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B:\LCFS\Market_Sensitive_Data\Program_Analyses\Quarterly Summaries\2023\Q4\Management Review\Posting files\"/>
    </mc:Choice>
  </mc:AlternateContent>
  <xr:revisionPtr revIDLastSave="0" documentId="13_ncr:1_{76766563-3264-42CF-9ED5-87A2B9677E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2" i="2" l="1"/>
  <c r="V28" i="2"/>
  <c r="U31" i="2"/>
  <c r="P27" i="2"/>
  <c r="N32" i="2"/>
  <c r="M32" i="2"/>
  <c r="L32" i="2"/>
  <c r="K32" i="2"/>
  <c r="J32" i="2"/>
  <c r="N31" i="2"/>
  <c r="M31" i="2"/>
  <c r="L31" i="2"/>
  <c r="K31" i="2"/>
  <c r="J31" i="2"/>
  <c r="K24" i="2"/>
  <c r="L24" i="2"/>
  <c r="M24" i="2"/>
  <c r="N24" i="2"/>
  <c r="K25" i="2"/>
  <c r="L25" i="2"/>
  <c r="M25" i="2"/>
  <c r="N25" i="2"/>
  <c r="J25" i="2"/>
  <c r="J24" i="2"/>
  <c r="N30" i="2"/>
  <c r="M30" i="2"/>
  <c r="L30" i="2"/>
  <c r="K30" i="2"/>
  <c r="J30" i="2"/>
  <c r="N29" i="2"/>
  <c r="M29" i="2"/>
  <c r="L29" i="2"/>
  <c r="K29" i="2"/>
  <c r="J29" i="2"/>
  <c r="N28" i="2"/>
  <c r="M28" i="2"/>
  <c r="L28" i="2"/>
  <c r="K28" i="2"/>
  <c r="J28" i="2"/>
  <c r="K21" i="2"/>
  <c r="L21" i="2"/>
  <c r="M21" i="2"/>
  <c r="N21" i="2"/>
  <c r="K22" i="2"/>
  <c r="L22" i="2"/>
  <c r="M22" i="2"/>
  <c r="N22" i="2"/>
  <c r="K23" i="2"/>
  <c r="L23" i="2"/>
  <c r="M23" i="2"/>
  <c r="N23" i="2"/>
  <c r="J22" i="2"/>
  <c r="J23" i="2"/>
  <c r="J21" i="2"/>
  <c r="K26" i="2"/>
  <c r="L26" i="2"/>
  <c r="M26" i="2"/>
  <c r="N26" i="2"/>
  <c r="K27" i="2"/>
  <c r="L27" i="2"/>
  <c r="M27" i="2"/>
  <c r="T32" i="2" s="1"/>
  <c r="N27" i="2"/>
  <c r="J27" i="2"/>
  <c r="J26" i="2"/>
  <c r="N19" i="2"/>
  <c r="N20" i="2"/>
  <c r="K19" i="2"/>
  <c r="L19" i="2"/>
  <c r="M19" i="2"/>
  <c r="K20" i="2"/>
  <c r="L20" i="2"/>
  <c r="M20" i="2"/>
  <c r="J20" i="2"/>
  <c r="J19" i="2"/>
  <c r="P28" i="2"/>
  <c r="P32" i="2"/>
  <c r="P31" i="2"/>
  <c r="S31" i="2" l="1"/>
  <c r="S32" i="2"/>
  <c r="T31" i="2"/>
  <c r="R31" i="2" l="1"/>
  <c r="R32" i="2"/>
  <c r="Q32" i="2" l="1"/>
  <c r="Q31" i="2"/>
  <c r="U28" i="2"/>
  <c r="T28" i="2"/>
  <c r="S28" i="2"/>
  <c r="R28" i="2"/>
  <c r="Q28" i="2"/>
  <c r="V27" i="2"/>
  <c r="U27" i="2"/>
  <c r="T27" i="2"/>
  <c r="S27" i="2"/>
  <c r="R27" i="2"/>
  <c r="Q27" i="2"/>
</calcChain>
</file>

<file path=xl/sharedStrings.xml><?xml version="1.0" encoding="utf-8"?>
<sst xmlns="http://schemas.openxmlformats.org/spreadsheetml/2006/main" count="32" uniqueCount="25">
  <si>
    <t>Biodiesel-Residue</t>
  </si>
  <si>
    <t>Biodiesel-Crop</t>
  </si>
  <si>
    <t>Ethanol-Starch</t>
  </si>
  <si>
    <t>Ethanol-Residue</t>
  </si>
  <si>
    <t>Ethanol-Sugarcane</t>
  </si>
  <si>
    <t>Renewable Diesel-Residue</t>
  </si>
  <si>
    <t>Renewable Diesel-Crop</t>
  </si>
  <si>
    <t>CA Biodiesel-Residue</t>
  </si>
  <si>
    <t>CA Biodiesel-Crop</t>
  </si>
  <si>
    <t>CA Ethanol-Starch</t>
  </si>
  <si>
    <t>CA Ethanol-Residue</t>
  </si>
  <si>
    <t>CA Ethanol-Sugarcane</t>
  </si>
  <si>
    <t>CA Renewable Diesel-Residue</t>
  </si>
  <si>
    <t>CA Renewable Diesel-Crop</t>
  </si>
  <si>
    <t>GGE Conversion</t>
  </si>
  <si>
    <t>Imported Biodiesel-Residue</t>
  </si>
  <si>
    <t>Imported Biodiesel-Crop</t>
  </si>
  <si>
    <t>Imported Ethanol-Starch</t>
  </si>
  <si>
    <t>Imported Ethanol-Residue</t>
  </si>
  <si>
    <t>Imported Ethanol-Sugarcane</t>
  </si>
  <si>
    <t>Imported Renewable Diesel-Residue</t>
  </si>
  <si>
    <t>Imported Renewable Diesel-Crop</t>
  </si>
  <si>
    <t>Year</t>
  </si>
  <si>
    <t>Share of Total Reported Liquid Biofuel Volume that was Produced in State</t>
  </si>
  <si>
    <t>Total Instate Volumes (GGE)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</si>
</sst>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1" fillId="2" borderId="0" xfId="1" applyFill="1"/>
    <xf numFmtId="164" fontId="1" fillId="0" borderId="0" xfId="1" applyNumberFormat="1"/>
    <xf numFmtId="164" fontId="0" fillId="0" borderId="0" xfId="2" applyNumberFormat="1" applyFont="1"/>
    <xf numFmtId="164" fontId="3" fillId="0" borderId="0" xfId="0" applyNumberFormat="1" applyFont="1"/>
    <xf numFmtId="0" fontId="2" fillId="3" borderId="0" xfId="1" applyFont="1" applyFill="1" applyAlignment="1">
      <alignment horizontal="right"/>
    </xf>
    <xf numFmtId="0" fontId="2" fillId="3" borderId="0" xfId="1" applyFont="1" applyFill="1"/>
    <xf numFmtId="0" fontId="1" fillId="0" borderId="0" xfId="1" applyAlignment="1">
      <alignment wrapText="1"/>
    </xf>
    <xf numFmtId="10" fontId="0" fillId="0" borderId="0" xfId="3" applyNumberFormat="1" applyFont="1"/>
    <xf numFmtId="10" fontId="1" fillId="0" borderId="0" xfId="1" applyNumberFormat="1"/>
    <xf numFmtId="10" fontId="4" fillId="0" borderId="0" xfId="3" applyNumberFormat="1" applyFont="1"/>
    <xf numFmtId="164" fontId="4" fillId="0" borderId="0" xfId="2" applyNumberFormat="1" applyFont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0CB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6199589883802"/>
          <c:y val="8.3458362553758561E-2"/>
          <c:w val="0.58775678597516434"/>
          <c:h val="0.7248367305992629"/>
        </c:manualLayout>
      </c:layout>
      <c:ofPieChart>
        <c:ofPieType val="bar"/>
        <c:varyColors val="1"/>
        <c:ser>
          <c:idx val="5"/>
          <c:order val="0"/>
          <c:tx>
            <c:strRef>
              <c:f>'Fig10'!$N$2</c:f>
              <c:strCache>
                <c:ptCount val="1"/>
                <c:pt idx="0">
                  <c:v>2023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CF-4D74-94A6-F48F06D2280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CF-4D74-94A6-F48F06D22804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CF-4D74-94A6-F48F06D2280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CF-4D74-94A6-F48F06D22804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CF-4D74-94A6-F48F06D2280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8CF-4D74-94A6-F48F06D22804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8CF-4D74-94A6-F48F06D22804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8CF-4D74-94A6-F48F06D22804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8CF-4D74-94A6-F48F06D22804}"/>
              </c:ext>
            </c:extLst>
          </c:dPt>
          <c:dPt>
            <c:idx val="9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8CF-4D74-94A6-F48F06D22804}"/>
              </c:ext>
            </c:extLst>
          </c:dPt>
          <c:dPt>
            <c:idx val="10"/>
            <c:bubble3D val="0"/>
            <c:spPr>
              <a:solidFill>
                <a:schemeClr val="bg2">
                  <a:lumMod val="1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8CF-4D74-94A6-F48F06D2280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8CF-4D74-94A6-F48F06D22804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8CF-4D74-94A6-F48F06D22804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8CF-4D74-94A6-F48F06D22804}"/>
              </c:ext>
            </c:extLst>
          </c:dPt>
          <c:dPt>
            <c:idx val="14"/>
            <c:bubble3D val="0"/>
            <c:spPr>
              <a:pattFill prst="horzBrick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8CF-4D74-94A6-F48F06D22804}"/>
              </c:ext>
            </c:extLst>
          </c:dPt>
          <c:dLbls>
            <c:dLbl>
              <c:idx val="14"/>
              <c:layout>
                <c:manualLayout>
                  <c:x val="-4.1441134923337793E-3"/>
                  <c:y val="-4.917795133657781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/>
                    </a:pPr>
                    <a:r>
                      <a:rPr lang="en-US" sz="1200" baseline="0"/>
                      <a:t>12.36%</a:t>
                    </a:r>
                    <a:endParaRPr lang="en-US" sz="1200"/>
                  </a:p>
                </c:rich>
              </c:tx>
              <c:spPr>
                <a:noFill/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7.0775752332345288E-2"/>
                      <c:h val="5.948547568414105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D-58CF-4D74-94A6-F48F06D228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'Fig10'!$A$19:$A$32</c:f>
              <c:strCache>
                <c:ptCount val="14"/>
                <c:pt idx="0">
                  <c:v>Imported Biodiesel-Residue</c:v>
                </c:pt>
                <c:pt idx="1">
                  <c:v>Imported Biodiesel-Crop</c:v>
                </c:pt>
                <c:pt idx="2">
                  <c:v>Imported Ethanol-Starch</c:v>
                </c:pt>
                <c:pt idx="3">
                  <c:v>Imported Ethanol-Residue</c:v>
                </c:pt>
                <c:pt idx="4">
                  <c:v>Imported Ethanol-Sugarcane</c:v>
                </c:pt>
                <c:pt idx="5">
                  <c:v>Imported Renewable Diesel-Residue</c:v>
                </c:pt>
                <c:pt idx="6">
                  <c:v>Imported Renewable Diesel-Crop</c:v>
                </c:pt>
                <c:pt idx="7">
                  <c:v>CA Biodiesel-Residue</c:v>
                </c:pt>
                <c:pt idx="8">
                  <c:v>CA Biodiesel-Crop</c:v>
                </c:pt>
                <c:pt idx="9">
                  <c:v>CA Ethanol-Starch</c:v>
                </c:pt>
                <c:pt idx="10">
                  <c:v>CA Ethanol-Residue</c:v>
                </c:pt>
                <c:pt idx="11">
                  <c:v>CA Ethanol-Sugarcane</c:v>
                </c:pt>
                <c:pt idx="12">
                  <c:v>CA Renewable Diesel-Residue</c:v>
                </c:pt>
                <c:pt idx="13">
                  <c:v>CA Renewable Diesel-Crop</c:v>
                </c:pt>
              </c:strCache>
            </c:strRef>
          </c:cat>
          <c:val>
            <c:numRef>
              <c:f>'Fig10'!$N$19:$N$32</c:f>
              <c:numCache>
                <c:formatCode>_(* #,##0_);_(* \(#,##0\);_(* "-"??_);_(@_)</c:formatCode>
                <c:ptCount val="14"/>
                <c:pt idx="0">
                  <c:v>169012670.06259173</c:v>
                </c:pt>
                <c:pt idx="1">
                  <c:v>75076916.44876112</c:v>
                </c:pt>
                <c:pt idx="2">
                  <c:v>798450411.88888896</c:v>
                </c:pt>
                <c:pt idx="3">
                  <c:v>114327987.85185187</c:v>
                </c:pt>
                <c:pt idx="4">
                  <c:v>7470332.7407407407</c:v>
                </c:pt>
                <c:pt idx="5">
                  <c:v>1351184827.5869808</c:v>
                </c:pt>
                <c:pt idx="6">
                  <c:v>521439947.264094</c:v>
                </c:pt>
                <c:pt idx="7">
                  <c:v>49174484.841319174</c:v>
                </c:pt>
                <c:pt idx="8">
                  <c:v>55420.757575757576</c:v>
                </c:pt>
                <c:pt idx="9">
                  <c:v>51803845.51851853</c:v>
                </c:pt>
                <c:pt idx="10">
                  <c:v>0</c:v>
                </c:pt>
                <c:pt idx="11">
                  <c:v>97697.296296296292</c:v>
                </c:pt>
                <c:pt idx="12">
                  <c:v>127764078.84140551</c:v>
                </c:pt>
                <c:pt idx="13">
                  <c:v>199245856.96149531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8CF-4D74-94A6-F48F06D2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7"/>
        <c:secondPieSize val="75"/>
        <c:serLines>
          <c:spPr>
            <a:ln w="6350" cap="flat" cmpd="sng" algn="ctr">
              <a:solidFill>
                <a:schemeClr val="tx1"/>
              </a:solidFill>
              <a:prstDash val="solid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9649</xdr:colOff>
      <xdr:row>1</xdr:row>
      <xdr:rowOff>153821</xdr:rowOff>
    </xdr:from>
    <xdr:to>
      <xdr:col>21</xdr:col>
      <xdr:colOff>856217</xdr:colOff>
      <xdr:row>24</xdr:row>
      <xdr:rowOff>126504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35"/>
  <sheetViews>
    <sheetView tabSelected="1" topLeftCell="L4" zoomScale="110" zoomScaleNormal="110" workbookViewId="0">
      <selection activeCell="R36" sqref="R36"/>
    </sheetView>
  </sheetViews>
  <sheetFormatPr defaultColWidth="9.1796875" defaultRowHeight="14.5" x14ac:dyDescent="0.35"/>
  <cols>
    <col min="1" max="1" width="34.6328125" style="1" bestFit="1" customWidth="1"/>
    <col min="2" max="2" width="15.6328125" style="1" bestFit="1" customWidth="1"/>
    <col min="3" max="4" width="15.08984375" style="1" bestFit="1" customWidth="1"/>
    <col min="5" max="5" width="14.7265625" style="1" bestFit="1" customWidth="1"/>
    <col min="6" max="6" width="15.08984375" style="1" bestFit="1" customWidth="1"/>
    <col min="7" max="8" width="15.6328125" style="1" bestFit="1" customWidth="1"/>
    <col min="9" max="9" width="15.08984375" style="1" bestFit="1" customWidth="1"/>
    <col min="10" max="10" width="15.6328125" style="1" bestFit="1" customWidth="1"/>
    <col min="11" max="11" width="15.08984375" style="1" bestFit="1" customWidth="1"/>
    <col min="12" max="13" width="15.6328125" style="1" bestFit="1" customWidth="1"/>
    <col min="14" max="14" width="16.08984375" style="1" bestFit="1" customWidth="1"/>
    <col min="15" max="15" width="36" style="1" bestFit="1" customWidth="1"/>
    <col min="16" max="18" width="14.1796875" style="1" bestFit="1" customWidth="1"/>
    <col min="19" max="19" width="13.7265625" style="1" bestFit="1" customWidth="1"/>
    <col min="20" max="20" width="13.36328125" style="1" bestFit="1" customWidth="1"/>
    <col min="21" max="21" width="13.7265625" style="1" bestFit="1" customWidth="1"/>
    <col min="22" max="23" width="14.81640625" style="1" bestFit="1" customWidth="1"/>
    <col min="24" max="25" width="14.453125" style="1" bestFit="1" customWidth="1"/>
    <col min="26" max="26" width="12" style="1" bestFit="1" customWidth="1"/>
    <col min="27" max="16384" width="9.1796875" style="1"/>
  </cols>
  <sheetData>
    <row r="2" spans="1:17" x14ac:dyDescent="0.35"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  <c r="I2" s="2">
        <v>2018</v>
      </c>
      <c r="J2" s="2">
        <v>2019</v>
      </c>
      <c r="K2" s="2">
        <v>2020</v>
      </c>
      <c r="L2" s="2">
        <v>2021</v>
      </c>
      <c r="M2" s="2">
        <v>2022</v>
      </c>
      <c r="N2" s="2">
        <v>2023</v>
      </c>
      <c r="O2" s="3"/>
      <c r="Q2" s="3"/>
    </row>
    <row r="3" spans="1:17" x14ac:dyDescent="0.35">
      <c r="A3" s="1" t="s">
        <v>0</v>
      </c>
      <c r="B3" s="4">
        <v>511840</v>
      </c>
      <c r="C3" s="4">
        <v>1955647</v>
      </c>
      <c r="D3" s="4">
        <v>29687238</v>
      </c>
      <c r="E3" s="4">
        <v>29816319</v>
      </c>
      <c r="F3" s="4">
        <v>66056177</v>
      </c>
      <c r="G3" s="4">
        <v>105849665</v>
      </c>
      <c r="H3" s="4">
        <v>98910075</v>
      </c>
      <c r="I3" s="4">
        <v>133878529</v>
      </c>
      <c r="J3" s="4">
        <v>127469769</v>
      </c>
      <c r="K3" s="4">
        <v>193783029</v>
      </c>
      <c r="L3" s="4">
        <v>229881299</v>
      </c>
      <c r="M3" s="4">
        <v>194432037</v>
      </c>
      <c r="N3" s="3">
        <v>155210795</v>
      </c>
    </row>
    <row r="4" spans="1:17" x14ac:dyDescent="0.35">
      <c r="A4" s="1" t="s">
        <v>1</v>
      </c>
      <c r="B4" s="4">
        <v>2250612</v>
      </c>
      <c r="C4" s="4">
        <v>3722208</v>
      </c>
      <c r="D4" s="4">
        <v>2178652</v>
      </c>
      <c r="E4" s="4">
        <v>4073779</v>
      </c>
      <c r="F4" s="4">
        <v>27401293</v>
      </c>
      <c r="G4" s="4">
        <v>21379836</v>
      </c>
      <c r="H4" s="4">
        <v>33296484</v>
      </c>
      <c r="I4" s="4">
        <v>10513100</v>
      </c>
      <c r="J4" s="4">
        <v>43589516</v>
      </c>
      <c r="K4" s="4">
        <v>37481847</v>
      </c>
      <c r="L4" s="4">
        <v>8225508</v>
      </c>
      <c r="M4" s="4">
        <v>32409012</v>
      </c>
      <c r="N4" s="3">
        <v>68946002</v>
      </c>
      <c r="P4" s="5"/>
      <c r="Q4" s="3"/>
    </row>
    <row r="5" spans="1:17" x14ac:dyDescent="0.35">
      <c r="A5" s="1" t="s">
        <v>2</v>
      </c>
      <c r="B5" s="4">
        <v>1343075076</v>
      </c>
      <c r="C5" s="4">
        <v>1274561860</v>
      </c>
      <c r="D5" s="4">
        <v>1139494307</v>
      </c>
      <c r="E5" s="4">
        <v>1229164417</v>
      </c>
      <c r="F5" s="4">
        <v>1257829168</v>
      </c>
      <c r="G5" s="4">
        <v>1393309348</v>
      </c>
      <c r="H5" s="4">
        <v>1304775248</v>
      </c>
      <c r="I5" s="4">
        <v>1271407774</v>
      </c>
      <c r="J5" s="4">
        <v>1096108299</v>
      </c>
      <c r="K5" s="4">
        <v>914600410</v>
      </c>
      <c r="L5" s="4">
        <v>1112669996</v>
      </c>
      <c r="M5" s="4">
        <v>1136260528</v>
      </c>
      <c r="N5" s="3">
        <v>1134640059</v>
      </c>
      <c r="O5" s="3"/>
    </row>
    <row r="6" spans="1:17" x14ac:dyDescent="0.35">
      <c r="A6" s="1" t="s">
        <v>3</v>
      </c>
      <c r="B6" s="4">
        <v>0</v>
      </c>
      <c r="C6" s="4">
        <v>7844136</v>
      </c>
      <c r="D6" s="4">
        <v>0</v>
      </c>
      <c r="E6" s="4">
        <v>5598232</v>
      </c>
      <c r="F6" s="4">
        <v>2678889</v>
      </c>
      <c r="G6" s="4">
        <v>22241229</v>
      </c>
      <c r="H6" s="4">
        <v>54532996</v>
      </c>
      <c r="I6" s="4">
        <v>54136863</v>
      </c>
      <c r="J6" s="4">
        <v>56273712</v>
      </c>
      <c r="K6" s="4">
        <v>83145049</v>
      </c>
      <c r="L6" s="4">
        <v>137772604</v>
      </c>
      <c r="M6" s="4">
        <v>164951710</v>
      </c>
      <c r="N6" s="3">
        <v>162466088</v>
      </c>
    </row>
    <row r="7" spans="1:17" x14ac:dyDescent="0.35">
      <c r="A7" s="1" t="s">
        <v>4</v>
      </c>
      <c r="B7" s="4">
        <v>35496520</v>
      </c>
      <c r="C7" s="4">
        <v>76643488</v>
      </c>
      <c r="D7" s="4">
        <v>134020035</v>
      </c>
      <c r="E7" s="4">
        <v>2458998</v>
      </c>
      <c r="F7" s="4">
        <v>38277298</v>
      </c>
      <c r="G7" s="4">
        <v>8394176</v>
      </c>
      <c r="H7" s="4">
        <v>22577917</v>
      </c>
      <c r="I7" s="4">
        <v>44366825</v>
      </c>
      <c r="J7" s="4">
        <v>195247350</v>
      </c>
      <c r="K7" s="4">
        <v>182815449</v>
      </c>
      <c r="L7" s="4">
        <v>59508140</v>
      </c>
      <c r="M7" s="4">
        <v>53561735</v>
      </c>
      <c r="N7" s="3">
        <v>10615736</v>
      </c>
    </row>
    <row r="8" spans="1:17" x14ac:dyDescent="0.35">
      <c r="A8" s="1" t="s">
        <v>5</v>
      </c>
      <c r="B8" s="4">
        <v>0</v>
      </c>
      <c r="C8" s="4">
        <v>5897579</v>
      </c>
      <c r="D8" s="4">
        <v>98516218</v>
      </c>
      <c r="E8" s="4">
        <v>102089840</v>
      </c>
      <c r="F8" s="4">
        <v>123278619</v>
      </c>
      <c r="G8" s="4">
        <v>204003550</v>
      </c>
      <c r="H8" s="4">
        <v>303749629</v>
      </c>
      <c r="I8" s="4">
        <v>334482511</v>
      </c>
      <c r="J8" s="4">
        <v>422914507</v>
      </c>
      <c r="K8" s="4">
        <v>449722084</v>
      </c>
      <c r="L8" s="4">
        <v>640861002</v>
      </c>
      <c r="M8" s="4">
        <v>986634084</v>
      </c>
      <c r="N8" s="3">
        <v>1207155716</v>
      </c>
      <c r="O8" s="3"/>
    </row>
    <row r="9" spans="1:17" x14ac:dyDescent="0.35">
      <c r="A9" s="1" t="s">
        <v>6</v>
      </c>
      <c r="B9" s="4">
        <v>0</v>
      </c>
      <c r="C9" s="4">
        <v>0</v>
      </c>
      <c r="D9" s="4">
        <v>15345507</v>
      </c>
      <c r="E9" s="4">
        <v>6416602</v>
      </c>
      <c r="F9" s="4">
        <v>37955543</v>
      </c>
      <c r="G9" s="4">
        <v>20127311</v>
      </c>
      <c r="H9" s="4">
        <v>0</v>
      </c>
      <c r="I9" s="4">
        <v>16927293</v>
      </c>
      <c r="J9" s="4">
        <v>162783636</v>
      </c>
      <c r="K9" s="4">
        <v>109031481</v>
      </c>
      <c r="L9" s="4">
        <v>197340912</v>
      </c>
      <c r="M9" s="4">
        <v>245011796</v>
      </c>
      <c r="N9" s="3">
        <v>465857224</v>
      </c>
    </row>
    <row r="10" spans="1:17" x14ac:dyDescent="0.35">
      <c r="A10" s="1" t="s">
        <v>7</v>
      </c>
      <c r="B10" s="4">
        <v>8390517</v>
      </c>
      <c r="C10" s="4">
        <v>13602277</v>
      </c>
      <c r="D10" s="4">
        <v>19391148</v>
      </c>
      <c r="E10" s="4">
        <v>26496762</v>
      </c>
      <c r="F10" s="4">
        <v>28591714</v>
      </c>
      <c r="G10" s="4">
        <v>33523404</v>
      </c>
      <c r="H10" s="4">
        <v>35168640</v>
      </c>
      <c r="I10" s="4">
        <v>38223336</v>
      </c>
      <c r="J10" s="4">
        <v>37002880</v>
      </c>
      <c r="K10" s="4">
        <v>31451072</v>
      </c>
      <c r="L10" s="4">
        <v>44291433</v>
      </c>
      <c r="M10" s="4">
        <v>52691245</v>
      </c>
      <c r="N10" s="3">
        <v>45158809</v>
      </c>
    </row>
    <row r="11" spans="1:17" x14ac:dyDescent="0.35">
      <c r="A11" s="1" t="s">
        <v>8</v>
      </c>
      <c r="B11" s="4">
        <v>3898423</v>
      </c>
      <c r="C11" s="4">
        <v>2932149</v>
      </c>
      <c r="D11" s="4">
        <v>8439327</v>
      </c>
      <c r="E11" s="4">
        <v>3751833</v>
      </c>
      <c r="F11" s="4">
        <v>4969070</v>
      </c>
      <c r="G11" s="4">
        <v>7332603</v>
      </c>
      <c r="H11" s="4">
        <v>6015940</v>
      </c>
      <c r="I11" s="4">
        <v>3671409</v>
      </c>
      <c r="J11" s="4">
        <v>3526936</v>
      </c>
      <c r="K11" s="4">
        <v>3787474</v>
      </c>
      <c r="L11" s="4">
        <v>7776441</v>
      </c>
      <c r="M11" s="4">
        <v>1623982</v>
      </c>
      <c r="N11" s="3">
        <v>50895</v>
      </c>
    </row>
    <row r="12" spans="1:17" x14ac:dyDescent="0.35">
      <c r="A12" s="1" t="s">
        <v>9</v>
      </c>
      <c r="B12" s="4">
        <v>148437435</v>
      </c>
      <c r="C12" s="4">
        <v>160505415</v>
      </c>
      <c r="D12" s="4">
        <v>152365420</v>
      </c>
      <c r="E12" s="4">
        <v>195799292</v>
      </c>
      <c r="F12" s="4">
        <v>197426974</v>
      </c>
      <c r="G12" s="4">
        <v>184644224</v>
      </c>
      <c r="H12" s="4">
        <v>208675919</v>
      </c>
      <c r="I12" s="4">
        <v>218002176</v>
      </c>
      <c r="J12" s="4">
        <v>207979946</v>
      </c>
      <c r="K12" s="4">
        <v>118023485</v>
      </c>
      <c r="L12" s="4">
        <v>109612375</v>
      </c>
      <c r="M12" s="4">
        <v>99294093</v>
      </c>
      <c r="N12" s="3">
        <v>73615991</v>
      </c>
    </row>
    <row r="13" spans="1:17" x14ac:dyDescent="0.35">
      <c r="A13" s="1" t="s">
        <v>10</v>
      </c>
      <c r="B13" s="4">
        <v>567192</v>
      </c>
      <c r="C13" s="4">
        <v>327541</v>
      </c>
      <c r="D13" s="4">
        <v>556943</v>
      </c>
      <c r="E13" s="4">
        <v>747504</v>
      </c>
      <c r="F13" s="4">
        <v>932979</v>
      </c>
      <c r="G13" s="4">
        <v>972370</v>
      </c>
      <c r="H13" s="4">
        <v>629295</v>
      </c>
      <c r="I13" s="4">
        <v>1439578</v>
      </c>
      <c r="J13" s="4">
        <v>1850818</v>
      </c>
      <c r="K13" s="4">
        <v>1316757</v>
      </c>
      <c r="L13" s="4">
        <v>2781328</v>
      </c>
      <c r="M13" s="4">
        <v>2834801</v>
      </c>
      <c r="N13" s="3">
        <v>0</v>
      </c>
    </row>
    <row r="14" spans="1:17" x14ac:dyDescent="0.35">
      <c r="A14" s="1" t="s">
        <v>11</v>
      </c>
      <c r="B14" s="4">
        <v>0</v>
      </c>
      <c r="C14" s="4">
        <v>4931730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3">
        <v>138833</v>
      </c>
    </row>
    <row r="15" spans="1:17" x14ac:dyDescent="0.35">
      <c r="A15" s="1" t="s">
        <v>12</v>
      </c>
      <c r="B15" s="4">
        <v>1803488</v>
      </c>
      <c r="C15" s="4">
        <v>2917328</v>
      </c>
      <c r="D15" s="4">
        <v>3450194</v>
      </c>
      <c r="E15" s="4">
        <v>4338427</v>
      </c>
      <c r="F15" s="4">
        <v>3921776</v>
      </c>
      <c r="G15" s="4">
        <v>31356925</v>
      </c>
      <c r="H15" s="4">
        <v>32966368</v>
      </c>
      <c r="I15" s="4">
        <v>32391148</v>
      </c>
      <c r="J15" s="4">
        <v>32260866</v>
      </c>
      <c r="K15" s="4">
        <v>30336195</v>
      </c>
      <c r="L15" s="4">
        <v>39098588</v>
      </c>
      <c r="M15" s="4">
        <v>41245682</v>
      </c>
      <c r="N15" s="3">
        <v>114145108</v>
      </c>
    </row>
    <row r="16" spans="1:17" x14ac:dyDescent="0.35">
      <c r="A16" s="1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352369</v>
      </c>
      <c r="H16" s="4">
        <v>0</v>
      </c>
      <c r="I16" s="4">
        <v>0</v>
      </c>
      <c r="J16" s="4">
        <v>0</v>
      </c>
      <c r="K16" s="4">
        <v>0</v>
      </c>
      <c r="L16" s="4">
        <v>63809444</v>
      </c>
      <c r="M16" s="4">
        <v>114492306</v>
      </c>
      <c r="N16" s="3">
        <v>178007309</v>
      </c>
    </row>
    <row r="17" spans="1:22" x14ac:dyDescent="0.3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22" x14ac:dyDescent="0.35">
      <c r="A18" s="1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22" x14ac:dyDescent="0.35">
      <c r="A19" s="1" t="s">
        <v>15</v>
      </c>
      <c r="B19" s="4">
        <v>557355</v>
      </c>
      <c r="C19" s="4">
        <v>2129550</v>
      </c>
      <c r="D19" s="4">
        <v>32327129</v>
      </c>
      <c r="E19" s="4">
        <v>32467688</v>
      </c>
      <c r="F19" s="4">
        <v>71930118</v>
      </c>
      <c r="G19" s="4">
        <v>115262179</v>
      </c>
      <c r="H19" s="4">
        <v>107705497</v>
      </c>
      <c r="I19" s="4">
        <v>145783466</v>
      </c>
      <c r="J19" s="4">
        <f>J3*126.13/115.83</f>
        <v>138804817.09375808</v>
      </c>
      <c r="K19" s="4">
        <f t="shared" ref="K19:M19" si="0">K3*126.13/115.83</f>
        <v>211014879.11396012</v>
      </c>
      <c r="L19" s="4">
        <f t="shared" si="0"/>
        <v>250323130.81990847</v>
      </c>
      <c r="M19" s="4">
        <f t="shared" si="0"/>
        <v>211721599.1263921</v>
      </c>
      <c r="N19" s="4">
        <f>N3*126.13/115.83</f>
        <v>169012670.06259173</v>
      </c>
    </row>
    <row r="20" spans="1:22" x14ac:dyDescent="0.35">
      <c r="A20" s="1" t="s">
        <v>16</v>
      </c>
      <c r="B20" s="4">
        <v>2450744</v>
      </c>
      <c r="C20" s="4">
        <v>4053199</v>
      </c>
      <c r="D20" s="4">
        <v>2372385</v>
      </c>
      <c r="E20" s="4">
        <v>4436033</v>
      </c>
      <c r="F20" s="4">
        <v>29837910</v>
      </c>
      <c r="G20" s="4">
        <v>23281004</v>
      </c>
      <c r="H20" s="4">
        <v>36257321</v>
      </c>
      <c r="I20" s="4">
        <v>11447961</v>
      </c>
      <c r="J20" s="4">
        <f>J4*126.13/115.83</f>
        <v>47465644.937235601</v>
      </c>
      <c r="K20" s="4">
        <f t="shared" ref="K20:M20" si="1">K4*126.13/115.83</f>
        <v>40814861.107744105</v>
      </c>
      <c r="L20" s="4">
        <f t="shared" si="1"/>
        <v>8956948.3211603202</v>
      </c>
      <c r="M20" s="4">
        <f t="shared" si="1"/>
        <v>35290932.259000257</v>
      </c>
      <c r="N20" s="4">
        <f>N4*126.13/115.83</f>
        <v>75076916.44876112</v>
      </c>
    </row>
    <row r="21" spans="1:22" x14ac:dyDescent="0.35">
      <c r="A21" s="1" t="s">
        <v>17</v>
      </c>
      <c r="B21" s="4">
        <v>945126900</v>
      </c>
      <c r="C21" s="4">
        <v>896913896</v>
      </c>
      <c r="D21" s="4">
        <v>801866360</v>
      </c>
      <c r="E21" s="4">
        <v>864967548</v>
      </c>
      <c r="F21" s="4">
        <v>885139039</v>
      </c>
      <c r="G21" s="4">
        <v>980476943</v>
      </c>
      <c r="H21" s="4">
        <v>918175170</v>
      </c>
      <c r="I21" s="4">
        <v>894694355</v>
      </c>
      <c r="J21" s="4">
        <f>J5*81.51/115.83</f>
        <v>771335469.66666675</v>
      </c>
      <c r="K21" s="4">
        <f t="shared" ref="K21:N21" si="2">K5*81.51/115.83</f>
        <v>643607695.92592597</v>
      </c>
      <c r="L21" s="4">
        <f t="shared" si="2"/>
        <v>782989997.18518531</v>
      </c>
      <c r="M21" s="4">
        <f t="shared" si="2"/>
        <v>799590741.92592597</v>
      </c>
      <c r="N21" s="4">
        <f t="shared" si="2"/>
        <v>798450411.88888896</v>
      </c>
    </row>
    <row r="22" spans="1:22" x14ac:dyDescent="0.35">
      <c r="A22" s="1" t="s">
        <v>18</v>
      </c>
      <c r="B22" s="4">
        <v>0</v>
      </c>
      <c r="C22" s="4">
        <v>5519948</v>
      </c>
      <c r="D22" s="4">
        <v>0</v>
      </c>
      <c r="E22" s="4">
        <v>3939497</v>
      </c>
      <c r="F22" s="4">
        <v>1885144</v>
      </c>
      <c r="G22" s="4">
        <v>15651235</v>
      </c>
      <c r="H22" s="4">
        <v>38375071</v>
      </c>
      <c r="I22" s="4">
        <v>38096311</v>
      </c>
      <c r="J22" s="4">
        <f t="shared" ref="J22:N23" si="3">J6*81.51/115.83</f>
        <v>39600019.555555552</v>
      </c>
      <c r="K22" s="4">
        <f t="shared" si="3"/>
        <v>58509478.925925933</v>
      </c>
      <c r="L22" s="4">
        <f t="shared" si="3"/>
        <v>96951091.703703716</v>
      </c>
      <c r="M22" s="4">
        <f t="shared" si="3"/>
        <v>116077129.25925927</v>
      </c>
      <c r="N22" s="4">
        <f t="shared" si="3"/>
        <v>114327987.85185187</v>
      </c>
    </row>
    <row r="23" spans="1:22" x14ac:dyDescent="0.35">
      <c r="A23" s="1" t="s">
        <v>19</v>
      </c>
      <c r="B23" s="4">
        <v>24979032</v>
      </c>
      <c r="C23" s="4">
        <v>53934306</v>
      </c>
      <c r="D23" s="4">
        <v>94310395</v>
      </c>
      <c r="E23" s="4">
        <v>1730406</v>
      </c>
      <c r="F23" s="4">
        <v>26935876</v>
      </c>
      <c r="G23" s="4">
        <v>5907013</v>
      </c>
      <c r="H23" s="4">
        <v>15888164</v>
      </c>
      <c r="I23" s="4">
        <v>31221099</v>
      </c>
      <c r="J23" s="4">
        <f t="shared" si="3"/>
        <v>137396283.33333334</v>
      </c>
      <c r="K23" s="4">
        <f t="shared" si="3"/>
        <v>128647908.55555557</v>
      </c>
      <c r="L23" s="4">
        <f t="shared" si="3"/>
        <v>41876098.518518522</v>
      </c>
      <c r="M23" s="4">
        <f t="shared" si="3"/>
        <v>37691591.296296299</v>
      </c>
      <c r="N23" s="4">
        <f t="shared" si="3"/>
        <v>7470332.7407407407</v>
      </c>
    </row>
    <row r="24" spans="1:22" x14ac:dyDescent="0.35">
      <c r="A24" s="1" t="s">
        <v>20</v>
      </c>
      <c r="B24" s="4">
        <v>0</v>
      </c>
      <c r="C24" s="4">
        <v>6601236</v>
      </c>
      <c r="D24" s="4">
        <v>110270461</v>
      </c>
      <c r="E24" s="4">
        <v>114270463</v>
      </c>
      <c r="F24" s="4">
        <v>137987334</v>
      </c>
      <c r="G24" s="4">
        <v>228343781</v>
      </c>
      <c r="H24" s="4">
        <v>339990842</v>
      </c>
      <c r="I24" s="4">
        <v>374390550</v>
      </c>
      <c r="J24" s="4">
        <f>J8*129.65/115.83</f>
        <v>473373615.06129676</v>
      </c>
      <c r="K24" s="4">
        <f t="shared" ref="K24:N24" si="4">K8*129.65/115.83</f>
        <v>503379678.75852549</v>
      </c>
      <c r="L24" s="4">
        <f t="shared" si="4"/>
        <v>717323913.57420361</v>
      </c>
      <c r="M24" s="4">
        <f t="shared" si="4"/>
        <v>1104352145.3043253</v>
      </c>
      <c r="N24" s="4">
        <f t="shared" si="4"/>
        <v>1351184827.5869808</v>
      </c>
    </row>
    <row r="25" spans="1:22" x14ac:dyDescent="0.35">
      <c r="A25" s="1" t="s">
        <v>21</v>
      </c>
      <c r="B25" s="4">
        <v>0</v>
      </c>
      <c r="C25" s="4">
        <v>0</v>
      </c>
      <c r="D25" s="4">
        <v>17176422</v>
      </c>
      <c r="E25" s="4">
        <v>7182185</v>
      </c>
      <c r="F25" s="4">
        <v>42484124</v>
      </c>
      <c r="G25" s="4">
        <v>22528756</v>
      </c>
      <c r="H25" s="4">
        <v>0</v>
      </c>
      <c r="I25" s="4">
        <v>18946935</v>
      </c>
      <c r="J25" s="4">
        <f>J9*129.65/115.83</f>
        <v>182205805.12302515</v>
      </c>
      <c r="K25" s="4">
        <f t="shared" ref="K25:N25" si="5">K9*129.65/115.83</f>
        <v>122040330.75757577</v>
      </c>
      <c r="L25" s="4">
        <f t="shared" si="5"/>
        <v>220886205.99844599</v>
      </c>
      <c r="M25" s="4">
        <f t="shared" si="5"/>
        <v>274244835.97858936</v>
      </c>
      <c r="N25" s="4">
        <f t="shared" si="5"/>
        <v>521439947.264094</v>
      </c>
    </row>
    <row r="26" spans="1:22" x14ac:dyDescent="0.35">
      <c r="A26" s="1" t="s">
        <v>7</v>
      </c>
      <c r="B26" s="4">
        <v>9136630</v>
      </c>
      <c r="C26" s="4">
        <v>14811838</v>
      </c>
      <c r="D26" s="4">
        <v>21115475</v>
      </c>
      <c r="E26" s="4">
        <v>28852945</v>
      </c>
      <c r="F26" s="4">
        <v>31134187</v>
      </c>
      <c r="G26" s="4">
        <v>36504420</v>
      </c>
      <c r="H26" s="4">
        <v>38295956</v>
      </c>
      <c r="I26" s="4">
        <v>41622286</v>
      </c>
      <c r="J26" s="4">
        <f>J10*126.13/115.83</f>
        <v>40293302.722956054</v>
      </c>
      <c r="K26" s="4">
        <f t="shared" ref="K26:N26" si="6">K10*126.13/115.83</f>
        <v>34247808.955883622</v>
      </c>
      <c r="L26" s="4">
        <f t="shared" si="6"/>
        <v>48229978.799015798</v>
      </c>
      <c r="M26" s="4">
        <f t="shared" si="6"/>
        <v>57376730.828369156</v>
      </c>
      <c r="N26" s="4">
        <f t="shared" si="6"/>
        <v>49174484.841319174</v>
      </c>
      <c r="O26" s="6" t="s">
        <v>22</v>
      </c>
      <c r="P26" s="7">
        <v>2011</v>
      </c>
      <c r="Q26" s="7">
        <v>2012</v>
      </c>
      <c r="R26" s="7">
        <v>2013</v>
      </c>
      <c r="S26" s="7">
        <v>2014</v>
      </c>
      <c r="T26" s="7">
        <v>2015</v>
      </c>
      <c r="U26" s="7">
        <v>2016</v>
      </c>
      <c r="V26" s="7">
        <v>2017</v>
      </c>
    </row>
    <row r="27" spans="1:22" ht="30" customHeight="1" x14ac:dyDescent="0.35">
      <c r="A27" s="1" t="s">
        <v>8</v>
      </c>
      <c r="B27" s="4">
        <v>4245084</v>
      </c>
      <c r="C27" s="4">
        <v>3192886</v>
      </c>
      <c r="D27" s="4">
        <v>9189781</v>
      </c>
      <c r="E27" s="4">
        <v>4085459</v>
      </c>
      <c r="F27" s="4">
        <v>5410937</v>
      </c>
      <c r="G27" s="4">
        <v>7984643</v>
      </c>
      <c r="H27" s="4">
        <v>6550898</v>
      </c>
      <c r="I27" s="4">
        <v>3997883</v>
      </c>
      <c r="J27" s="4">
        <f>J11*126.13/115.83</f>
        <v>3840563.2192005524</v>
      </c>
      <c r="K27" s="4">
        <f t="shared" ref="K27:N27" si="7">K11*126.13/115.83</f>
        <v>4124269.149788483</v>
      </c>
      <c r="L27" s="4">
        <f t="shared" si="7"/>
        <v>8467948.7466977462</v>
      </c>
      <c r="M27" s="4">
        <f t="shared" si="7"/>
        <v>1768392.0371233704</v>
      </c>
      <c r="N27" s="4">
        <f t="shared" si="7"/>
        <v>55420.757575757576</v>
      </c>
      <c r="O27" s="8" t="s">
        <v>23</v>
      </c>
      <c r="P27" s="9">
        <f>SUM(B26:B32)/SUM(B19:B32)</f>
        <v>0.10998613543752905</v>
      </c>
      <c r="Q27" s="9">
        <f t="shared" ref="Q27:T27" si="8">SUM(C26:C32)/SUM(C19:C32)</f>
        <v>0.12458034722120948</v>
      </c>
      <c r="R27" s="9">
        <f t="shared" si="8"/>
        <v>0.11813920907893412</v>
      </c>
      <c r="S27" s="9">
        <f t="shared" si="8"/>
        <v>0.14613336311257444</v>
      </c>
      <c r="T27" s="9">
        <f t="shared" si="8"/>
        <v>0.13112420855387319</v>
      </c>
      <c r="U27" s="9">
        <f>SUM(G26:G32)/SUM(G19:G32)</f>
        <v>0.13145691125633827</v>
      </c>
      <c r="V27" s="9">
        <f>SUM(H26:H32)/SUM(H19:H32)</f>
        <v>0.13589157108832634</v>
      </c>
    </row>
    <row r="28" spans="1:22" x14ac:dyDescent="0.35">
      <c r="A28" s="1" t="s">
        <v>9</v>
      </c>
      <c r="B28" s="4">
        <v>104455972</v>
      </c>
      <c r="C28" s="4">
        <v>112948254</v>
      </c>
      <c r="D28" s="4">
        <v>107220110</v>
      </c>
      <c r="E28" s="4">
        <v>137784686</v>
      </c>
      <c r="F28" s="4">
        <v>138930092</v>
      </c>
      <c r="G28" s="4">
        <v>129934824</v>
      </c>
      <c r="H28" s="4">
        <v>146846016</v>
      </c>
      <c r="I28" s="4">
        <v>153408938</v>
      </c>
      <c r="J28" s="4">
        <f>J12*81.51/115.83</f>
        <v>146356258.2962963</v>
      </c>
      <c r="K28" s="4">
        <f t="shared" ref="K28:N28" si="9">K12*81.51/115.83</f>
        <v>83053563.518518522</v>
      </c>
      <c r="L28" s="4">
        <f t="shared" si="9"/>
        <v>77134634.259259254</v>
      </c>
      <c r="M28" s="4">
        <f t="shared" si="9"/>
        <v>69873621</v>
      </c>
      <c r="N28" s="4">
        <f t="shared" si="9"/>
        <v>51803845.51851853</v>
      </c>
      <c r="O28" s="1" t="s">
        <v>24</v>
      </c>
      <c r="P28" s="4">
        <f>SUM(B26:B32)</f>
        <v>120255488</v>
      </c>
      <c r="Q28" s="4">
        <f t="shared" ref="Q28:T28" si="10">SUM(C26:C32)</f>
        <v>137919350</v>
      </c>
      <c r="R28" s="4">
        <f t="shared" si="10"/>
        <v>141779135</v>
      </c>
      <c r="S28" s="4">
        <f t="shared" si="10"/>
        <v>176105168</v>
      </c>
      <c r="T28" s="4">
        <f t="shared" si="10"/>
        <v>180521451</v>
      </c>
      <c r="U28" s="4">
        <f>SUM(G26:G32)</f>
        <v>210600765</v>
      </c>
      <c r="V28" s="4">
        <f>SUM(H26:H32)</f>
        <v>229035384</v>
      </c>
    </row>
    <row r="29" spans="1:22" x14ac:dyDescent="0.35">
      <c r="A29" s="1" t="s">
        <v>10</v>
      </c>
      <c r="B29" s="4">
        <v>399135</v>
      </c>
      <c r="C29" s="4">
        <v>230492</v>
      </c>
      <c r="D29" s="4">
        <v>391923</v>
      </c>
      <c r="E29" s="4">
        <v>526021</v>
      </c>
      <c r="F29" s="4">
        <v>656541</v>
      </c>
      <c r="G29" s="4">
        <v>684260</v>
      </c>
      <c r="H29" s="4">
        <v>442837</v>
      </c>
      <c r="I29" s="4">
        <v>1013036</v>
      </c>
      <c r="J29" s="4">
        <f t="shared" ref="J29:N29" si="11">J13*81.51/115.83</f>
        <v>1302427.4814814816</v>
      </c>
      <c r="K29" s="4">
        <f t="shared" si="11"/>
        <v>926606.77777777787</v>
      </c>
      <c r="L29" s="4">
        <f t="shared" si="11"/>
        <v>1957230.8148148148</v>
      </c>
      <c r="M29" s="4">
        <f t="shared" si="11"/>
        <v>1994859.9629629632</v>
      </c>
      <c r="N29" s="4">
        <f t="shared" si="11"/>
        <v>0</v>
      </c>
    </row>
    <row r="30" spans="1:22" x14ac:dyDescent="0.35">
      <c r="A30" s="1" t="s">
        <v>11</v>
      </c>
      <c r="B30" s="4">
        <v>0</v>
      </c>
      <c r="C30" s="4">
        <v>3470477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f t="shared" ref="J30:N30" si="12">J14*81.51/115.83</f>
        <v>0</v>
      </c>
      <c r="K30" s="4">
        <f t="shared" si="12"/>
        <v>0</v>
      </c>
      <c r="L30" s="4">
        <f t="shared" si="12"/>
        <v>0</v>
      </c>
      <c r="M30" s="4">
        <f t="shared" si="12"/>
        <v>0</v>
      </c>
      <c r="N30" s="4">
        <f t="shared" si="12"/>
        <v>97697.296296296292</v>
      </c>
      <c r="P30" s="7">
        <v>2018</v>
      </c>
      <c r="Q30" s="7">
        <v>2019</v>
      </c>
      <c r="R30" s="7">
        <v>2020</v>
      </c>
      <c r="S30" s="7">
        <v>2021</v>
      </c>
      <c r="T30" s="7">
        <v>2022</v>
      </c>
      <c r="U30" s="7">
        <v>2023</v>
      </c>
    </row>
    <row r="31" spans="1:22" x14ac:dyDescent="0.35">
      <c r="A31" s="1" t="s">
        <v>12</v>
      </c>
      <c r="B31" s="4">
        <v>2018667</v>
      </c>
      <c r="C31" s="4">
        <v>3265403</v>
      </c>
      <c r="D31" s="4">
        <v>3861846</v>
      </c>
      <c r="E31" s="4">
        <v>4856057</v>
      </c>
      <c r="F31" s="4">
        <v>4389694</v>
      </c>
      <c r="G31" s="4">
        <v>35098207</v>
      </c>
      <c r="H31" s="4">
        <v>36899677</v>
      </c>
      <c r="I31" s="4">
        <v>36255826</v>
      </c>
      <c r="J31" s="4">
        <f>J15*129.65/115.83</f>
        <v>36109999.800569803</v>
      </c>
      <c r="K31" s="4">
        <f t="shared" ref="K31:N31" si="13">K15*129.65/115.83</f>
        <v>33955690.941465944</v>
      </c>
      <c r="L31" s="4">
        <f t="shared" si="13"/>
        <v>43763549.462142795</v>
      </c>
      <c r="M31" s="4">
        <f t="shared" si="13"/>
        <v>46166819.229042567</v>
      </c>
      <c r="N31" s="4">
        <f t="shared" si="13"/>
        <v>127764078.84140551</v>
      </c>
      <c r="P31" s="9">
        <f t="shared" ref="P31:U31" si="14">SUM(I26:I32)/SUM(I19:I32)</f>
        <v>0.13495964985342565</v>
      </c>
      <c r="Q31" s="9">
        <f t="shared" si="14"/>
        <v>0.11293014969842102</v>
      </c>
      <c r="R31" s="9">
        <f t="shared" si="14"/>
        <v>8.3841672509734996E-2</v>
      </c>
      <c r="S31" s="11">
        <f t="shared" si="14"/>
        <v>0.10588441146801972</v>
      </c>
      <c r="T31" s="11">
        <f t="shared" si="14"/>
        <v>0.1058603136742879</v>
      </c>
      <c r="U31" s="11">
        <f t="shared" si="14"/>
        <v>0.12355800147655255</v>
      </c>
    </row>
    <row r="32" spans="1:22" x14ac:dyDescent="0.35">
      <c r="A32" s="1" t="s">
        <v>13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394411</v>
      </c>
      <c r="H32" s="4">
        <v>0</v>
      </c>
      <c r="I32" s="4">
        <v>0</v>
      </c>
      <c r="J32" s="4">
        <f>J16*129.65/115.83</f>
        <v>0</v>
      </c>
      <c r="K32" s="4">
        <f t="shared" ref="K32:N32" si="15">K16*129.65/115.83</f>
        <v>0</v>
      </c>
      <c r="L32" s="4">
        <f t="shared" si="15"/>
        <v>71422726.535439879</v>
      </c>
      <c r="M32" s="4">
        <f t="shared" si="15"/>
        <v>128152702.00207202</v>
      </c>
      <c r="N32" s="4">
        <f t="shared" si="15"/>
        <v>199245856.96149531</v>
      </c>
      <c r="P32" s="4">
        <f t="shared" ref="P32:U32" si="16">SUM(I26:I32)</f>
        <v>236297969</v>
      </c>
      <c r="Q32" s="4">
        <f t="shared" si="16"/>
        <v>227902551.52050421</v>
      </c>
      <c r="R32" s="4">
        <f t="shared" si="16"/>
        <v>156307939.34343433</v>
      </c>
      <c r="S32" s="12">
        <f t="shared" si="16"/>
        <v>250976068.61737028</v>
      </c>
      <c r="T32" s="12">
        <f t="shared" si="16"/>
        <v>305333125.05957007</v>
      </c>
      <c r="U32" s="12">
        <f t="shared" si="16"/>
        <v>428141384.21661055</v>
      </c>
    </row>
    <row r="33" spans="14:21" x14ac:dyDescent="0.35">
      <c r="U33" s="10"/>
    </row>
    <row r="34" spans="14:21" x14ac:dyDescent="0.35">
      <c r="N34" s="3"/>
    </row>
    <row r="35" spans="14:21" x14ac:dyDescent="0.35">
      <c r="N35" s="3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d'Esterhazy, Stephen@ARB</dc:creator>
  <cp:lastModifiedBy>Borges, Eva@ARB</cp:lastModifiedBy>
  <dcterms:created xsi:type="dcterms:W3CDTF">2020-04-17T21:29:30Z</dcterms:created>
  <dcterms:modified xsi:type="dcterms:W3CDTF">2024-04-29T16:53:30Z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