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hidePivotFieldList="1"/>
  <mc:AlternateContent xmlns:mc="http://schemas.openxmlformats.org/markup-compatibility/2006">
    <mc:Choice Requires="x15">
      <x15ac:absPath xmlns:x15ac="http://schemas.microsoft.com/office/spreadsheetml/2010/11/ac" url="https://carb.sharepoint.com/sites/ISD/CapTrade/PDS/Natural Gas Allocation/NGS Use of Value/cy2023/Summary Report/"/>
    </mc:Choice>
  </mc:AlternateContent>
  <xr:revisionPtr revIDLastSave="87" documentId="8_{15FCB419-B45D-4A10-9488-F500BCD57251}" xr6:coauthVersionLast="47" xr6:coauthVersionMax="47" xr10:uidLastSave="{1B00129B-82AC-4BE8-91D8-A0E4F8A06001}"/>
  <bookViews>
    <workbookView xWindow="28680" yWindow="-120" windowWidth="29040" windowHeight="15840" xr2:uid="{00000000-000D-0000-FFFF-FFFF00000000}"/>
  </bookViews>
  <sheets>
    <sheet name="IOU Expenditures" sheetId="93" r:id="rId1"/>
    <sheet name="POU Expenditures" sheetId="94" r:id="rId2"/>
    <sheet name="Categories of POU Use" sheetId="10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94" l="1"/>
  <c r="H7" i="94"/>
  <c r="K5" i="94"/>
  <c r="K5" i="93" l="1"/>
  <c r="K7" i="93"/>
  <c r="K14" i="93"/>
  <c r="B8" i="93"/>
  <c r="C8" i="93"/>
  <c r="D8" i="93"/>
  <c r="E8" i="93"/>
  <c r="F8" i="93"/>
  <c r="G8" i="93"/>
  <c r="K16" i="94" l="1"/>
  <c r="K11" i="94"/>
  <c r="J17" i="94"/>
  <c r="K13" i="94" l="1"/>
  <c r="K21" i="93"/>
  <c r="K12" i="94"/>
  <c r="K9" i="94"/>
  <c r="K8" i="94"/>
  <c r="K6" i="94"/>
  <c r="K16" i="93"/>
  <c r="J8" i="93" l="1"/>
  <c r="J17" i="93"/>
  <c r="I7" i="94" l="1"/>
  <c r="I17" i="94"/>
  <c r="J20" i="94" l="1"/>
  <c r="I20" i="94" l="1"/>
  <c r="J22" i="93" l="1"/>
  <c r="I8" i="93"/>
  <c r="I17" i="93" l="1"/>
  <c r="K10" i="93" l="1"/>
  <c r="H8" i="93" l="1"/>
  <c r="H17" i="94" l="1"/>
  <c r="K15" i="93"/>
  <c r="K20" i="93" l="1"/>
  <c r="H20" i="94"/>
  <c r="H22" i="93"/>
  <c r="H17" i="93"/>
  <c r="G17" i="94" l="1"/>
  <c r="G7" i="94"/>
  <c r="G20" i="94"/>
  <c r="G22" i="93" l="1"/>
  <c r="G17" i="93" l="1"/>
  <c r="K3" i="94" l="1"/>
  <c r="K3" i="93" l="1"/>
  <c r="K14" i="94" l="1"/>
  <c r="K15" i="94"/>
  <c r="F22" i="93"/>
  <c r="F7" i="94"/>
  <c r="E7" i="94"/>
  <c r="D7" i="94"/>
  <c r="D20" i="94"/>
  <c r="B7" i="94"/>
  <c r="C7" i="94"/>
  <c r="E17" i="94"/>
  <c r="F20" i="94"/>
  <c r="E20" i="94"/>
  <c r="F17" i="94"/>
  <c r="B17" i="94"/>
  <c r="C17" i="94"/>
  <c r="D17" i="94"/>
  <c r="K17" i="94" l="1"/>
  <c r="K7" i="94"/>
  <c r="K9" i="93" l="1"/>
  <c r="K11" i="93"/>
  <c r="D17" i="93"/>
  <c r="B17" i="93"/>
  <c r="C17" i="93"/>
  <c r="K8" i="93" l="1"/>
  <c r="E22" i="93" l="1"/>
  <c r="D22" i="93"/>
  <c r="C22" i="93"/>
  <c r="K6" i="93" l="1"/>
  <c r="C20" i="94" l="1"/>
  <c r="B20" i="94" l="1"/>
  <c r="K20" i="94" s="1"/>
  <c r="K10" i="94"/>
  <c r="K18" i="94" s="1"/>
  <c r="B10" i="94"/>
  <c r="B18" i="94" s="1"/>
  <c r="C4" i="94" s="1"/>
  <c r="C10" i="94" s="1"/>
  <c r="C18" i="94" s="1"/>
  <c r="D4" i="94" s="1"/>
  <c r="D10" i="94" s="1"/>
  <c r="D18" i="94" s="1"/>
  <c r="E4" i="94" s="1"/>
  <c r="E10" i="94" s="1"/>
  <c r="E18" i="94" s="1"/>
  <c r="F4" i="94" s="1"/>
  <c r="F10" i="94" s="1"/>
  <c r="F18" i="94" s="1"/>
  <c r="G4" i="94" l="1"/>
  <c r="G10" i="94" s="1"/>
  <c r="G18" i="94" s="1"/>
  <c r="H4" i="94" l="1"/>
  <c r="K12" i="93" l="1"/>
  <c r="H10" i="94"/>
  <c r="H18" i="94" s="1"/>
  <c r="I4" i="94" s="1"/>
  <c r="I10" i="94" s="1"/>
  <c r="I18" i="94" s="1"/>
  <c r="J4" i="94" s="1"/>
  <c r="J10" i="94" s="1"/>
  <c r="J18" i="94" s="1"/>
  <c r="B22" i="93"/>
  <c r="F17" i="93"/>
  <c r="E17" i="93" l="1"/>
  <c r="K17" i="93" l="1"/>
  <c r="K18" i="93" s="1"/>
  <c r="B12" i="93" l="1"/>
  <c r="B18" i="93" s="1"/>
  <c r="C4" i="93" s="1"/>
  <c r="C12" i="93" s="1"/>
  <c r="C18" i="93" l="1"/>
  <c r="D4" i="93" s="1"/>
  <c r="D12" i="93" s="1"/>
  <c r="D18" i="93" l="1"/>
  <c r="E4" i="93" s="1"/>
  <c r="E12" i="93" s="1"/>
  <c r="E18" i="93" l="1"/>
  <c r="F4" i="93" s="1"/>
  <c r="F12" i="93" s="1"/>
  <c r="F18" i="93" l="1"/>
  <c r="G4" i="93" l="1"/>
  <c r="G12" i="93" s="1"/>
  <c r="G18" i="93" s="1"/>
  <c r="H4" i="93" l="1"/>
  <c r="H12" i="93" l="1"/>
  <c r="H18" i="93" s="1"/>
  <c r="I4" i="93" s="1"/>
  <c r="I12" i="93" l="1"/>
  <c r="I18" i="93" s="1"/>
  <c r="J4" i="93" s="1"/>
  <c r="J12" i="93" s="1"/>
  <c r="J18" i="93" s="1"/>
  <c r="I22" i="93" l="1"/>
  <c r="K22" i="93" s="1"/>
</calcChain>
</file>

<file path=xl/sharedStrings.xml><?xml version="1.0" encoding="utf-8"?>
<sst xmlns="http://schemas.openxmlformats.org/spreadsheetml/2006/main" count="141" uniqueCount="81">
  <si>
    <t>Summary of the Investor-Owned NG Supplier (PG&amp;E, SDG&amp;E, SoCalGas, and Southwest Gas) Use of Allocated Allowance Value in 2015-2023</t>
  </si>
  <si>
    <t>Category</t>
  </si>
  <si>
    <t>2015-2023</t>
  </si>
  <si>
    <t>Value of Allocated Allowances Used for Compliance</t>
  </si>
  <si>
    <t xml:space="preserve">Balance from Previous Year </t>
  </si>
  <si>
    <t>Auction Proceeds Received</t>
  </si>
  <si>
    <t>Interest Accrued</t>
  </si>
  <si>
    <t>Net 2015-2017 Compliance Costs</t>
  </si>
  <si>
    <t>Outreach/Education/Administrative Expenses</t>
  </si>
  <si>
    <t xml:space="preserve">     Outreach Expenses</t>
  </si>
  <si>
    <t xml:space="preserve">     Education Expenses</t>
  </si>
  <si>
    <t xml:space="preserve">     Administrative Expenses</t>
  </si>
  <si>
    <t>Net Auction Proceeds Available for Ratepayers</t>
  </si>
  <si>
    <t>Residential California Climate Credit (CCC)</t>
  </si>
  <si>
    <t>BUILD &amp; TECH Expenditures Less Admin/Outreach/Education</t>
  </si>
  <si>
    <t>Biomethane Pipeline Interconnection Incentives</t>
  </si>
  <si>
    <t>Total Auction Proceeds Expended</t>
  </si>
  <si>
    <r>
      <t>End of Year Auction Proceeds Balance</t>
    </r>
    <r>
      <rPr>
        <i/>
        <vertAlign val="superscript"/>
        <sz val="12"/>
        <color theme="1"/>
        <rFont val="Arial"/>
        <family val="2"/>
      </rPr>
      <t>1</t>
    </r>
  </si>
  <si>
    <r>
      <t>Proceeds Designated for BUILD and TECH Programs But Not Yet Spent</t>
    </r>
    <r>
      <rPr>
        <vertAlign val="superscript"/>
        <sz val="12"/>
        <color rgb="FF000000"/>
        <rFont val="Arial"/>
        <family val="2"/>
      </rPr>
      <t>2</t>
    </r>
  </si>
  <si>
    <r>
      <t>Other Encumbered Proceeds</t>
    </r>
    <r>
      <rPr>
        <vertAlign val="superscript"/>
        <sz val="12"/>
        <color theme="1"/>
        <rFont val="Arial"/>
        <family val="2"/>
      </rPr>
      <t>3</t>
    </r>
  </si>
  <si>
    <r>
      <t>Total Value of Allocated Allowances in Data Year</t>
    </r>
    <r>
      <rPr>
        <i/>
        <vertAlign val="superscript"/>
        <sz val="12"/>
        <color theme="1"/>
        <rFont val="Arial"/>
        <family val="2"/>
      </rPr>
      <t>4</t>
    </r>
  </si>
  <si>
    <t>Notes:</t>
  </si>
  <si>
    <r>
      <rPr>
        <b/>
        <i/>
        <sz val="12"/>
        <color theme="1"/>
        <rFont val="Arial"/>
        <family val="2"/>
      </rPr>
      <t>1.</t>
    </r>
    <r>
      <rPr>
        <i/>
        <sz val="12"/>
        <color theme="1"/>
        <rFont val="Arial"/>
        <family val="2"/>
      </rPr>
      <t xml:space="preserve">  For a given year, auction proceeds expended are different from auction proceeds available because spending is forecasted ahead of time. </t>
    </r>
    <r>
      <rPr>
        <i/>
        <sz val="12"/>
        <rFont val="Arial"/>
        <family val="2"/>
      </rPr>
      <t>Additionally, some proceeds are reserved for GHG program spending in future years.</t>
    </r>
    <r>
      <rPr>
        <i/>
        <sz val="12"/>
        <color theme="1"/>
        <rFont val="Arial"/>
        <family val="2"/>
      </rPr>
      <t xml:space="preserve"> Differences between spending and available proceeds for a given year are trued-up by carrying over the End of Year Auction Proceeds Balance to the auction proceeds available for distribution to ratepayers in the following year.</t>
    </r>
  </si>
  <si>
    <r>
      <rPr>
        <b/>
        <i/>
        <sz val="12"/>
        <color theme="1"/>
        <rFont val="Arial"/>
        <family val="2"/>
      </rPr>
      <t>2.</t>
    </r>
    <r>
      <rPr>
        <i/>
        <sz val="12"/>
        <color theme="1"/>
        <rFont val="Arial"/>
        <family val="2"/>
      </rPr>
      <t xml:space="preserve">  SB 1477 requires that, for each budget year during the period of July 1, 2019-June 30, 2023, $50 million total in investor-owned NG supplier auction proceeds be contributed annually to two building decarbonization programs: the Building Initiative for Low-Emissions Development (BUILD) Program and the Technology and Equipment for Clean Heating (TECH) Initiative.  The programs are defined by legislation and directed by CPUC Decision 20-03-027.  For 2020, each investor-owned NG supplier contributed their share of auction proceeds to these programs for calendar year 2020 and the second half of calendar year 2019, in proportion to their share of total investor-owned NG supplier allocated allowances.  Proceeds designated for the BUILD and TECH programs reflect amounts designated for these programs in each calendar year as reported by the IOUs to CARB.</t>
    </r>
  </si>
  <si>
    <r>
      <rPr>
        <b/>
        <i/>
        <sz val="12"/>
        <color theme="1"/>
        <rFont val="Arial"/>
        <family val="2"/>
      </rPr>
      <t>3.</t>
    </r>
    <r>
      <rPr>
        <i/>
        <sz val="12"/>
        <color theme="1"/>
        <rFont val="Arial"/>
        <family val="2"/>
      </rPr>
      <t xml:space="preserve">  Other encumbered proceeds include proceeds reserved for biomethane pipeline interconnection incentives, pursuant to CPUC decision (D). 20-12-031, heat-pump water heater incentives distributed under the Self-Generation Incentive Program, pursuant to D. 22-04-036, and funding for biomass gasification pilot projects, pursuant to D. 22-02-025. These encumbered proceeds will be either spent on eligible GHG-reduction projects or returned to ratepayers in future years. </t>
    </r>
  </si>
  <si>
    <r>
      <rPr>
        <b/>
        <i/>
        <sz val="12"/>
        <color theme="1"/>
        <rFont val="Arial"/>
        <family val="2"/>
      </rPr>
      <t xml:space="preserve">4. </t>
    </r>
    <r>
      <rPr>
        <i/>
        <sz val="12"/>
        <color theme="1"/>
        <rFont val="Arial"/>
        <family val="2"/>
      </rPr>
      <t xml:space="preserve"> Total value of allocated allowances in the data year includes auction proceeds received, interest, and the value of allocated allowances used for compliance.</t>
    </r>
  </si>
  <si>
    <t>Summary of the Publicly Owned Natural Gas Supplier (City of Long Beach, City of Palo Alto, City of Vernon) Use of Allocated Allowance Value in 2015-2023</t>
  </si>
  <si>
    <r>
      <t>Outreach and Administrative Expenses</t>
    </r>
    <r>
      <rPr>
        <vertAlign val="superscript"/>
        <sz val="12"/>
        <color rgb="FF000000"/>
        <rFont val="Arial"/>
        <family val="2"/>
      </rPr>
      <t>1</t>
    </r>
  </si>
  <si>
    <t>Residential Bill Credits</t>
  </si>
  <si>
    <t>Purchasing Allowances</t>
  </si>
  <si>
    <t>Energy Efficiency</t>
  </si>
  <si>
    <t>Fuel-Switching</t>
  </si>
  <si>
    <t xml:space="preserve">Renewable Energy </t>
  </si>
  <si>
    <t>Electric Vehicles</t>
  </si>
  <si>
    <t>End of Year Auction Proceeds Balance</t>
  </si>
  <si>
    <r>
      <t>Total Value of Allocated Allowances in Data Year</t>
    </r>
    <r>
      <rPr>
        <vertAlign val="superscript"/>
        <sz val="12"/>
        <color theme="1"/>
        <rFont val="Arial"/>
        <family val="2"/>
      </rPr>
      <t>2</t>
    </r>
  </si>
  <si>
    <r>
      <rPr>
        <b/>
        <i/>
        <sz val="12"/>
        <color theme="1"/>
        <rFont val="Arial"/>
        <family val="2"/>
      </rPr>
      <t>1.</t>
    </r>
    <r>
      <rPr>
        <i/>
        <sz val="12"/>
        <color theme="1"/>
        <rFont val="Arial"/>
        <family val="2"/>
      </rPr>
      <t xml:space="preserve">  Outreach and administrative costs are broken out in rows 7-9 for reference but are not subtracted from the net auction proceeds available for ratepayers in row 10.  Instead, these outreach and administrative costs are included in the expenditures in rows 12-17.</t>
    </r>
  </si>
  <si>
    <r>
      <rPr>
        <b/>
        <i/>
        <sz val="12"/>
        <color theme="1"/>
        <rFont val="Arial"/>
        <family val="2"/>
      </rPr>
      <t xml:space="preserve">2. </t>
    </r>
    <r>
      <rPr>
        <i/>
        <sz val="12"/>
        <color theme="1"/>
        <rFont val="Arial"/>
        <family val="2"/>
      </rPr>
      <t xml:space="preserve"> The total value of allocated allowances in the data year includes auction proceeds received, interest, and the value of allocated allowances used for compliance.</t>
    </r>
  </si>
  <si>
    <t>Summary of Publicly Owned Natural Gas Supplier Uses of Allocated Allowance Value in 2015-2023</t>
  </si>
  <si>
    <t>This table lists uses of allocated allowance value as reported by publicly owned natural gas suppliers and only includes uses funded by allocated allowance value, not any other sources.</t>
  </si>
  <si>
    <t>Natural Gas Supplier</t>
  </si>
  <si>
    <t>Use Category</t>
  </si>
  <si>
    <t>Description</t>
  </si>
  <si>
    <t>Years Expended</t>
  </si>
  <si>
    <t>Long Beach Gas &amp; Oil Dept</t>
  </si>
  <si>
    <t>Deposited for Compliance</t>
  </si>
  <si>
    <t>Deposited allowances for compliance</t>
  </si>
  <si>
    <t>2015, 2017, 2018, 2019, 2020, 2021, 2022, 2023</t>
  </si>
  <si>
    <t>Purchase of Allowances</t>
  </si>
  <si>
    <t>Purchase of allowances</t>
  </si>
  <si>
    <t>LED streetlighting retrofit</t>
  </si>
  <si>
    <t>2017, 2018, 2019, 2020</t>
  </si>
  <si>
    <t>Residential energy efficiency outreach program</t>
  </si>
  <si>
    <t xml:space="preserve">Residential efficient water fixture retrofit </t>
  </si>
  <si>
    <t>2019, 2020, 2021</t>
  </si>
  <si>
    <t>Transportation electrification</t>
  </si>
  <si>
    <t>EV charging stations</t>
  </si>
  <si>
    <t>2018, 2019, 2020, 2021, 2022, 2023</t>
  </si>
  <si>
    <t>Renewable Energy Project</t>
  </si>
  <si>
    <t>Battery storage</t>
  </si>
  <si>
    <t xml:space="preserve">Building Retrofits </t>
  </si>
  <si>
    <t>2020, 2021, 2022, 2023</t>
  </si>
  <si>
    <t>Citywide Solar Program</t>
  </si>
  <si>
    <t>Energy Efficient Home Appliance Rebates</t>
  </si>
  <si>
    <t>2021, 2022, 2023</t>
  </si>
  <si>
    <t>Direct Installation for Single-Family Efficient Appliances</t>
  </si>
  <si>
    <t>Electric vehicle purchases</t>
  </si>
  <si>
    <t>Residential Climate Credit</t>
  </si>
  <si>
    <t>One-time bill credit for each residential customer</t>
  </si>
  <si>
    <t>Unspent</t>
  </si>
  <si>
    <t>No plans reported</t>
  </si>
  <si>
    <t>2015, 2016, 2017, 2018, 2019, 2020, 2021, 2022</t>
  </si>
  <si>
    <t>City of Palo Alto - Gas Utility</t>
  </si>
  <si>
    <t>2015, 2016, 2017, 2018, 2019, 2020, 2021, 2022, 2023</t>
  </si>
  <si>
    <t>City of Vernon, Gas Municipal Utility Department</t>
  </si>
  <si>
    <t>Industrial boiler replacement</t>
  </si>
  <si>
    <t>Industrial process heater retrofit</t>
  </si>
  <si>
    <t>Industrial boiler maintenance</t>
  </si>
  <si>
    <t>2017, 2020, 2023</t>
  </si>
  <si>
    <t>Electrification of diesel machinery</t>
  </si>
  <si>
    <t>2019, 2020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</si>
</sst>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m/d/yy;@"/>
    <numFmt numFmtId="166" formatCode="_(&quot;$&quot;* #,##0_);_(&quot;$&quot;* \(#,##0\);_(&quot;$&quot;* &quot;-&quot;??_);_(@_)"/>
  </numFmts>
  <fonts count="24"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Arial"/>
      <family val="2"/>
    </font>
    <font>
      <sz val="12"/>
      <name val="Arial"/>
      <family val="2"/>
    </font>
    <font>
      <b/>
      <sz val="12"/>
      <name val="Arial"/>
      <family val="2"/>
    </font>
    <font>
      <sz val="11"/>
      <color theme="1"/>
      <name val="Arial"/>
      <family val="2"/>
    </font>
    <font>
      <sz val="12"/>
      <color theme="4"/>
      <name val="Arial"/>
      <family val="2"/>
    </font>
    <font>
      <sz val="11"/>
      <name val="Arial"/>
      <family val="2"/>
    </font>
    <font>
      <sz val="11"/>
      <color theme="8"/>
      <name val="Calibri"/>
      <family val="2"/>
      <scheme val="minor"/>
    </font>
    <font>
      <b/>
      <sz val="12"/>
      <color rgb="FF000000"/>
      <name val="Arial"/>
      <family val="2"/>
    </font>
    <font>
      <vertAlign val="superscript"/>
      <sz val="12"/>
      <color theme="1"/>
      <name val="Arial"/>
      <family val="2"/>
    </font>
    <font>
      <vertAlign val="superscript"/>
      <sz val="12"/>
      <color rgb="FF000000"/>
      <name val="Arial"/>
      <family val="2"/>
    </font>
    <font>
      <i/>
      <sz val="12"/>
      <color theme="1"/>
      <name val="Arial"/>
      <family val="2"/>
    </font>
    <font>
      <i/>
      <vertAlign val="superscript"/>
      <sz val="12"/>
      <color theme="1"/>
      <name val="Arial"/>
      <family val="2"/>
    </font>
    <font>
      <i/>
      <sz val="11"/>
      <color theme="1"/>
      <name val="Calibri"/>
      <family val="2"/>
      <scheme val="minor"/>
    </font>
    <font>
      <i/>
      <sz val="12"/>
      <name val="Arial"/>
      <family val="2"/>
    </font>
    <font>
      <b/>
      <i/>
      <sz val="12"/>
      <color rgb="FF000000"/>
      <name val="Arial"/>
      <family val="2"/>
    </font>
    <font>
      <b/>
      <i/>
      <sz val="12"/>
      <color theme="1"/>
      <name val="Arial"/>
      <family val="2"/>
    </font>
    <font>
      <b/>
      <i/>
      <sz val="12"/>
      <name val="Arial"/>
      <family val="2"/>
    </font>
    <font>
      <sz val="10"/>
      <color rgb="FF000000"/>
      <name val="Calibri"/>
      <family val="2"/>
    </font>
    <font>
      <i/>
      <sz val="12"/>
      <color rgb="FF000000"/>
      <name val="Arial"/>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rgb="FF000000"/>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166" fontId="3" fillId="0" borderId="0" xfId="2" applyNumberFormat="1" applyFont="1" applyFill="1"/>
    <xf numFmtId="0" fontId="4" fillId="0" borderId="0" xfId="0" applyFont="1" applyAlignment="1">
      <alignment vertical="center" wrapText="1"/>
    </xf>
    <xf numFmtId="49" fontId="11" fillId="3" borderId="0" xfId="0" applyNumberFormat="1" applyFont="1" applyFill="1" applyAlignment="1">
      <alignment horizontal="center" vertical="center" wrapText="1"/>
    </xf>
    <xf numFmtId="0" fontId="4" fillId="4" borderId="0" xfId="0" applyFont="1" applyFill="1" applyAlignment="1">
      <alignment horizontal="left" vertical="center" wrapText="1"/>
    </xf>
    <xf numFmtId="166" fontId="8" fillId="4" borderId="0" xfId="0" applyNumberFormat="1" applyFont="1" applyFill="1"/>
    <xf numFmtId="166" fontId="8" fillId="4" borderId="1" xfId="0" applyNumberFormat="1" applyFont="1" applyFill="1" applyBorder="1"/>
    <xf numFmtId="0" fontId="0" fillId="2" borderId="0" xfId="0" applyFill="1"/>
    <xf numFmtId="0" fontId="3" fillId="2" borderId="0" xfId="0" applyFont="1" applyFill="1"/>
    <xf numFmtId="166" fontId="5" fillId="2" borderId="0" xfId="2" applyNumberFormat="1" applyFont="1" applyFill="1"/>
    <xf numFmtId="166" fontId="3" fillId="2" borderId="0" xfId="0" applyNumberFormat="1" applyFont="1" applyFill="1"/>
    <xf numFmtId="166" fontId="0" fillId="2" borderId="0" xfId="0" applyNumberFormat="1" applyFill="1"/>
    <xf numFmtId="164" fontId="3" fillId="2" borderId="0" xfId="1" applyNumberFormat="1" applyFont="1" applyFill="1"/>
    <xf numFmtId="0" fontId="4" fillId="2" borderId="0" xfId="0" applyFont="1" applyFill="1" applyAlignment="1">
      <alignment vertical="center" wrapText="1"/>
    </xf>
    <xf numFmtId="166" fontId="5" fillId="2" borderId="0" xfId="0" applyNumberFormat="1" applyFont="1" applyFill="1"/>
    <xf numFmtId="10" fontId="0" fillId="2" borderId="0" xfId="4" applyNumberFormat="1" applyFont="1" applyFill="1"/>
    <xf numFmtId="0" fontId="11" fillId="2" borderId="0" xfId="0" applyFont="1" applyFill="1" applyAlignment="1">
      <alignment horizontal="left" vertical="center" wrapText="1"/>
    </xf>
    <xf numFmtId="166" fontId="2" fillId="2" borderId="0" xfId="2" applyNumberFormat="1" applyFont="1" applyFill="1"/>
    <xf numFmtId="0" fontId="2" fillId="2" borderId="0" xfId="0" applyFont="1" applyFill="1"/>
    <xf numFmtId="166" fontId="5" fillId="2" borderId="0" xfId="2" applyNumberFormat="1" applyFont="1" applyFill="1" applyBorder="1"/>
    <xf numFmtId="166" fontId="2" fillId="2" borderId="2" xfId="2" applyNumberFormat="1" applyFont="1" applyFill="1" applyBorder="1"/>
    <xf numFmtId="166" fontId="2" fillId="2" borderId="2" xfId="0" applyNumberFormat="1" applyFont="1" applyFill="1" applyBorder="1"/>
    <xf numFmtId="0" fontId="14" fillId="2" borderId="0" xfId="0" applyFont="1" applyFill="1" applyAlignment="1">
      <alignment horizontal="left" vertical="center" wrapText="1"/>
    </xf>
    <xf numFmtId="166" fontId="17" fillId="2" borderId="0" xfId="2" applyNumberFormat="1" applyFont="1" applyFill="1" applyBorder="1"/>
    <xf numFmtId="0" fontId="16" fillId="2" borderId="0" xfId="0" applyFont="1" applyFill="1"/>
    <xf numFmtId="0" fontId="3" fillId="2" borderId="0" xfId="0" applyFont="1" applyFill="1" applyAlignment="1">
      <alignment vertical="top"/>
    </xf>
    <xf numFmtId="0" fontId="2" fillId="2" borderId="0" xfId="0" applyFont="1" applyFill="1" applyAlignment="1">
      <alignment horizontal="center"/>
    </xf>
    <xf numFmtId="166" fontId="10" fillId="2" borderId="0" xfId="0" applyNumberFormat="1" applyFont="1" applyFill="1"/>
    <xf numFmtId="0" fontId="3" fillId="2" borderId="0" xfId="0" applyFont="1" applyFill="1" applyAlignment="1">
      <alignment horizontal="left" vertical="center"/>
    </xf>
    <xf numFmtId="0" fontId="14" fillId="2" borderId="0" xfId="0" applyFont="1" applyFill="1" applyAlignment="1">
      <alignment wrapText="1"/>
    </xf>
    <xf numFmtId="0" fontId="0" fillId="2" borderId="0" xfId="0" applyFill="1" applyAlignment="1">
      <alignment horizontal="center" vertical="center"/>
    </xf>
    <xf numFmtId="0" fontId="0" fillId="2" borderId="0" xfId="0" applyFill="1" applyAlignment="1">
      <alignment horizontal="left" vertical="center" wrapText="1"/>
    </xf>
    <xf numFmtId="165" fontId="9" fillId="2" borderId="0" xfId="0" applyNumberFormat="1" applyFont="1" applyFill="1" applyAlignment="1">
      <alignment horizontal="left" wrapText="1"/>
    </xf>
    <xf numFmtId="166" fontId="20" fillId="2" borderId="0" xfId="2" applyNumberFormat="1" applyFont="1" applyFill="1" applyAlignment="1">
      <alignment horizontal="left" vertical="center"/>
    </xf>
    <xf numFmtId="0" fontId="4" fillId="2" borderId="0" xfId="0" applyFont="1" applyFill="1" applyAlignment="1">
      <alignment horizontal="left" vertical="center"/>
    </xf>
    <xf numFmtId="0" fontId="21" fillId="2" borderId="0" xfId="0" applyFont="1" applyFill="1" applyAlignment="1">
      <alignment horizontal="center" vertical="center"/>
    </xf>
    <xf numFmtId="0" fontId="22" fillId="2" borderId="0" xfId="0" applyFont="1" applyFill="1" applyAlignment="1">
      <alignment horizontal="left" vertical="center"/>
    </xf>
    <xf numFmtId="0" fontId="4" fillId="2" borderId="10" xfId="0" applyFont="1" applyFill="1" applyBorder="1" applyAlignment="1">
      <alignment horizontal="left" vertical="center" wrapText="1"/>
    </xf>
    <xf numFmtId="49" fontId="4" fillId="2" borderId="11" xfId="2" applyNumberFormat="1" applyFont="1" applyFill="1" applyBorder="1" applyAlignment="1" applyProtection="1">
      <alignment horizontal="left" vertical="center" wrapText="1"/>
      <protection locked="0"/>
    </xf>
    <xf numFmtId="0" fontId="4" fillId="2" borderId="3" xfId="2" applyNumberFormat="1" applyFont="1" applyFill="1" applyBorder="1" applyAlignment="1" applyProtection="1">
      <alignment horizontal="left" vertical="center" wrapText="1"/>
      <protection locked="0"/>
    </xf>
    <xf numFmtId="0" fontId="4" fillId="2" borderId="12" xfId="2" applyNumberFormat="1" applyFont="1" applyFill="1" applyBorder="1" applyAlignment="1" applyProtection="1">
      <alignment horizontal="left" vertical="center" wrapText="1"/>
      <protection locked="0"/>
    </xf>
    <xf numFmtId="49" fontId="4" fillId="2" borderId="3" xfId="2" applyNumberFormat="1" applyFont="1" applyFill="1" applyBorder="1" applyAlignment="1" applyProtection="1">
      <alignment horizontal="left" vertical="center" wrapText="1"/>
      <protection locked="0"/>
    </xf>
    <xf numFmtId="0" fontId="4" fillId="2" borderId="11" xfId="2" applyNumberFormat="1" applyFont="1" applyFill="1" applyBorder="1" applyAlignment="1" applyProtection="1">
      <alignment horizontal="left" vertical="center" wrapText="1"/>
      <protection locked="0"/>
    </xf>
    <xf numFmtId="3" fontId="4" fillId="2" borderId="12" xfId="2" applyNumberFormat="1" applyFont="1" applyFill="1" applyBorder="1" applyAlignment="1" applyProtection="1">
      <alignment horizontal="left" vertical="center" wrapText="1"/>
      <protection locked="0"/>
    </xf>
    <xf numFmtId="49" fontId="4" fillId="2" borderId="4" xfId="2" applyNumberFormat="1" applyFont="1" applyFill="1" applyBorder="1" applyAlignment="1" applyProtection="1">
      <alignment horizontal="left" vertical="center" wrapText="1"/>
      <protection locked="0"/>
    </xf>
    <xf numFmtId="0" fontId="4" fillId="2" borderId="4" xfId="2" applyNumberFormat="1" applyFont="1" applyFill="1" applyBorder="1" applyAlignment="1" applyProtection="1">
      <alignment horizontal="left" vertical="center" wrapText="1"/>
      <protection locked="0"/>
    </xf>
    <xf numFmtId="0" fontId="4" fillId="2" borderId="14" xfId="2" applyNumberFormat="1" applyFont="1" applyFill="1" applyBorder="1" applyAlignment="1" applyProtection="1">
      <alignment horizontal="left" vertical="center" wrapText="1"/>
      <protection locked="0"/>
    </xf>
    <xf numFmtId="0" fontId="4" fillId="2" borderId="13" xfId="0" applyFont="1" applyFill="1" applyBorder="1" applyAlignment="1">
      <alignment horizontal="left" vertical="center" wrapText="1"/>
    </xf>
    <xf numFmtId="49" fontId="4" fillId="2" borderId="5" xfId="2" applyNumberFormat="1" applyFont="1" applyFill="1" applyBorder="1" applyAlignment="1" applyProtection="1">
      <alignment horizontal="left" vertical="center" wrapText="1"/>
      <protection locked="0"/>
    </xf>
    <xf numFmtId="0" fontId="4" fillId="2" borderId="5" xfId="2" applyNumberFormat="1" applyFont="1" applyFill="1" applyBorder="1" applyAlignment="1" applyProtection="1">
      <alignment horizontal="left" vertical="center" wrapText="1"/>
      <protection locked="0"/>
    </xf>
    <xf numFmtId="0" fontId="4" fillId="2" borderId="6" xfId="2" applyNumberFormat="1" applyFont="1" applyFill="1" applyBorder="1" applyAlignment="1" applyProtection="1">
      <alignment horizontal="left" vertical="center" wrapText="1"/>
      <protection locked="0"/>
    </xf>
    <xf numFmtId="49" fontId="3" fillId="2" borderId="0" xfId="0" applyNumberFormat="1" applyFont="1" applyFill="1" applyAlignment="1">
      <alignment horizontal="left"/>
    </xf>
    <xf numFmtId="0" fontId="3" fillId="2" borderId="0" xfId="0" applyFont="1" applyFill="1" applyAlignment="1">
      <alignment horizontal="left"/>
    </xf>
    <xf numFmtId="0" fontId="7" fillId="2" borderId="0" xfId="0" applyFont="1" applyFill="1"/>
    <xf numFmtId="0" fontId="23" fillId="2" borderId="0" xfId="0" applyFont="1" applyFill="1"/>
    <xf numFmtId="49" fontId="23" fillId="2" borderId="0" xfId="0" applyNumberFormat="1" applyFont="1" applyFill="1" applyAlignment="1">
      <alignment horizontal="left"/>
    </xf>
    <xf numFmtId="0" fontId="23" fillId="2" borderId="0" xfId="0" applyFont="1" applyFill="1" applyAlignment="1">
      <alignment horizontal="left"/>
    </xf>
    <xf numFmtId="49" fontId="0" fillId="2" borderId="0" xfId="0" applyNumberFormat="1" applyFill="1" applyAlignment="1">
      <alignment horizontal="left"/>
    </xf>
    <xf numFmtId="0" fontId="0" fillId="2" borderId="0" xfId="0" applyFill="1" applyAlignment="1">
      <alignment horizontal="left"/>
    </xf>
    <xf numFmtId="0" fontId="11" fillId="3" borderId="7" xfId="0"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8" fillId="2" borderId="0" xfId="0" applyFont="1" applyFill="1" applyAlignment="1">
      <alignment horizontal="left" vertical="center"/>
    </xf>
    <xf numFmtId="49" fontId="3" fillId="2" borderId="0" xfId="1" applyNumberFormat="1" applyFont="1" applyFill="1" applyAlignment="1">
      <alignment horizontal="left" vertical="top" wrapText="1"/>
    </xf>
    <xf numFmtId="0" fontId="11" fillId="3" borderId="0" xfId="0" applyFont="1" applyFill="1" applyAlignment="1">
      <alignment horizontal="center" vertical="center" wrapText="1"/>
    </xf>
    <xf numFmtId="1" fontId="11" fillId="3" borderId="0" xfId="0" applyNumberFormat="1" applyFont="1" applyFill="1" applyAlignment="1">
      <alignment horizontal="center" vertical="center" wrapText="1"/>
    </xf>
    <xf numFmtId="166" fontId="7" fillId="2" borderId="0" xfId="0" applyNumberFormat="1" applyFont="1" applyFill="1"/>
    <xf numFmtId="0" fontId="3" fillId="2" borderId="0" xfId="1" applyNumberFormat="1" applyFont="1" applyFill="1" applyAlignment="1">
      <alignment horizontal="left" vertical="top" wrapText="1"/>
    </xf>
    <xf numFmtId="9" fontId="0" fillId="2" borderId="0" xfId="4" applyFont="1" applyFill="1"/>
    <xf numFmtId="0" fontId="14" fillId="2" borderId="0" xfId="0" applyFont="1" applyFill="1" applyAlignment="1">
      <alignment horizontal="left" vertical="center"/>
    </xf>
    <xf numFmtId="166" fontId="3" fillId="2" borderId="0" xfId="2" applyNumberFormat="1" applyFont="1" applyFill="1" applyAlignment="1">
      <alignment horizontal="center"/>
    </xf>
    <xf numFmtId="0" fontId="3" fillId="2" borderId="0" xfId="0" applyFont="1" applyFill="1" applyAlignment="1">
      <alignment horizontal="left" vertical="center" wrapText="1"/>
    </xf>
    <xf numFmtId="44" fontId="3" fillId="2" borderId="0" xfId="2" applyFont="1" applyFill="1"/>
    <xf numFmtId="166" fontId="3" fillId="2" borderId="0" xfId="2" applyNumberFormat="1" applyFont="1" applyFill="1"/>
    <xf numFmtId="0" fontId="11" fillId="2" borderId="2" xfId="0" applyFont="1" applyFill="1" applyBorder="1" applyAlignment="1">
      <alignment horizontal="left" vertical="center" wrapText="1"/>
    </xf>
    <xf numFmtId="166" fontId="3" fillId="0" borderId="0" xfId="2" applyNumberFormat="1" applyFont="1" applyFill="1" applyBorder="1" applyAlignment="1">
      <alignment vertical="center"/>
    </xf>
    <xf numFmtId="0" fontId="6" fillId="2" borderId="0" xfId="0" applyFont="1" applyFill="1" applyAlignment="1">
      <alignment horizontal="left" vertical="center"/>
    </xf>
    <xf numFmtId="0" fontId="11" fillId="2" borderId="0" xfId="0" applyFont="1" applyFill="1" applyAlignment="1">
      <alignment horizontal="left" vertical="center"/>
    </xf>
  </cellXfs>
  <cellStyles count="5">
    <cellStyle name="Comma" xfId="1" builtinId="3"/>
    <cellStyle name="Currency" xfId="2" builtinId="4"/>
    <cellStyle name="Currency 2" xfId="3" xr:uid="{00000000-0005-0000-0000-000002000000}"/>
    <cellStyle name="Normal" xfId="0" builtinId="0"/>
    <cellStyle name="Percent" xfId="4" builtinId="5"/>
  </cellStyles>
  <dxfs count="0"/>
  <tableStyles count="0" defaultTableStyle="TableStyleMedium2" defaultPivotStyle="PivotStyleLight16"/>
  <colors>
    <mruColors>
      <color rgb="FF0F5A7C"/>
      <color rgb="FF36A393"/>
      <color rgb="FFFDB727"/>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71967</xdr:colOff>
      <xdr:row>0</xdr:row>
      <xdr:rowOff>0</xdr:rowOff>
    </xdr:from>
    <xdr:to>
      <xdr:col>6</xdr:col>
      <xdr:colOff>1370393</xdr:colOff>
      <xdr:row>0</xdr:row>
      <xdr:rowOff>554024</xdr:rowOff>
    </xdr:to>
    <xdr:pic>
      <xdr:nvPicPr>
        <xdr:cNvPr id="2" name="Picture 1" descr="CARB Logo" title="CARB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11417" y="0"/>
          <a:ext cx="2679551" cy="55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10</xdr:col>
      <xdr:colOff>755501</xdr:colOff>
      <xdr:row>0</xdr:row>
      <xdr:rowOff>554024</xdr:rowOff>
    </xdr:to>
    <xdr:pic>
      <xdr:nvPicPr>
        <xdr:cNvPr id="3" name="Picture 2" descr="CARB Logo" title="CARB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534775" y="0"/>
          <a:ext cx="2679551" cy="554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182034</xdr:colOff>
      <xdr:row>0</xdr:row>
      <xdr:rowOff>7408</xdr:rowOff>
    </xdr:from>
    <xdr:to>
      <xdr:col>3</xdr:col>
      <xdr:colOff>2860526</xdr:colOff>
      <xdr:row>0</xdr:row>
      <xdr:rowOff>561432</xdr:rowOff>
    </xdr:to>
    <xdr:pic>
      <xdr:nvPicPr>
        <xdr:cNvPr id="3" name="Picture 2" descr="CARB Logo" title="CARB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135659" y="7408"/>
          <a:ext cx="2678492" cy="554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4"/>
  <sheetViews>
    <sheetView tabSelected="1" zoomScale="80" zoomScaleNormal="80" workbookViewId="0">
      <selection sqref="A1:E1"/>
    </sheetView>
  </sheetViews>
  <sheetFormatPr defaultColWidth="9.140625" defaultRowHeight="15" x14ac:dyDescent="0.25"/>
  <cols>
    <col min="1" max="1" width="79.7109375" style="7" customWidth="1"/>
    <col min="2" max="14" width="20.7109375" style="7" customWidth="1"/>
    <col min="15" max="16384" width="9.140625" style="7"/>
  </cols>
  <sheetData>
    <row r="1" spans="1:13" ht="45" customHeight="1" x14ac:dyDescent="0.25">
      <c r="A1" s="77" t="s">
        <v>0</v>
      </c>
      <c r="B1" s="77"/>
      <c r="C1" s="77"/>
      <c r="D1" s="77"/>
      <c r="E1" s="77"/>
    </row>
    <row r="2" spans="1:13" ht="18" customHeight="1" x14ac:dyDescent="0.25">
      <c r="A2" s="3" t="s">
        <v>1</v>
      </c>
      <c r="B2" s="3">
        <v>2015</v>
      </c>
      <c r="C2" s="3">
        <v>2016</v>
      </c>
      <c r="D2" s="3">
        <v>2017</v>
      </c>
      <c r="E2" s="3">
        <v>2018</v>
      </c>
      <c r="F2" s="3">
        <v>2019</v>
      </c>
      <c r="G2" s="65">
        <v>2020</v>
      </c>
      <c r="H2" s="65">
        <v>2021</v>
      </c>
      <c r="I2" s="65">
        <v>2022</v>
      </c>
      <c r="J2" s="65">
        <v>2023</v>
      </c>
      <c r="K2" s="3" t="s">
        <v>2</v>
      </c>
    </row>
    <row r="3" spans="1:13" ht="18" customHeight="1" x14ac:dyDescent="0.25">
      <c r="A3" s="28" t="s">
        <v>3</v>
      </c>
      <c r="B3" s="9">
        <v>416495504.24000001</v>
      </c>
      <c r="C3" s="9">
        <v>389784796.50999999</v>
      </c>
      <c r="D3" s="9">
        <v>398669857.30000001</v>
      </c>
      <c r="E3" s="9">
        <v>375663100.88999999</v>
      </c>
      <c r="F3" s="9">
        <v>380497936</v>
      </c>
      <c r="G3" s="9">
        <v>342867088.31999999</v>
      </c>
      <c r="H3" s="9">
        <v>383180056.60000002</v>
      </c>
      <c r="I3" s="9">
        <v>421367231.55000001</v>
      </c>
      <c r="J3" s="9">
        <v>409432504.66249996</v>
      </c>
      <c r="K3" s="9">
        <f>SUM(B3:J3)</f>
        <v>3517958076.0725002</v>
      </c>
    </row>
    <row r="4" spans="1:13" ht="18" customHeight="1" x14ac:dyDescent="0.25">
      <c r="A4" s="8" t="s">
        <v>4</v>
      </c>
      <c r="B4" s="9">
        <v>0</v>
      </c>
      <c r="C4" s="9">
        <f>B18</f>
        <v>137758285.63</v>
      </c>
      <c r="D4" s="9">
        <f t="shared" ref="D4:E4" si="0">C18</f>
        <v>305003420.16000003</v>
      </c>
      <c r="E4" s="9">
        <f t="shared" si="0"/>
        <v>523791926.90999997</v>
      </c>
      <c r="F4" s="9">
        <f>E18</f>
        <v>438208322.72000003</v>
      </c>
      <c r="G4" s="9">
        <f>F18</f>
        <v>26679950.930000067</v>
      </c>
      <c r="H4" s="9">
        <f>G18</f>
        <v>32841751.930039883</v>
      </c>
      <c r="I4" s="9">
        <f>H18</f>
        <v>211513298.35003984</v>
      </c>
      <c r="J4" s="9">
        <f>I18</f>
        <v>217934013.91003978</v>
      </c>
      <c r="K4" s="10"/>
      <c r="M4" s="8"/>
    </row>
    <row r="5" spans="1:13" ht="18" customHeight="1" x14ac:dyDescent="0.25">
      <c r="A5" s="8" t="s">
        <v>5</v>
      </c>
      <c r="B5" s="9">
        <v>138787115.34</v>
      </c>
      <c r="C5" s="9">
        <v>167050570.86000001</v>
      </c>
      <c r="D5" s="9">
        <v>214983161.46999997</v>
      </c>
      <c r="E5" s="9">
        <v>250321782.81000003</v>
      </c>
      <c r="F5" s="9">
        <v>311299920.20999998</v>
      </c>
      <c r="G5" s="9">
        <v>342878305.85000002</v>
      </c>
      <c r="H5" s="9">
        <v>473078079.47999996</v>
      </c>
      <c r="I5" s="9">
        <v>630962941.54999995</v>
      </c>
      <c r="J5" s="9">
        <v>759657143.24000013</v>
      </c>
      <c r="K5" s="10">
        <f>SUM(B5:J5)</f>
        <v>3289019020.8099999</v>
      </c>
      <c r="L5" s="11"/>
      <c r="M5" s="10"/>
    </row>
    <row r="6" spans="1:13" ht="18" customHeight="1" x14ac:dyDescent="0.25">
      <c r="A6" s="8" t="s">
        <v>6</v>
      </c>
      <c r="B6" s="9">
        <v>105129.29</v>
      </c>
      <c r="C6" s="9">
        <v>1036493.67</v>
      </c>
      <c r="D6" s="9">
        <v>4187045.28</v>
      </c>
      <c r="E6" s="9">
        <v>10349875</v>
      </c>
      <c r="F6" s="9">
        <v>4755347</v>
      </c>
      <c r="G6" s="9">
        <v>-237098.00996020169</v>
      </c>
      <c r="H6" s="9">
        <v>20359.32</v>
      </c>
      <c r="I6" s="9">
        <v>898908</v>
      </c>
      <c r="J6" s="9">
        <v>-4258637.1499999994</v>
      </c>
      <c r="K6" s="10">
        <f t="shared" ref="K6" si="1">SUM(B6:J6)</f>
        <v>16857422.400039803</v>
      </c>
      <c r="M6" s="12"/>
    </row>
    <row r="7" spans="1:13" ht="18" customHeight="1" x14ac:dyDescent="0.25">
      <c r="A7" s="8" t="s">
        <v>7</v>
      </c>
      <c r="B7" s="9">
        <v>0</v>
      </c>
      <c r="C7" s="9">
        <v>0</v>
      </c>
      <c r="D7" s="9">
        <v>0</v>
      </c>
      <c r="E7" s="9">
        <v>-193516035</v>
      </c>
      <c r="F7" s="9">
        <v>-242347856</v>
      </c>
      <c r="G7" s="9">
        <v>-8872825</v>
      </c>
      <c r="H7" s="9">
        <v>0</v>
      </c>
      <c r="I7" s="9">
        <v>0</v>
      </c>
      <c r="J7" s="9">
        <v>0</v>
      </c>
      <c r="K7" s="10">
        <f>SUM(B7:J7)</f>
        <v>-444736716</v>
      </c>
      <c r="M7" s="10"/>
    </row>
    <row r="8" spans="1:13" ht="18" customHeight="1" x14ac:dyDescent="0.25">
      <c r="A8" s="13" t="s">
        <v>8</v>
      </c>
      <c r="B8" s="9">
        <f t="shared" ref="B8:G8" si="2">B9+B10+B11</f>
        <v>-1133959</v>
      </c>
      <c r="C8" s="9">
        <f t="shared" si="2"/>
        <v>-841930</v>
      </c>
      <c r="D8" s="9">
        <f t="shared" si="2"/>
        <v>-381700</v>
      </c>
      <c r="E8" s="9">
        <f t="shared" si="2"/>
        <v>-1552612</v>
      </c>
      <c r="F8" s="9">
        <f t="shared" si="2"/>
        <v>-255444</v>
      </c>
      <c r="G8" s="9">
        <f t="shared" si="2"/>
        <v>-256264.84999999998</v>
      </c>
      <c r="H8" s="9">
        <f>H9+H10+H11</f>
        <v>-5682779.4100000001</v>
      </c>
      <c r="I8" s="9">
        <f>I9+I10+I11</f>
        <v>-13802254.439999999</v>
      </c>
      <c r="J8" s="9">
        <f>J9+J10+J11</f>
        <v>-17919282.5</v>
      </c>
      <c r="K8" s="14">
        <f>SUM(B8:J8)</f>
        <v>-41826226.200000003</v>
      </c>
      <c r="M8" s="8"/>
    </row>
    <row r="9" spans="1:13" ht="18" customHeight="1" x14ac:dyDescent="0.25">
      <c r="A9" s="4" t="s">
        <v>9</v>
      </c>
      <c r="B9" s="5">
        <v>0</v>
      </c>
      <c r="C9" s="5">
        <v>-5960</v>
      </c>
      <c r="D9" s="5">
        <v>-1699</v>
      </c>
      <c r="E9" s="5">
        <v>-996518</v>
      </c>
      <c r="F9" s="5">
        <v>-36359</v>
      </c>
      <c r="G9" s="5">
        <v>-56992.259999999995</v>
      </c>
      <c r="H9" s="5">
        <v>-2738818.17</v>
      </c>
      <c r="I9" s="5">
        <v>-8008317.0499999998</v>
      </c>
      <c r="J9" s="5">
        <v>-10842249.17</v>
      </c>
      <c r="K9" s="5">
        <f>SUM(B9:J9)</f>
        <v>-22686912.649999999</v>
      </c>
      <c r="L9" s="15"/>
      <c r="M9" s="8"/>
    </row>
    <row r="10" spans="1:13" ht="18" customHeight="1" x14ac:dyDescent="0.25">
      <c r="A10" s="4" t="s">
        <v>10</v>
      </c>
      <c r="B10" s="5">
        <v>0</v>
      </c>
      <c r="C10" s="5">
        <v>0</v>
      </c>
      <c r="D10" s="5">
        <v>0</v>
      </c>
      <c r="E10" s="5">
        <v>0</v>
      </c>
      <c r="F10" s="5">
        <v>0</v>
      </c>
      <c r="G10" s="5">
        <v>0</v>
      </c>
      <c r="H10" s="5">
        <v>-297936.11</v>
      </c>
      <c r="I10" s="5">
        <v>-1722374.5299999998</v>
      </c>
      <c r="J10" s="5">
        <v>-1812776.6500000001</v>
      </c>
      <c r="K10" s="5">
        <f>SUM(B10:J10)</f>
        <v>-3833087.29</v>
      </c>
      <c r="L10" s="15"/>
      <c r="M10" s="8"/>
    </row>
    <row r="11" spans="1:13" ht="18" customHeight="1" x14ac:dyDescent="0.25">
      <c r="A11" s="4" t="s">
        <v>11</v>
      </c>
      <c r="B11" s="6">
        <v>-1133959</v>
      </c>
      <c r="C11" s="6">
        <v>-835970</v>
      </c>
      <c r="D11" s="6">
        <v>-380001</v>
      </c>
      <c r="E11" s="6">
        <v>-556094</v>
      </c>
      <c r="F11" s="6">
        <v>-219085</v>
      </c>
      <c r="G11" s="6">
        <v>-199272.59</v>
      </c>
      <c r="H11" s="6">
        <v>-2646025.1300000004</v>
      </c>
      <c r="I11" s="6">
        <v>-4071562.86</v>
      </c>
      <c r="J11" s="6">
        <v>-5264256.6799999988</v>
      </c>
      <c r="K11" s="6">
        <f>SUM(B11:J11)</f>
        <v>-15306226.259999998</v>
      </c>
      <c r="L11" s="15"/>
      <c r="M11" s="8"/>
    </row>
    <row r="12" spans="1:13" ht="18" customHeight="1" x14ac:dyDescent="0.25">
      <c r="A12" s="16" t="s">
        <v>12</v>
      </c>
      <c r="B12" s="17">
        <f t="shared" ref="B12:K12" si="3">SUM(B4:B8)</f>
        <v>137758285.63</v>
      </c>
      <c r="C12" s="17">
        <f t="shared" si="3"/>
        <v>305003420.16000003</v>
      </c>
      <c r="D12" s="17">
        <f t="shared" si="3"/>
        <v>523791926.90999997</v>
      </c>
      <c r="E12" s="17">
        <f t="shared" si="3"/>
        <v>589394937.72000003</v>
      </c>
      <c r="F12" s="17">
        <f t="shared" si="3"/>
        <v>511660289.93000007</v>
      </c>
      <c r="G12" s="17">
        <f t="shared" si="3"/>
        <v>360192068.92003989</v>
      </c>
      <c r="H12" s="17">
        <f t="shared" si="3"/>
        <v>500257411.32003981</v>
      </c>
      <c r="I12" s="17">
        <f t="shared" si="3"/>
        <v>829572893.46003973</v>
      </c>
      <c r="J12" s="17">
        <f t="shared" si="3"/>
        <v>955413237.50003994</v>
      </c>
      <c r="K12" s="17">
        <f t="shared" si="3"/>
        <v>2819313501.0100398</v>
      </c>
      <c r="L12" s="17"/>
      <c r="M12" s="8"/>
    </row>
    <row r="13" spans="1:13" ht="18" customHeight="1" x14ac:dyDescent="0.25">
      <c r="A13" s="18"/>
      <c r="B13" s="17"/>
      <c r="C13" s="17"/>
      <c r="D13" s="17"/>
      <c r="E13" s="17"/>
      <c r="F13" s="17"/>
      <c r="G13" s="17"/>
      <c r="H13" s="17"/>
      <c r="I13" s="17"/>
      <c r="J13" s="17"/>
      <c r="K13" s="17"/>
      <c r="L13" s="17"/>
      <c r="M13" s="8"/>
    </row>
    <row r="14" spans="1:13" ht="18" customHeight="1" x14ac:dyDescent="0.25">
      <c r="A14" s="8" t="s">
        <v>13</v>
      </c>
      <c r="B14" s="19">
        <v>0</v>
      </c>
      <c r="C14" s="19">
        <v>0</v>
      </c>
      <c r="D14" s="19">
        <v>0</v>
      </c>
      <c r="E14" s="19">
        <v>-151186615</v>
      </c>
      <c r="F14" s="19">
        <v>-484980339</v>
      </c>
      <c r="G14" s="19">
        <v>-327350316.99000001</v>
      </c>
      <c r="H14" s="19">
        <v>-288719113.19</v>
      </c>
      <c r="I14" s="19">
        <v>-577827836.37</v>
      </c>
      <c r="J14" s="19">
        <v>-649581314.27999997</v>
      </c>
      <c r="K14" s="10">
        <f>SUM(B14:J14)</f>
        <v>-2479645534.8299999</v>
      </c>
    </row>
    <row r="15" spans="1:13" ht="18" customHeight="1" x14ac:dyDescent="0.25">
      <c r="A15" s="8" t="s">
        <v>14</v>
      </c>
      <c r="B15" s="19"/>
      <c r="C15" s="19"/>
      <c r="D15" s="19"/>
      <c r="E15" s="19"/>
      <c r="F15" s="19"/>
      <c r="G15" s="19">
        <v>0</v>
      </c>
      <c r="H15" s="19">
        <v>-24999.77999999962</v>
      </c>
      <c r="I15" s="19">
        <v>-33811043.18</v>
      </c>
      <c r="J15" s="19">
        <v>-15645529.710000001</v>
      </c>
      <c r="K15" s="10">
        <f>SUM(B15:J15)</f>
        <v>-49481572.670000002</v>
      </c>
    </row>
    <row r="16" spans="1:13" ht="18" customHeight="1" x14ac:dyDescent="0.25">
      <c r="A16" s="8" t="s">
        <v>15</v>
      </c>
      <c r="B16" s="19"/>
      <c r="C16" s="19"/>
      <c r="D16" s="19"/>
      <c r="E16" s="19"/>
      <c r="F16" s="19"/>
      <c r="G16" s="19"/>
      <c r="H16" s="19"/>
      <c r="I16" s="19"/>
      <c r="J16" s="19">
        <v>-5000000</v>
      </c>
      <c r="K16" s="10">
        <f>SUM(B16:J16)</f>
        <v>-5000000</v>
      </c>
    </row>
    <row r="17" spans="1:11" ht="18" customHeight="1" x14ac:dyDescent="0.25">
      <c r="A17" s="75" t="s">
        <v>16</v>
      </c>
      <c r="B17" s="20">
        <f>SUM(B14:B16)</f>
        <v>0</v>
      </c>
      <c r="C17" s="20">
        <f t="shared" ref="C17:I17" si="4">SUM(C14:C16)</f>
        <v>0</v>
      </c>
      <c r="D17" s="20">
        <f t="shared" si="4"/>
        <v>0</v>
      </c>
      <c r="E17" s="20">
        <f t="shared" si="4"/>
        <v>-151186615</v>
      </c>
      <c r="F17" s="20">
        <f t="shared" si="4"/>
        <v>-484980339</v>
      </c>
      <c r="G17" s="20">
        <f t="shared" si="4"/>
        <v>-327350316.99000001</v>
      </c>
      <c r="H17" s="20">
        <f t="shared" si="4"/>
        <v>-288744112.96999997</v>
      </c>
      <c r="I17" s="20">
        <f t="shared" si="4"/>
        <v>-611638879.54999995</v>
      </c>
      <c r="J17" s="20">
        <f>SUM(J14:J16)</f>
        <v>-670226843.99000001</v>
      </c>
      <c r="K17" s="21">
        <f>SUM(B17:J17)</f>
        <v>-2534127107.5</v>
      </c>
    </row>
    <row r="18" spans="1:11" s="24" customFormat="1" ht="18" customHeight="1" x14ac:dyDescent="0.25">
      <c r="A18" s="22" t="s">
        <v>17</v>
      </c>
      <c r="B18" s="23">
        <f>B17+B12</f>
        <v>137758285.63</v>
      </c>
      <c r="C18" s="23">
        <f t="shared" ref="C18:E18" si="5">C17+C12</f>
        <v>305003420.16000003</v>
      </c>
      <c r="D18" s="23">
        <f t="shared" si="5"/>
        <v>523791926.90999997</v>
      </c>
      <c r="E18" s="23">
        <f t="shared" si="5"/>
        <v>438208322.72000003</v>
      </c>
      <c r="F18" s="23">
        <f t="shared" ref="F18:K18" si="6">F17+F12</f>
        <v>26679950.930000067</v>
      </c>
      <c r="G18" s="23">
        <f t="shared" si="6"/>
        <v>32841751.930039883</v>
      </c>
      <c r="H18" s="23">
        <f t="shared" si="6"/>
        <v>211513298.35003984</v>
      </c>
      <c r="I18" s="23">
        <f t="shared" si="6"/>
        <v>217934013.91003978</v>
      </c>
      <c r="J18" s="23">
        <f t="shared" si="6"/>
        <v>285186393.51003993</v>
      </c>
      <c r="K18" s="23">
        <f t="shared" si="6"/>
        <v>285186393.51003981</v>
      </c>
    </row>
    <row r="19" spans="1:11" ht="18" customHeight="1" x14ac:dyDescent="0.25">
      <c r="A19" s="25"/>
      <c r="B19" s="64"/>
      <c r="C19" s="64"/>
      <c r="D19" s="64"/>
      <c r="E19" s="64"/>
      <c r="F19" s="68"/>
      <c r="G19" s="64"/>
      <c r="H19" s="64"/>
      <c r="I19" s="64"/>
      <c r="J19" s="64"/>
      <c r="K19" s="64"/>
    </row>
    <row r="20" spans="1:11" ht="18" customHeight="1" x14ac:dyDescent="0.25">
      <c r="A20" s="13" t="s">
        <v>18</v>
      </c>
      <c r="B20" s="12"/>
      <c r="C20" s="12"/>
      <c r="D20" s="12"/>
      <c r="E20" s="12"/>
      <c r="F20" s="73">
        <v>0</v>
      </c>
      <c r="G20" s="73">
        <v>0</v>
      </c>
      <c r="H20" s="74">
        <v>40374615.530000001</v>
      </c>
      <c r="I20" s="1">
        <v>50000000</v>
      </c>
      <c r="J20" s="1">
        <v>25000000</v>
      </c>
      <c r="K20" s="74">
        <f>SUM(B20:J20)</f>
        <v>115374615.53</v>
      </c>
    </row>
    <row r="21" spans="1:11" ht="18" customHeight="1" x14ac:dyDescent="0.25">
      <c r="A21" s="72" t="s">
        <v>19</v>
      </c>
      <c r="B21" s="26"/>
      <c r="C21" s="26"/>
      <c r="D21" s="26"/>
      <c r="E21" s="26"/>
      <c r="F21" s="26"/>
      <c r="G21" s="26"/>
      <c r="H21" s="26"/>
      <c r="I21" s="71">
        <v>60009734</v>
      </c>
      <c r="J21" s="71">
        <v>55160471</v>
      </c>
      <c r="K21" s="71">
        <f>SUM(B21:J21)</f>
        <v>115170205</v>
      </c>
    </row>
    <row r="22" spans="1:11" ht="18" customHeight="1" x14ac:dyDescent="0.25">
      <c r="A22" s="70" t="s">
        <v>20</v>
      </c>
      <c r="B22" s="9">
        <f t="shared" ref="B22:J22" si="7">B3+B5+B6</f>
        <v>555387748.87</v>
      </c>
      <c r="C22" s="9">
        <f t="shared" si="7"/>
        <v>557871861.03999996</v>
      </c>
      <c r="D22" s="9">
        <f t="shared" si="7"/>
        <v>617840064.04999995</v>
      </c>
      <c r="E22" s="9">
        <f t="shared" si="7"/>
        <v>636334758.70000005</v>
      </c>
      <c r="F22" s="9">
        <f t="shared" si="7"/>
        <v>696553203.21000004</v>
      </c>
      <c r="G22" s="9">
        <f t="shared" si="7"/>
        <v>685508296.1600399</v>
      </c>
      <c r="H22" s="9">
        <f t="shared" si="7"/>
        <v>856278495.39999998</v>
      </c>
      <c r="I22" s="9">
        <f t="shared" si="7"/>
        <v>1053229081.0999999</v>
      </c>
      <c r="J22" s="9">
        <f t="shared" si="7"/>
        <v>1164831010.7525001</v>
      </c>
      <c r="K22" s="9">
        <f>SUM(B22:J22)</f>
        <v>6823834519.2825394</v>
      </c>
    </row>
    <row r="23" spans="1:11" ht="62.25" customHeight="1" x14ac:dyDescent="0.25">
      <c r="A23" s="63" t="s">
        <v>21</v>
      </c>
      <c r="B23" s="27"/>
      <c r="C23" s="27"/>
      <c r="D23" s="27"/>
      <c r="E23" s="27"/>
      <c r="F23" s="27"/>
      <c r="G23" s="27"/>
      <c r="H23" s="27"/>
      <c r="I23" s="27"/>
    </row>
    <row r="24" spans="1:11" ht="115.5" customHeight="1" x14ac:dyDescent="0.25">
      <c r="A24" s="22" t="s">
        <v>22</v>
      </c>
    </row>
    <row r="25" spans="1:11" ht="216.75" customHeight="1" x14ac:dyDescent="0.25">
      <c r="A25" s="22" t="s">
        <v>23</v>
      </c>
      <c r="F25" s="11"/>
      <c r="G25" s="11"/>
      <c r="H25" s="11"/>
    </row>
    <row r="26" spans="1:11" ht="114" customHeight="1" x14ac:dyDescent="0.25">
      <c r="A26" s="29" t="s">
        <v>24</v>
      </c>
    </row>
    <row r="27" spans="1:11" ht="75" customHeight="1" x14ac:dyDescent="0.25">
      <c r="A27" s="22" t="s">
        <v>25</v>
      </c>
    </row>
    <row r="28" spans="1:11" x14ac:dyDescent="0.25">
      <c r="A28" s="22"/>
    </row>
    <row r="29" spans="1:11" x14ac:dyDescent="0.25">
      <c r="A29" s="30"/>
      <c r="B29" s="31"/>
    </row>
    <row r="30" spans="1:11" x14ac:dyDescent="0.25">
      <c r="A30" s="30"/>
      <c r="B30" s="31"/>
    </row>
    <row r="31" spans="1:11" x14ac:dyDescent="0.25">
      <c r="A31" s="30"/>
      <c r="B31" s="31"/>
    </row>
    <row r="32" spans="1:11" x14ac:dyDescent="0.25">
      <c r="A32" s="30"/>
      <c r="B32" s="31"/>
    </row>
    <row r="33" spans="1:2" x14ac:dyDescent="0.25">
      <c r="A33" s="30"/>
      <c r="B33" s="31"/>
    </row>
    <row r="34" spans="1:2" x14ac:dyDescent="0.25">
      <c r="A34" s="30"/>
      <c r="B34" s="31"/>
    </row>
  </sheetData>
  <mergeCells count="1">
    <mergeCell ref="A1:E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8"/>
  <sheetViews>
    <sheetView zoomScale="80" zoomScaleNormal="80" workbookViewId="0">
      <selection sqref="A1:G1"/>
    </sheetView>
  </sheetViews>
  <sheetFormatPr defaultColWidth="9.140625" defaultRowHeight="15" x14ac:dyDescent="0.25"/>
  <cols>
    <col min="1" max="1" width="60.7109375" style="7" customWidth="1"/>
    <col min="2" max="9" width="20.7109375" style="7" customWidth="1"/>
    <col min="10" max="10" width="16.85546875" style="7" bestFit="1" customWidth="1"/>
    <col min="11" max="11" width="21" style="7" customWidth="1"/>
    <col min="12" max="16384" width="9.140625" style="7"/>
  </cols>
  <sheetData>
    <row r="1" spans="1:13" ht="45" customHeight="1" x14ac:dyDescent="0.25">
      <c r="A1" s="77" t="s">
        <v>26</v>
      </c>
      <c r="B1" s="77"/>
      <c r="C1" s="77"/>
      <c r="D1" s="77"/>
      <c r="E1" s="77"/>
      <c r="F1" s="77"/>
      <c r="G1" s="77"/>
    </row>
    <row r="2" spans="1:13" ht="18" customHeight="1" x14ac:dyDescent="0.25">
      <c r="A2" s="3" t="s">
        <v>1</v>
      </c>
      <c r="B2" s="3">
        <v>2015</v>
      </c>
      <c r="C2" s="3">
        <v>2016</v>
      </c>
      <c r="D2" s="3">
        <v>2017</v>
      </c>
      <c r="E2" s="3">
        <v>2018</v>
      </c>
      <c r="F2" s="3">
        <v>2019</v>
      </c>
      <c r="G2" s="66">
        <v>2020</v>
      </c>
      <c r="H2" s="66">
        <v>2021</v>
      </c>
      <c r="I2" s="66">
        <v>2022</v>
      </c>
      <c r="J2" s="66">
        <v>2023</v>
      </c>
      <c r="K2" s="3" t="s">
        <v>2</v>
      </c>
      <c r="M2" s="18"/>
    </row>
    <row r="3" spans="1:13" ht="18" customHeight="1" x14ac:dyDescent="0.25">
      <c r="A3" s="28" t="s">
        <v>3</v>
      </c>
      <c r="B3" s="9">
        <v>6685318.2000000002</v>
      </c>
      <c r="C3" s="9">
        <v>1405442.9200000002</v>
      </c>
      <c r="D3" s="9">
        <v>6399192.8000000007</v>
      </c>
      <c r="E3" s="9">
        <v>6029902.2000000002</v>
      </c>
      <c r="F3" s="9">
        <v>6107535.9800000004</v>
      </c>
      <c r="G3" s="9">
        <v>5503459.9199999999</v>
      </c>
      <c r="H3" s="9">
        <v>6150592.6000000006</v>
      </c>
      <c r="I3" s="9">
        <v>6763532.2999999998</v>
      </c>
      <c r="J3" s="9">
        <v>6571977.0874999994</v>
      </c>
      <c r="K3" s="9">
        <f>SUM(B3:J3)</f>
        <v>51616954.0075</v>
      </c>
      <c r="M3" s="53"/>
    </row>
    <row r="4" spans="1:13" ht="18" customHeight="1" x14ac:dyDescent="0.25">
      <c r="A4" s="8" t="s">
        <v>4</v>
      </c>
      <c r="B4" s="9">
        <v>0</v>
      </c>
      <c r="C4" s="9">
        <f t="shared" ref="C4:J4" si="0">B18</f>
        <v>2107718.96</v>
      </c>
      <c r="D4" s="9">
        <f t="shared" si="0"/>
        <v>4801855.290000001</v>
      </c>
      <c r="E4" s="9">
        <f t="shared" si="0"/>
        <v>7617785.3000000007</v>
      </c>
      <c r="F4" s="9">
        <f t="shared" si="0"/>
        <v>11510073.690000001</v>
      </c>
      <c r="G4" s="9">
        <f t="shared" si="0"/>
        <v>15237168.640000001</v>
      </c>
      <c r="H4" s="9">
        <f t="shared" si="0"/>
        <v>18571462.799999997</v>
      </c>
      <c r="I4" s="9">
        <f t="shared" si="0"/>
        <v>22843177.789999995</v>
      </c>
      <c r="J4" s="9">
        <f t="shared" si="0"/>
        <v>32740917.579999998</v>
      </c>
      <c r="K4" s="10"/>
      <c r="M4" s="53"/>
    </row>
    <row r="5" spans="1:13" ht="18" customHeight="1" x14ac:dyDescent="0.25">
      <c r="A5" s="8" t="s">
        <v>5</v>
      </c>
      <c r="B5" s="9">
        <v>2202738</v>
      </c>
      <c r="C5" s="9">
        <v>7532486</v>
      </c>
      <c r="D5" s="9">
        <v>3382262.6</v>
      </c>
      <c r="E5" s="9">
        <v>3993808</v>
      </c>
      <c r="F5" s="9">
        <v>4795390</v>
      </c>
      <c r="G5" s="9">
        <v>5666439.0099999998</v>
      </c>
      <c r="H5" s="9">
        <v>6653945.2599999998</v>
      </c>
      <c r="I5" s="9">
        <v>10297409.75</v>
      </c>
      <c r="J5" s="9">
        <v>11022460.74</v>
      </c>
      <c r="K5" s="10">
        <f>SUM(B5:J5)</f>
        <v>55546939.359999999</v>
      </c>
      <c r="M5" s="67"/>
    </row>
    <row r="6" spans="1:13" ht="18" customHeight="1" x14ac:dyDescent="0.25">
      <c r="A6" s="8" t="s">
        <v>6</v>
      </c>
      <c r="B6" s="9">
        <v>4980.96</v>
      </c>
      <c r="C6" s="9">
        <v>12774.33</v>
      </c>
      <c r="D6" s="9">
        <v>39735.08</v>
      </c>
      <c r="E6" s="9">
        <v>80769.39</v>
      </c>
      <c r="F6" s="9">
        <v>59243.95</v>
      </c>
      <c r="G6" s="9">
        <v>56970.36</v>
      </c>
      <c r="H6" s="9">
        <v>48724.729999999996</v>
      </c>
      <c r="I6" s="9">
        <v>208820.44</v>
      </c>
      <c r="J6" s="9">
        <v>657571.18999999994</v>
      </c>
      <c r="K6" s="10">
        <f>SUM(B6:J6)</f>
        <v>1169590.43</v>
      </c>
      <c r="M6" s="12"/>
    </row>
    <row r="7" spans="1:13" ht="18" customHeight="1" x14ac:dyDescent="0.25">
      <c r="A7" s="2" t="s">
        <v>27</v>
      </c>
      <c r="B7" s="76">
        <f>B8+B9</f>
        <v>0</v>
      </c>
      <c r="C7" s="76">
        <f t="shared" ref="C7:F7" si="1">C8+C9</f>
        <v>0</v>
      </c>
      <c r="D7" s="76">
        <f t="shared" si="1"/>
        <v>0</v>
      </c>
      <c r="E7" s="76">
        <f t="shared" si="1"/>
        <v>-117568</v>
      </c>
      <c r="F7" s="76">
        <f t="shared" si="1"/>
        <v>-79694</v>
      </c>
      <c r="G7" s="76">
        <f t="shared" ref="G7" si="2">G8+G9</f>
        <v>-314219</v>
      </c>
      <c r="H7" s="76">
        <f>H8+H9</f>
        <v>-215772.24</v>
      </c>
      <c r="I7" s="76">
        <f t="shared" ref="I7" si="3">I8+I9</f>
        <v>-186713.67</v>
      </c>
      <c r="J7" s="76">
        <f>J8+J9</f>
        <v>-296624.61</v>
      </c>
      <c r="K7" s="76">
        <f>SUM(B7:J7)</f>
        <v>-1210591.52</v>
      </c>
      <c r="L7" s="69"/>
      <c r="M7" s="8"/>
    </row>
    <row r="8" spans="1:13" ht="18" customHeight="1" x14ac:dyDescent="0.25">
      <c r="A8" s="4" t="s">
        <v>9</v>
      </c>
      <c r="B8" s="5">
        <v>0</v>
      </c>
      <c r="C8" s="5">
        <v>0</v>
      </c>
      <c r="D8" s="5">
        <v>0</v>
      </c>
      <c r="E8" s="5">
        <v>-33354</v>
      </c>
      <c r="F8" s="5">
        <v>0</v>
      </c>
      <c r="G8" s="5">
        <v>0</v>
      </c>
      <c r="H8" s="5">
        <v>0</v>
      </c>
      <c r="I8" s="5">
        <v>0</v>
      </c>
      <c r="J8" s="5">
        <v>0</v>
      </c>
      <c r="K8" s="5">
        <f>SUM(B8:J8)</f>
        <v>-33354</v>
      </c>
      <c r="L8" s="15"/>
      <c r="M8" s="8"/>
    </row>
    <row r="9" spans="1:13" ht="18" customHeight="1" x14ac:dyDescent="0.25">
      <c r="A9" s="4" t="s">
        <v>11</v>
      </c>
      <c r="B9" s="6">
        <v>0</v>
      </c>
      <c r="C9" s="6">
        <v>0</v>
      </c>
      <c r="D9" s="6">
        <v>0</v>
      </c>
      <c r="E9" s="6">
        <v>-84214</v>
      </c>
      <c r="F9" s="6">
        <v>-79694</v>
      </c>
      <c r="G9" s="6">
        <v>-314219</v>
      </c>
      <c r="H9" s="6">
        <v>-215772.24</v>
      </c>
      <c r="I9" s="6">
        <v>-186713.67</v>
      </c>
      <c r="J9" s="6">
        <v>-296624.61</v>
      </c>
      <c r="K9" s="6">
        <f>SUM(B9:J9)</f>
        <v>-1177237.52</v>
      </c>
      <c r="L9" s="15"/>
      <c r="M9" s="8"/>
    </row>
    <row r="10" spans="1:13" ht="18" customHeight="1" x14ac:dyDescent="0.25">
      <c r="A10" s="16" t="s">
        <v>12</v>
      </c>
      <c r="B10" s="17">
        <f>SUM(B4:B6)</f>
        <v>2207718.96</v>
      </c>
      <c r="C10" s="17">
        <f>SUM(C4:C6)</f>
        <v>9652979.290000001</v>
      </c>
      <c r="D10" s="17">
        <f t="shared" ref="D10:E10" si="4">SUM(D4:D6)</f>
        <v>8223852.9700000007</v>
      </c>
      <c r="E10" s="17">
        <f t="shared" si="4"/>
        <v>11692362.690000001</v>
      </c>
      <c r="F10" s="17">
        <f t="shared" ref="F10:K10" si="5">SUM(F4:F6)</f>
        <v>16364707.640000001</v>
      </c>
      <c r="G10" s="17">
        <f t="shared" si="5"/>
        <v>20960578.009999998</v>
      </c>
      <c r="H10" s="17">
        <f t="shared" si="5"/>
        <v>25274132.789999995</v>
      </c>
      <c r="I10" s="17">
        <f t="shared" si="5"/>
        <v>33349407.979999997</v>
      </c>
      <c r="J10" s="17">
        <f t="shared" si="5"/>
        <v>44420949.509999998</v>
      </c>
      <c r="K10" s="17">
        <f t="shared" si="5"/>
        <v>56716529.789999999</v>
      </c>
      <c r="L10" s="17"/>
      <c r="M10" s="8"/>
    </row>
    <row r="11" spans="1:13" ht="18" customHeight="1" x14ac:dyDescent="0.25">
      <c r="A11" s="32" t="s">
        <v>28</v>
      </c>
      <c r="B11" s="17"/>
      <c r="C11" s="17"/>
      <c r="D11" s="17"/>
      <c r="E11" s="17"/>
      <c r="F11" s="17"/>
      <c r="G11" s="17"/>
      <c r="H11" s="17"/>
      <c r="I11" s="17"/>
      <c r="J11" s="74">
        <v>-6202080</v>
      </c>
      <c r="K11" s="9">
        <f t="shared" ref="K11:K17" si="6">SUM(B11:J11)</f>
        <v>-6202080</v>
      </c>
      <c r="L11" s="17"/>
      <c r="M11" s="8"/>
    </row>
    <row r="12" spans="1:13" ht="18" customHeight="1" x14ac:dyDescent="0.25">
      <c r="A12" s="32" t="s">
        <v>29</v>
      </c>
      <c r="B12" s="9">
        <v>0</v>
      </c>
      <c r="C12" s="9">
        <v>-4851124</v>
      </c>
      <c r="D12" s="9">
        <v>0</v>
      </c>
      <c r="E12" s="9">
        <v>0</v>
      </c>
      <c r="F12" s="9">
        <v>0</v>
      </c>
      <c r="G12" s="9">
        <v>0</v>
      </c>
      <c r="H12" s="9">
        <v>0</v>
      </c>
      <c r="I12" s="9">
        <v>0</v>
      </c>
      <c r="J12" s="9">
        <v>0</v>
      </c>
      <c r="K12" s="9">
        <f t="shared" si="6"/>
        <v>-4851124</v>
      </c>
      <c r="L12" s="17"/>
      <c r="M12" s="8"/>
    </row>
    <row r="13" spans="1:13" ht="18" customHeight="1" x14ac:dyDescent="0.25">
      <c r="A13" s="32" t="s">
        <v>30</v>
      </c>
      <c r="B13" s="9">
        <v>-100000</v>
      </c>
      <c r="C13" s="9">
        <v>0</v>
      </c>
      <c r="D13" s="9">
        <v>-596332.67000000004</v>
      </c>
      <c r="E13" s="9">
        <v>-174042</v>
      </c>
      <c r="F13" s="9">
        <v>-754644</v>
      </c>
      <c r="G13" s="9">
        <v>-942025</v>
      </c>
      <c r="H13" s="9">
        <v>-997155</v>
      </c>
      <c r="I13" s="9">
        <v>-183991.11000000002</v>
      </c>
      <c r="J13" s="9">
        <v>-1718883</v>
      </c>
      <c r="K13" s="9">
        <f t="shared" si="6"/>
        <v>-5467072.7799999993</v>
      </c>
      <c r="L13" s="17"/>
      <c r="M13" s="8"/>
    </row>
    <row r="14" spans="1:13" ht="18" customHeight="1" x14ac:dyDescent="0.25">
      <c r="A14" s="32" t="s">
        <v>31</v>
      </c>
      <c r="B14" s="9">
        <v>0</v>
      </c>
      <c r="C14" s="9">
        <v>0</v>
      </c>
      <c r="D14" s="9">
        <v>0</v>
      </c>
      <c r="E14" s="9">
        <v>0</v>
      </c>
      <c r="F14" s="9">
        <v>-53875</v>
      </c>
      <c r="G14" s="9">
        <v>-62514.96</v>
      </c>
      <c r="H14" s="9">
        <v>0</v>
      </c>
      <c r="I14" s="9">
        <v>0</v>
      </c>
      <c r="J14" s="9">
        <v>0</v>
      </c>
      <c r="K14" s="9">
        <f t="shared" si="6"/>
        <v>-116389.95999999999</v>
      </c>
      <c r="L14" s="17"/>
      <c r="M14" s="8"/>
    </row>
    <row r="15" spans="1:13" ht="18" customHeight="1" x14ac:dyDescent="0.25">
      <c r="A15" s="32" t="s">
        <v>32</v>
      </c>
      <c r="B15" s="9">
        <v>0</v>
      </c>
      <c r="C15" s="9">
        <v>0</v>
      </c>
      <c r="D15" s="9">
        <v>0</v>
      </c>
      <c r="E15" s="9">
        <v>0</v>
      </c>
      <c r="F15" s="9">
        <v>-3057</v>
      </c>
      <c r="G15" s="9">
        <v>-32544</v>
      </c>
      <c r="H15" s="9">
        <v>-769450</v>
      </c>
      <c r="I15" s="9">
        <v>-171550.42</v>
      </c>
      <c r="J15" s="9">
        <v>-74284</v>
      </c>
      <c r="K15" s="9">
        <f t="shared" si="6"/>
        <v>-1050885.42</v>
      </c>
      <c r="L15" s="17"/>
      <c r="M15" s="8"/>
    </row>
    <row r="16" spans="1:13" ht="18" customHeight="1" x14ac:dyDescent="0.25">
      <c r="A16" s="32" t="s">
        <v>33</v>
      </c>
      <c r="B16" s="9">
        <v>0</v>
      </c>
      <c r="C16" s="9">
        <v>0</v>
      </c>
      <c r="D16" s="9">
        <v>-9735</v>
      </c>
      <c r="E16" s="9">
        <v>-8247</v>
      </c>
      <c r="F16" s="9">
        <v>-315963</v>
      </c>
      <c r="G16" s="9">
        <v>-1352031.25</v>
      </c>
      <c r="H16" s="9">
        <v>-664350</v>
      </c>
      <c r="I16" s="9">
        <v>-252948.87</v>
      </c>
      <c r="J16" s="9">
        <v>-311029</v>
      </c>
      <c r="K16" s="9">
        <f t="shared" si="6"/>
        <v>-2914304.12</v>
      </c>
      <c r="L16" s="17"/>
      <c r="M16" s="8"/>
    </row>
    <row r="17" spans="1:11" ht="18" customHeight="1" x14ac:dyDescent="0.25">
      <c r="A17" s="16" t="s">
        <v>16</v>
      </c>
      <c r="B17" s="20">
        <f>SUM(B12:B16)</f>
        <v>-100000</v>
      </c>
      <c r="C17" s="20">
        <f t="shared" ref="C17:F17" si="7">SUM(C12:C16)</f>
        <v>-4851124</v>
      </c>
      <c r="D17" s="20">
        <f t="shared" si="7"/>
        <v>-606067.67000000004</v>
      </c>
      <c r="E17" s="20">
        <f t="shared" si="7"/>
        <v>-182289</v>
      </c>
      <c r="F17" s="20">
        <f t="shared" si="7"/>
        <v>-1127539</v>
      </c>
      <c r="G17" s="20">
        <f t="shared" ref="G17:H17" si="8">SUM(G12:G16)</f>
        <v>-2389115.21</v>
      </c>
      <c r="H17" s="20">
        <f t="shared" si="8"/>
        <v>-2430955</v>
      </c>
      <c r="I17" s="20">
        <f t="shared" ref="I17" si="9">SUM(I12:I16)</f>
        <v>-608490.4</v>
      </c>
      <c r="J17" s="20">
        <f>SUM(J11:J16)</f>
        <v>-8306276</v>
      </c>
      <c r="K17" s="21">
        <f t="shared" si="6"/>
        <v>-20601856.280000001</v>
      </c>
    </row>
    <row r="18" spans="1:11" s="24" customFormat="1" ht="18" customHeight="1" x14ac:dyDescent="0.25">
      <c r="A18" s="22" t="s">
        <v>34</v>
      </c>
      <c r="B18" s="23">
        <f>B17+B10</f>
        <v>2107718.96</v>
      </c>
      <c r="C18" s="23">
        <f t="shared" ref="C18:F18" si="10">C17+C10</f>
        <v>4801855.290000001</v>
      </c>
      <c r="D18" s="23">
        <f t="shared" si="10"/>
        <v>7617785.3000000007</v>
      </c>
      <c r="E18" s="23">
        <f t="shared" si="10"/>
        <v>11510073.690000001</v>
      </c>
      <c r="F18" s="23">
        <f t="shared" si="10"/>
        <v>15237168.640000001</v>
      </c>
      <c r="G18" s="23">
        <f t="shared" ref="G18" si="11">G17+G10</f>
        <v>18571462.799999997</v>
      </c>
      <c r="H18" s="23">
        <f t="shared" ref="H18" si="12">H17+H10</f>
        <v>22843177.789999995</v>
      </c>
      <c r="I18" s="23">
        <f>I17+I10</f>
        <v>32740917.579999998</v>
      </c>
      <c r="J18" s="23">
        <f>J17+J10</f>
        <v>36114673.509999998</v>
      </c>
      <c r="K18" s="23">
        <f>K17+K10</f>
        <v>36114673.509999998</v>
      </c>
    </row>
    <row r="19" spans="1:11" ht="18" customHeight="1" x14ac:dyDescent="0.25">
      <c r="A19" s="25"/>
      <c r="B19" s="64"/>
      <c r="C19" s="64"/>
      <c r="D19" s="64"/>
      <c r="E19" s="64"/>
      <c r="F19" s="64"/>
      <c r="G19" s="64"/>
      <c r="H19" s="64"/>
      <c r="I19" s="64"/>
      <c r="J19" s="64"/>
      <c r="K19" s="64"/>
    </row>
    <row r="20" spans="1:11" ht="18" customHeight="1" x14ac:dyDescent="0.25">
      <c r="A20" s="28" t="s">
        <v>35</v>
      </c>
      <c r="B20" s="9">
        <f t="shared" ref="B20:G20" si="13">B3+B5+B6</f>
        <v>8893037.1600000001</v>
      </c>
      <c r="C20" s="9">
        <f t="shared" si="13"/>
        <v>8950703.25</v>
      </c>
      <c r="D20" s="9">
        <f t="shared" si="13"/>
        <v>9821190.4800000004</v>
      </c>
      <c r="E20" s="9">
        <f t="shared" si="13"/>
        <v>10104479.59</v>
      </c>
      <c r="F20" s="9">
        <f t="shared" si="13"/>
        <v>10962169.93</v>
      </c>
      <c r="G20" s="9">
        <f t="shared" si="13"/>
        <v>11226869.289999999</v>
      </c>
      <c r="H20" s="9">
        <f t="shared" ref="H20:I20" si="14">H3+H5+H6</f>
        <v>12853262.59</v>
      </c>
      <c r="I20" s="9">
        <f t="shared" si="14"/>
        <v>17269762.490000002</v>
      </c>
      <c r="J20" s="9">
        <f>J3+J5+J6</f>
        <v>18252009.017500002</v>
      </c>
      <c r="K20" s="9">
        <f>SUM(B20:J20)</f>
        <v>108333483.7975</v>
      </c>
    </row>
    <row r="21" spans="1:11" ht="18" customHeight="1" x14ac:dyDescent="0.25"/>
    <row r="22" spans="1:11" ht="18" customHeight="1" x14ac:dyDescent="0.25">
      <c r="A22" s="33" t="s">
        <v>21</v>
      </c>
      <c r="B22" s="31"/>
      <c r="E22" s="11"/>
      <c r="F22" s="11"/>
      <c r="G22" s="11"/>
      <c r="H22" s="11"/>
      <c r="I22" s="11"/>
    </row>
    <row r="23" spans="1:11" ht="88.5" customHeight="1" x14ac:dyDescent="0.25">
      <c r="A23" s="22" t="s">
        <v>36</v>
      </c>
      <c r="B23" s="31"/>
    </row>
    <row r="24" spans="1:11" ht="45.75" x14ac:dyDescent="0.25">
      <c r="A24" s="29" t="s">
        <v>37</v>
      </c>
      <c r="B24" s="31"/>
    </row>
    <row r="25" spans="1:11" x14ac:dyDescent="0.25">
      <c r="A25" s="30"/>
      <c r="B25" s="31"/>
    </row>
    <row r="26" spans="1:11" x14ac:dyDescent="0.25">
      <c r="A26" s="30"/>
      <c r="B26" s="31"/>
    </row>
    <row r="27" spans="1:11" x14ac:dyDescent="0.25">
      <c r="A27" s="30"/>
      <c r="B27" s="31"/>
    </row>
    <row r="28" spans="1:11" x14ac:dyDescent="0.25">
      <c r="A28" s="30"/>
      <c r="B28" s="31"/>
    </row>
  </sheetData>
  <mergeCells count="1">
    <mergeCell ref="A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4"/>
  <sheetViews>
    <sheetView zoomScale="80" zoomScaleNormal="80" workbookViewId="0">
      <selection sqref="A1:C1"/>
    </sheetView>
  </sheetViews>
  <sheetFormatPr defaultColWidth="46.42578125" defaultRowHeight="15" x14ac:dyDescent="0.25"/>
  <cols>
    <col min="1" max="1" width="50.7109375" style="7" customWidth="1"/>
    <col min="2" max="2" width="40.7109375" style="57" customWidth="1"/>
    <col min="3" max="3" width="57.85546875" style="7" customWidth="1"/>
    <col min="4" max="4" width="60.28515625" style="58" customWidth="1"/>
    <col min="5" max="16384" width="46.42578125" style="7"/>
  </cols>
  <sheetData>
    <row r="1" spans="1:4" s="35" customFormat="1" ht="45" customHeight="1" x14ac:dyDescent="0.25">
      <c r="A1" s="78" t="s">
        <v>38</v>
      </c>
      <c r="B1" s="78"/>
      <c r="C1" s="78"/>
      <c r="D1" s="34"/>
    </row>
    <row r="2" spans="1:4" s="35" customFormat="1" ht="45" customHeight="1" thickBot="1" x14ac:dyDescent="0.3">
      <c r="A2" s="36" t="s">
        <v>39</v>
      </c>
      <c r="C2" s="34"/>
      <c r="D2" s="34"/>
    </row>
    <row r="3" spans="1:4" ht="18" customHeight="1" thickBot="1" x14ac:dyDescent="0.3">
      <c r="A3" s="59" t="s">
        <v>40</v>
      </c>
      <c r="B3" s="60" t="s">
        <v>41</v>
      </c>
      <c r="C3" s="61" t="s">
        <v>42</v>
      </c>
      <c r="D3" s="62" t="s">
        <v>43</v>
      </c>
    </row>
    <row r="4" spans="1:4" ht="18" customHeight="1" x14ac:dyDescent="0.25">
      <c r="A4" s="37" t="s">
        <v>44</v>
      </c>
      <c r="B4" s="38" t="s">
        <v>45</v>
      </c>
      <c r="C4" s="39" t="s">
        <v>46</v>
      </c>
      <c r="D4" s="40" t="s">
        <v>47</v>
      </c>
    </row>
    <row r="5" spans="1:4" ht="18" customHeight="1" x14ac:dyDescent="0.25">
      <c r="A5" s="37" t="s">
        <v>44</v>
      </c>
      <c r="B5" s="41" t="s">
        <v>48</v>
      </c>
      <c r="C5" s="39" t="s">
        <v>49</v>
      </c>
      <c r="D5" s="40">
        <v>2016</v>
      </c>
    </row>
    <row r="6" spans="1:4" ht="18" customHeight="1" x14ac:dyDescent="0.25">
      <c r="A6" s="37" t="s">
        <v>44</v>
      </c>
      <c r="B6" s="38" t="s">
        <v>30</v>
      </c>
      <c r="C6" s="42" t="s">
        <v>50</v>
      </c>
      <c r="D6" s="40" t="s">
        <v>51</v>
      </c>
    </row>
    <row r="7" spans="1:4" ht="18" customHeight="1" x14ac:dyDescent="0.25">
      <c r="A7" s="37" t="s">
        <v>44</v>
      </c>
      <c r="B7" s="38" t="s">
        <v>30</v>
      </c>
      <c r="C7" s="42" t="s">
        <v>52</v>
      </c>
      <c r="D7" s="40">
        <v>2018</v>
      </c>
    </row>
    <row r="8" spans="1:4" ht="18" customHeight="1" x14ac:dyDescent="0.25">
      <c r="A8" s="37" t="s">
        <v>44</v>
      </c>
      <c r="B8" s="38" t="s">
        <v>30</v>
      </c>
      <c r="C8" s="42" t="s">
        <v>53</v>
      </c>
      <c r="D8" s="40" t="s">
        <v>54</v>
      </c>
    </row>
    <row r="9" spans="1:4" ht="18" customHeight="1" x14ac:dyDescent="0.25">
      <c r="A9" s="37" t="s">
        <v>44</v>
      </c>
      <c r="B9" s="38" t="s">
        <v>55</v>
      </c>
      <c r="C9" s="42" t="s">
        <v>56</v>
      </c>
      <c r="D9" s="40" t="s">
        <v>57</v>
      </c>
    </row>
    <row r="10" spans="1:4" ht="18" customHeight="1" x14ac:dyDescent="0.25">
      <c r="A10" s="37" t="s">
        <v>44</v>
      </c>
      <c r="B10" s="38" t="s">
        <v>58</v>
      </c>
      <c r="C10" s="42" t="s">
        <v>59</v>
      </c>
      <c r="D10" s="40">
        <v>2019</v>
      </c>
    </row>
    <row r="11" spans="1:4" ht="18" customHeight="1" x14ac:dyDescent="0.25">
      <c r="A11" s="37" t="s">
        <v>44</v>
      </c>
      <c r="B11" s="38" t="s">
        <v>30</v>
      </c>
      <c r="C11" s="42" t="s">
        <v>60</v>
      </c>
      <c r="D11" s="40" t="s">
        <v>61</v>
      </c>
    </row>
    <row r="12" spans="1:4" ht="18" customHeight="1" x14ac:dyDescent="0.25">
      <c r="A12" s="37" t="s">
        <v>44</v>
      </c>
      <c r="B12" s="38" t="s">
        <v>58</v>
      </c>
      <c r="C12" s="42" t="s">
        <v>62</v>
      </c>
      <c r="D12" s="40" t="s">
        <v>61</v>
      </c>
    </row>
    <row r="13" spans="1:4" ht="18" customHeight="1" x14ac:dyDescent="0.25">
      <c r="A13" s="37" t="s">
        <v>44</v>
      </c>
      <c r="B13" s="38" t="s">
        <v>30</v>
      </c>
      <c r="C13" s="42" t="s">
        <v>63</v>
      </c>
      <c r="D13" s="40" t="s">
        <v>64</v>
      </c>
    </row>
    <row r="14" spans="1:4" ht="18" customHeight="1" x14ac:dyDescent="0.25">
      <c r="A14" s="37" t="s">
        <v>44</v>
      </c>
      <c r="B14" s="38" t="s">
        <v>30</v>
      </c>
      <c r="C14" s="42" t="s">
        <v>65</v>
      </c>
      <c r="D14" s="40">
        <v>2023</v>
      </c>
    </row>
    <row r="15" spans="1:4" ht="18" customHeight="1" x14ac:dyDescent="0.25">
      <c r="A15" s="37" t="s">
        <v>44</v>
      </c>
      <c r="B15" s="38" t="s">
        <v>55</v>
      </c>
      <c r="C15" s="42" t="s">
        <v>66</v>
      </c>
      <c r="D15" s="40">
        <v>2022</v>
      </c>
    </row>
    <row r="16" spans="1:4" ht="18" customHeight="1" x14ac:dyDescent="0.25">
      <c r="A16" s="37" t="s">
        <v>44</v>
      </c>
      <c r="B16" s="38" t="s">
        <v>67</v>
      </c>
      <c r="C16" s="42" t="s">
        <v>68</v>
      </c>
      <c r="D16" s="40">
        <v>2023</v>
      </c>
    </row>
    <row r="17" spans="1:4" ht="18" customHeight="1" x14ac:dyDescent="0.25">
      <c r="A17" s="37" t="s">
        <v>44</v>
      </c>
      <c r="B17" s="41" t="s">
        <v>69</v>
      </c>
      <c r="C17" s="42" t="s">
        <v>70</v>
      </c>
      <c r="D17" s="43" t="s">
        <v>71</v>
      </c>
    </row>
    <row r="18" spans="1:4" ht="18" customHeight="1" x14ac:dyDescent="0.25">
      <c r="A18" s="37" t="s">
        <v>72</v>
      </c>
      <c r="B18" s="41" t="s">
        <v>45</v>
      </c>
      <c r="C18" s="39" t="s">
        <v>46</v>
      </c>
      <c r="D18" s="40" t="s">
        <v>73</v>
      </c>
    </row>
    <row r="19" spans="1:4" ht="18" customHeight="1" x14ac:dyDescent="0.25">
      <c r="A19" s="37" t="s">
        <v>72</v>
      </c>
      <c r="B19" s="38" t="s">
        <v>69</v>
      </c>
      <c r="C19" s="42" t="s">
        <v>70</v>
      </c>
      <c r="D19" s="40" t="s">
        <v>73</v>
      </c>
    </row>
    <row r="20" spans="1:4" ht="33.75" customHeight="1" x14ac:dyDescent="0.25">
      <c r="A20" s="37" t="s">
        <v>74</v>
      </c>
      <c r="B20" s="41" t="s">
        <v>45</v>
      </c>
      <c r="C20" s="39" t="s">
        <v>46</v>
      </c>
      <c r="D20" s="40" t="s">
        <v>47</v>
      </c>
    </row>
    <row r="21" spans="1:4" ht="35.25" customHeight="1" x14ac:dyDescent="0.25">
      <c r="A21" s="37" t="s">
        <v>74</v>
      </c>
      <c r="B21" s="41" t="s">
        <v>48</v>
      </c>
      <c r="C21" s="39" t="s">
        <v>49</v>
      </c>
      <c r="D21" s="40">
        <v>2016</v>
      </c>
    </row>
    <row r="22" spans="1:4" ht="34.5" customHeight="1" x14ac:dyDescent="0.25">
      <c r="A22" s="37" t="s">
        <v>74</v>
      </c>
      <c r="B22" s="38" t="s">
        <v>30</v>
      </c>
      <c r="C22" s="42" t="s">
        <v>75</v>
      </c>
      <c r="D22" s="40">
        <v>2015</v>
      </c>
    </row>
    <row r="23" spans="1:4" ht="34.5" customHeight="1" x14ac:dyDescent="0.25">
      <c r="A23" s="37" t="s">
        <v>74</v>
      </c>
      <c r="B23" s="38" t="s">
        <v>30</v>
      </c>
      <c r="C23" s="42" t="s">
        <v>76</v>
      </c>
      <c r="D23" s="40">
        <v>2017</v>
      </c>
    </row>
    <row r="24" spans="1:4" ht="35.25" customHeight="1" x14ac:dyDescent="0.25">
      <c r="A24" s="37" t="s">
        <v>74</v>
      </c>
      <c r="B24" s="38" t="s">
        <v>30</v>
      </c>
      <c r="C24" s="42" t="s">
        <v>77</v>
      </c>
      <c r="D24" s="40">
        <v>2017</v>
      </c>
    </row>
    <row r="25" spans="1:4" ht="35.25" customHeight="1" x14ac:dyDescent="0.25">
      <c r="A25" s="37" t="s">
        <v>74</v>
      </c>
      <c r="B25" s="38" t="s">
        <v>55</v>
      </c>
      <c r="C25" s="42" t="s">
        <v>56</v>
      </c>
      <c r="D25" s="40" t="s">
        <v>78</v>
      </c>
    </row>
    <row r="26" spans="1:4" ht="32.25" customHeight="1" x14ac:dyDescent="0.25">
      <c r="A26" s="37" t="s">
        <v>74</v>
      </c>
      <c r="B26" s="44" t="s">
        <v>31</v>
      </c>
      <c r="C26" s="45" t="s">
        <v>79</v>
      </c>
      <c r="D26" s="46" t="s">
        <v>80</v>
      </c>
    </row>
    <row r="27" spans="1:4" s="53" customFormat="1" ht="35.25" customHeight="1" thickBot="1" x14ac:dyDescent="0.25">
      <c r="A27" s="47" t="s">
        <v>74</v>
      </c>
      <c r="B27" s="48" t="s">
        <v>69</v>
      </c>
      <c r="C27" s="49" t="s">
        <v>70</v>
      </c>
      <c r="D27" s="50" t="s">
        <v>73</v>
      </c>
    </row>
    <row r="28" spans="1:4" s="53" customFormat="1" ht="18" customHeight="1" x14ac:dyDescent="0.2">
      <c r="A28" s="8"/>
      <c r="B28" s="51"/>
      <c r="C28" s="8"/>
      <c r="D28" s="52"/>
    </row>
    <row r="29" spans="1:4" s="53" customFormat="1" ht="18" customHeight="1" x14ac:dyDescent="0.2">
      <c r="A29" s="8"/>
      <c r="B29" s="51"/>
      <c r="C29" s="8"/>
      <c r="D29" s="52"/>
    </row>
    <row r="30" spans="1:4" s="53" customFormat="1" ht="18" customHeight="1" x14ac:dyDescent="0.2">
      <c r="A30" s="8"/>
      <c r="B30" s="51"/>
      <c r="C30" s="8"/>
      <c r="D30" s="52"/>
    </row>
    <row r="31" spans="1:4" s="53" customFormat="1" ht="18" customHeight="1" x14ac:dyDescent="0.2">
      <c r="A31" s="8"/>
      <c r="B31" s="51"/>
      <c r="C31" s="8"/>
      <c r="D31" s="52"/>
    </row>
    <row r="32" spans="1:4" s="53" customFormat="1" ht="18" customHeight="1" x14ac:dyDescent="0.2">
      <c r="A32" s="8"/>
      <c r="B32" s="51"/>
      <c r="C32" s="8"/>
      <c r="D32" s="52"/>
    </row>
    <row r="33" spans="1:4" s="53" customFormat="1" ht="18" customHeight="1" x14ac:dyDescent="0.2">
      <c r="A33" s="8"/>
      <c r="B33" s="51"/>
      <c r="C33" s="8"/>
      <c r="D33" s="52"/>
    </row>
    <row r="34" spans="1:4" s="53" customFormat="1" ht="18" customHeight="1" x14ac:dyDescent="0.2">
      <c r="A34" s="8"/>
      <c r="B34" s="51"/>
      <c r="C34" s="8"/>
      <c r="D34" s="52"/>
    </row>
    <row r="35" spans="1:4" s="53" customFormat="1" ht="18" customHeight="1" x14ac:dyDescent="0.2">
      <c r="A35" s="8"/>
      <c r="B35" s="51"/>
      <c r="C35" s="8"/>
      <c r="D35" s="52"/>
    </row>
    <row r="36" spans="1:4" s="53" customFormat="1" ht="18" customHeight="1" x14ac:dyDescent="0.2">
      <c r="A36" s="8"/>
      <c r="B36" s="51"/>
      <c r="C36" s="8"/>
      <c r="D36" s="52"/>
    </row>
    <row r="37" spans="1:4" s="53" customFormat="1" ht="18" customHeight="1" x14ac:dyDescent="0.2">
      <c r="A37" s="8"/>
      <c r="B37" s="51"/>
      <c r="C37" s="8"/>
      <c r="D37" s="52"/>
    </row>
    <row r="38" spans="1:4" s="53" customFormat="1" ht="18" customHeight="1" x14ac:dyDescent="0.2">
      <c r="A38" s="8"/>
      <c r="B38" s="51"/>
      <c r="C38" s="8"/>
      <c r="D38" s="52"/>
    </row>
    <row r="39" spans="1:4" s="53" customFormat="1" ht="18" customHeight="1" x14ac:dyDescent="0.2">
      <c r="A39" s="8"/>
      <c r="B39" s="51"/>
      <c r="C39" s="8"/>
      <c r="D39" s="52"/>
    </row>
    <row r="40" spans="1:4" s="53" customFormat="1" ht="18" customHeight="1" x14ac:dyDescent="0.2">
      <c r="A40" s="8"/>
      <c r="B40" s="51"/>
      <c r="C40" s="8"/>
      <c r="D40" s="52"/>
    </row>
    <row r="41" spans="1:4" s="53" customFormat="1" ht="18" customHeight="1" x14ac:dyDescent="0.2">
      <c r="A41" s="8"/>
      <c r="B41" s="51"/>
      <c r="C41" s="8"/>
      <c r="D41" s="52"/>
    </row>
    <row r="42" spans="1:4" s="53" customFormat="1" ht="18" customHeight="1" x14ac:dyDescent="0.2">
      <c r="A42" s="8"/>
      <c r="B42" s="51"/>
      <c r="C42" s="8"/>
      <c r="D42" s="52"/>
    </row>
    <row r="43" spans="1:4" s="53" customFormat="1" ht="18" customHeight="1" x14ac:dyDescent="0.2">
      <c r="A43" s="8"/>
      <c r="B43" s="51"/>
      <c r="C43" s="8"/>
      <c r="D43" s="52"/>
    </row>
    <row r="44" spans="1:4" s="53" customFormat="1" ht="18" customHeight="1" x14ac:dyDescent="0.2">
      <c r="A44" s="8"/>
      <c r="B44" s="51"/>
      <c r="C44" s="8"/>
      <c r="D44" s="52"/>
    </row>
    <row r="45" spans="1:4" s="53" customFormat="1" ht="18" customHeight="1" x14ac:dyDescent="0.2">
      <c r="A45" s="8"/>
      <c r="B45" s="51"/>
      <c r="C45" s="8"/>
      <c r="D45" s="52"/>
    </row>
    <row r="46" spans="1:4" s="53" customFormat="1" ht="18" customHeight="1" x14ac:dyDescent="0.2">
      <c r="A46" s="8"/>
      <c r="B46" s="51"/>
      <c r="C46" s="8"/>
      <c r="D46" s="52"/>
    </row>
    <row r="47" spans="1:4" s="53" customFormat="1" ht="18" customHeight="1" x14ac:dyDescent="0.2">
      <c r="A47" s="8"/>
      <c r="B47" s="51"/>
      <c r="C47" s="8"/>
      <c r="D47" s="52"/>
    </row>
    <row r="48" spans="1:4" s="53" customFormat="1" x14ac:dyDescent="0.2">
      <c r="A48" s="8"/>
      <c r="B48" s="51"/>
      <c r="C48" s="8"/>
      <c r="D48" s="52"/>
    </row>
    <row r="49" spans="1:4" s="53" customFormat="1" x14ac:dyDescent="0.2">
      <c r="A49" s="8"/>
      <c r="B49" s="51"/>
      <c r="C49" s="8"/>
      <c r="D49" s="52"/>
    </row>
    <row r="50" spans="1:4" s="53" customFormat="1" x14ac:dyDescent="0.2">
      <c r="A50" s="8"/>
      <c r="B50" s="51"/>
      <c r="C50" s="8"/>
      <c r="D50" s="52"/>
    </row>
    <row r="51" spans="1:4" ht="15.75" x14ac:dyDescent="0.25">
      <c r="A51" s="54"/>
      <c r="B51" s="55"/>
      <c r="C51" s="54"/>
      <c r="D51" s="56"/>
    </row>
    <row r="52" spans="1:4" ht="15.75" x14ac:dyDescent="0.25">
      <c r="A52" s="54"/>
      <c r="B52" s="55"/>
      <c r="C52" s="54"/>
      <c r="D52" s="56"/>
    </row>
    <row r="53" spans="1:4" ht="15.75" x14ac:dyDescent="0.25">
      <c r="A53" s="54"/>
      <c r="B53" s="55"/>
      <c r="C53" s="54"/>
      <c r="D53" s="56"/>
    </row>
    <row r="54" spans="1:4" ht="15.75" x14ac:dyDescent="0.25">
      <c r="A54" s="54"/>
      <c r="B54" s="55"/>
      <c r="C54" s="54"/>
      <c r="D54" s="56"/>
    </row>
  </sheetData>
  <mergeCells count="1">
    <mergeCell ref="A1:C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40a1cdc2-a4a3-4f0f-a6a7-29bb8b6da48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539380-1E87-4B2B-A5AC-88F3A11C5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43F6CA-8963-4583-A161-A6ACCCDF4A8E}">
  <ds:schemaRefs>
    <ds:schemaRef ds:uri="http://schemas.microsoft.com/office/2006/metadata/properties"/>
    <ds:schemaRef ds:uri="http://schemas.microsoft.com/office/infopath/2007/PartnerControls"/>
    <ds:schemaRef ds:uri="f01af37b-b357-48b0-a576-b64b7e6d7c4b"/>
    <ds:schemaRef ds:uri="40a1cdc2-a4a3-4f0f-a6a7-29bb8b6da483"/>
    <ds:schemaRef ds:uri="http://schemas.microsoft.com/sharepoint/v3"/>
  </ds:schemaRefs>
</ds:datastoreItem>
</file>

<file path=customXml/itemProps3.xml><?xml version="1.0" encoding="utf-8"?>
<ds:datastoreItem xmlns:ds="http://schemas.openxmlformats.org/officeDocument/2006/customXml" ds:itemID="{EDFDFE60-AFA6-4855-98AC-639EF6D36BDD}">
  <ds:schemaRefs>
    <ds:schemaRef ds:uri="http://schemas.microsoft.com/sharepoint/v3/contenttype/fo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IOU Expenditures</vt:lpstr>
      <vt:lpstr>POU Expenditures</vt:lpstr>
      <vt:lpstr>Categories of POU Use</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Gold, Rachel@ARB</dc:creator>
  <cp:keywords/>
  <dc:description/>
  <cp:lastModifiedBy>Michael Turgeon</cp:lastModifiedBy>
  <cp:revision/>
  <dcterms:created xsi:type="dcterms:W3CDTF">2018-07-16T20:17:11Z</dcterms:created>
  <dcterms:modified xsi:type="dcterms:W3CDTF">2025-03-19T18:04:46Z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22204000</vt:r8>
  </property>
  <property fmtid="{D5CDD505-2E9C-101B-9397-08002B2CF9AE}" pid="4" name="MediaServiceImageTags">
    <vt:lpwstr/>
  </property>
</Properties>
</file>