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defaultThemeVersion="124226"/>
  <mc:AlternateContent xmlns:mc="http://schemas.openxmlformats.org/markup-compatibility/2006">
    <mc:Choice Requires="x15">
      <x15ac:absPath xmlns:x15ac="http://schemas.microsoft.com/office/spreadsheetml/2010/11/ac" url="C:\Users\lcarrari\Desktop\CARB - Woodsmoke\QM\"/>
    </mc:Choice>
  </mc:AlternateContent>
  <xr:revisionPtr revIDLastSave="0" documentId="13_ncr:1_{5EDF089E-B631-4D6B-B1DC-41D9BA6FB83C}" xr6:coauthVersionLast="47" xr6:coauthVersionMax="47" xr10:uidLastSave="{00000000-0000-0000-0000-000000000000}"/>
  <workbookProtection workbookAlgorithmName="SHA-512" workbookHashValue="zlFY5Bl3zReZcfv2jWYa5rB/VWdpQKUvhUNTS5koiqCCAdNHr5gLWA/p1qIm0GONjlcg5s/MGBE5XeyNeTUMJA==" workbookSaltValue="/VbjGhdFMbrEt72JSZOPVQ==" workbookSpinCount="100000" lockStructure="1"/>
  <bookViews>
    <workbookView xWindow="-120" yWindow="-16320" windowWidth="29040" windowHeight="15840" tabRatio="798" xr2:uid="{00000000-000D-0000-FFFF-FFFF00000000}"/>
  </bookViews>
  <sheets>
    <sheet name="Read Me" sheetId="39" r:id="rId1"/>
    <sheet name="Project Info" sheetId="28" r:id="rId2"/>
    <sheet name="2021-22 Definitions" sheetId="12" r:id="rId3"/>
    <sheet name="Project Data Inputs" sheetId="2" r:id="rId4"/>
    <sheet name="2021-22 GHG &amp; Emissions Summary" sheetId="41" r:id="rId5"/>
    <sheet name="GHG ERFs &amp; Defaults" sheetId="15" r:id="rId6"/>
    <sheet name="2021-22 Co-benefits Summary" sheetId="1" r:id="rId7"/>
    <sheet name="Co-Benefit ERFs &amp; Defaults" sheetId="35" r:id="rId8"/>
  </sheets>
  <definedNames>
    <definedName name="_xlnm.Print_Area" localSheetId="1">'Project Info'!$B$1:$E$27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15" l="1"/>
  <c r="E18" i="15" l="1"/>
  <c r="D24" i="1" l="1"/>
  <c r="D22" i="1"/>
  <c r="E33" i="41"/>
  <c r="D55" i="15"/>
  <c r="C10" i="41"/>
  <c r="C20" i="28" l="1"/>
  <c r="D37" i="35" l="1"/>
  <c r="D39" i="35" s="1"/>
  <c r="G16" i="35" s="1"/>
  <c r="G20" i="1" s="1"/>
  <c r="H18" i="35"/>
  <c r="D35" i="35"/>
  <c r="E17" i="35" s="1"/>
  <c r="E21" i="1" s="1"/>
  <c r="D34" i="35"/>
  <c r="H24" i="1" l="1"/>
  <c r="H22" i="1"/>
  <c r="H16" i="35"/>
  <c r="H20" i="1" s="1"/>
  <c r="E12" i="35"/>
  <c r="E18" i="1" s="1"/>
  <c r="H17" i="35"/>
  <c r="H21" i="1" s="1"/>
  <c r="E13" i="35"/>
  <c r="G14" i="35"/>
  <c r="G16" i="1" s="1"/>
  <c r="G12" i="35"/>
  <c r="H12" i="35"/>
  <c r="H13" i="35"/>
  <c r="F12" i="35"/>
  <c r="H14" i="35"/>
  <c r="H16" i="1" s="1"/>
  <c r="F13" i="35"/>
  <c r="E19" i="15"/>
  <c r="D25" i="1" l="1"/>
  <c r="E34" i="41"/>
  <c r="D23" i="1"/>
  <c r="E14" i="1"/>
  <c r="H15" i="1"/>
  <c r="H19" i="1"/>
  <c r="H14" i="1"/>
  <c r="H18" i="1"/>
  <c r="G14" i="1"/>
  <c r="G18" i="1"/>
  <c r="F15" i="1"/>
  <c r="F19" i="1"/>
  <c r="E15" i="1"/>
  <c r="E19" i="1"/>
  <c r="F14" i="1"/>
  <c r="F18" i="1"/>
  <c r="C11" i="41"/>
  <c r="C12" i="41"/>
  <c r="C13" i="41"/>
  <c r="C9" i="41"/>
  <c r="D53" i="15" l="1"/>
  <c r="E21" i="15" l="1"/>
  <c r="E20" i="15"/>
  <c r="D34" i="15" l="1"/>
  <c r="E14" i="15" l="1"/>
  <c r="D20" i="1"/>
  <c r="E12" i="15"/>
  <c r="H21" i="35"/>
  <c r="H27" i="1" s="1"/>
  <c r="H20" i="35"/>
  <c r="H26" i="1" s="1"/>
  <c r="H19" i="35"/>
  <c r="H23" i="1" l="1"/>
  <c r="H25" i="1"/>
  <c r="F12" i="15"/>
  <c r="E27" i="41"/>
  <c r="D18" i="1"/>
  <c r="C9" i="1"/>
  <c r="F23" i="41" l="1"/>
  <c r="F27" i="41"/>
  <c r="D43" i="35"/>
  <c r="D45" i="35" s="1"/>
  <c r="G17" i="35" s="1"/>
  <c r="G21" i="1" s="1"/>
  <c r="E16" i="35" l="1"/>
  <c r="E20" i="1" s="1"/>
  <c r="F14" i="35"/>
  <c r="F16" i="1" s="1"/>
  <c r="E14" i="35"/>
  <c r="E16" i="1" s="1"/>
  <c r="F16" i="35"/>
  <c r="F20" i="1" s="1"/>
  <c r="F17" i="35"/>
  <c r="F21" i="1" s="1"/>
  <c r="F15" i="35"/>
  <c r="F17" i="1" s="1"/>
  <c r="E15" i="35"/>
  <c r="E17" i="1" s="1"/>
  <c r="G13" i="35"/>
  <c r="H15" i="35"/>
  <c r="H17" i="1" s="1"/>
  <c r="H28" i="1" s="1"/>
  <c r="G15" i="35"/>
  <c r="G17" i="1" s="1"/>
  <c r="D38" i="35"/>
  <c r="D44" i="35"/>
  <c r="D40" i="35"/>
  <c r="D46" i="35"/>
  <c r="G15" i="1" l="1"/>
  <c r="G19" i="1"/>
  <c r="E19" i="35"/>
  <c r="F21" i="35"/>
  <c r="F27" i="1" s="1"/>
  <c r="E21" i="35"/>
  <c r="E27" i="1" s="1"/>
  <c r="G19" i="35"/>
  <c r="E20" i="35"/>
  <c r="E26" i="1" s="1"/>
  <c r="F18" i="35"/>
  <c r="E18" i="35"/>
  <c r="G18" i="35"/>
  <c r="F19" i="35"/>
  <c r="F20" i="35"/>
  <c r="F26" i="1" s="1"/>
  <c r="G21" i="35"/>
  <c r="G27" i="1" s="1"/>
  <c r="G20" i="35"/>
  <c r="G26" i="1" s="1"/>
  <c r="D42" i="15"/>
  <c r="D37" i="15"/>
  <c r="E23" i="1" l="1"/>
  <c r="E25" i="1"/>
  <c r="E22" i="1"/>
  <c r="E24" i="1"/>
  <c r="F22" i="1"/>
  <c r="F24" i="1"/>
  <c r="F25" i="1"/>
  <c r="F23" i="1"/>
  <c r="G24" i="1"/>
  <c r="G22" i="1"/>
  <c r="G25" i="1"/>
  <c r="G23" i="1"/>
  <c r="D44" i="15"/>
  <c r="D17" i="15" s="1"/>
  <c r="D39" i="15"/>
  <c r="D16" i="15" s="1"/>
  <c r="D45" i="15"/>
  <c r="D43" i="15"/>
  <c r="D38" i="15"/>
  <c r="D40" i="15"/>
  <c r="D20" i="15" s="1"/>
  <c r="G28" i="1" l="1"/>
  <c r="E28" i="1"/>
  <c r="D18" i="15"/>
  <c r="F20" i="15"/>
  <c r="F35" i="41" s="1"/>
  <c r="F21" i="15"/>
  <c r="F36" i="41" s="1"/>
  <c r="F19" i="15"/>
  <c r="F18" i="15"/>
  <c r="D35" i="15"/>
  <c r="F33" i="41" l="1"/>
  <c r="F31" i="41"/>
  <c r="F34" i="41"/>
  <c r="F32" i="41"/>
  <c r="D33" i="41"/>
  <c r="D31" i="41"/>
  <c r="E17" i="15"/>
  <c r="D21" i="1" s="1"/>
  <c r="E13" i="15"/>
  <c r="E15" i="15"/>
  <c r="D14" i="1"/>
  <c r="E28" i="41" l="1"/>
  <c r="D19" i="1"/>
  <c r="F13" i="15"/>
  <c r="F15" i="15"/>
  <c r="F26" i="41" s="1"/>
  <c r="F16" i="15"/>
  <c r="F29" i="41" s="1"/>
  <c r="F17" i="15"/>
  <c r="F30" i="41" s="1"/>
  <c r="F14" i="15"/>
  <c r="F25" i="41" s="1"/>
  <c r="E23" i="41"/>
  <c r="F24" i="41" l="1"/>
  <c r="F28" i="41"/>
  <c r="E35" i="41"/>
  <c r="E31" i="41"/>
  <c r="E29" i="41"/>
  <c r="E25" i="41"/>
  <c r="F37" i="41" l="1"/>
  <c r="E36" i="41"/>
  <c r="E32" i="41"/>
  <c r="E26" i="41"/>
  <c r="E30" i="41"/>
  <c r="E24" i="41"/>
  <c r="E37" i="41" l="1"/>
  <c r="F28" i="1" l="1"/>
  <c r="C10" i="2"/>
  <c r="C9" i="2"/>
  <c r="D52" i="15"/>
  <c r="D51" i="15"/>
  <c r="D12" i="15" s="1"/>
  <c r="D27" i="41" l="1"/>
  <c r="D23" i="41"/>
  <c r="D13" i="15"/>
  <c r="D15" i="15"/>
  <c r="D14" i="15"/>
  <c r="D25" i="41" s="1"/>
  <c r="D21" i="15"/>
  <c r="D19" i="15"/>
  <c r="D32" i="41" l="1"/>
  <c r="D34" i="41"/>
  <c r="D28" i="41"/>
  <c r="D24" i="41"/>
  <c r="D26" i="41"/>
  <c r="D26" i="1" l="1"/>
  <c r="D35" i="41"/>
  <c r="D29" i="41"/>
  <c r="D36" i="41"/>
  <c r="D30" i="41"/>
  <c r="D15" i="1" l="1"/>
  <c r="D37" i="41"/>
  <c r="C17" i="41" s="1"/>
  <c r="D16" i="35"/>
  <c r="D18" i="35"/>
  <c r="D20" i="35"/>
  <c r="D16" i="1"/>
  <c r="D17" i="1"/>
  <c r="D19" i="35"/>
  <c r="C18" i="41" l="1"/>
  <c r="C16" i="41"/>
  <c r="D21" i="35"/>
  <c r="D27" i="1"/>
  <c r="D28" i="1" s="1"/>
  <c r="D17" i="35"/>
  <c r="D15" i="35"/>
  <c r="D12" i="35"/>
  <c r="D13" i="35"/>
  <c r="D14" i="35"/>
</calcChain>
</file>

<file path=xl/sharedStrings.xml><?xml version="1.0" encoding="utf-8"?>
<sst xmlns="http://schemas.openxmlformats.org/spreadsheetml/2006/main" count="605" uniqueCount="249">
  <si>
    <t>Project Name:</t>
  </si>
  <si>
    <t>GGRFProgram@arb.ca.gov</t>
  </si>
  <si>
    <t>Contact Name:</t>
  </si>
  <si>
    <t>Contact Phone Number:</t>
  </si>
  <si>
    <t>Contact Email:</t>
  </si>
  <si>
    <t>Grant ID, if applicable:</t>
  </si>
  <si>
    <t>Total GGRF Funds Requested ($)</t>
  </si>
  <si>
    <t>Woodsmoke Reduction Program</t>
  </si>
  <si>
    <t>Fireplace</t>
  </si>
  <si>
    <t>Woodsmoke Reduction GGRF Funds Requested ($)</t>
  </si>
  <si>
    <t>A wood-burning traditional masonry fireplace or pre-fabricated “low mass” fireplace.</t>
  </si>
  <si>
    <t>Project Data Inputs Worksheet</t>
  </si>
  <si>
    <t>Net Benefits</t>
  </si>
  <si>
    <t>Value</t>
  </si>
  <si>
    <t>Unit</t>
  </si>
  <si>
    <t>Source</t>
  </si>
  <si>
    <t>(formula)</t>
  </si>
  <si>
    <t>GHG Emission Factors</t>
  </si>
  <si>
    <t>U.S. EPA AP-42 Table 1.10-1</t>
  </si>
  <si>
    <t>Constants &amp; Conversions</t>
  </si>
  <si>
    <t>years</t>
  </si>
  <si>
    <t>Conversion</t>
  </si>
  <si>
    <t>kg/MT</t>
  </si>
  <si>
    <t>lb/ton</t>
  </si>
  <si>
    <t>kWh/MMBtu</t>
  </si>
  <si>
    <t>Efficiency of uncertified wood stove or insert</t>
  </si>
  <si>
    <t>Inputs to Emission Factors</t>
  </si>
  <si>
    <t>Houck, J. and Tiegs, P. (1998)</t>
  </si>
  <si>
    <t>%</t>
  </si>
  <si>
    <t>Other Air Pollutants Emission Factors</t>
  </si>
  <si>
    <t>Black Carbon
(lbs)</t>
  </si>
  <si>
    <t>California Air Resources Board</t>
  </si>
  <si>
    <t>Uncertified wood stove or insert</t>
  </si>
  <si>
    <t xml:space="preserve">Enter the Woodsmoke Reduction GGRF funds requested for all proposed change-outs.  This amount is equal to the amount of GGRF dollars the applicant is requesting from CAPCOA for CARB's GGRF Woodsmoke Reduction program.  </t>
  </si>
  <si>
    <t xml:space="preserve">CARB Global Warming Potentials </t>
  </si>
  <si>
    <t>U.S. EPA AP-42 Table 1.10-5</t>
  </si>
  <si>
    <t>U.S. EPA Regulatory Impact Analysis (RIA) for Residential Wood Heaters NSPS Revision Table 4-3</t>
  </si>
  <si>
    <t>Efficiency of fireplace</t>
  </si>
  <si>
    <t>Energy &amp; Wood Use</t>
  </si>
  <si>
    <t>Energy use for fireplace</t>
  </si>
  <si>
    <t>Certified catalytic wood stove or wood insert</t>
  </si>
  <si>
    <t>Quantity of Replacements</t>
  </si>
  <si>
    <t>CARB Methodology for Residential Wood Combustion</t>
  </si>
  <si>
    <t>CARB Black Carbon Emission Inventory Technical Support Document</t>
  </si>
  <si>
    <t>U.S. Department of Energy Electric Resistance Heating</t>
  </si>
  <si>
    <t>lb/MT</t>
  </si>
  <si>
    <t>MMBtu/dry ton</t>
  </si>
  <si>
    <t>A wood burning stove or wood insert that does not comply with the performance and emission standards as defined in Title 40 Code of Federal Regulations, Part 60, Subpart AAA, February 28, 1988, or any subsequent revisions.</t>
  </si>
  <si>
    <t>lb/MMBtu</t>
  </si>
  <si>
    <t>CARB Short-Lived Climate Pollutant Reduction Strategy</t>
  </si>
  <si>
    <t>GGRF emission factor for electricity</t>
  </si>
  <si>
    <t>U.S. EPA Emission Factors for Greenhouse Gas Inventories</t>
  </si>
  <si>
    <t>Heating value of wood (dry basis)</t>
  </si>
  <si>
    <t>Heating value of wood pellets</t>
  </si>
  <si>
    <t xml:space="preserve"> -</t>
  </si>
  <si>
    <t>GWP of R-410A Refrigerant</t>
  </si>
  <si>
    <t>CARB Global Warming Potentials of High-GWP Refrigerants</t>
  </si>
  <si>
    <t>Ibs</t>
  </si>
  <si>
    <t>U.K. Department of Energy &amp; Climate Change Impacts of Leakage from Refrigerants in Heat Pumps</t>
  </si>
  <si>
    <t>More information:</t>
  </si>
  <si>
    <t>ABOUT:</t>
  </si>
  <si>
    <t>California Climate Investments</t>
  </si>
  <si>
    <t>Benefits Calculator Tool for the</t>
  </si>
  <si>
    <t>Total Funds ($):</t>
  </si>
  <si>
    <t>Non-GGRF Leveraged Funds ($):</t>
  </si>
  <si>
    <t>Other GGRF Leveraged Funds ($):</t>
  </si>
  <si>
    <t>Date Calculator Completed:</t>
  </si>
  <si>
    <t>Applicant ID:</t>
  </si>
  <si>
    <t>GHG Summary</t>
  </si>
  <si>
    <t>Total Funds ($)</t>
  </si>
  <si>
    <t>Non-GGRF Leveraged Funds ($)</t>
  </si>
  <si>
    <t>Other GGRF Leveraged Funds ($)</t>
  </si>
  <si>
    <t xml:space="preserve">Project Name </t>
  </si>
  <si>
    <t>Project Information</t>
  </si>
  <si>
    <t>To be completed by CARB</t>
  </si>
  <si>
    <t>Woodsmoke Reduction Program Definitions</t>
  </si>
  <si>
    <t>Total Woodsmoke Reduction Program GGRF Funds Requested ($):</t>
  </si>
  <si>
    <t>Total Woodsmoke Reduction GGRF Funds Requested  ($)</t>
  </si>
  <si>
    <t>Emission Reduction Factors and Defaults Worksheet</t>
  </si>
  <si>
    <t>Weight of cord of wood</t>
  </si>
  <si>
    <t>tons/sack</t>
  </si>
  <si>
    <t>CARB Emission Inventory Source Category for Residential Wood Combustion</t>
  </si>
  <si>
    <t>ton/cord</t>
  </si>
  <si>
    <t>cord</t>
  </si>
  <si>
    <t>CARB Co-benefit Assessment Methodology for Energy and Fuel Cost Savings</t>
  </si>
  <si>
    <t>Fuel Costs</t>
  </si>
  <si>
    <t>California average electricity price</t>
  </si>
  <si>
    <t>kWh</t>
  </si>
  <si>
    <t>U.S. Department of Energy Wood &amp; Pellet heating</t>
  </si>
  <si>
    <t>40 lb sack</t>
  </si>
  <si>
    <t>Weight of average 40 pound sack of pellets</t>
  </si>
  <si>
    <t>Co-benefit and Key Variable Emission Reduction Factors and Defaults Worksheet</t>
  </si>
  <si>
    <t>https://ww2.arb.ca.gov/resources/documents/cci-methodologies</t>
  </si>
  <si>
    <t>CARB California Climate Investments Emission Factor Database</t>
  </si>
  <si>
    <t>lb/kWh</t>
  </si>
  <si>
    <t>U.S. Department of Agriculture Forest Products Laboratory Fuel Value Calculator</t>
  </si>
  <si>
    <t>Wood Burning Reductions (cord wood saved)</t>
  </si>
  <si>
    <t>Certified pellet stove or pellet stove insert</t>
  </si>
  <si>
    <t>Certified pellet stove or insert</t>
  </si>
  <si>
    <t>Electric home heating stove or insert</t>
  </si>
  <si>
    <t>A heating stove or insert that operates on electricity.</t>
  </si>
  <si>
    <t>Electric stove or insert</t>
  </si>
  <si>
    <t>Regulatory Impact Analysis for Residential Wood Heaters</t>
  </si>
  <si>
    <t>New Heating Stove</t>
  </si>
  <si>
    <t>Old Heating Stove</t>
  </si>
  <si>
    <t>Electric home heating stove</t>
  </si>
  <si>
    <t>Project life if new stove is a certified wood stove or pellet stove</t>
  </si>
  <si>
    <t>Efficiency of certified pellet stove, wood stove or insert</t>
  </si>
  <si>
    <t>Certified non-catalytic wood stove or insert</t>
  </si>
  <si>
    <t>Certified catalytic wood stove or insert</t>
  </si>
  <si>
    <t>Pellet price</t>
  </si>
  <si>
    <t>Wood price (California estimate)</t>
  </si>
  <si>
    <t>ROG
(lbs)</t>
  </si>
  <si>
    <t>Stove Changeout Type</t>
  </si>
  <si>
    <t>ROG emissions from fireplace</t>
  </si>
  <si>
    <t>ROG emissions from uncertified wood stove or insert</t>
  </si>
  <si>
    <t>ROG emissions from certified catalytic wood stove or insert</t>
  </si>
  <si>
    <t>ROG emissions from certified pellet stove</t>
  </si>
  <si>
    <t>Quantification Period Emissions</t>
  </si>
  <si>
    <t xml:space="preserve">Quantification period Co-benefit Emissions and Key Variable </t>
  </si>
  <si>
    <t>Quantification Period Co-benefits &amp; Key Variables Summary Worksheet</t>
  </si>
  <si>
    <t>Quantification Period Emissions Reductions Summary Worksheet</t>
  </si>
  <si>
    <t>Quantification period if new stove is a certified wood stove or pellet stove</t>
  </si>
  <si>
    <t>www.arb.ca.gov/cci-resources</t>
  </si>
  <si>
    <t xml:space="preserve">Enter the total GGRF funds requested for all project features.  This amount is equal to the amount of GGRF dollars the applicant is requesting from CAPCOA for CARB's GGRF Woodsmoke Reduction Program, plus all GGRF dollars from CARB or other agencies that have previously been awarded to the same project and any GGRF dollars from agencies other than CARB that project has or plans to apply for.  For a list of GGRF funded programs, go to: https://ww2.arb.ca.gov/our-workprogramscalifornia-climate-investments/cci-funded-programs.  If no other GGRF funds are requested, this will be the same amount as the Woodsmoke Reduction GGRF Funds Requested.  </t>
  </si>
  <si>
    <t>National Association of Home Builders Economics Department, Appendix C</t>
  </si>
  <si>
    <t>Annual EF Cost Savings or Increase (-$)</t>
  </si>
  <si>
    <t>Benefits Calculator Tool</t>
  </si>
  <si>
    <t xml:space="preserve">California Climate Investments </t>
  </si>
  <si>
    <t>www.arb.ca.gov/cci-cobenefits</t>
  </si>
  <si>
    <t>· Questions on this Benefits Calculator Tool should be sent to:</t>
  </si>
  <si>
    <t xml:space="preserve">· For more information on California Climate Investments, see: </t>
  </si>
  <si>
    <t>www.caclimateinvestments.ca.gov</t>
  </si>
  <si>
    <t>· Questions pertaining to the WSP should be sent to:</t>
  </si>
  <si>
    <r>
      <rPr>
        <sz val="12"/>
        <color theme="10"/>
        <rFont val="Avenir LT Std 55 Roman"/>
        <family val="2"/>
      </rPr>
      <t xml:space="preserve">         </t>
    </r>
    <r>
      <rPr>
        <u/>
        <sz val="12"/>
        <color theme="10"/>
        <rFont val="Avenir LT Std 55 Roman"/>
        <family val="2"/>
      </rPr>
      <t>WoodsmokeReduction@arb.ca.gov</t>
    </r>
  </si>
  <si>
    <r>
      <t>GHGs
(MTCO</t>
    </r>
    <r>
      <rPr>
        <b/>
        <vertAlign val="subscript"/>
        <sz val="12"/>
        <color theme="1"/>
        <rFont val="Avenir LT Std 55 Roman"/>
        <family val="2"/>
      </rPr>
      <t>2</t>
    </r>
    <r>
      <rPr>
        <b/>
        <sz val="12"/>
        <color theme="1"/>
        <rFont val="Avenir LT Std 55 Roman"/>
        <family val="2"/>
      </rPr>
      <t>e)</t>
    </r>
  </si>
  <si>
    <r>
      <t>PM</t>
    </r>
    <r>
      <rPr>
        <b/>
        <vertAlign val="subscript"/>
        <sz val="12"/>
        <color theme="1"/>
        <rFont val="Avenir LT Std 55 Roman"/>
        <family val="2"/>
      </rPr>
      <t>2.5</t>
    </r>
    <r>
      <rPr>
        <b/>
        <sz val="12"/>
        <color theme="1"/>
        <rFont val="Avenir LT Std 55 Roman"/>
        <family val="2"/>
      </rPr>
      <t xml:space="preserve">
(lbs)</t>
    </r>
  </si>
  <si>
    <t>Enter the quantity of each type of change-out expected to be completed as part of the project.</t>
  </si>
  <si>
    <r>
      <t>PM</t>
    </r>
    <r>
      <rPr>
        <vertAlign val="subscript"/>
        <sz val="12"/>
        <color theme="1"/>
        <rFont val="Avenir LT Std 55 Roman"/>
        <family val="2"/>
      </rPr>
      <t>10</t>
    </r>
    <r>
      <rPr>
        <sz val="12"/>
        <color theme="1"/>
        <rFont val="Avenir LT Std 55 Roman"/>
        <family val="2"/>
      </rPr>
      <t xml:space="preserve"> emissions from fireplace</t>
    </r>
  </si>
  <si>
    <r>
      <t>PM</t>
    </r>
    <r>
      <rPr>
        <vertAlign val="subscript"/>
        <sz val="12"/>
        <color theme="1"/>
        <rFont val="Avenir LT Std 55 Roman"/>
        <family val="2"/>
      </rPr>
      <t>10</t>
    </r>
    <r>
      <rPr>
        <sz val="12"/>
        <color theme="1"/>
        <rFont val="Avenir LT Std 55 Roman"/>
        <family val="2"/>
      </rPr>
      <t xml:space="preserve"> emissions from uncertified wood stove or insert</t>
    </r>
  </si>
  <si>
    <r>
      <t>PM</t>
    </r>
    <r>
      <rPr>
        <vertAlign val="subscript"/>
        <sz val="12"/>
        <color theme="1"/>
        <rFont val="Avenir LT Std 55 Roman"/>
        <family val="2"/>
      </rPr>
      <t>10</t>
    </r>
    <r>
      <rPr>
        <sz val="12"/>
        <color theme="1"/>
        <rFont val="Avenir LT Std 55 Roman"/>
        <family val="2"/>
      </rPr>
      <t xml:space="preserve"> emissions from certified catalytic wood stove or insert</t>
    </r>
  </si>
  <si>
    <r>
      <t>PM</t>
    </r>
    <r>
      <rPr>
        <vertAlign val="subscript"/>
        <sz val="12"/>
        <rFont val="Avenir LT Std 55 Roman"/>
        <family val="2"/>
      </rPr>
      <t>10</t>
    </r>
    <r>
      <rPr>
        <sz val="12"/>
        <rFont val="Avenir LT Std 55 Roman"/>
        <family val="2"/>
      </rPr>
      <t xml:space="preserve"> emissions from certified pellet stove</t>
    </r>
  </si>
  <si>
    <r>
      <t>PM</t>
    </r>
    <r>
      <rPr>
        <vertAlign val="subscript"/>
        <sz val="12"/>
        <rFont val="Avenir LT Std 55 Roman"/>
        <family val="2"/>
      </rPr>
      <t>2.5</t>
    </r>
    <r>
      <rPr>
        <sz val="12"/>
        <rFont val="Avenir LT Std 55 Roman"/>
        <family val="2"/>
      </rPr>
      <t xml:space="preserve"> emission fraction of PM</t>
    </r>
    <r>
      <rPr>
        <vertAlign val="subscript"/>
        <sz val="12"/>
        <rFont val="Avenir LT Std 55 Roman"/>
        <family val="2"/>
      </rPr>
      <t>10</t>
    </r>
  </si>
  <si>
    <r>
      <t>NO</t>
    </r>
    <r>
      <rPr>
        <vertAlign val="subscript"/>
        <sz val="12"/>
        <rFont val="Avenir LT Std 55 Roman"/>
        <family val="2"/>
      </rPr>
      <t>x</t>
    </r>
    <r>
      <rPr>
        <sz val="12"/>
        <rFont val="Avenir LT Std 55 Roman"/>
        <family val="2"/>
      </rPr>
      <t xml:space="preserve"> emissions from fireplace</t>
    </r>
  </si>
  <si>
    <r>
      <t>NO</t>
    </r>
    <r>
      <rPr>
        <vertAlign val="subscript"/>
        <sz val="12"/>
        <rFont val="Avenir LT Std 55 Roman"/>
        <family val="2"/>
      </rPr>
      <t>x</t>
    </r>
    <r>
      <rPr>
        <sz val="12"/>
        <rFont val="Avenir LT Std 55 Roman"/>
        <family val="2"/>
      </rPr>
      <t xml:space="preserve"> emissions from uncertified wood stove or insert</t>
    </r>
  </si>
  <si>
    <r>
      <t>NO</t>
    </r>
    <r>
      <rPr>
        <vertAlign val="subscript"/>
        <sz val="12"/>
        <rFont val="Avenir LT Std 55 Roman"/>
        <family val="2"/>
      </rPr>
      <t>x</t>
    </r>
    <r>
      <rPr>
        <sz val="12"/>
        <rFont val="Avenir LT Std 55 Roman"/>
        <family val="2"/>
      </rPr>
      <t xml:space="preserve"> emissions from certified catalytic wood stove or insert</t>
    </r>
  </si>
  <si>
    <r>
      <t>NO</t>
    </r>
    <r>
      <rPr>
        <vertAlign val="subscript"/>
        <sz val="12"/>
        <rFont val="Avenir LT Std 55 Roman"/>
        <family val="2"/>
      </rPr>
      <t>x</t>
    </r>
    <r>
      <rPr>
        <sz val="12"/>
        <rFont val="Avenir LT Std 55 Roman"/>
        <family val="2"/>
      </rPr>
      <t xml:space="preserve"> emissions from certified pellet stove</t>
    </r>
  </si>
  <si>
    <r>
      <t>CO</t>
    </r>
    <r>
      <rPr>
        <vertAlign val="subscript"/>
        <sz val="12"/>
        <color theme="1"/>
        <rFont val="Avenir LT Std 55 Roman"/>
        <family val="2"/>
      </rPr>
      <t>2</t>
    </r>
    <r>
      <rPr>
        <sz val="12"/>
        <color theme="1"/>
        <rFont val="Avenir LT Std 55 Roman"/>
        <family val="2"/>
      </rPr>
      <t xml:space="preserve"> emission factor for wood</t>
    </r>
  </si>
  <si>
    <r>
      <t>kg CO</t>
    </r>
    <r>
      <rPr>
        <vertAlign val="subscript"/>
        <sz val="12"/>
        <color theme="1"/>
        <rFont val="Avenir LT Std 55 Roman"/>
        <family val="2"/>
      </rPr>
      <t>2</t>
    </r>
    <r>
      <rPr>
        <sz val="12"/>
        <color theme="1"/>
        <rFont val="Avenir LT Std 55 Roman"/>
        <family val="2"/>
      </rPr>
      <t>/MMBtu</t>
    </r>
  </si>
  <si>
    <r>
      <t>N</t>
    </r>
    <r>
      <rPr>
        <vertAlign val="subscript"/>
        <sz val="12"/>
        <color theme="1"/>
        <rFont val="Avenir LT Std 55 Roman"/>
        <family val="2"/>
      </rPr>
      <t>2</t>
    </r>
    <r>
      <rPr>
        <sz val="12"/>
        <color theme="1"/>
        <rFont val="Avenir LT Std 55 Roman"/>
        <family val="2"/>
      </rPr>
      <t>O emission factor for wood</t>
    </r>
  </si>
  <si>
    <r>
      <t>kg N</t>
    </r>
    <r>
      <rPr>
        <vertAlign val="subscript"/>
        <sz val="12"/>
        <color theme="1"/>
        <rFont val="Avenir LT Std 55 Roman"/>
        <family val="2"/>
      </rPr>
      <t>2</t>
    </r>
    <r>
      <rPr>
        <sz val="12"/>
        <color theme="1"/>
        <rFont val="Avenir LT Std 55 Roman"/>
        <family val="2"/>
      </rPr>
      <t>O/MMBtu</t>
    </r>
  </si>
  <si>
    <r>
      <t>CH</t>
    </r>
    <r>
      <rPr>
        <vertAlign val="subscript"/>
        <sz val="12"/>
        <color theme="1"/>
        <rFont val="Avenir LT Std 55 Roman"/>
        <family val="2"/>
      </rPr>
      <t>4</t>
    </r>
    <r>
      <rPr>
        <sz val="12"/>
        <color theme="1"/>
        <rFont val="Avenir LT Std 55 Roman"/>
        <family val="2"/>
      </rPr>
      <t xml:space="preserve"> emission factor for wood in uncertified wood stove</t>
    </r>
  </si>
  <si>
    <r>
      <t>kg CH</t>
    </r>
    <r>
      <rPr>
        <vertAlign val="subscript"/>
        <sz val="12"/>
        <color theme="1"/>
        <rFont val="Avenir LT Std 55 Roman"/>
        <family val="2"/>
      </rPr>
      <t>4</t>
    </r>
    <r>
      <rPr>
        <sz val="12"/>
        <color theme="1"/>
        <rFont val="Avenir LT Std 55 Roman"/>
        <family val="2"/>
      </rPr>
      <t>/MMBtu</t>
    </r>
  </si>
  <si>
    <r>
      <t>CH</t>
    </r>
    <r>
      <rPr>
        <vertAlign val="subscript"/>
        <sz val="12"/>
        <color theme="1"/>
        <rFont val="Avenir LT Std 55 Roman"/>
        <family val="2"/>
      </rPr>
      <t>4</t>
    </r>
    <r>
      <rPr>
        <sz val="12"/>
        <color theme="1"/>
        <rFont val="Avenir LT Std 55 Roman"/>
        <family val="2"/>
      </rPr>
      <t xml:space="preserve"> reduction for switch to certified catalytic wood stove</t>
    </r>
  </si>
  <si>
    <r>
      <t>CO</t>
    </r>
    <r>
      <rPr>
        <vertAlign val="subscript"/>
        <sz val="12"/>
        <color theme="1"/>
        <rFont val="Avenir LT Std 55 Roman"/>
        <family val="2"/>
      </rPr>
      <t>2</t>
    </r>
    <r>
      <rPr>
        <sz val="12"/>
        <color theme="1"/>
        <rFont val="Avenir LT Std 55 Roman"/>
        <family val="2"/>
      </rPr>
      <t>e Electricity</t>
    </r>
  </si>
  <si>
    <r>
      <t>kg CO</t>
    </r>
    <r>
      <rPr>
        <vertAlign val="subscript"/>
        <sz val="12"/>
        <color theme="1"/>
        <rFont val="Avenir LT Std 55 Roman"/>
        <family val="2"/>
      </rPr>
      <t>2</t>
    </r>
    <r>
      <rPr>
        <sz val="12"/>
        <color theme="1"/>
        <rFont val="Avenir LT Std 55 Roman"/>
        <family val="2"/>
      </rPr>
      <t>e/MMBtu</t>
    </r>
  </si>
  <si>
    <r>
      <t>MTCO</t>
    </r>
    <r>
      <rPr>
        <vertAlign val="subscript"/>
        <sz val="12"/>
        <rFont val="Avenir LT Std 55 Roman"/>
        <family val="2"/>
      </rPr>
      <t>2</t>
    </r>
    <r>
      <rPr>
        <sz val="12"/>
        <rFont val="Avenir LT Std 55 Roman"/>
        <family val="2"/>
      </rPr>
      <t>e/Year</t>
    </r>
  </si>
  <si>
    <r>
      <t>PM</t>
    </r>
    <r>
      <rPr>
        <vertAlign val="subscript"/>
        <sz val="12"/>
        <rFont val="Avenir LT Std 55 Roman"/>
        <family val="2"/>
      </rPr>
      <t>10</t>
    </r>
    <r>
      <rPr>
        <sz val="12"/>
        <rFont val="Avenir LT Std 55 Roman"/>
        <family val="2"/>
      </rPr>
      <t xml:space="preserve"> emissions from certified catalytic wood stove or insert</t>
    </r>
  </si>
  <si>
    <r>
      <t>PM</t>
    </r>
    <r>
      <rPr>
        <vertAlign val="subscript"/>
        <sz val="12"/>
        <color theme="1"/>
        <rFont val="Avenir LT Std 55 Roman"/>
        <family val="2"/>
      </rPr>
      <t>2.5</t>
    </r>
    <r>
      <rPr>
        <sz val="12"/>
        <color theme="1"/>
        <rFont val="Avenir LT Std 55 Roman"/>
        <family val="2"/>
      </rPr>
      <t xml:space="preserve"> emission fraction of PM</t>
    </r>
    <r>
      <rPr>
        <vertAlign val="subscript"/>
        <sz val="12"/>
        <color theme="1"/>
        <rFont val="Avenir LT Std 55 Roman"/>
        <family val="2"/>
      </rPr>
      <t>10</t>
    </r>
  </si>
  <si>
    <r>
      <t>Black carbon emission fraction of PM</t>
    </r>
    <r>
      <rPr>
        <vertAlign val="subscript"/>
        <sz val="12"/>
        <color theme="1"/>
        <rFont val="Avenir LT Std 55 Roman"/>
        <family val="2"/>
      </rPr>
      <t>2.5</t>
    </r>
  </si>
  <si>
    <r>
      <t>MTCO</t>
    </r>
    <r>
      <rPr>
        <vertAlign val="subscript"/>
        <sz val="12"/>
        <color theme="1"/>
        <rFont val="Avenir LT Std 55 Roman"/>
        <family val="2"/>
      </rPr>
      <t>2</t>
    </r>
    <r>
      <rPr>
        <sz val="12"/>
        <color theme="1"/>
        <rFont val="Avenir LT Std 55 Roman"/>
        <family val="2"/>
      </rPr>
      <t>e/kWh</t>
    </r>
  </si>
  <si>
    <r>
      <t>GWP of CO</t>
    </r>
    <r>
      <rPr>
        <vertAlign val="subscript"/>
        <sz val="12"/>
        <color theme="1"/>
        <rFont val="Avenir LT Std 55 Roman"/>
        <family val="2"/>
      </rPr>
      <t>2</t>
    </r>
  </si>
  <si>
    <r>
      <t>CO</t>
    </r>
    <r>
      <rPr>
        <vertAlign val="subscript"/>
        <sz val="12"/>
        <color theme="1"/>
        <rFont val="Avenir LT Std 55 Roman"/>
        <family val="2"/>
      </rPr>
      <t>2</t>
    </r>
    <r>
      <rPr>
        <sz val="12"/>
        <color theme="1"/>
        <rFont val="Avenir LT Std 55 Roman"/>
        <family val="2"/>
      </rPr>
      <t>e</t>
    </r>
  </si>
  <si>
    <r>
      <t>GWP of N</t>
    </r>
    <r>
      <rPr>
        <vertAlign val="subscript"/>
        <sz val="12"/>
        <color theme="1"/>
        <rFont val="Avenir LT Std 55 Roman"/>
        <family val="2"/>
      </rPr>
      <t>2</t>
    </r>
    <r>
      <rPr>
        <sz val="12"/>
        <color theme="1"/>
        <rFont val="Avenir LT Std 55 Roman"/>
        <family val="2"/>
      </rPr>
      <t>O</t>
    </r>
  </si>
  <si>
    <r>
      <t>GWP of CH</t>
    </r>
    <r>
      <rPr>
        <vertAlign val="subscript"/>
        <sz val="12"/>
        <color theme="1"/>
        <rFont val="Avenir LT Std 55 Roman"/>
        <family val="2"/>
      </rPr>
      <t>4</t>
    </r>
  </si>
  <si>
    <r>
      <t>CO</t>
    </r>
    <r>
      <rPr>
        <vertAlign val="subscript"/>
        <sz val="12"/>
        <rFont val="Avenir LT Std 55 Roman"/>
        <family val="2"/>
      </rPr>
      <t>2</t>
    </r>
    <r>
      <rPr>
        <sz val="12"/>
        <rFont val="Avenir LT Std 55 Roman"/>
        <family val="2"/>
      </rPr>
      <t>e</t>
    </r>
  </si>
  <si>
    <t>cord wood average</t>
  </si>
  <si>
    <t>Energy use for uncertified wood stove</t>
  </si>
  <si>
    <t>MMBtu/stove/season</t>
  </si>
  <si>
    <t>Existing device average annual wood use for reporting air districts</t>
  </si>
  <si>
    <t>Energy use per Uncertified wood stove changeout type efficiency</t>
  </si>
  <si>
    <t>Energy use per fireplace changeout type efficiency</t>
  </si>
  <si>
    <t>Energy use for pellet stove or insert</t>
  </si>
  <si>
    <t>cord wood efficiency factor</t>
  </si>
  <si>
    <t>Annual Energy and Fuel Cost Savings or Cost Increase if -$</t>
  </si>
  <si>
    <r>
      <t>Quantification Period PM</t>
    </r>
    <r>
      <rPr>
        <b/>
        <vertAlign val="subscript"/>
        <sz val="12"/>
        <rFont val="Avenir LT Std 55 Roman"/>
        <family val="2"/>
      </rPr>
      <t>2.5</t>
    </r>
    <r>
      <rPr>
        <b/>
        <sz val="12"/>
        <rFont val="Avenir LT Std 55 Roman"/>
        <family val="2"/>
      </rPr>
      <t xml:space="preserve">
(lbs)</t>
    </r>
  </si>
  <si>
    <r>
      <t>Quantification Period NO</t>
    </r>
    <r>
      <rPr>
        <b/>
        <vertAlign val="subscript"/>
        <sz val="12"/>
        <rFont val="Avenir LT Std 55 Roman"/>
        <family val="2"/>
      </rPr>
      <t>x</t>
    </r>
    <r>
      <rPr>
        <b/>
        <sz val="12"/>
        <rFont val="Avenir LT Std 55 Roman"/>
        <family val="2"/>
      </rPr>
      <t xml:space="preserve">
(lbs)</t>
    </r>
  </si>
  <si>
    <t>Quantification Period ROG
(lbs)</t>
  </si>
  <si>
    <t>Quantification Period Wood Burning Reductions (cord wood saved)</t>
  </si>
  <si>
    <t xml:space="preserve">cord wood efficiency by changout </t>
  </si>
  <si>
    <t>Key for color-coded fields:</t>
  </si>
  <si>
    <t>Green</t>
  </si>
  <si>
    <t>Required input field</t>
  </si>
  <si>
    <t>Grey</t>
  </si>
  <si>
    <t>Output field / not modifiable</t>
  </si>
  <si>
    <t>Yellow</t>
  </si>
  <si>
    <t>Helpful hints / important tips</t>
  </si>
  <si>
    <t>Black</t>
  </si>
  <si>
    <t>Not applicable</t>
  </si>
  <si>
    <t>Average reported data from air districts</t>
  </si>
  <si>
    <t>Documentation on co-benefit emission reduction factors for Air Pollutant Emissions or Energy and Fuel Cost Savings used in the calculator is available from:</t>
  </si>
  <si>
    <t xml:space="preserve">Benefits Calculator Tool </t>
  </si>
  <si>
    <r>
      <t>GHG
(MTCO</t>
    </r>
    <r>
      <rPr>
        <b/>
        <vertAlign val="subscript"/>
        <sz val="12"/>
        <rFont val="Avenir LT Std 55 Roman"/>
        <family val="2"/>
      </rPr>
      <t>2</t>
    </r>
    <r>
      <rPr>
        <b/>
        <sz val="12"/>
        <rFont val="Avenir LT Std 55 Roman"/>
        <family val="2"/>
      </rPr>
      <t>e)</t>
    </r>
  </si>
  <si>
    <r>
      <t>PM</t>
    </r>
    <r>
      <rPr>
        <b/>
        <vertAlign val="subscript"/>
        <sz val="12"/>
        <rFont val="Avenir LT Std 55 Roman"/>
        <family val="2"/>
      </rPr>
      <t>2.5</t>
    </r>
    <r>
      <rPr>
        <b/>
        <sz val="12"/>
        <rFont val="Avenir LT Std 55 Roman"/>
        <family val="2"/>
      </rPr>
      <t xml:space="preserve">
(lbs)</t>
    </r>
  </si>
  <si>
    <r>
      <t>Net GHG Benefit/Woodsmoke Reduction GGRF Funds Requested (MTCO</t>
    </r>
    <r>
      <rPr>
        <vertAlign val="subscript"/>
        <sz val="12"/>
        <color theme="1"/>
        <rFont val="Avenir LT Std 55 Roman"/>
        <family val="2"/>
      </rPr>
      <t>2</t>
    </r>
    <r>
      <rPr>
        <sz val="12"/>
        <color theme="1"/>
        <rFont val="Avenir LT Std 55 Roman"/>
        <family val="2"/>
      </rPr>
      <t>e/$)</t>
    </r>
  </si>
  <si>
    <r>
      <t>NO</t>
    </r>
    <r>
      <rPr>
        <b/>
        <vertAlign val="subscript"/>
        <sz val="12"/>
        <rFont val="Avenir LT Std 55 Roman"/>
        <family val="2"/>
      </rPr>
      <t xml:space="preserve">x 
</t>
    </r>
    <r>
      <rPr>
        <b/>
        <sz val="12"/>
        <rFont val="Avenir LT Std 55 Roman"/>
        <family val="2"/>
      </rPr>
      <t>(lbs)</t>
    </r>
    <r>
      <rPr>
        <b/>
        <vertAlign val="subscript"/>
        <sz val="12"/>
        <rFont val="Avenir LT Std 55 Roman"/>
        <family val="2"/>
      </rPr>
      <t xml:space="preserve">
</t>
    </r>
    <r>
      <rPr>
        <sz val="12"/>
        <rFont val="Avenir LT Std 55 Roman"/>
        <family val="2"/>
      </rPr>
      <t>(-) denotes increase</t>
    </r>
  </si>
  <si>
    <r>
      <t>Net GHG Benefit/Total Funds (MTCO</t>
    </r>
    <r>
      <rPr>
        <vertAlign val="subscript"/>
        <sz val="12"/>
        <color theme="1"/>
        <rFont val="Avenir LT Std 55 Roman"/>
      </rPr>
      <t>2</t>
    </r>
    <r>
      <rPr>
        <sz val="12"/>
        <color theme="1"/>
        <rFont val="Avenir LT Std 55 Roman"/>
        <family val="2"/>
      </rPr>
      <t>e/$)</t>
    </r>
  </si>
  <si>
    <r>
      <t>Net Benefits (MTCO</t>
    </r>
    <r>
      <rPr>
        <vertAlign val="subscript"/>
        <sz val="12"/>
        <color theme="1"/>
        <rFont val="Avenir LT Std 55 Roman"/>
      </rPr>
      <t>2</t>
    </r>
    <r>
      <rPr>
        <sz val="12"/>
        <color theme="1"/>
        <rFont val="Avenir LT Std 55 Roman"/>
        <family val="2"/>
      </rPr>
      <t>e)</t>
    </r>
  </si>
  <si>
    <r>
      <t xml:space="preserve">Fireplace wood use </t>
    </r>
    <r>
      <rPr>
        <sz val="12"/>
        <color theme="1"/>
        <rFont val="Avenir LT Std 55 Roman"/>
        <family val="2"/>
      </rPr>
      <t>annual average:</t>
    </r>
  </si>
  <si>
    <r>
      <t>Uncertified wood stove</t>
    </r>
    <r>
      <rPr>
        <sz val="12"/>
        <color theme="1"/>
        <rFont val="Avenir LT Std 55 Roman"/>
        <family val="2"/>
      </rPr>
      <t xml:space="preserve"> annual average:</t>
    </r>
  </si>
  <si>
    <r>
      <t>Replacement device e</t>
    </r>
    <r>
      <rPr>
        <b/>
        <sz val="12"/>
        <color theme="1"/>
        <rFont val="Avenir LT Std 55 Roman"/>
        <family val="2"/>
      </rPr>
      <t>stimated wood use based on difference in efficiency</t>
    </r>
  </si>
  <si>
    <r>
      <t>Fireplace wood use</t>
    </r>
    <r>
      <rPr>
        <sz val="12"/>
        <color theme="1"/>
        <rFont val="Avenir LT Std 55 Roman"/>
        <family val="2"/>
      </rPr>
      <t xml:space="preserve"> annual average:</t>
    </r>
  </si>
  <si>
    <r>
      <t xml:space="preserve">Uncertified wood stove </t>
    </r>
    <r>
      <rPr>
        <sz val="12"/>
        <color theme="1"/>
        <rFont val="Avenir LT Std 55 Roman"/>
        <family val="2"/>
      </rPr>
      <t>annual average:</t>
    </r>
  </si>
  <si>
    <t>Woodsmoke Reduction Program participants must enter the applicable information in the table below before proceeding with the project-specific data on the Inputs tab.</t>
  </si>
  <si>
    <r>
      <t xml:space="preserve">A U.S. EPA certified non-catalytic wood stove or wood insert that meets the performance and emission standards as defined in Title 40 Code of Federal Regulations, Part 60, Subpart AAA, May 15, 2015, or any subsequent revisions.  For the purposes of this program, </t>
    </r>
    <r>
      <rPr>
        <sz val="12"/>
        <rFont val="Avenir LT Std 55 Roman"/>
        <family val="2"/>
      </rPr>
      <t>only devices that are certified to U.S. EPA Step 2 New Source Performance Standard (NSPS) are eligible replacement options.</t>
    </r>
  </si>
  <si>
    <r>
      <t xml:space="preserve">A U.S. EPA certified pellet stove that meets the performance and emission standards as defined in Title 40 Code of Federal Regulations, Part 60, Subpart AAA, May 15, 2015, or any subsequent revisions.   For the purposes of this program, </t>
    </r>
    <r>
      <rPr>
        <sz val="12"/>
        <rFont val="Avenir LT Std 55 Roman"/>
        <family val="2"/>
      </rPr>
      <t>only devices that are certified to U.S. EPA Step 2 New Source Performance Standard (NSPS) are eligible replacement options.</t>
    </r>
  </si>
  <si>
    <r>
      <t xml:space="preserve">A U.S. EPA certified catalytic wood stove or wood insert that meets the performance and emission standards as defined in Title 40 Code of Federal Regulations, Part 60, Subpart AAA, May 15, 2015, or any subsequent revisions.  For the purposes of this program, </t>
    </r>
    <r>
      <rPr>
        <sz val="12"/>
        <rFont val="Avenir LT Std 55 Roman"/>
        <family val="2"/>
      </rPr>
      <t>only devices that are certified to U.S. EPA Step 2 New Source Performance Standard (NSPS) are eligible replacement options.</t>
    </r>
  </si>
  <si>
    <t>Certified hybrid wood stove or insert</t>
  </si>
  <si>
    <t xml:space="preserve">· For more information on CARBs Woodsmoke Reduction Program, see: </t>
  </si>
  <si>
    <t>https://ww2.arb.ca.gov/our-work/programs/residential-woodsmoke-reduction/woodsmoke-reduction-program</t>
  </si>
  <si>
    <t>*</t>
  </si>
  <si>
    <t>Certified non-catalytic or hybrid* wood stove or wood insert</t>
  </si>
  <si>
    <t>Energy use for catalytic, non-catalytic, or hybrid* wood stove or insert</t>
  </si>
  <si>
    <t>Uncertified wood stove to new certified catalytic, non-catalytic, hybrid*,or pellet stove</t>
  </si>
  <si>
    <t>Fireplace to new certified catalytic, non-catalytic, hybrid*, or pellet stove</t>
  </si>
  <si>
    <r>
      <t>CH</t>
    </r>
    <r>
      <rPr>
        <vertAlign val="subscript"/>
        <sz val="12"/>
        <color theme="1"/>
        <rFont val="Avenir LT Std 55 Roman"/>
        <family val="2"/>
      </rPr>
      <t>4</t>
    </r>
    <r>
      <rPr>
        <sz val="12"/>
        <color theme="1"/>
        <rFont val="Avenir LT Std 55 Roman"/>
        <family val="2"/>
      </rPr>
      <t xml:space="preserve"> reduction for switch to certified non-catalytic or hybrid* wood stove</t>
    </r>
  </si>
  <si>
    <r>
      <t>PM</t>
    </r>
    <r>
      <rPr>
        <vertAlign val="subscript"/>
        <sz val="12"/>
        <rFont val="Avenir LT Std 55 Roman"/>
        <family val="2"/>
      </rPr>
      <t>10</t>
    </r>
    <r>
      <rPr>
        <sz val="12"/>
        <rFont val="Avenir LT Std 55 Roman"/>
        <family val="2"/>
      </rPr>
      <t xml:space="preserve"> emissions from certified non-catalytic or hybrid* wood stove or insert</t>
    </r>
  </si>
  <si>
    <t>Uncertified wood stove to new certified catalytic, non-catalytic, hybrid*, or pellet stove</t>
  </si>
  <si>
    <r>
      <t>PM</t>
    </r>
    <r>
      <rPr>
        <vertAlign val="subscript"/>
        <sz val="12"/>
        <color theme="1"/>
        <rFont val="Avenir LT Std 55 Roman"/>
        <family val="2"/>
      </rPr>
      <t>10</t>
    </r>
    <r>
      <rPr>
        <sz val="12"/>
        <color theme="1"/>
        <rFont val="Avenir LT Std 55 Roman"/>
        <family val="2"/>
      </rPr>
      <t xml:space="preserve"> emissions from certified non-catalytic or hybrid* wood stove or insert</t>
    </r>
  </si>
  <si>
    <r>
      <t>NO</t>
    </r>
    <r>
      <rPr>
        <vertAlign val="subscript"/>
        <sz val="12"/>
        <rFont val="Avenir LT Std 55 Roman"/>
        <family val="2"/>
      </rPr>
      <t>x</t>
    </r>
    <r>
      <rPr>
        <sz val="12"/>
        <rFont val="Avenir LT Std 55 Roman"/>
        <family val="2"/>
      </rPr>
      <t xml:space="preserve"> emissions from certified non-catalytic or hybrid* wood stove or insert</t>
    </r>
  </si>
  <si>
    <t>ROG emissions from certified non-catalytic or hybrid* wood stove or insert</t>
  </si>
  <si>
    <t>Certified hybrid wood stove or insert
(* non-catalytic wood stove values)</t>
  </si>
  <si>
    <t>Project life if new stove is an electric</t>
  </si>
  <si>
    <t>Electric heat pump</t>
  </si>
  <si>
    <t>Electric heat pump, old stove removed</t>
  </si>
  <si>
    <t>Project life if new stove is electric heat pump</t>
  </si>
  <si>
    <t>Efficiency of electric stove or insert or electric heat pump</t>
  </si>
  <si>
    <t>Energy use for electric home heating stove or electric heat pump</t>
  </si>
  <si>
    <t>Annual refrigerant leak rate of electric heat pump</t>
  </si>
  <si>
    <r>
      <t>PM</t>
    </r>
    <r>
      <rPr>
        <vertAlign val="subscript"/>
        <sz val="12"/>
        <color theme="1"/>
        <rFont val="Avenir LT Std 55 Roman"/>
        <family val="2"/>
      </rPr>
      <t>10</t>
    </r>
    <r>
      <rPr>
        <sz val="12"/>
        <color theme="1"/>
        <rFont val="Avenir LT Std 55 Roman"/>
        <family val="2"/>
      </rPr>
      <t xml:space="preserve"> emissions from electric stove &amp; electric heat pump</t>
    </r>
  </si>
  <si>
    <t>Quantification period if new stove is an electric heat pump</t>
  </si>
  <si>
    <t>Quantification period if new stove is an electric stove</t>
  </si>
  <si>
    <t xml:space="preserve">ROG emissions from electric home heating stove or electric heat pump </t>
  </si>
  <si>
    <r>
      <t>NO</t>
    </r>
    <r>
      <rPr>
        <vertAlign val="subscript"/>
        <sz val="12"/>
        <rFont val="Avenir LT Std 55 Roman"/>
        <family val="2"/>
      </rPr>
      <t>x</t>
    </r>
    <r>
      <rPr>
        <sz val="12"/>
        <rFont val="Avenir LT Std 55 Roman"/>
        <family val="2"/>
      </rPr>
      <t xml:space="preserve"> emissions from electric home heating stove or electric heat pump</t>
    </r>
  </si>
  <si>
    <r>
      <t>PM</t>
    </r>
    <r>
      <rPr>
        <vertAlign val="subscript"/>
        <sz val="12"/>
        <rFont val="Avenir LT Std 55 Roman"/>
        <family val="2"/>
      </rPr>
      <t>10</t>
    </r>
    <r>
      <rPr>
        <sz val="12"/>
        <rFont val="Avenir LT Std 55 Roman"/>
        <family val="2"/>
      </rPr>
      <t xml:space="preserve"> emissions from electric home heating stove or electric heat pump </t>
    </r>
  </si>
  <si>
    <t>Electric heat pump refrigerant charge size</t>
  </si>
  <si>
    <t>Manufacturer's Specification for heat pump A/C systems</t>
  </si>
  <si>
    <t>Electric heat pump refrigerant GHG emissions (annual)</t>
  </si>
  <si>
    <t>Electric heat pump, old fireplace retained Emergency heat 10% modifier</t>
  </si>
  <si>
    <t>Electric heat pump, old stove retained Emergency heat 10% modifier</t>
  </si>
  <si>
    <t>Electric heat pump, old fireplace removed</t>
  </si>
  <si>
    <t>A heating unit that operates on electricity, used for both heating and a refrigerant for cooling with an outdoor condenser unit and an indoor air handler. Electric heat pump can either be ductless or with ducting.   If the replacement device is an electric heat pump, household may be allowed to retain the old wood burning device to serve as emergency heat in case of a power outage. The approval to retain the old device will be granted on a case-by-case basis by the District. Households would be required to sign an agreement to use their old device only in case of a power outage.</t>
  </si>
  <si>
    <t>The accompanying Quantification Methodology word document can be reached at:</t>
  </si>
  <si>
    <t>FINAL</t>
  </si>
  <si>
    <r>
      <t>This FINAL Benefits Calculator Tool estimates net GHG benefit and air pollutant emission co-benefits using methods described in the supporting FINAL</t>
    </r>
    <r>
      <rPr>
        <sz val="12"/>
        <color rgb="FFFF0000"/>
        <rFont val="Avenir LT Std 55 Roman"/>
        <family val="2"/>
      </rPr>
      <t xml:space="preserve"> </t>
    </r>
    <r>
      <rPr>
        <sz val="12"/>
        <color theme="1"/>
        <rFont val="Avenir LT Std 55 Roman"/>
        <family val="2"/>
      </rPr>
      <t>WSP Quantification Methodology.  Other co-benefits estimated in this and other benefits calculator tools use methods described in CARB's Co-benefit Assessment Methodologies.  All CARB Co-benefit Assessment Methodologies are available at:</t>
    </r>
  </si>
  <si>
    <t>Due to a lack of certified hybrid stove emissions factor data, certified non-catalytic calculation values are used for certified hybrid wood stoves as a conservative approach to quantification.</t>
  </si>
  <si>
    <t>A U.S. EPA certified non-catalytic wood stove or wood insert that meets the performance and emission standards as defined in Title 40 Code of Federal Regulations, Part 60, Subpart AAA, May 15, 2015, or any subsequent revisions.  For the purposes of this program, only devices that are certified to U.S. EPA Step 2 New Source Performance Standard (NSPS) are eligible replacement options. Due to a lack of certified hybrid stove emissions factor data, certified non-catalytic calculation values are used for certified hybrid wood stoves as a conservative approach to quantification.</t>
  </si>
  <si>
    <t>https://ww2.arb.ca.gov/sites/default/files/auction-proceeds/carb_wr_qm_21-22_final.pdf</t>
  </si>
  <si>
    <t>For the California Air Resources Board (CARB) Woodsmoke Reduction Program (WSP), CARB staff updated this WSP Benefits Calculator Tool to include an additional stove replacement option, among calculation value updates for the upcoming round(s) of funding.  This tool estimates the net greenhouse gas (GHG) benefit and selected co-benefits of each proposed project type by changeout.  This final was released for public comment to illicit response and feedback from all interested stakeholders.  This Benefits Calculator Tool and supporting resources are available 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</si>
</sst>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8" formatCode="&quot;$&quot;#,##0.00_);[Red]\(&quot;$&quot;#,##0.00\)"/>
    <numFmt numFmtId="44" formatCode="_(&quot;$&quot;* #,##0.00_);_(&quot;$&quot;* \(#,##0.00\);_(&quot;$&quot;* &quot;-&quot;??_);_(@_)"/>
    <numFmt numFmtId="43" formatCode="_(* #,##0.00_);_(* \(#,##0.00\);_(* &quot;-&quot;??_);_(@_)"/>
    <numFmt numFmtId="164" formatCode="0.0000"/>
    <numFmt numFmtId="165" formatCode="0.0"/>
    <numFmt numFmtId="166" formatCode="0.000"/>
    <numFmt numFmtId="167" formatCode="_(&quot;$&quot;* #,##0_);_(&quot;$&quot;* \(#,##0\);_(&quot;$&quot;* &quot;-&quot;??_);_(@_)"/>
    <numFmt numFmtId="168" formatCode="&quot;$&quot;#,##0.0000_);[Red]\(&quot;$&quot;#,##0.0000\)"/>
    <numFmt numFmtId="169" formatCode="_(* #,##0_);_(* \(#,##0\);_(* &quot;-&quot;??_);_(@_)"/>
    <numFmt numFmtId="170" formatCode="&quot;$&quot;#,##0"/>
    <numFmt numFmtId="171" formatCode="###0.00_)"/>
    <numFmt numFmtId="172" formatCode="#,##0_)"/>
    <numFmt numFmtId="173" formatCode="0.0_W"/>
    <numFmt numFmtId="174" formatCode="[&lt;=9999999]###\-####;\(###\)\ ###\-####"/>
    <numFmt numFmtId="175" formatCode="#,##0.0000"/>
    <numFmt numFmtId="176" formatCode="&quot;$&quot;#,##0.0_);[Red]\(&quot;$&quot;#,##0.0\)"/>
    <numFmt numFmtId="177" formatCode="0.000000"/>
  </numFmts>
  <fonts count="95" x14ac:knownFonts="1">
    <font>
      <sz val="11"/>
      <color theme="1"/>
      <name val="Calibri"/>
      <family val="2"/>
      <scheme val="minor"/>
    </font>
    <font>
      <u/>
      <sz val="11"/>
      <color theme="10"/>
      <name val="Calibri"/>
      <family val="2"/>
      <scheme val="minor"/>
    </font>
    <font>
      <sz val="11"/>
      <color theme="1"/>
      <name val="Calibri"/>
      <family val="2"/>
      <scheme val="minor"/>
    </font>
    <font>
      <sz val="10"/>
      <name val="Arial"/>
      <family val="2"/>
    </font>
    <font>
      <sz val="11"/>
      <color theme="1"/>
      <name val="Avenir LT Std 55 Roman"/>
      <family val="2"/>
    </font>
    <font>
      <b/>
      <sz val="14"/>
      <color theme="1"/>
      <name val="Avenir LT Std 55 Roman"/>
      <family val="2"/>
    </font>
    <font>
      <sz val="12"/>
      <color theme="1"/>
      <name val="Avenir LT Std 55 Roman"/>
      <family val="2"/>
    </font>
    <font>
      <b/>
      <sz val="12"/>
      <color theme="1"/>
      <name val="Avenir LT Std 55 Roman"/>
      <family val="2"/>
    </font>
    <font>
      <u/>
      <sz val="12"/>
      <color theme="10"/>
      <name val="Avenir LT Std 55 Roman"/>
      <family val="2"/>
    </font>
    <font>
      <sz val="12"/>
      <color rgb="FFFF0000"/>
      <name val="Avenir LT Std 55 Roman"/>
      <family val="2"/>
    </font>
    <font>
      <sz val="12"/>
      <name val="Avenir LT Std 55 Roman"/>
      <family val="2"/>
    </font>
    <font>
      <b/>
      <sz val="12"/>
      <name val="Avenir LT Std 55 Roman"/>
      <family val="2"/>
    </font>
    <font>
      <sz val="12"/>
      <color theme="10"/>
      <name val="Avenir LT Std 55 Roman"/>
      <family val="2"/>
    </font>
    <font>
      <b/>
      <sz val="16"/>
      <color theme="1"/>
      <name val="Avenir LT Std 55 Roman"/>
      <family val="2"/>
    </font>
    <font>
      <b/>
      <sz val="16"/>
      <name val="Avenir LT Std 55 Roman"/>
      <family val="2"/>
    </font>
    <font>
      <b/>
      <sz val="14"/>
      <name val="Avenir LT Std 55 Roman"/>
      <family val="2"/>
    </font>
    <font>
      <sz val="11.5"/>
      <color rgb="FF000000"/>
      <name val="Avenir LT Std 55 Roman"/>
      <family val="2"/>
    </font>
    <font>
      <b/>
      <sz val="12"/>
      <color rgb="FFFF0000"/>
      <name val="Avenir LT Std 55 Roman"/>
      <family val="2"/>
    </font>
    <font>
      <b/>
      <sz val="11"/>
      <color theme="1"/>
      <name val="Avenir LT Std 55 Roman"/>
      <family val="2"/>
    </font>
    <font>
      <vertAlign val="subscript"/>
      <sz val="12"/>
      <color theme="1"/>
      <name val="Avenir LT Std 55 Roman"/>
      <family val="2"/>
    </font>
    <font>
      <b/>
      <vertAlign val="subscript"/>
      <sz val="12"/>
      <color theme="1"/>
      <name val="Avenir LT Std 55 Roman"/>
      <family val="2"/>
    </font>
    <font>
      <i/>
      <sz val="12"/>
      <color rgb="FFFF0000"/>
      <name val="Avenir LT Std 55 Roman"/>
      <family val="2"/>
    </font>
    <font>
      <i/>
      <sz val="12"/>
      <color theme="1"/>
      <name val="Avenir LT Std 55 Roman"/>
      <family val="2"/>
    </font>
    <font>
      <sz val="12"/>
      <color theme="0"/>
      <name val="Avenir LT Std 55 Roman"/>
      <family val="2"/>
    </font>
    <font>
      <b/>
      <vertAlign val="subscript"/>
      <sz val="12"/>
      <name val="Avenir LT Std 55 Roman"/>
      <family val="2"/>
    </font>
    <font>
      <vertAlign val="subscript"/>
      <sz val="12"/>
      <name val="Avenir LT Std 55 Roman"/>
      <family val="2"/>
    </font>
    <font>
      <sz val="14"/>
      <color theme="1"/>
      <name val="Avenir LT Std 55 Roman"/>
      <family val="2"/>
    </font>
    <font>
      <b/>
      <sz val="12"/>
      <name val="Arial"/>
      <family val="2"/>
    </font>
    <font>
      <sz val="12"/>
      <color theme="1"/>
      <name val="Arial"/>
      <family val="2"/>
    </font>
    <font>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mbria"/>
      <family val="2"/>
      <scheme val="maj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0"/>
      <color theme="1"/>
      <name val="Calibri"/>
      <family val="2"/>
      <scheme val="minor"/>
    </font>
    <font>
      <sz val="11"/>
      <color indexed="14"/>
      <name val="Calibri"/>
      <family val="2"/>
    </font>
    <font>
      <b/>
      <sz val="15"/>
      <color indexed="62"/>
      <name val="Calibri"/>
      <family val="2"/>
    </font>
    <font>
      <b/>
      <sz val="13"/>
      <color indexed="62"/>
      <name val="Calibri"/>
      <family val="2"/>
    </font>
    <font>
      <b/>
      <sz val="11"/>
      <color indexed="62"/>
      <name val="Calibri"/>
      <family val="2"/>
    </font>
    <font>
      <sz val="10"/>
      <name val="Verdana"/>
      <family val="2"/>
    </font>
    <font>
      <b/>
      <sz val="18"/>
      <color indexed="62"/>
      <name val="Cambria"/>
      <family val="2"/>
    </font>
    <font>
      <u/>
      <sz val="10"/>
      <color theme="10"/>
      <name val="Calibri"/>
      <family val="2"/>
    </font>
    <font>
      <sz val="8"/>
      <name val="Helv"/>
    </font>
    <font>
      <b/>
      <sz val="12"/>
      <name val="Helv"/>
    </font>
    <font>
      <sz val="12"/>
      <name val="Helv"/>
      <family val="2"/>
    </font>
    <font>
      <b/>
      <sz val="12"/>
      <name val="Helv"/>
      <family val="2"/>
    </font>
    <font>
      <sz val="10"/>
      <name val="Helv"/>
      <family val="2"/>
    </font>
    <font>
      <sz val="9"/>
      <name val="Helv"/>
      <family val="2"/>
    </font>
    <font>
      <vertAlign val="superscript"/>
      <sz val="12"/>
      <name val="Helv"/>
      <family val="2"/>
    </font>
    <font>
      <sz val="10"/>
      <name val="Helv"/>
    </font>
    <font>
      <b/>
      <sz val="10"/>
      <name val="Helv"/>
      <family val="2"/>
    </font>
    <font>
      <b/>
      <sz val="9"/>
      <name val="Helv"/>
      <family val="2"/>
    </font>
    <font>
      <sz val="8.5"/>
      <name val="Helv"/>
      <family val="2"/>
    </font>
    <font>
      <sz val="8"/>
      <name val="Helv"/>
      <family val="2"/>
    </font>
    <font>
      <sz val="12"/>
      <name val="Helv"/>
    </font>
    <font>
      <vertAlign val="superscript"/>
      <sz val="12"/>
      <name val="Helv"/>
    </font>
    <font>
      <b/>
      <sz val="14"/>
      <name val="Helv"/>
      <family val="2"/>
    </font>
    <font>
      <sz val="10"/>
      <color theme="1"/>
      <name val="Arial"/>
      <family val="2"/>
    </font>
    <font>
      <u/>
      <sz val="10"/>
      <color indexed="12"/>
      <name val="Arial"/>
      <family val="2"/>
    </font>
    <font>
      <sz val="12"/>
      <color theme="1"/>
      <name val="Calibri"/>
      <family val="2"/>
      <scheme val="minor"/>
    </font>
    <font>
      <u/>
      <sz val="12"/>
      <color theme="10"/>
      <name val="Arial"/>
      <family val="2"/>
    </font>
    <font>
      <vertAlign val="subscript"/>
      <sz val="12"/>
      <color theme="1"/>
      <name val="Avenir LT Std 55 Roman"/>
    </font>
    <font>
      <b/>
      <sz val="8"/>
      <color theme="1"/>
      <name val="Avenir LT Std 55 Roman"/>
      <family val="2"/>
    </font>
    <font>
      <b/>
      <sz val="14"/>
      <color rgb="FFFF0000"/>
      <name val="Avenir LT Std 55 Roman"/>
      <family val="2"/>
    </font>
    <font>
      <u/>
      <sz val="12"/>
      <color theme="11"/>
      <name val="Avenir LT Std 55 Roman"/>
      <family val="2"/>
    </font>
  </fonts>
  <fills count="6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indexed="19"/>
      </patternFill>
    </fill>
    <fill>
      <patternFill patternType="solid">
        <fgColor indexed="54"/>
      </patternFill>
    </fill>
    <fill>
      <patternFill patternType="solid">
        <fgColor indexed="22"/>
        <bgColor indexed="9"/>
      </patternFill>
    </fill>
    <fill>
      <patternFill patternType="solid">
        <fgColor indexed="22"/>
        <bgColor indexed="55"/>
      </patternFill>
    </fill>
    <fill>
      <patternFill patternType="solid">
        <fgColor theme="1"/>
        <bgColor indexed="64"/>
      </patternFill>
    </fill>
    <fill>
      <patternFill patternType="solid">
        <fgColor rgb="FF92D050"/>
        <bgColor indexed="64"/>
      </patternFill>
    </fill>
    <fill>
      <patternFill patternType="solid">
        <fgColor rgb="FFFFFF00"/>
        <bgColor indexed="64"/>
      </patternFill>
    </fill>
    <fill>
      <patternFill patternType="solid">
        <fgColor rgb="FFF6FE94"/>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right/>
      <top/>
      <bottom style="thin">
        <color indexed="22"/>
      </bottom>
      <diagonal/>
    </border>
    <border>
      <left/>
      <right/>
      <top/>
      <bottom style="hair">
        <color indexed="64"/>
      </bottom>
      <diagonal/>
    </border>
    <border>
      <left/>
      <right/>
      <top/>
      <bottom style="hair">
        <color indexed="8"/>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4119">
    <xf numFmtId="0" fontId="0" fillId="0" borderId="0"/>
    <xf numFmtId="0" fontId="1" fillId="0" borderId="0" applyNumberForma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3" fillId="0" borderId="0"/>
    <xf numFmtId="43" fontId="2" fillId="0" borderId="0" applyFont="0" applyFill="0" applyBorder="0" applyAlignment="0" applyProtection="0"/>
    <xf numFmtId="0" fontId="30" fillId="0" borderId="29" applyNumberFormat="0" applyFill="0" applyAlignment="0" applyProtection="0"/>
    <xf numFmtId="0" fontId="31" fillId="0" borderId="30" applyNumberFormat="0" applyFill="0" applyAlignment="0" applyProtection="0"/>
    <xf numFmtId="0" fontId="32" fillId="0" borderId="31" applyNumberFormat="0" applyFill="0" applyAlignment="0" applyProtection="0"/>
    <xf numFmtId="0" fontId="32" fillId="0" borderId="0" applyNumberFormat="0" applyFill="0" applyBorder="0" applyAlignment="0" applyProtection="0"/>
    <xf numFmtId="0" fontId="33" fillId="6" borderId="0" applyNumberFormat="0" applyBorder="0" applyAlignment="0" applyProtection="0"/>
    <xf numFmtId="0" fontId="34" fillId="7" borderId="0" applyNumberFormat="0" applyBorder="0" applyAlignment="0" applyProtection="0"/>
    <xf numFmtId="0" fontId="35" fillId="8" borderId="0" applyNumberFormat="0" applyBorder="0" applyAlignment="0" applyProtection="0"/>
    <xf numFmtId="0" fontId="36" fillId="9" borderId="32" applyNumberFormat="0" applyAlignment="0" applyProtection="0"/>
    <xf numFmtId="0" fontId="37" fillId="10" borderId="33" applyNumberFormat="0" applyAlignment="0" applyProtection="0"/>
    <xf numFmtId="0" fontId="38" fillId="10" borderId="32" applyNumberFormat="0" applyAlignment="0" applyProtection="0"/>
    <xf numFmtId="0" fontId="39" fillId="0" borderId="34" applyNumberFormat="0" applyFill="0" applyAlignment="0" applyProtection="0"/>
    <xf numFmtId="0" fontId="40" fillId="11" borderId="35" applyNumberFormat="0" applyAlignment="0" applyProtection="0"/>
    <xf numFmtId="0" fontId="41" fillId="0" borderId="0" applyNumberFormat="0" applyFill="0" applyBorder="0" applyAlignment="0" applyProtection="0"/>
    <xf numFmtId="0" fontId="2" fillId="12" borderId="36" applyNumberFormat="0" applyFont="0" applyAlignment="0" applyProtection="0"/>
    <xf numFmtId="0" fontId="42" fillId="0" borderId="0" applyNumberFormat="0" applyFill="0" applyBorder="0" applyAlignment="0" applyProtection="0"/>
    <xf numFmtId="0" fontId="43" fillId="0" borderId="37" applyNumberFormat="0" applyFill="0" applyAlignment="0" applyProtection="0"/>
    <xf numFmtId="0" fontId="4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44" fillId="36" borderId="0" applyNumberFormat="0" applyBorder="0" applyAlignment="0" applyProtection="0"/>
    <xf numFmtId="0" fontId="45" fillId="0" borderId="0" applyNumberFormat="0" applyFill="0" applyBorder="0" applyAlignment="0" applyProtection="0"/>
    <xf numFmtId="0" fontId="3" fillId="0" borderId="42"/>
    <xf numFmtId="0" fontId="3" fillId="58" borderId="49" applyNumberFormat="0" applyFont="0" applyAlignment="0" applyProtection="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46"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6" fillId="40" borderId="0" applyNumberFormat="0" applyBorder="0" applyAlignment="0" applyProtection="0"/>
    <xf numFmtId="0" fontId="46" fillId="43" borderId="0" applyNumberFormat="0" applyBorder="0" applyAlignment="0" applyProtection="0"/>
    <xf numFmtId="0" fontId="46" fillId="46" borderId="0" applyNumberFormat="0" applyBorder="0" applyAlignment="0" applyProtection="0"/>
    <xf numFmtId="0" fontId="47" fillId="47"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8"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47" fillId="51" borderId="0" applyNumberFormat="0" applyBorder="0" applyAlignment="0" applyProtection="0"/>
    <xf numFmtId="0" fontId="47" fillId="52" borderId="0" applyNumberFormat="0" applyBorder="0" applyAlignment="0" applyProtection="0"/>
    <xf numFmtId="0" fontId="47" fillId="53" borderId="0" applyNumberFormat="0" applyBorder="0" applyAlignment="0" applyProtection="0"/>
    <xf numFmtId="0" fontId="47" fillId="48" borderId="0" applyNumberFormat="0" applyBorder="0" applyAlignment="0" applyProtection="0"/>
    <xf numFmtId="0" fontId="47" fillId="49" borderId="0" applyNumberFormat="0" applyBorder="0" applyAlignment="0" applyProtection="0"/>
    <xf numFmtId="0" fontId="47" fillId="54" borderId="0" applyNumberFormat="0" applyBorder="0" applyAlignment="0" applyProtection="0"/>
    <xf numFmtId="0" fontId="48" fillId="38" borderId="0" applyNumberFormat="0" applyBorder="0" applyAlignment="0" applyProtection="0"/>
    <xf numFmtId="0" fontId="49" fillId="55" borderId="43" applyNumberFormat="0" applyAlignment="0" applyProtection="0"/>
    <xf numFmtId="0" fontId="50" fillId="56" borderId="44" applyNumberFormat="0" applyAlignment="0" applyProtection="0"/>
    <xf numFmtId="43" fontId="3" fillId="0" borderId="0" applyFont="0" applyFill="0" applyBorder="0" applyAlignment="0" applyProtection="0"/>
    <xf numFmtId="44" fontId="3" fillId="0" borderId="0" applyFont="0" applyFill="0" applyBorder="0" applyAlignment="0" applyProtection="0"/>
    <xf numFmtId="0" fontId="51" fillId="0" borderId="0" applyNumberFormat="0" applyFill="0" applyBorder="0" applyAlignment="0" applyProtection="0"/>
    <xf numFmtId="0" fontId="52" fillId="39" borderId="0" applyNumberFormat="0" applyBorder="0" applyAlignment="0" applyProtection="0"/>
    <xf numFmtId="0" fontId="53" fillId="0" borderId="45" applyNumberFormat="0" applyFill="0" applyAlignment="0" applyProtection="0"/>
    <xf numFmtId="0" fontId="54" fillId="0" borderId="46" applyNumberFormat="0" applyFill="0" applyAlignment="0" applyProtection="0"/>
    <xf numFmtId="0" fontId="55" fillId="0" borderId="47"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57" fillId="42" borderId="43" applyNumberFormat="0" applyAlignment="0" applyProtection="0"/>
    <xf numFmtId="0" fontId="58" fillId="0" borderId="48" applyNumberFormat="0" applyFill="0" applyAlignment="0" applyProtection="0"/>
    <xf numFmtId="0" fontId="59" fillId="57" borderId="0" applyNumberFormat="0" applyBorder="0" applyAlignment="0" applyProtection="0"/>
    <xf numFmtId="0" fontId="3" fillId="58" borderId="49" applyNumberFormat="0" applyFont="0" applyAlignment="0" applyProtection="0"/>
    <xf numFmtId="0" fontId="60" fillId="55" borderId="50" applyNumberFormat="0" applyAlignment="0" applyProtection="0"/>
    <xf numFmtId="9" fontId="3" fillId="0" borderId="0" applyFont="0" applyFill="0" applyBorder="0" applyAlignment="0" applyProtection="0"/>
    <xf numFmtId="0" fontId="61" fillId="0" borderId="0" applyNumberFormat="0" applyFill="0" applyBorder="0" applyAlignment="0" applyProtection="0"/>
    <xf numFmtId="0" fontId="62" fillId="0" borderId="51" applyNumberFormat="0" applyFill="0" applyAlignment="0" applyProtection="0"/>
    <xf numFmtId="0" fontId="63" fillId="0" borderId="0" applyNumberFormat="0" applyFill="0" applyBorder="0" applyAlignment="0" applyProtection="0"/>
    <xf numFmtId="0" fontId="46" fillId="37" borderId="0" applyNumberFormat="0" applyBorder="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49" fillId="55" borderId="43" applyNumberFormat="0" applyAlignment="0" applyProtection="0"/>
    <xf numFmtId="0" fontId="54" fillId="0" borderId="46" applyNumberFormat="0" applyFill="0" applyAlignment="0" applyProtection="0"/>
    <xf numFmtId="0" fontId="62" fillId="0" borderId="51" applyNumberFormat="0" applyFill="0" applyAlignment="0" applyProtection="0"/>
    <xf numFmtId="0" fontId="53" fillId="0" borderId="45" applyNumberFormat="0" applyFill="0" applyAlignment="0" applyProtection="0"/>
    <xf numFmtId="0" fontId="62" fillId="0" borderId="51"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4" fillId="0" borderId="0"/>
    <xf numFmtId="9" fontId="64"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46" fillId="59" borderId="0" applyNumberFormat="0" applyBorder="0" applyAlignment="0" applyProtection="0"/>
    <xf numFmtId="0" fontId="46" fillId="42" borderId="0" applyNumberFormat="0" applyBorder="0" applyAlignment="0" applyProtection="0"/>
    <xf numFmtId="0" fontId="46" fillId="58" borderId="0" applyNumberFormat="0" applyBorder="0" applyAlignment="0" applyProtection="0"/>
    <xf numFmtId="0" fontId="46" fillId="59" borderId="0" applyNumberFormat="0" applyBorder="0" applyAlignment="0" applyProtection="0"/>
    <xf numFmtId="0" fontId="46" fillId="55" borderId="0" applyNumberFormat="0" applyBorder="0" applyAlignment="0" applyProtection="0"/>
    <xf numFmtId="0" fontId="46" fillId="57" borderId="0" applyNumberFormat="0" applyBorder="0" applyAlignment="0" applyProtection="0"/>
    <xf numFmtId="0" fontId="46" fillId="55" borderId="0" applyNumberFormat="0" applyBorder="0" applyAlignment="0" applyProtection="0"/>
    <xf numFmtId="0" fontId="46" fillId="42" borderId="0" applyNumberFormat="0" applyBorder="0" applyAlignment="0" applyProtection="0"/>
    <xf numFmtId="0" fontId="47" fillId="49" borderId="0" applyNumberFormat="0" applyBorder="0" applyAlignment="0" applyProtection="0"/>
    <xf numFmtId="0" fontId="47" fillId="57" borderId="0" applyNumberFormat="0" applyBorder="0" applyAlignment="0" applyProtection="0"/>
    <xf numFmtId="0" fontId="47" fillId="55" borderId="0" applyNumberFormat="0" applyBorder="0" applyAlignment="0" applyProtection="0"/>
    <xf numFmtId="0" fontId="47" fillId="42" borderId="0" applyNumberFormat="0" applyBorder="0" applyAlignment="0" applyProtection="0"/>
    <xf numFmtId="0" fontId="47" fillId="49" borderId="0" applyNumberFormat="0" applyBorder="0" applyAlignment="0" applyProtection="0"/>
    <xf numFmtId="0" fontId="47" fillId="60" borderId="0" applyNumberFormat="0" applyBorder="0" applyAlignment="0" applyProtection="0"/>
    <xf numFmtId="0" fontId="47" fillId="60" borderId="0" applyNumberFormat="0" applyBorder="0" applyAlignment="0" applyProtection="0"/>
    <xf numFmtId="0" fontId="47" fillId="61" borderId="0" applyNumberFormat="0" applyBorder="0" applyAlignment="0" applyProtection="0"/>
    <xf numFmtId="0" fontId="65" fillId="38" borderId="0" applyNumberFormat="0" applyBorder="0" applyAlignment="0" applyProtection="0"/>
    <xf numFmtId="0" fontId="49" fillId="59" borderId="43" applyNumberFormat="0" applyAlignment="0" applyProtection="0"/>
    <xf numFmtId="0" fontId="66" fillId="0" borderId="52" applyNumberFormat="0" applyFill="0" applyAlignment="0" applyProtection="0"/>
    <xf numFmtId="0" fontId="67" fillId="0" borderId="46" applyNumberFormat="0" applyFill="0" applyAlignment="0" applyProtection="0"/>
    <xf numFmtId="0" fontId="68" fillId="0" borderId="53" applyNumberFormat="0" applyFill="0" applyAlignment="0" applyProtection="0"/>
    <xf numFmtId="0" fontId="68" fillId="0" borderId="0" applyNumberFormat="0" applyFill="0" applyBorder="0" applyAlignment="0" applyProtection="0"/>
    <xf numFmtId="0" fontId="3" fillId="0" borderId="0"/>
    <xf numFmtId="0" fontId="69" fillId="0" borderId="0"/>
    <xf numFmtId="0" fontId="3" fillId="0" borderId="0"/>
    <xf numFmtId="0" fontId="64" fillId="0" borderId="0"/>
    <xf numFmtId="0" fontId="46" fillId="58" borderId="49" applyNumberFormat="0" applyFont="0" applyAlignment="0" applyProtection="0"/>
    <xf numFmtId="0" fontId="60" fillId="59" borderId="50" applyNumberFormat="0" applyAlignment="0" applyProtection="0"/>
    <xf numFmtId="9" fontId="3" fillId="0" borderId="0" applyFont="0" applyFill="0" applyBorder="0" applyAlignment="0" applyProtection="0"/>
    <xf numFmtId="9" fontId="64" fillId="0" borderId="0" applyFont="0" applyFill="0" applyBorder="0" applyAlignment="0" applyProtection="0"/>
    <xf numFmtId="0" fontId="70" fillId="0" borderId="0" applyNumberFormat="0" applyFill="0" applyBorder="0" applyAlignment="0" applyProtection="0"/>
    <xf numFmtId="0" fontId="62" fillId="0" borderId="54" applyNumberFormat="0" applyFill="0" applyAlignment="0" applyProtection="0"/>
    <xf numFmtId="0" fontId="71" fillId="0" borderId="0" applyNumberFormat="0" applyFill="0" applyBorder="0" applyAlignment="0" applyProtection="0">
      <alignment vertical="top"/>
      <protection locked="0"/>
    </xf>
    <xf numFmtId="43" fontId="64" fillId="0" borderId="0" applyFont="0" applyFill="0" applyBorder="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54" fillId="0" borderId="46" applyNumberFormat="0" applyFill="0" applyAlignment="0" applyProtection="0"/>
    <xf numFmtId="0" fontId="53" fillId="0" borderId="45" applyNumberFormat="0" applyFill="0" applyAlignment="0" applyProtection="0"/>
    <xf numFmtId="0" fontId="66" fillId="0" borderId="52" applyNumberFormat="0" applyFill="0" applyAlignment="0" applyProtection="0"/>
    <xf numFmtId="0" fontId="67" fillId="0" borderId="46" applyNumberFormat="0" applyFill="0" applyAlignment="0" applyProtection="0"/>
    <xf numFmtId="0" fontId="2" fillId="0" borderId="0"/>
    <xf numFmtId="43" fontId="2" fillId="0" borderId="0" applyFont="0" applyFill="0" applyBorder="0" applyAlignment="0" applyProtection="0"/>
    <xf numFmtId="0" fontId="2" fillId="0" borderId="0"/>
    <xf numFmtId="0" fontId="49" fillId="55" borderId="43" applyNumberFormat="0" applyAlignment="0" applyProtection="0"/>
    <xf numFmtId="0" fontId="60" fillId="59" borderId="50" applyNumberFormat="0" applyAlignment="0" applyProtection="0"/>
    <xf numFmtId="0" fontId="49" fillId="59" borderId="43" applyNumberFormat="0" applyAlignment="0" applyProtection="0"/>
    <xf numFmtId="0" fontId="60" fillId="59" borderId="50" applyNumberFormat="0" applyAlignment="0" applyProtection="0"/>
    <xf numFmtId="0" fontId="46" fillId="58" borderId="49" applyNumberFormat="0" applyFont="0" applyAlignment="0" applyProtection="0"/>
    <xf numFmtId="0" fontId="49" fillId="59" borderId="43" applyNumberFormat="0" applyAlignment="0" applyProtection="0"/>
    <xf numFmtId="0" fontId="49" fillId="55" borderId="43" applyNumberFormat="0" applyAlignment="0" applyProtection="0"/>
    <xf numFmtId="0" fontId="62" fillId="0" borderId="54" applyNumberFormat="0" applyFill="0" applyAlignment="0" applyProtection="0"/>
    <xf numFmtId="0" fontId="60" fillId="59" borderId="50" applyNumberFormat="0" applyAlignment="0" applyProtection="0"/>
    <xf numFmtId="0" fontId="46"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3" fillId="58" borderId="49" applyNumberFormat="0" applyFont="0" applyAlignment="0" applyProtection="0"/>
    <xf numFmtId="0" fontId="3" fillId="58" borderId="49" applyNumberFormat="0" applyFont="0" applyAlignment="0" applyProtection="0"/>
    <xf numFmtId="0" fontId="49" fillId="59"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62" fillId="0" borderId="51" applyNumberFormat="0" applyFill="0" applyAlignment="0" applyProtection="0"/>
    <xf numFmtId="0" fontId="57" fillId="42" borderId="43" applyNumberFormat="0" applyAlignment="0" applyProtection="0"/>
    <xf numFmtId="0" fontId="46" fillId="58" borderId="49" applyNumberFormat="0" applyFont="0" applyAlignment="0" applyProtection="0"/>
    <xf numFmtId="0" fontId="57" fillId="42" borderId="43" applyNumberFormat="0" applyAlignment="0" applyProtection="0"/>
    <xf numFmtId="0" fontId="62" fillId="0" borderId="51" applyNumberFormat="0" applyFill="0" applyAlignment="0" applyProtection="0"/>
    <xf numFmtId="0" fontId="3" fillId="58" borderId="49" applyNumberFormat="0" applyFon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49" fillId="55" borderId="43" applyNumberFormat="0" applyAlignment="0" applyProtection="0"/>
    <xf numFmtId="0" fontId="60" fillId="55" borderId="50" applyNumberFormat="0" applyAlignment="0" applyProtection="0"/>
    <xf numFmtId="0" fontId="57" fillId="42" borderId="43" applyNumberFormat="0" applyAlignment="0" applyProtection="0"/>
    <xf numFmtId="0" fontId="60" fillId="55" borderId="50"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49" fillId="55" borderId="43" applyNumberFormat="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57" fillId="42" borderId="43" applyNumberFormat="0" applyAlignment="0" applyProtection="0"/>
    <xf numFmtId="0" fontId="62" fillId="0" borderId="51" applyNumberFormat="0" applyFill="0" applyAlignment="0" applyProtection="0"/>
    <xf numFmtId="0" fontId="49" fillId="55" borderId="43" applyNumberFormat="0" applyAlignment="0" applyProtection="0"/>
    <xf numFmtId="0" fontId="3" fillId="58" borderId="49" applyNumberFormat="0" applyFont="0" applyAlignment="0" applyProtection="0"/>
    <xf numFmtId="0" fontId="62" fillId="0" borderId="51" applyNumberFormat="0" applyFill="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60" fillId="55" borderId="50" applyNumberFormat="0" applyAlignment="0" applyProtection="0"/>
    <xf numFmtId="0" fontId="49" fillId="55" borderId="43" applyNumberFormat="0" applyAlignment="0" applyProtection="0"/>
    <xf numFmtId="0" fontId="57" fillId="42" borderId="43" applyNumberFormat="0" applyAlignment="0" applyProtection="0"/>
    <xf numFmtId="0" fontId="62" fillId="0" borderId="54" applyNumberFormat="0" applyFill="0" applyAlignment="0" applyProtection="0"/>
    <xf numFmtId="0" fontId="46" fillId="58" borderId="49" applyNumberFormat="0" applyFont="0" applyAlignment="0" applyProtection="0"/>
    <xf numFmtId="0" fontId="62" fillId="0" borderId="54" applyNumberFormat="0" applyFill="0" applyAlignment="0" applyProtection="0"/>
    <xf numFmtId="0" fontId="46" fillId="58" borderId="49" applyNumberFormat="0" applyFont="0" applyAlignment="0" applyProtection="0"/>
    <xf numFmtId="0" fontId="49" fillId="55" borderId="43" applyNumberFormat="0" applyAlignment="0" applyProtection="0"/>
    <xf numFmtId="0" fontId="57" fillId="42"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49" fillId="55" borderId="43" applyNumberFormat="0" applyAlignment="0" applyProtection="0"/>
    <xf numFmtId="0" fontId="49" fillId="55" borderId="43" applyNumberFormat="0" applyAlignment="0" applyProtection="0"/>
    <xf numFmtId="0" fontId="57" fillId="42"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57" fillId="42" borderId="43" applyNumberFormat="0" applyAlignment="0" applyProtection="0"/>
    <xf numFmtId="0" fontId="62" fillId="0" borderId="54" applyNumberFormat="0" applyFill="0" applyAlignment="0" applyProtection="0"/>
    <xf numFmtId="0" fontId="49" fillId="55" borderId="43" applyNumberFormat="0" applyAlignment="0" applyProtection="0"/>
    <xf numFmtId="0" fontId="60" fillId="55" borderId="50" applyNumberFormat="0" applyAlignment="0" applyProtection="0"/>
    <xf numFmtId="0" fontId="3" fillId="58" borderId="49" applyNumberFormat="0" applyFont="0" applyAlignment="0" applyProtection="0"/>
    <xf numFmtId="0" fontId="62" fillId="0" borderId="54" applyNumberFormat="0" applyFill="0" applyAlignment="0" applyProtection="0"/>
    <xf numFmtId="0" fontId="62" fillId="0" borderId="51" applyNumberFormat="0" applyFill="0" applyAlignment="0" applyProtection="0"/>
    <xf numFmtId="0" fontId="49" fillId="55" borderId="43" applyNumberFormat="0" applyAlignment="0" applyProtection="0"/>
    <xf numFmtId="0" fontId="62" fillId="0" borderId="54" applyNumberFormat="0" applyFill="0" applyAlignment="0" applyProtection="0"/>
    <xf numFmtId="0" fontId="3" fillId="58" borderId="49" applyNumberFormat="0" applyFont="0" applyAlignment="0" applyProtection="0"/>
    <xf numFmtId="0" fontId="62" fillId="0" borderId="51" applyNumberFormat="0" applyFill="0" applyAlignment="0" applyProtection="0"/>
    <xf numFmtId="0" fontId="57" fillId="42" borderId="43" applyNumberFormat="0" applyAlignment="0" applyProtection="0"/>
    <xf numFmtId="0" fontId="62" fillId="0" borderId="51" applyNumberFormat="0" applyFill="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62" fillId="0" borderId="51" applyNumberFormat="0" applyFill="0" applyAlignment="0" applyProtection="0"/>
    <xf numFmtId="0" fontId="49" fillId="59" borderId="43" applyNumberFormat="0" applyAlignment="0" applyProtection="0"/>
    <xf numFmtId="0" fontId="62" fillId="0" borderId="54" applyNumberFormat="0" applyFill="0" applyAlignment="0" applyProtection="0"/>
    <xf numFmtId="0" fontId="3" fillId="58" borderId="49" applyNumberFormat="0" applyFont="0" applyAlignment="0" applyProtection="0"/>
    <xf numFmtId="0" fontId="49" fillId="59" borderId="43" applyNumberFormat="0" applyAlignment="0" applyProtection="0"/>
    <xf numFmtId="0" fontId="60" fillId="55" borderId="50" applyNumberFormat="0" applyAlignment="0" applyProtection="0"/>
    <xf numFmtId="0" fontId="3" fillId="58" borderId="49" applyNumberFormat="0" applyFont="0" applyAlignment="0" applyProtection="0"/>
    <xf numFmtId="0" fontId="60" fillId="55" borderId="50" applyNumberFormat="0" applyAlignment="0" applyProtection="0"/>
    <xf numFmtId="0" fontId="49" fillId="55" borderId="43" applyNumberFormat="0" applyAlignment="0" applyProtection="0"/>
    <xf numFmtId="0" fontId="62" fillId="0" borderId="54" applyNumberFormat="0" applyFill="0" applyAlignment="0" applyProtection="0"/>
    <xf numFmtId="0" fontId="46" fillId="58" borderId="49" applyNumberFormat="0" applyFont="0" applyAlignment="0" applyProtection="0"/>
    <xf numFmtId="0" fontId="60" fillId="59" borderId="50" applyNumberFormat="0" applyAlignment="0" applyProtection="0"/>
    <xf numFmtId="0" fontId="3" fillId="58" borderId="49" applyNumberFormat="0" applyFont="0" applyAlignment="0" applyProtection="0"/>
    <xf numFmtId="0" fontId="62" fillId="0" borderId="54" applyNumberFormat="0" applyFill="0" applyAlignment="0" applyProtection="0"/>
    <xf numFmtId="0" fontId="46" fillId="58" borderId="49" applyNumberFormat="0" applyFon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57" fillId="42" borderId="43" applyNumberFormat="0" applyAlignment="0" applyProtection="0"/>
    <xf numFmtId="0" fontId="60" fillId="55" borderId="50" applyNumberFormat="0" applyAlignment="0" applyProtection="0"/>
    <xf numFmtId="0" fontId="60" fillId="55" borderId="50" applyNumberFormat="0" applyAlignment="0" applyProtection="0"/>
    <xf numFmtId="0" fontId="49" fillId="55" borderId="43" applyNumberFormat="0" applyAlignment="0" applyProtection="0"/>
    <xf numFmtId="0" fontId="49" fillId="59" borderId="43" applyNumberFormat="0" applyAlignment="0" applyProtection="0"/>
    <xf numFmtId="0" fontId="57" fillId="42" borderId="43" applyNumberFormat="0" applyAlignment="0" applyProtection="0"/>
    <xf numFmtId="0" fontId="49" fillId="55"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0" fillId="59" borderId="50" applyNumberFormat="0" applyAlignment="0" applyProtection="0"/>
    <xf numFmtId="0" fontId="49" fillId="59" borderId="43" applyNumberFormat="0" applyAlignment="0" applyProtection="0"/>
    <xf numFmtId="0" fontId="60" fillId="59" borderId="50"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0" fillId="59" borderId="50"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0" fillId="55"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62" fillId="0" borderId="54" applyNumberFormat="0" applyFill="0" applyAlignment="0" applyProtection="0"/>
    <xf numFmtId="0" fontId="62" fillId="0" borderId="54" applyNumberFormat="0" applyFill="0" applyAlignment="0" applyProtection="0"/>
    <xf numFmtId="0" fontId="62" fillId="0" borderId="51" applyNumberFormat="0" applyFill="0" applyAlignment="0" applyProtection="0"/>
    <xf numFmtId="0" fontId="62" fillId="0" borderId="51" applyNumberFormat="0" applyFill="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49" fillId="59" borderId="43" applyNumberFormat="0" applyAlignment="0" applyProtection="0"/>
    <xf numFmtId="0" fontId="60" fillId="59" borderId="50" applyNumberFormat="0" applyAlignment="0" applyProtection="0"/>
    <xf numFmtId="0" fontId="60" fillId="59" borderId="50" applyNumberFormat="0" applyAlignment="0" applyProtection="0"/>
    <xf numFmtId="0" fontId="49" fillId="55" borderId="43" applyNumberFormat="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49" fillId="55"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3" fillId="58" borderId="49" applyNumberFormat="0" applyFont="0" applyAlignment="0" applyProtection="0"/>
    <xf numFmtId="0" fontId="3"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6" fillId="58" borderId="49" applyNumberFormat="0" applyFont="0" applyAlignment="0" applyProtection="0"/>
    <xf numFmtId="0" fontId="49" fillId="59" borderId="43"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49" fillId="55" borderId="43" applyNumberFormat="0" applyAlignment="0" applyProtection="0"/>
    <xf numFmtId="0" fontId="60" fillId="55" borderId="50"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49" fillId="55" borderId="43" applyNumberFormat="0" applyAlignment="0" applyProtection="0"/>
    <xf numFmtId="0" fontId="57" fillId="42" borderId="43" applyNumberFormat="0" applyAlignment="0" applyProtection="0"/>
    <xf numFmtId="0" fontId="62" fillId="0" borderId="54" applyNumberFormat="0" applyFill="0" applyAlignment="0" applyProtection="0"/>
    <xf numFmtId="0" fontId="46" fillId="58" borderId="49" applyNumberFormat="0" applyFont="0" applyAlignment="0" applyProtection="0"/>
    <xf numFmtId="0" fontId="62" fillId="0" borderId="54" applyNumberFormat="0" applyFill="0" applyAlignment="0" applyProtection="0"/>
    <xf numFmtId="0" fontId="57" fillId="42"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62" fillId="0" borderId="54" applyNumberFormat="0" applyFill="0" applyAlignment="0" applyProtection="0"/>
    <xf numFmtId="0" fontId="49" fillId="55" borderId="43" applyNumberFormat="0" applyAlignment="0" applyProtection="0"/>
    <xf numFmtId="0" fontId="62" fillId="0" borderId="54" applyNumberFormat="0" applyFill="0" applyAlignment="0" applyProtection="0"/>
    <xf numFmtId="0" fontId="62" fillId="0" borderId="54" applyNumberFormat="0" applyFill="0" applyAlignment="0" applyProtection="0"/>
    <xf numFmtId="0" fontId="62" fillId="0" borderId="51" applyNumberFormat="0" applyFill="0" applyAlignment="0" applyProtection="0"/>
    <xf numFmtId="0" fontId="62" fillId="0" borderId="51" applyNumberFormat="0" applyFill="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0" fillId="55" borderId="50" applyNumberFormat="0" applyAlignment="0" applyProtection="0"/>
    <xf numFmtId="0" fontId="60" fillId="55" borderId="50" applyNumberFormat="0" applyAlignment="0" applyProtection="0"/>
    <xf numFmtId="0" fontId="3" fillId="58" borderId="49" applyNumberFormat="0" applyFont="0" applyAlignment="0" applyProtection="0"/>
    <xf numFmtId="0" fontId="62" fillId="0" borderId="51" applyNumberFormat="0" applyFill="0" applyAlignment="0" applyProtection="0"/>
    <xf numFmtId="0" fontId="60" fillId="55" borderId="50" applyNumberFormat="0" applyAlignment="0" applyProtection="0"/>
    <xf numFmtId="0" fontId="57" fillId="42" borderId="43" applyNumberFormat="0" applyAlignment="0" applyProtection="0"/>
    <xf numFmtId="0" fontId="49" fillId="55"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49" fillId="55"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57" fillId="42"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2" fillId="0" borderId="51"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49" fillId="55" borderId="43" applyNumberFormat="0" applyAlignment="0" applyProtection="0"/>
    <xf numFmtId="0" fontId="3" fillId="0" borderId="0"/>
    <xf numFmtId="0" fontId="74" fillId="0" borderId="0">
      <alignment horizontal="center" vertical="center" wrapText="1"/>
    </xf>
    <xf numFmtId="43" fontId="46" fillId="0" borderId="0" applyFont="0" applyFill="0" applyBorder="0" applyAlignment="0" applyProtection="0"/>
    <xf numFmtId="0" fontId="75" fillId="0" borderId="0">
      <alignment horizontal="left" vertical="center" wrapText="1"/>
    </xf>
    <xf numFmtId="171" fontId="76" fillId="0" borderId="55" applyNumberFormat="0" applyFill="0">
      <alignment horizontal="right"/>
    </xf>
    <xf numFmtId="172" fontId="77" fillId="0" borderId="55">
      <alignment horizontal="right" vertical="center"/>
    </xf>
    <xf numFmtId="49" fontId="78" fillId="0" borderId="55">
      <alignment horizontal="left" vertical="center"/>
    </xf>
    <xf numFmtId="171" fontId="76" fillId="0" borderId="55" applyNumberFormat="0" applyFill="0">
      <alignment horizontal="right"/>
    </xf>
    <xf numFmtId="173" fontId="79" fillId="0" borderId="55">
      <alignment horizontal="right"/>
    </xf>
    <xf numFmtId="0" fontId="80" fillId="0" borderId="55">
      <alignment horizontal="left"/>
    </xf>
    <xf numFmtId="0" fontId="81" fillId="0" borderId="56">
      <alignment horizontal="right" vertical="center"/>
    </xf>
    <xf numFmtId="0" fontId="82" fillId="0" borderId="55">
      <alignment horizontal="left" vertical="center"/>
    </xf>
    <xf numFmtId="0" fontId="76" fillId="0" borderId="55">
      <alignment horizontal="left" vertical="center"/>
    </xf>
    <xf numFmtId="0" fontId="80" fillId="0" borderId="55">
      <alignment horizontal="left"/>
    </xf>
    <xf numFmtId="0" fontId="80" fillId="62" borderId="0">
      <alignment horizontal="centerContinuous" wrapText="1"/>
    </xf>
    <xf numFmtId="49" fontId="80" fillId="62" borderId="10">
      <alignment horizontal="left" vertical="center"/>
    </xf>
    <xf numFmtId="0" fontId="80" fillId="62" borderId="0">
      <alignment horizontal="centerContinuous" vertical="center" wrapText="1"/>
    </xf>
    <xf numFmtId="0" fontId="3" fillId="0" borderId="0"/>
    <xf numFmtId="0" fontId="2" fillId="0" borderId="0"/>
    <xf numFmtId="0" fontId="2" fillId="0" borderId="0"/>
    <xf numFmtId="0" fontId="3" fillId="0" borderId="0"/>
    <xf numFmtId="9" fontId="2" fillId="0" borderId="0" applyFont="0" applyFill="0" applyBorder="0" applyAlignment="0" applyProtection="0"/>
    <xf numFmtId="3" fontId="77" fillId="0" borderId="0">
      <alignment horizontal="left" vertical="center"/>
    </xf>
    <xf numFmtId="0" fontId="74" fillId="0" borderId="0">
      <alignment horizontal="left" vertical="center"/>
    </xf>
    <xf numFmtId="0" fontId="83" fillId="0" borderId="0">
      <alignment horizontal="right"/>
    </xf>
    <xf numFmtId="49" fontId="83" fillId="0" borderId="0">
      <alignment horizontal="center"/>
    </xf>
    <xf numFmtId="0" fontId="78" fillId="0" borderId="0">
      <alignment horizontal="right"/>
    </xf>
    <xf numFmtId="0" fontId="72" fillId="0" borderId="0">
      <alignment horizontal="left"/>
    </xf>
    <xf numFmtId="49" fontId="77" fillId="0" borderId="0">
      <alignment horizontal="left" vertical="center"/>
    </xf>
    <xf numFmtId="49" fontId="78" fillId="0" borderId="55">
      <alignment horizontal="left"/>
    </xf>
    <xf numFmtId="49" fontId="84" fillId="0" borderId="55" applyFill="0">
      <alignment horizontal="left" vertical="center"/>
    </xf>
    <xf numFmtId="49" fontId="85" fillId="0" borderId="56">
      <alignment horizontal="left" vertical="center"/>
    </xf>
    <xf numFmtId="171" fontId="77" fillId="0" borderId="0" applyNumberFormat="0">
      <alignment horizontal="right"/>
    </xf>
    <xf numFmtId="0" fontId="81" fillId="63" borderId="0">
      <alignment horizontal="centerContinuous" vertical="center" wrapText="1"/>
    </xf>
    <xf numFmtId="0" fontId="81" fillId="0" borderId="57">
      <alignment horizontal="left" vertical="center"/>
    </xf>
    <xf numFmtId="0" fontId="86" fillId="0" borderId="0">
      <alignment horizontal="left" vertical="top"/>
    </xf>
    <xf numFmtId="0" fontId="80" fillId="0" borderId="0">
      <alignment horizontal="left"/>
    </xf>
    <xf numFmtId="0" fontId="75" fillId="0" borderId="0">
      <alignment horizontal="left"/>
    </xf>
    <xf numFmtId="0" fontId="76" fillId="0" borderId="0">
      <alignment horizontal="left"/>
    </xf>
    <xf numFmtId="0" fontId="86" fillId="0" borderId="0">
      <alignment horizontal="left" vertical="top"/>
    </xf>
    <xf numFmtId="0" fontId="73" fillId="0" borderId="0">
      <alignment horizontal="left"/>
    </xf>
    <xf numFmtId="0" fontId="76" fillId="0" borderId="0">
      <alignment horizontal="left"/>
    </xf>
    <xf numFmtId="49" fontId="77" fillId="0" borderId="55">
      <alignment horizontal="left"/>
    </xf>
    <xf numFmtId="0" fontId="81" fillId="0" borderId="56">
      <alignment horizontal="left"/>
    </xf>
    <xf numFmtId="0" fontId="80" fillId="0" borderId="0">
      <alignment horizontal="left" vertical="center"/>
    </xf>
    <xf numFmtId="49" fontId="83" fillId="0" borderId="55">
      <alignment horizontal="left"/>
    </xf>
    <xf numFmtId="0" fontId="2" fillId="0" borderId="0"/>
    <xf numFmtId="0" fontId="2" fillId="0" borderId="0"/>
    <xf numFmtId="43" fontId="2" fillId="0" borderId="0" applyFont="0" applyFill="0" applyBorder="0" applyAlignment="0" applyProtection="0"/>
    <xf numFmtId="0" fontId="87" fillId="0" borderId="0"/>
    <xf numFmtId="0" fontId="88" fillId="0" borderId="0" applyNumberFormat="0" applyFill="0" applyBorder="0" applyAlignment="0" applyProtection="0">
      <alignment vertical="top"/>
      <protection locked="0"/>
    </xf>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49" fillId="55"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57" fillId="42" borderId="43" applyNumberFormat="0" applyAlignment="0" applyProtection="0"/>
    <xf numFmtId="0" fontId="46" fillId="58" borderId="49" applyNumberFormat="0" applyFont="0" applyAlignment="0" applyProtection="0"/>
    <xf numFmtId="0" fontId="60" fillId="55" borderId="50" applyNumberFormat="0" applyAlignment="0" applyProtection="0"/>
    <xf numFmtId="0" fontId="3" fillId="58" borderId="49" applyNumberFormat="0" applyFont="0" applyAlignment="0" applyProtection="0"/>
    <xf numFmtId="0" fontId="60" fillId="55" borderId="50" applyNumberFormat="0" applyAlignment="0" applyProtection="0"/>
    <xf numFmtId="0" fontId="57" fillId="42"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57" fillId="42"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3" fillId="58" borderId="49" applyNumberFormat="0" applyFont="0" applyAlignment="0" applyProtection="0"/>
    <xf numFmtId="0" fontId="62" fillId="0" borderId="51" applyNumberFormat="0" applyFill="0" applyAlignment="0" applyProtection="0"/>
    <xf numFmtId="0" fontId="49" fillId="55" borderId="43" applyNumberFormat="0" applyAlignment="0" applyProtection="0"/>
    <xf numFmtId="0" fontId="60" fillId="55" borderId="50" applyNumberFormat="0" applyAlignment="0" applyProtection="0"/>
    <xf numFmtId="0" fontId="62" fillId="0" borderId="51"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49" fillId="55" borderId="43" applyNumberFormat="0" applyAlignment="0" applyProtection="0"/>
    <xf numFmtId="0" fontId="60" fillId="55" borderId="50"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49" fillId="55" borderId="43" applyNumberFormat="0" applyAlignment="0" applyProtection="0"/>
    <xf numFmtId="0" fontId="62" fillId="0" borderId="51" applyNumberFormat="0" applyFill="0" applyAlignment="0" applyProtection="0"/>
    <xf numFmtId="0" fontId="49" fillId="55" borderId="43" applyNumberFormat="0" applyAlignment="0" applyProtection="0"/>
    <xf numFmtId="0" fontId="60" fillId="55" borderId="50" applyNumberFormat="0" applyAlignment="0" applyProtection="0"/>
    <xf numFmtId="0" fontId="3" fillId="58" borderId="49" applyNumberFormat="0" applyFont="0" applyAlignment="0" applyProtection="0"/>
    <xf numFmtId="0" fontId="3" fillId="58" borderId="49" applyNumberFormat="0" applyFont="0" applyAlignment="0" applyProtection="0"/>
    <xf numFmtId="0" fontId="46" fillId="58" borderId="49" applyNumberFormat="0" applyFont="0" applyAlignment="0" applyProtection="0"/>
    <xf numFmtId="0" fontId="49" fillId="55" borderId="43" applyNumberFormat="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62" fillId="0" borderId="54" applyNumberFormat="0" applyFill="0" applyAlignment="0" applyProtection="0"/>
    <xf numFmtId="0" fontId="57" fillId="42" borderId="43" applyNumberFormat="0" applyAlignment="0" applyProtection="0"/>
    <xf numFmtId="0" fontId="60" fillId="55" borderId="50" applyNumberFormat="0" applyAlignment="0" applyProtection="0"/>
    <xf numFmtId="0" fontId="49" fillId="55" borderId="43" applyNumberFormat="0" applyAlignment="0" applyProtection="0"/>
    <xf numFmtId="0" fontId="57" fillId="42" borderId="43" applyNumberFormat="0" applyAlignment="0" applyProtection="0"/>
    <xf numFmtId="0" fontId="62" fillId="0" borderId="51" applyNumberFormat="0" applyFill="0" applyAlignment="0" applyProtection="0"/>
    <xf numFmtId="0" fontId="49" fillId="55" borderId="43" applyNumberFormat="0" applyAlignment="0" applyProtection="0"/>
    <xf numFmtId="0" fontId="60" fillId="55" borderId="50" applyNumberFormat="0" applyAlignment="0" applyProtection="0"/>
    <xf numFmtId="0" fontId="49" fillId="59" borderId="43" applyNumberFormat="0" applyAlignment="0" applyProtection="0"/>
    <xf numFmtId="0" fontId="60" fillId="55" borderId="50" applyNumberFormat="0" applyAlignment="0" applyProtection="0"/>
    <xf numFmtId="0" fontId="57" fillId="42" borderId="43" applyNumberFormat="0" applyAlignment="0" applyProtection="0"/>
    <xf numFmtId="0" fontId="49" fillId="55" borderId="43" applyNumberFormat="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62" fillId="0" borderId="51" applyNumberFormat="0" applyFill="0" applyAlignment="0" applyProtection="0"/>
    <xf numFmtId="0" fontId="3" fillId="58" borderId="49" applyNumberFormat="0" applyFont="0" applyAlignment="0" applyProtection="0"/>
    <xf numFmtId="0" fontId="57" fillId="42" borderId="43" applyNumberFormat="0" applyAlignment="0" applyProtection="0"/>
    <xf numFmtId="0" fontId="62" fillId="0" borderId="54" applyNumberFormat="0" applyFill="0" applyAlignment="0" applyProtection="0"/>
    <xf numFmtId="0" fontId="62" fillId="0" borderId="54" applyNumberFormat="0" applyFill="0" applyAlignment="0" applyProtection="0"/>
    <xf numFmtId="0" fontId="49" fillId="59" borderId="43" applyNumberFormat="0" applyAlignment="0" applyProtection="0"/>
    <xf numFmtId="0" fontId="62" fillId="0" borderId="54" applyNumberFormat="0" applyFill="0" applyAlignment="0" applyProtection="0"/>
    <xf numFmtId="0" fontId="3" fillId="58" borderId="49" applyNumberFormat="0" applyFont="0" applyAlignment="0" applyProtection="0"/>
    <xf numFmtId="0" fontId="3" fillId="58" borderId="49" applyNumberFormat="0" applyFont="0" applyAlignment="0" applyProtection="0"/>
    <xf numFmtId="0" fontId="62" fillId="0" borderId="51" applyNumberFormat="0" applyFill="0" applyAlignment="0" applyProtection="0"/>
    <xf numFmtId="0" fontId="49" fillId="55" borderId="43" applyNumberFormat="0" applyAlignment="0" applyProtection="0"/>
    <xf numFmtId="0" fontId="60" fillId="55" borderId="50" applyNumberFormat="0" applyAlignment="0" applyProtection="0"/>
    <xf numFmtId="0" fontId="49" fillId="55" borderId="43" applyNumberFormat="0" applyAlignment="0" applyProtection="0"/>
    <xf numFmtId="0" fontId="57" fillId="42"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57" fillId="42" borderId="43" applyNumberFormat="0" applyAlignment="0" applyProtection="0"/>
    <xf numFmtId="0" fontId="62" fillId="0" borderId="51" applyNumberFormat="0" applyFill="0" applyAlignment="0" applyProtection="0"/>
    <xf numFmtId="0" fontId="49" fillId="55" borderId="43" applyNumberFormat="0" applyAlignment="0" applyProtection="0"/>
    <xf numFmtId="0" fontId="60" fillId="59" borderId="50" applyNumberFormat="0" applyAlignment="0" applyProtection="0"/>
    <xf numFmtId="0" fontId="57" fillId="42" borderId="43" applyNumberFormat="0" applyAlignment="0" applyProtection="0"/>
    <xf numFmtId="0" fontId="62" fillId="0" borderId="54" applyNumberFormat="0" applyFill="0" applyAlignment="0" applyProtection="0"/>
    <xf numFmtId="0" fontId="46" fillId="58" borderId="49" applyNumberFormat="0" applyFon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57" fillId="42" borderId="43" applyNumberFormat="0" applyAlignment="0" applyProtection="0"/>
    <xf numFmtId="0" fontId="60" fillId="55" borderId="50" applyNumberFormat="0" applyAlignment="0" applyProtection="0"/>
    <xf numFmtId="0" fontId="49" fillId="55" borderId="43" applyNumberFormat="0" applyAlignment="0" applyProtection="0"/>
    <xf numFmtId="0" fontId="49" fillId="55" borderId="43" applyNumberFormat="0" applyAlignment="0" applyProtection="0"/>
    <xf numFmtId="0" fontId="49" fillId="59" borderId="43" applyNumberFormat="0" applyAlignment="0" applyProtection="0"/>
    <xf numFmtId="0" fontId="57" fillId="42" borderId="43" applyNumberFormat="0" applyAlignment="0" applyProtection="0"/>
    <xf numFmtId="0" fontId="49" fillId="55"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60" fillId="59" borderId="50"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0" fillId="59" borderId="50"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4" applyNumberFormat="0" applyFill="0" applyAlignment="0" applyProtection="0"/>
    <xf numFmtId="0" fontId="60" fillId="55" borderId="50" applyNumberFormat="0" applyAlignment="0" applyProtection="0"/>
    <xf numFmtId="0" fontId="62" fillId="0" borderId="54" applyNumberFormat="0" applyFill="0" applyAlignment="0" applyProtection="0"/>
    <xf numFmtId="0" fontId="62" fillId="0" borderId="54" applyNumberFormat="0" applyFill="0" applyAlignment="0" applyProtection="0"/>
    <xf numFmtId="0" fontId="49" fillId="55" borderId="43" applyNumberFormat="0" applyAlignment="0" applyProtection="0"/>
    <xf numFmtId="0" fontId="49" fillId="55" borderId="43" applyNumberFormat="0" applyAlignment="0" applyProtection="0"/>
    <xf numFmtId="0" fontId="62" fillId="0" borderId="54" applyNumberFormat="0" applyFill="0" applyAlignment="0" applyProtection="0"/>
    <xf numFmtId="0" fontId="60" fillId="59" borderId="50" applyNumberFormat="0" applyAlignment="0" applyProtection="0"/>
    <xf numFmtId="0" fontId="49" fillId="55" borderId="43" applyNumberFormat="0" applyAlignment="0" applyProtection="0"/>
    <xf numFmtId="0" fontId="62" fillId="0" borderId="54" applyNumberFormat="0" applyFill="0" applyAlignment="0" applyProtection="0"/>
    <xf numFmtId="0" fontId="3" fillId="58" borderId="49" applyNumberFormat="0" applyFont="0" applyAlignment="0" applyProtection="0"/>
    <xf numFmtId="0" fontId="3" fillId="58" borderId="49" applyNumberFormat="0" applyFont="0" applyAlignment="0" applyProtection="0"/>
    <xf numFmtId="0" fontId="62" fillId="0" borderId="54"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62" fillId="0" borderId="51" applyNumberFormat="0" applyFill="0" applyAlignment="0" applyProtection="0"/>
    <xf numFmtId="0" fontId="60" fillId="59" borderId="50" applyNumberFormat="0" applyAlignment="0" applyProtection="0"/>
    <xf numFmtId="0" fontId="49" fillId="59" borderId="43" applyNumberFormat="0" applyAlignment="0" applyProtection="0"/>
    <xf numFmtId="0" fontId="57" fillId="42" borderId="43" applyNumberFormat="0" applyAlignment="0" applyProtection="0"/>
    <xf numFmtId="0" fontId="60" fillId="55" borderId="50" applyNumberFormat="0" applyAlignment="0" applyProtection="0"/>
    <xf numFmtId="0" fontId="49" fillId="59" borderId="43" applyNumberFormat="0" applyAlignment="0" applyProtection="0"/>
    <xf numFmtId="0" fontId="62" fillId="0" borderId="51" applyNumberFormat="0" applyFill="0" applyAlignment="0" applyProtection="0"/>
    <xf numFmtId="0" fontId="60" fillId="55" borderId="50" applyNumberForma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62" fillId="0" borderId="51"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57" fillId="42" borderId="43" applyNumberFormat="0" applyAlignment="0" applyProtection="0"/>
    <xf numFmtId="0" fontId="49" fillId="59" borderId="43" applyNumberFormat="0" applyAlignment="0" applyProtection="0"/>
    <xf numFmtId="0" fontId="57" fillId="42" borderId="43" applyNumberFormat="0" applyAlignment="0" applyProtection="0"/>
    <xf numFmtId="0" fontId="62" fillId="0" borderId="51" applyNumberFormat="0" applyFill="0" applyAlignment="0" applyProtection="0"/>
    <xf numFmtId="0" fontId="60" fillId="55" borderId="50" applyNumberFormat="0" applyAlignment="0" applyProtection="0"/>
    <xf numFmtId="0" fontId="89" fillId="0" borderId="0"/>
    <xf numFmtId="43"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0" fontId="87" fillId="0" borderId="0"/>
    <xf numFmtId="0" fontId="88" fillId="0" borderId="0" applyNumberFormat="0" applyFill="0" applyBorder="0" applyAlignment="0" applyProtection="0">
      <alignment vertical="top"/>
      <protection locked="0"/>
    </xf>
    <xf numFmtId="0" fontId="3" fillId="0" borderId="42"/>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6" fillId="43" borderId="0" applyNumberFormat="0" applyBorder="0" applyAlignment="0" applyProtection="0"/>
    <xf numFmtId="0" fontId="46" fillId="45" borderId="0" applyNumberFormat="0" applyBorder="0" applyAlignment="0" applyProtection="0"/>
    <xf numFmtId="0" fontId="46" fillId="40" borderId="0" applyNumberFormat="0" applyBorder="0" applyAlignment="0" applyProtection="0"/>
    <xf numFmtId="0" fontId="46" fillId="46" borderId="0" applyNumberFormat="0" applyBorder="0" applyAlignment="0" applyProtection="0"/>
    <xf numFmtId="0" fontId="47" fillId="47" borderId="0" applyNumberFormat="0" applyBorder="0" applyAlignment="0" applyProtection="0"/>
    <xf numFmtId="0" fontId="47" fillId="45" borderId="0" applyNumberFormat="0" applyBorder="0" applyAlignment="0" applyProtection="0"/>
    <xf numFmtId="0" fontId="47" fillId="48" borderId="0" applyNumberFormat="0" applyBorder="0" applyAlignment="0" applyProtection="0"/>
    <xf numFmtId="0" fontId="47" fillId="50" borderId="0" applyNumberFormat="0" applyBorder="0" applyAlignment="0" applyProtection="0"/>
    <xf numFmtId="0" fontId="47" fillId="51" borderId="0" applyNumberFormat="0" applyBorder="0" applyAlignment="0" applyProtection="0"/>
    <xf numFmtId="0" fontId="47" fillId="52" borderId="0" applyNumberFormat="0" applyBorder="0" applyAlignment="0" applyProtection="0"/>
    <xf numFmtId="0" fontId="47" fillId="53" borderId="0" applyNumberFormat="0" applyBorder="0" applyAlignment="0" applyProtection="0"/>
    <xf numFmtId="0" fontId="47" fillId="48" borderId="0" applyNumberFormat="0" applyBorder="0" applyAlignment="0" applyProtection="0"/>
    <xf numFmtId="0" fontId="48" fillId="38" borderId="0" applyNumberFormat="0" applyBorder="0" applyAlignment="0" applyProtection="0"/>
    <xf numFmtId="0" fontId="49" fillId="55" borderId="43" applyNumberFormat="0" applyAlignment="0" applyProtection="0"/>
    <xf numFmtId="0" fontId="55" fillId="0" borderId="47" applyNumberFormat="0" applyFill="0" applyAlignment="0" applyProtection="0"/>
    <xf numFmtId="0" fontId="55" fillId="0" borderId="0" applyNumberFormat="0" applyFill="0" applyBorder="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1" fillId="0" borderId="0" applyNumberFormat="0" applyFill="0" applyBorder="0" applyAlignment="0" applyProtection="0"/>
    <xf numFmtId="0" fontId="62" fillId="0" borderId="51" applyNumberFormat="0" applyFill="0" applyAlignment="0" applyProtection="0"/>
    <xf numFmtId="0" fontId="62" fillId="0" borderId="51" applyNumberFormat="0" applyFill="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62" fillId="0" borderId="51"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4" applyNumberFormat="0" applyFill="0" applyAlignment="0" applyProtection="0"/>
    <xf numFmtId="0" fontId="62" fillId="0" borderId="54" applyNumberFormat="0" applyFill="0" applyAlignment="0" applyProtection="0"/>
    <xf numFmtId="0" fontId="62" fillId="0" borderId="54" applyNumberFormat="0" applyFill="0" applyAlignment="0" applyProtection="0"/>
    <xf numFmtId="0" fontId="57" fillId="42"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60" fillId="55" borderId="50" applyNumberFormat="0" applyAlignment="0" applyProtection="0"/>
    <xf numFmtId="0" fontId="60" fillId="55" borderId="50" applyNumberFormat="0" applyAlignment="0" applyProtection="0"/>
    <xf numFmtId="0" fontId="57" fillId="42" borderId="43" applyNumberFormat="0" applyAlignment="0" applyProtection="0"/>
    <xf numFmtId="0" fontId="3" fillId="58" borderId="49" applyNumberFormat="0" applyFont="0" applyAlignment="0" applyProtection="0"/>
    <xf numFmtId="0" fontId="46" fillId="58" borderId="49" applyNumberFormat="0" applyFont="0" applyAlignment="0" applyProtection="0"/>
    <xf numFmtId="0" fontId="60" fillId="59" borderId="50" applyNumberFormat="0" applyAlignment="0" applyProtection="0"/>
    <xf numFmtId="0" fontId="46" fillId="58" borderId="49" applyNumberFormat="0" applyFont="0" applyAlignment="0" applyProtection="0"/>
    <xf numFmtId="0" fontId="60" fillId="59" borderId="50" applyNumberFormat="0" applyAlignment="0" applyProtection="0"/>
    <xf numFmtId="0" fontId="60" fillId="55" borderId="50" applyNumberFormat="0" applyAlignment="0" applyProtection="0"/>
    <xf numFmtId="0" fontId="49" fillId="59" borderId="43" applyNumberFormat="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49" fillId="55"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9"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62" fillId="0" borderId="51" applyNumberFormat="0" applyFill="0" applyAlignment="0" applyProtection="0"/>
    <xf numFmtId="0" fontId="3" fillId="58" borderId="49" applyNumberFormat="0" applyFont="0" applyAlignment="0" applyProtection="0"/>
    <xf numFmtId="0" fontId="49" fillId="59" borderId="43"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0" fillId="59"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49" fillId="55" borderId="43" applyNumberFormat="0" applyAlignment="0" applyProtection="0"/>
    <xf numFmtId="0" fontId="62" fillId="0" borderId="51"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49" fillId="55" borderId="43" applyNumberFormat="0" applyAlignment="0" applyProtection="0"/>
    <xf numFmtId="0" fontId="57" fillId="42" borderId="43" applyNumberFormat="0" applyAlignment="0" applyProtection="0"/>
    <xf numFmtId="0" fontId="46" fillId="58" borderId="49" applyNumberFormat="0" applyFont="0" applyAlignment="0" applyProtection="0"/>
    <xf numFmtId="0" fontId="57" fillId="42" borderId="43" applyNumberFormat="0" applyAlignment="0" applyProtection="0"/>
    <xf numFmtId="0" fontId="62" fillId="0" borderId="54" applyNumberFormat="0" applyFill="0" applyAlignment="0" applyProtection="0"/>
    <xf numFmtId="0" fontId="49" fillId="55" borderId="43" applyNumberFormat="0" applyAlignment="0" applyProtection="0"/>
    <xf numFmtId="0" fontId="62" fillId="0" borderId="54" applyNumberFormat="0" applyFill="0" applyAlignment="0" applyProtection="0"/>
    <xf numFmtId="0" fontId="62" fillId="0" borderId="54" applyNumberFormat="0" applyFill="0" applyAlignment="0" applyProtection="0"/>
    <xf numFmtId="0" fontId="62" fillId="0" borderId="51" applyNumberFormat="0" applyFill="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57" fillId="42" borderId="43" applyNumberFormat="0" applyAlignment="0" applyProtection="0"/>
    <xf numFmtId="0" fontId="60" fillId="55" borderId="50" applyNumberFormat="0" applyAlignment="0" applyProtection="0"/>
    <xf numFmtId="0" fontId="3" fillId="58" borderId="49" applyNumberFormat="0" applyFont="0" applyAlignment="0" applyProtection="0"/>
    <xf numFmtId="0" fontId="60" fillId="55" borderId="50" applyNumberFormat="0" applyAlignment="0" applyProtection="0"/>
    <xf numFmtId="0" fontId="49" fillId="55" borderId="43" applyNumberFormat="0" applyAlignment="0" applyProtection="0"/>
    <xf numFmtId="0" fontId="57" fillId="42"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49" fillId="55" borderId="43" applyNumberFormat="0" applyAlignment="0" applyProtection="0"/>
    <xf numFmtId="0" fontId="62" fillId="0" borderId="51" applyNumberFormat="0" applyFill="0" applyAlignment="0" applyProtection="0"/>
    <xf numFmtId="0" fontId="60" fillId="55" borderId="50" applyNumberFormat="0" applyAlignment="0" applyProtection="0"/>
    <xf numFmtId="0" fontId="60" fillId="55" borderId="50" applyNumberFormat="0" applyAlignment="0" applyProtection="0"/>
    <xf numFmtId="0" fontId="3" fillId="58" borderId="49" applyNumberFormat="0" applyFont="0" applyAlignment="0" applyProtection="0"/>
    <xf numFmtId="0" fontId="3" fillId="58" borderId="49" applyNumberFormat="0" applyFont="0" applyAlignment="0" applyProtection="0"/>
    <xf numFmtId="0" fontId="62" fillId="0" borderId="54" applyNumberFormat="0" applyFill="0" applyAlignment="0" applyProtection="0"/>
    <xf numFmtId="0" fontId="62" fillId="0" borderId="54" applyNumberFormat="0" applyFill="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49" fillId="55"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57" fillId="42"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2" fillId="0" borderId="51"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49" fillId="59"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0" fillId="55" borderId="50" applyNumberFormat="0" applyAlignment="0" applyProtection="0"/>
    <xf numFmtId="0" fontId="57" fillId="42" borderId="43" applyNumberFormat="0" applyAlignment="0" applyProtection="0"/>
    <xf numFmtId="0" fontId="49" fillId="55" borderId="43" applyNumberFormat="0" applyAlignment="0" applyProtection="0"/>
    <xf numFmtId="0" fontId="3" fillId="58" borderId="49" applyNumberFormat="0" applyFont="0" applyAlignment="0" applyProtection="0"/>
    <xf numFmtId="0" fontId="62" fillId="0" borderId="51" applyNumberFormat="0" applyFill="0" applyAlignment="0" applyProtection="0"/>
    <xf numFmtId="0" fontId="62" fillId="0" borderId="51" applyNumberFormat="0" applyFill="0" applyAlignment="0" applyProtection="0"/>
    <xf numFmtId="0" fontId="62" fillId="0" borderId="51" applyNumberFormat="0" applyFill="0" applyAlignment="0" applyProtection="0"/>
    <xf numFmtId="0" fontId="49" fillId="55" borderId="43" applyNumberFormat="0" applyAlignment="0" applyProtection="0"/>
    <xf numFmtId="0" fontId="60" fillId="55" borderId="50" applyNumberFormat="0" applyAlignment="0" applyProtection="0"/>
    <xf numFmtId="0" fontId="57" fillId="42" borderId="43"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60" fillId="55" borderId="50"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57" fillId="42" borderId="43" applyNumberFormat="0" applyAlignment="0" applyProtection="0"/>
    <xf numFmtId="0" fontId="60" fillId="55" borderId="50" applyNumberFormat="0" applyAlignment="0" applyProtection="0"/>
    <xf numFmtId="0" fontId="49" fillId="55"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49" fillId="55" borderId="43" applyNumberFormat="0" applyAlignment="0" applyProtection="0"/>
    <xf numFmtId="0" fontId="57" fillId="42" borderId="43" applyNumberFormat="0" applyAlignment="0" applyProtection="0"/>
    <xf numFmtId="0" fontId="60" fillId="55" borderId="50" applyNumberFormat="0" applyAlignment="0" applyProtection="0"/>
    <xf numFmtId="0" fontId="3" fillId="58" borderId="49" applyNumberFormat="0" applyFont="0" applyAlignment="0" applyProtection="0"/>
    <xf numFmtId="0" fontId="49" fillId="55" borderId="43" applyNumberFormat="0" applyAlignment="0" applyProtection="0"/>
    <xf numFmtId="0" fontId="62" fillId="0" borderId="51" applyNumberFormat="0" applyFill="0" applyAlignment="0" applyProtection="0"/>
    <xf numFmtId="0" fontId="3" fillId="58" borderId="49" applyNumberFormat="0" applyFont="0" applyAlignment="0" applyProtection="0"/>
    <xf numFmtId="0" fontId="49" fillId="55" borderId="43" applyNumberFormat="0" applyAlignment="0" applyProtection="0"/>
    <xf numFmtId="0" fontId="57" fillId="42" borderId="43" applyNumberFormat="0" applyAlignment="0" applyProtection="0"/>
    <xf numFmtId="0" fontId="60" fillId="55" borderId="50" applyNumberFormat="0" applyAlignment="0" applyProtection="0"/>
    <xf numFmtId="0" fontId="60" fillId="55" borderId="50" applyNumberFormat="0" applyAlignment="0" applyProtection="0"/>
    <xf numFmtId="0" fontId="49" fillId="59" borderId="43" applyNumberFormat="0" applyAlignment="0" applyProtection="0"/>
    <xf numFmtId="0" fontId="57" fillId="42" borderId="43" applyNumberFormat="0" applyAlignment="0" applyProtection="0"/>
    <xf numFmtId="0" fontId="60" fillId="55" borderId="50" applyNumberFormat="0" applyAlignment="0" applyProtection="0"/>
    <xf numFmtId="0" fontId="3" fillId="58" borderId="49" applyNumberFormat="0" applyFont="0" applyAlignment="0" applyProtection="0"/>
    <xf numFmtId="0" fontId="3"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62" fillId="0" borderId="51" applyNumberFormat="0" applyFill="0" applyAlignment="0" applyProtection="0"/>
    <xf numFmtId="0" fontId="49" fillId="59" borderId="43" applyNumberForma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60" fillId="55" borderId="50" applyNumberFormat="0" applyAlignment="0" applyProtection="0"/>
    <xf numFmtId="0" fontId="60" fillId="55" borderId="50" applyNumberFormat="0" applyAlignment="0" applyProtection="0"/>
    <xf numFmtId="0" fontId="3" fillId="58" borderId="49" applyNumberFormat="0" applyFon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3" fillId="58" borderId="49" applyNumberFormat="0" applyFont="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49" fillId="55"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57" fillId="42"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57" fillId="42" borderId="43" applyNumberFormat="0" applyAlignment="0" applyProtection="0"/>
    <xf numFmtId="0" fontId="3" fillId="58" borderId="49" applyNumberFormat="0" applyFont="0" applyAlignment="0" applyProtection="0"/>
    <xf numFmtId="0" fontId="46" fillId="58" borderId="49" applyNumberFormat="0" applyFont="0" applyAlignment="0" applyProtection="0"/>
    <xf numFmtId="0" fontId="60" fillId="55" borderId="50" applyNumberFormat="0" applyAlignment="0" applyProtection="0"/>
    <xf numFmtId="0" fontId="3" fillId="58" borderId="49" applyNumberFormat="0" applyFont="0" applyAlignment="0" applyProtection="0"/>
    <xf numFmtId="0" fontId="60" fillId="55" borderId="50" applyNumberFormat="0" applyAlignment="0" applyProtection="0"/>
    <xf numFmtId="0" fontId="57" fillId="42" borderId="43" applyNumberFormat="0" applyAlignment="0" applyProtection="0"/>
    <xf numFmtId="0" fontId="49" fillId="55" borderId="43" applyNumberFormat="0" applyAlignment="0" applyProtection="0"/>
    <xf numFmtId="0" fontId="62" fillId="0" borderId="51" applyNumberFormat="0" applyFill="0" applyAlignment="0" applyProtection="0"/>
    <xf numFmtId="0" fontId="3" fillId="58" borderId="49" applyNumberFormat="0" applyFont="0" applyAlignment="0" applyProtection="0"/>
    <xf numFmtId="0" fontId="1" fillId="0" borderId="0" applyNumberFormat="0" applyFill="0" applyBorder="0" applyAlignment="0" applyProtection="0"/>
    <xf numFmtId="0" fontId="62" fillId="0" borderId="51" applyNumberFormat="0" applyFill="0" applyAlignment="0" applyProtection="0"/>
    <xf numFmtId="0" fontId="57" fillId="42"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2" fillId="0" borderId="51" applyNumberFormat="0" applyFill="0" applyAlignment="0" applyProtection="0"/>
    <xf numFmtId="0" fontId="62" fillId="0" borderId="51" applyNumberFormat="0" applyFill="0" applyAlignment="0" applyProtection="0"/>
    <xf numFmtId="0" fontId="60" fillId="55" borderId="50" applyNumberFormat="0" applyAlignment="0" applyProtection="0"/>
    <xf numFmtId="0" fontId="3" fillId="58" borderId="49" applyNumberFormat="0" applyFont="0" applyAlignment="0" applyProtection="0"/>
    <xf numFmtId="0" fontId="60" fillId="55" borderId="50" applyNumberFormat="0" applyAlignment="0" applyProtection="0"/>
    <xf numFmtId="0" fontId="57" fillId="42" borderId="43" applyNumberFormat="0" applyAlignment="0" applyProtection="0"/>
    <xf numFmtId="0" fontId="49" fillId="55" borderId="43" applyNumberFormat="0" applyAlignment="0" applyProtection="0"/>
    <xf numFmtId="0" fontId="57" fillId="42" borderId="43" applyNumberFormat="0" applyAlignment="0" applyProtection="0"/>
    <xf numFmtId="0" fontId="46"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60" fillId="55" borderId="50"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2" fillId="0" borderId="51"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49" fillId="55"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57" fillId="42" borderId="43" applyNumberFormat="0" applyAlignment="0" applyProtection="0"/>
    <xf numFmtId="0" fontId="62" fillId="0" borderId="51" applyNumberFormat="0" applyFill="0" applyAlignment="0" applyProtection="0"/>
    <xf numFmtId="0" fontId="57" fillId="42" borderId="43" applyNumberFormat="0" applyAlignment="0" applyProtection="0"/>
    <xf numFmtId="0" fontId="60" fillId="55" borderId="50" applyNumberFormat="0" applyAlignment="0" applyProtection="0"/>
    <xf numFmtId="0" fontId="60" fillId="59" borderId="50" applyNumberFormat="0" applyAlignment="0" applyProtection="0"/>
    <xf numFmtId="0" fontId="57" fillId="42" borderId="43" applyNumberFormat="0" applyAlignment="0" applyProtection="0"/>
    <xf numFmtId="0" fontId="49" fillId="59" borderId="43" applyNumberFormat="0" applyAlignment="0" applyProtection="0"/>
    <xf numFmtId="0" fontId="57" fillId="42" borderId="43" applyNumberFormat="0" applyAlignment="0" applyProtection="0"/>
    <xf numFmtId="0" fontId="49" fillId="55" borderId="43" applyNumberFormat="0" applyAlignment="0" applyProtection="0"/>
    <xf numFmtId="0" fontId="60" fillId="55" borderId="50" applyNumberFormat="0" applyAlignment="0" applyProtection="0"/>
    <xf numFmtId="0" fontId="60" fillId="55" borderId="50" applyNumberFormat="0" applyAlignment="0" applyProtection="0"/>
    <xf numFmtId="0" fontId="62" fillId="0" borderId="51" applyNumberFormat="0" applyFill="0" applyAlignment="0" applyProtection="0"/>
    <xf numFmtId="0" fontId="49" fillId="55" borderId="43" applyNumberFormat="0" applyAlignment="0" applyProtection="0"/>
    <xf numFmtId="0" fontId="57" fillId="42" borderId="43" applyNumberFormat="0" applyAlignment="0" applyProtection="0"/>
    <xf numFmtId="0" fontId="62" fillId="0" borderId="51" applyNumberFormat="0" applyFill="0" applyAlignment="0" applyProtection="0"/>
    <xf numFmtId="0" fontId="3" fillId="58" borderId="49" applyNumberFormat="0" applyFont="0" applyAlignment="0" applyProtection="0"/>
    <xf numFmtId="0" fontId="49" fillId="59" borderId="43" applyNumberFormat="0" applyAlignment="0" applyProtection="0"/>
    <xf numFmtId="0" fontId="3" fillId="58" borderId="49" applyNumberFormat="0" applyFont="0" applyAlignment="0" applyProtection="0"/>
    <xf numFmtId="0" fontId="3" fillId="58" borderId="49" applyNumberFormat="0" applyFont="0" applyAlignment="0" applyProtection="0"/>
    <xf numFmtId="0" fontId="49" fillId="55" borderId="43" applyNumberFormat="0" applyAlignment="0" applyProtection="0"/>
    <xf numFmtId="0" fontId="57" fillId="42"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46" fillId="58" borderId="49" applyNumberFormat="0" applyFont="0" applyAlignment="0" applyProtection="0"/>
    <xf numFmtId="0" fontId="49" fillId="55"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57" fillId="42" borderId="43" applyNumberFormat="0" applyAlignment="0" applyProtection="0"/>
    <xf numFmtId="0" fontId="62" fillId="0" borderId="51" applyNumberFormat="0" applyFill="0" applyAlignment="0" applyProtection="0"/>
    <xf numFmtId="0" fontId="49" fillId="55" borderId="43" applyNumberFormat="0" applyAlignment="0" applyProtection="0"/>
    <xf numFmtId="0" fontId="49" fillId="59" borderId="43" applyNumberFormat="0" applyAlignment="0" applyProtection="0"/>
    <xf numFmtId="0" fontId="60" fillId="55" borderId="50" applyNumberFormat="0" applyAlignment="0" applyProtection="0"/>
    <xf numFmtId="0" fontId="3" fillId="58" borderId="49" applyNumberFormat="0" applyFont="0" applyAlignment="0" applyProtection="0"/>
    <xf numFmtId="0" fontId="49" fillId="55"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49" fillId="55"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3" fillId="58" borderId="49" applyNumberFormat="0" applyFont="0" applyAlignment="0" applyProtection="0"/>
    <xf numFmtId="0" fontId="49" fillId="59" borderId="43" applyNumberFormat="0" applyAlignment="0" applyProtection="0"/>
    <xf numFmtId="0" fontId="49" fillId="55" borderId="43" applyNumberFormat="0" applyAlignment="0" applyProtection="0"/>
    <xf numFmtId="0" fontId="49" fillId="59" borderId="43" applyNumberFormat="0" applyAlignment="0" applyProtection="0"/>
    <xf numFmtId="0" fontId="60" fillId="59" borderId="50" applyNumberFormat="0" applyAlignment="0" applyProtection="0"/>
    <xf numFmtId="0" fontId="49" fillId="55"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3" fillId="58" borderId="49" applyNumberFormat="0" applyFon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3" fillId="58" borderId="49" applyNumberFormat="0" applyFont="0" applyAlignment="0" applyProtection="0"/>
    <xf numFmtId="0" fontId="62" fillId="0" borderId="51" applyNumberFormat="0" applyFill="0" applyAlignment="0" applyProtection="0"/>
    <xf numFmtId="0" fontId="57" fillId="42" borderId="43" applyNumberFormat="0" applyAlignment="0" applyProtection="0"/>
    <xf numFmtId="0" fontId="62" fillId="0" borderId="54" applyNumberFormat="0" applyFill="0" applyAlignment="0" applyProtection="0"/>
    <xf numFmtId="0" fontId="49" fillId="59"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62" fillId="0" borderId="51" applyNumberFormat="0" applyFill="0" applyAlignment="0" applyProtection="0"/>
    <xf numFmtId="0" fontId="49" fillId="55"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3" fillId="58" borderId="49" applyNumberFormat="0" applyFon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0" fillId="55" borderId="50"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57" fillId="42" borderId="43" applyNumberFormat="0" applyAlignment="0" applyProtection="0"/>
    <xf numFmtId="0" fontId="49" fillId="55" borderId="43" applyNumberFormat="0" applyAlignment="0" applyProtection="0"/>
    <xf numFmtId="0" fontId="60" fillId="59" borderId="50" applyNumberFormat="0" applyAlignment="0" applyProtection="0"/>
    <xf numFmtId="0" fontId="49" fillId="59" borderId="43" applyNumberFormat="0" applyAlignment="0" applyProtection="0"/>
    <xf numFmtId="0" fontId="60" fillId="59" borderId="50" applyNumberFormat="0" applyAlignment="0" applyProtection="0"/>
    <xf numFmtId="0" fontId="46" fillId="58" borderId="49" applyNumberFormat="0" applyFont="0" applyAlignment="0" applyProtection="0"/>
    <xf numFmtId="0" fontId="49" fillId="59" borderId="43" applyNumberFormat="0" applyAlignment="0" applyProtection="0"/>
    <xf numFmtId="0" fontId="49" fillId="55" borderId="43" applyNumberFormat="0" applyAlignment="0" applyProtection="0"/>
    <xf numFmtId="0" fontId="62" fillId="0" borderId="54" applyNumberFormat="0" applyFill="0" applyAlignment="0" applyProtection="0"/>
    <xf numFmtId="0" fontId="60" fillId="59" borderId="50" applyNumberFormat="0" applyAlignment="0" applyProtection="0"/>
    <xf numFmtId="0" fontId="46"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3" fillId="58" borderId="49" applyNumberFormat="0" applyFont="0" applyAlignment="0" applyProtection="0"/>
    <xf numFmtId="0" fontId="3" fillId="58" borderId="49" applyNumberFormat="0" applyFont="0" applyAlignment="0" applyProtection="0"/>
    <xf numFmtId="0" fontId="49" fillId="59" borderId="43" applyNumberFormat="0" applyAlignment="0" applyProtection="0"/>
    <xf numFmtId="0" fontId="49" fillId="55" borderId="43" applyNumberFormat="0" applyAlignment="0" applyProtection="0"/>
    <xf numFmtId="0" fontId="62" fillId="0" borderId="51" applyNumberFormat="0" applyFill="0" applyAlignment="0" applyProtection="0"/>
    <xf numFmtId="0" fontId="57" fillId="42" borderId="43" applyNumberFormat="0" applyAlignment="0" applyProtection="0"/>
    <xf numFmtId="0" fontId="46" fillId="58" borderId="49" applyNumberFormat="0" applyFont="0" applyAlignment="0" applyProtection="0"/>
    <xf numFmtId="0" fontId="57" fillId="42" borderId="43" applyNumberFormat="0" applyAlignment="0" applyProtection="0"/>
    <xf numFmtId="0" fontId="62" fillId="0" borderId="51" applyNumberFormat="0" applyFill="0" applyAlignment="0" applyProtection="0"/>
    <xf numFmtId="0" fontId="3" fillId="58" borderId="49" applyNumberFormat="0" applyFon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49" fillId="55" borderId="43" applyNumberFormat="0" applyAlignment="0" applyProtection="0"/>
    <xf numFmtId="0" fontId="60" fillId="55" borderId="50" applyNumberFormat="0" applyAlignment="0" applyProtection="0"/>
    <xf numFmtId="0" fontId="57" fillId="42" borderId="43" applyNumberFormat="0" applyAlignment="0" applyProtection="0"/>
    <xf numFmtId="0" fontId="60" fillId="55" borderId="50"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57" fillId="42" borderId="43" applyNumberFormat="0" applyAlignment="0" applyProtection="0"/>
    <xf numFmtId="0" fontId="62" fillId="0" borderId="51" applyNumberFormat="0" applyFill="0" applyAlignment="0" applyProtection="0"/>
    <xf numFmtId="0" fontId="49" fillId="55" borderId="43" applyNumberFormat="0" applyAlignment="0" applyProtection="0"/>
    <xf numFmtId="0" fontId="3" fillId="58" borderId="49" applyNumberFormat="0" applyFont="0" applyAlignment="0" applyProtection="0"/>
    <xf numFmtId="0" fontId="62" fillId="0" borderId="51" applyNumberFormat="0" applyFill="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60" fillId="55" borderId="50" applyNumberFormat="0" applyAlignment="0" applyProtection="0"/>
    <xf numFmtId="0" fontId="49" fillId="55" borderId="43" applyNumberFormat="0" applyAlignment="0" applyProtection="0"/>
    <xf numFmtId="0" fontId="57" fillId="42" borderId="43" applyNumberFormat="0" applyAlignment="0" applyProtection="0"/>
    <xf numFmtId="0" fontId="62" fillId="0" borderId="54" applyNumberFormat="0" applyFill="0" applyAlignment="0" applyProtection="0"/>
    <xf numFmtId="0" fontId="46" fillId="58" borderId="49" applyNumberFormat="0" applyFont="0" applyAlignment="0" applyProtection="0"/>
    <xf numFmtId="0" fontId="62" fillId="0" borderId="54" applyNumberFormat="0" applyFill="0" applyAlignment="0" applyProtection="0"/>
    <xf numFmtId="0" fontId="46" fillId="58" borderId="49" applyNumberFormat="0" applyFont="0" applyAlignment="0" applyProtection="0"/>
    <xf numFmtId="0" fontId="49" fillId="55" borderId="43" applyNumberFormat="0" applyAlignment="0" applyProtection="0"/>
    <xf numFmtId="0" fontId="57" fillId="42"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49" fillId="55" borderId="43" applyNumberFormat="0" applyAlignment="0" applyProtection="0"/>
    <xf numFmtId="0" fontId="49" fillId="55" borderId="43" applyNumberFormat="0" applyAlignment="0" applyProtection="0"/>
    <xf numFmtId="0" fontId="57" fillId="42"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57" fillId="42" borderId="43" applyNumberFormat="0" applyAlignment="0" applyProtection="0"/>
    <xf numFmtId="0" fontId="62" fillId="0" borderId="54" applyNumberFormat="0" applyFill="0" applyAlignment="0" applyProtection="0"/>
    <xf numFmtId="0" fontId="49" fillId="55" borderId="43" applyNumberFormat="0" applyAlignment="0" applyProtection="0"/>
    <xf numFmtId="0" fontId="3" fillId="58" borderId="49" applyNumberFormat="0" applyFont="0" applyAlignment="0" applyProtection="0"/>
    <xf numFmtId="0" fontId="62" fillId="0" borderId="54" applyNumberFormat="0" applyFill="0" applyAlignment="0" applyProtection="0"/>
    <xf numFmtId="0" fontId="49" fillId="55" borderId="43" applyNumberFormat="0" applyAlignment="0" applyProtection="0"/>
    <xf numFmtId="0" fontId="62" fillId="0" borderId="54" applyNumberFormat="0" applyFill="0" applyAlignment="0" applyProtection="0"/>
    <xf numFmtId="0" fontId="3" fillId="58" borderId="49" applyNumberFormat="0" applyFont="0" applyAlignment="0" applyProtection="0"/>
    <xf numFmtId="0" fontId="62" fillId="0" borderId="51" applyNumberFormat="0" applyFill="0" applyAlignment="0" applyProtection="0"/>
    <xf numFmtId="0" fontId="57" fillId="42" borderId="43" applyNumberFormat="0" applyAlignment="0" applyProtection="0"/>
    <xf numFmtId="0" fontId="62" fillId="0" borderId="51" applyNumberFormat="0" applyFill="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62" fillId="0" borderId="51" applyNumberFormat="0" applyFill="0" applyAlignment="0" applyProtection="0"/>
    <xf numFmtId="0" fontId="49" fillId="59" borderId="43" applyNumberFormat="0" applyAlignment="0" applyProtection="0"/>
    <xf numFmtId="0" fontId="62" fillId="0" borderId="54" applyNumberFormat="0" applyFill="0" applyAlignment="0" applyProtection="0"/>
    <xf numFmtId="0" fontId="3" fillId="58" borderId="49" applyNumberFormat="0" applyFont="0" applyAlignment="0" applyProtection="0"/>
    <xf numFmtId="0" fontId="49" fillId="59" borderId="43" applyNumberFormat="0" applyAlignment="0" applyProtection="0"/>
    <xf numFmtId="0" fontId="60" fillId="55" borderId="50" applyNumberFormat="0" applyAlignment="0" applyProtection="0"/>
    <xf numFmtId="0" fontId="3" fillId="58" borderId="49" applyNumberFormat="0" applyFont="0" applyAlignment="0" applyProtection="0"/>
    <xf numFmtId="0" fontId="60" fillId="55" borderId="50" applyNumberFormat="0" applyAlignment="0" applyProtection="0"/>
    <xf numFmtId="0" fontId="49" fillId="55" borderId="43" applyNumberFormat="0" applyAlignment="0" applyProtection="0"/>
    <xf numFmtId="0" fontId="62" fillId="0" borderId="54" applyNumberFormat="0" applyFill="0" applyAlignment="0" applyProtection="0"/>
    <xf numFmtId="0" fontId="46" fillId="58" borderId="49" applyNumberFormat="0" applyFont="0" applyAlignment="0" applyProtection="0"/>
    <xf numFmtId="0" fontId="60" fillId="59" borderId="50" applyNumberFormat="0" applyAlignment="0" applyProtection="0"/>
    <xf numFmtId="0" fontId="3" fillId="58" borderId="49" applyNumberFormat="0" applyFont="0" applyAlignment="0" applyProtection="0"/>
    <xf numFmtId="0" fontId="46" fillId="58" borderId="49" applyNumberFormat="0" applyFon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57" fillId="42" borderId="43" applyNumberFormat="0" applyAlignment="0" applyProtection="0"/>
    <xf numFmtId="0" fontId="60" fillId="55" borderId="50" applyNumberFormat="0" applyAlignment="0" applyProtection="0"/>
    <xf numFmtId="0" fontId="60" fillId="55" borderId="50" applyNumberFormat="0" applyAlignment="0" applyProtection="0"/>
    <xf numFmtId="0" fontId="49" fillId="55" borderId="43" applyNumberFormat="0" applyAlignment="0" applyProtection="0"/>
    <xf numFmtId="0" fontId="49" fillId="59" borderId="43" applyNumberFormat="0" applyAlignment="0" applyProtection="0"/>
    <xf numFmtId="0" fontId="57" fillId="42" borderId="43" applyNumberFormat="0" applyAlignment="0" applyProtection="0"/>
    <xf numFmtId="0" fontId="49" fillId="55"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0" fillId="59" borderId="50" applyNumberFormat="0" applyAlignment="0" applyProtection="0"/>
    <xf numFmtId="0" fontId="49" fillId="59" borderId="43" applyNumberFormat="0" applyAlignment="0" applyProtection="0"/>
    <xf numFmtId="0" fontId="60" fillId="59" borderId="50"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0" fillId="59" borderId="50"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0" fillId="55"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62" fillId="0" borderId="54" applyNumberFormat="0" applyFill="0" applyAlignment="0" applyProtection="0"/>
    <xf numFmtId="0" fontId="62" fillId="0" borderId="54" applyNumberFormat="0" applyFill="0" applyAlignment="0" applyProtection="0"/>
    <xf numFmtId="0" fontId="62" fillId="0" borderId="51" applyNumberFormat="0" applyFill="0" applyAlignment="0" applyProtection="0"/>
    <xf numFmtId="0" fontId="62" fillId="0" borderId="51" applyNumberFormat="0" applyFill="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49" fillId="59" borderId="43" applyNumberFormat="0" applyAlignment="0" applyProtection="0"/>
    <xf numFmtId="0" fontId="60" fillId="59" borderId="50" applyNumberFormat="0" applyAlignment="0" applyProtection="0"/>
    <xf numFmtId="0" fontId="60" fillId="59" borderId="50" applyNumberFormat="0" applyAlignment="0" applyProtection="0"/>
    <xf numFmtId="0" fontId="49" fillId="55" borderId="43" applyNumberFormat="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49" fillId="55"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3" fillId="58" borderId="49" applyNumberFormat="0" applyFont="0" applyAlignment="0" applyProtection="0"/>
    <xf numFmtId="0" fontId="3"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6" fillId="58" borderId="49" applyNumberFormat="0" applyFont="0" applyAlignment="0" applyProtection="0"/>
    <xf numFmtId="0" fontId="49" fillId="59" borderId="43"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49" fillId="55" borderId="43" applyNumberFormat="0" applyAlignment="0" applyProtection="0"/>
    <xf numFmtId="0" fontId="60" fillId="55" borderId="50"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49" fillId="55" borderId="43" applyNumberFormat="0" applyAlignment="0" applyProtection="0"/>
    <xf numFmtId="0" fontId="57" fillId="42" borderId="43" applyNumberFormat="0" applyAlignment="0" applyProtection="0"/>
    <xf numFmtId="0" fontId="62" fillId="0" borderId="54" applyNumberFormat="0" applyFill="0" applyAlignment="0" applyProtection="0"/>
    <xf numFmtId="0" fontId="46" fillId="58" borderId="49" applyNumberFormat="0" applyFont="0" applyAlignment="0" applyProtection="0"/>
    <xf numFmtId="0" fontId="62" fillId="0" borderId="54" applyNumberFormat="0" applyFill="0" applyAlignment="0" applyProtection="0"/>
    <xf numFmtId="0" fontId="57" fillId="42"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62" fillId="0" borderId="54" applyNumberFormat="0" applyFill="0" applyAlignment="0" applyProtection="0"/>
    <xf numFmtId="0" fontId="49" fillId="55" borderId="43" applyNumberFormat="0" applyAlignment="0" applyProtection="0"/>
    <xf numFmtId="0" fontId="62" fillId="0" borderId="54" applyNumberFormat="0" applyFill="0" applyAlignment="0" applyProtection="0"/>
    <xf numFmtId="0" fontId="62" fillId="0" borderId="54" applyNumberFormat="0" applyFill="0" applyAlignment="0" applyProtection="0"/>
    <xf numFmtId="0" fontId="62" fillId="0" borderId="51" applyNumberFormat="0" applyFill="0" applyAlignment="0" applyProtection="0"/>
    <xf numFmtId="0" fontId="62" fillId="0" borderId="51" applyNumberFormat="0" applyFill="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0" fillId="55" borderId="50" applyNumberFormat="0" applyAlignment="0" applyProtection="0"/>
    <xf numFmtId="0" fontId="60" fillId="55" borderId="50" applyNumberFormat="0" applyAlignment="0" applyProtection="0"/>
    <xf numFmtId="0" fontId="3" fillId="58" borderId="49" applyNumberFormat="0" applyFont="0" applyAlignment="0" applyProtection="0"/>
    <xf numFmtId="0" fontId="62" fillId="0" borderId="51" applyNumberFormat="0" applyFill="0" applyAlignment="0" applyProtection="0"/>
    <xf numFmtId="0" fontId="60" fillId="55" borderId="50" applyNumberFormat="0" applyAlignment="0" applyProtection="0"/>
    <xf numFmtId="0" fontId="57" fillId="42" borderId="43" applyNumberFormat="0" applyAlignment="0" applyProtection="0"/>
    <xf numFmtId="0" fontId="49" fillId="55"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49" fillId="55"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57" fillId="42"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2" fillId="0" borderId="51"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3" fillId="0" borderId="0"/>
    <xf numFmtId="171" fontId="76" fillId="0" borderId="55" applyNumberFormat="0" applyFill="0">
      <alignment horizontal="right"/>
    </xf>
    <xf numFmtId="172" fontId="77" fillId="0" borderId="55">
      <alignment horizontal="right" vertical="center"/>
    </xf>
    <xf numFmtId="49" fontId="78" fillId="0" borderId="55">
      <alignment horizontal="left" vertical="center"/>
    </xf>
    <xf numFmtId="173" fontId="79" fillId="0" borderId="55">
      <alignment horizontal="right"/>
    </xf>
    <xf numFmtId="0" fontId="80" fillId="0" borderId="55">
      <alignment horizontal="left"/>
    </xf>
    <xf numFmtId="0" fontId="82" fillId="0" borderId="55">
      <alignment horizontal="left" vertical="center"/>
    </xf>
    <xf numFmtId="0" fontId="76" fillId="0" borderId="55">
      <alignment horizontal="left" vertical="center"/>
    </xf>
    <xf numFmtId="49" fontId="80" fillId="62" borderId="10">
      <alignment horizontal="left" vertical="center"/>
    </xf>
    <xf numFmtId="49" fontId="78" fillId="0" borderId="55">
      <alignment horizontal="left"/>
    </xf>
    <xf numFmtId="49" fontId="84" fillId="0" borderId="55" applyFill="0">
      <alignment horizontal="left" vertical="center"/>
    </xf>
    <xf numFmtId="0" fontId="60" fillId="55" borderId="50" applyNumberFormat="0" applyAlignment="0" applyProtection="0"/>
    <xf numFmtId="49" fontId="77" fillId="0" borderId="55">
      <alignment horizontal="left"/>
    </xf>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49" fillId="55"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57" fillId="42" borderId="43" applyNumberFormat="0" applyAlignment="0" applyProtection="0"/>
    <xf numFmtId="0" fontId="46" fillId="58" borderId="49" applyNumberFormat="0" applyFont="0" applyAlignment="0" applyProtection="0"/>
    <xf numFmtId="0" fontId="60" fillId="55" borderId="50" applyNumberFormat="0" applyAlignment="0" applyProtection="0"/>
    <xf numFmtId="0" fontId="3" fillId="58" borderId="49" applyNumberFormat="0" applyFont="0" applyAlignment="0" applyProtection="0"/>
    <xf numFmtId="0" fontId="60" fillId="55" borderId="50" applyNumberFormat="0" applyAlignment="0" applyProtection="0"/>
    <xf numFmtId="0" fontId="57" fillId="42"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57" fillId="42"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3" fillId="58" borderId="49" applyNumberFormat="0" applyFont="0" applyAlignment="0" applyProtection="0"/>
    <xf numFmtId="0" fontId="62" fillId="0" borderId="51" applyNumberFormat="0" applyFill="0" applyAlignment="0" applyProtection="0"/>
    <xf numFmtId="0" fontId="49" fillId="55" borderId="43" applyNumberFormat="0" applyAlignment="0" applyProtection="0"/>
    <xf numFmtId="0" fontId="60" fillId="55" borderId="50" applyNumberFormat="0" applyAlignment="0" applyProtection="0"/>
    <xf numFmtId="0" fontId="62" fillId="0" borderId="51"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49" fillId="55" borderId="43" applyNumberFormat="0" applyAlignment="0" applyProtection="0"/>
    <xf numFmtId="0" fontId="60" fillId="55" borderId="50"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49" fillId="55" borderId="43" applyNumberFormat="0" applyAlignment="0" applyProtection="0"/>
    <xf numFmtId="0" fontId="62" fillId="0" borderId="51" applyNumberFormat="0" applyFill="0" applyAlignment="0" applyProtection="0"/>
    <xf numFmtId="0" fontId="49" fillId="55" borderId="43" applyNumberFormat="0" applyAlignment="0" applyProtection="0"/>
    <xf numFmtId="0" fontId="60" fillId="55" borderId="50" applyNumberFormat="0" applyAlignment="0" applyProtection="0"/>
    <xf numFmtId="0" fontId="3" fillId="58" borderId="49" applyNumberFormat="0" applyFont="0" applyAlignment="0" applyProtection="0"/>
    <xf numFmtId="0" fontId="3" fillId="58" borderId="49" applyNumberFormat="0" applyFont="0" applyAlignment="0" applyProtection="0"/>
    <xf numFmtId="0" fontId="46" fillId="58" borderId="49" applyNumberFormat="0" applyFont="0" applyAlignment="0" applyProtection="0"/>
    <xf numFmtId="0" fontId="49" fillId="55" borderId="43" applyNumberFormat="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62" fillId="0" borderId="54" applyNumberFormat="0" applyFill="0" applyAlignment="0" applyProtection="0"/>
    <xf numFmtId="0" fontId="57" fillId="42" borderId="43" applyNumberFormat="0" applyAlignment="0" applyProtection="0"/>
    <xf numFmtId="0" fontId="60" fillId="55" borderId="50" applyNumberFormat="0" applyAlignment="0" applyProtection="0"/>
    <xf numFmtId="0" fontId="49" fillId="55" borderId="43" applyNumberFormat="0" applyAlignment="0" applyProtection="0"/>
    <xf numFmtId="0" fontId="57" fillId="42" borderId="43" applyNumberFormat="0" applyAlignment="0" applyProtection="0"/>
    <xf numFmtId="0" fontId="62" fillId="0" borderId="51" applyNumberFormat="0" applyFill="0" applyAlignment="0" applyProtection="0"/>
    <xf numFmtId="0" fontId="49" fillId="55" borderId="43" applyNumberFormat="0" applyAlignment="0" applyProtection="0"/>
    <xf numFmtId="0" fontId="60" fillId="55" borderId="50" applyNumberFormat="0" applyAlignment="0" applyProtection="0"/>
    <xf numFmtId="0" fontId="49" fillId="59" borderId="43" applyNumberFormat="0" applyAlignment="0" applyProtection="0"/>
    <xf numFmtId="0" fontId="60" fillId="55" borderId="50" applyNumberFormat="0" applyAlignment="0" applyProtection="0"/>
    <xf numFmtId="0" fontId="57" fillId="42" borderId="43" applyNumberFormat="0" applyAlignment="0" applyProtection="0"/>
    <xf numFmtId="0" fontId="49" fillId="55" borderId="43" applyNumberFormat="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62" fillId="0" borderId="51" applyNumberFormat="0" applyFill="0" applyAlignment="0" applyProtection="0"/>
    <xf numFmtId="0" fontId="3" fillId="58" borderId="49" applyNumberFormat="0" applyFont="0" applyAlignment="0" applyProtection="0"/>
    <xf numFmtId="0" fontId="57" fillId="42" borderId="43" applyNumberFormat="0" applyAlignment="0" applyProtection="0"/>
    <xf numFmtId="0" fontId="62" fillId="0" borderId="54" applyNumberFormat="0" applyFill="0" applyAlignment="0" applyProtection="0"/>
    <xf numFmtId="0" fontId="62" fillId="0" borderId="54" applyNumberFormat="0" applyFill="0" applyAlignment="0" applyProtection="0"/>
    <xf numFmtId="0" fontId="49" fillId="59" borderId="43" applyNumberFormat="0" applyAlignment="0" applyProtection="0"/>
    <xf numFmtId="0" fontId="62" fillId="0" borderId="54" applyNumberFormat="0" applyFill="0" applyAlignment="0" applyProtection="0"/>
    <xf numFmtId="0" fontId="3" fillId="58" borderId="49" applyNumberFormat="0" applyFont="0" applyAlignment="0" applyProtection="0"/>
    <xf numFmtId="0" fontId="3" fillId="58" borderId="49" applyNumberFormat="0" applyFont="0" applyAlignment="0" applyProtection="0"/>
    <xf numFmtId="0" fontId="62" fillId="0" borderId="51" applyNumberFormat="0" applyFill="0" applyAlignment="0" applyProtection="0"/>
    <xf numFmtId="0" fontId="49" fillId="55" borderId="43" applyNumberFormat="0" applyAlignment="0" applyProtection="0"/>
    <xf numFmtId="0" fontId="60" fillId="55" borderId="50" applyNumberFormat="0" applyAlignment="0" applyProtection="0"/>
    <xf numFmtId="0" fontId="49" fillId="55" borderId="43" applyNumberFormat="0" applyAlignment="0" applyProtection="0"/>
    <xf numFmtId="0" fontId="57" fillId="42"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57" fillId="42" borderId="43" applyNumberFormat="0" applyAlignment="0" applyProtection="0"/>
    <xf numFmtId="0" fontId="62" fillId="0" borderId="51" applyNumberFormat="0" applyFill="0" applyAlignment="0" applyProtection="0"/>
    <xf numFmtId="0" fontId="49" fillId="55" borderId="43" applyNumberFormat="0" applyAlignment="0" applyProtection="0"/>
    <xf numFmtId="0" fontId="60" fillId="59" borderId="50" applyNumberFormat="0" applyAlignment="0" applyProtection="0"/>
    <xf numFmtId="0" fontId="57" fillId="42" borderId="43" applyNumberFormat="0" applyAlignment="0" applyProtection="0"/>
    <xf numFmtId="0" fontId="62" fillId="0" borderId="54" applyNumberFormat="0" applyFill="0" applyAlignment="0" applyProtection="0"/>
    <xf numFmtId="0" fontId="46" fillId="58" borderId="49" applyNumberFormat="0" applyFon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57" fillId="42" borderId="43" applyNumberFormat="0" applyAlignment="0" applyProtection="0"/>
    <xf numFmtId="0" fontId="60" fillId="55" borderId="50" applyNumberFormat="0" applyAlignment="0" applyProtection="0"/>
    <xf numFmtId="0" fontId="49" fillId="55" borderId="43" applyNumberFormat="0" applyAlignment="0" applyProtection="0"/>
    <xf numFmtId="0" fontId="49" fillId="55" borderId="43" applyNumberFormat="0" applyAlignment="0" applyProtection="0"/>
    <xf numFmtId="0" fontId="49" fillId="59" borderId="43" applyNumberFormat="0" applyAlignment="0" applyProtection="0"/>
    <xf numFmtId="0" fontId="57" fillId="42" borderId="43" applyNumberFormat="0" applyAlignment="0" applyProtection="0"/>
    <xf numFmtId="0" fontId="49" fillId="55"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60" fillId="59" borderId="50"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0" fillId="59" borderId="50"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4" applyNumberFormat="0" applyFill="0" applyAlignment="0" applyProtection="0"/>
    <xf numFmtId="0" fontId="60" fillId="55" borderId="50" applyNumberFormat="0" applyAlignment="0" applyProtection="0"/>
    <xf numFmtId="0" fontId="62" fillId="0" borderId="54" applyNumberFormat="0" applyFill="0" applyAlignment="0" applyProtection="0"/>
    <xf numFmtId="0" fontId="62" fillId="0" borderId="54" applyNumberFormat="0" applyFill="0" applyAlignment="0" applyProtection="0"/>
    <xf numFmtId="0" fontId="49" fillId="55" borderId="43" applyNumberFormat="0" applyAlignment="0" applyProtection="0"/>
    <xf numFmtId="0" fontId="49" fillId="55" borderId="43" applyNumberFormat="0" applyAlignment="0" applyProtection="0"/>
    <xf numFmtId="0" fontId="62" fillId="0" borderId="54" applyNumberFormat="0" applyFill="0" applyAlignment="0" applyProtection="0"/>
    <xf numFmtId="0" fontId="60" fillId="59" borderId="50" applyNumberFormat="0" applyAlignment="0" applyProtection="0"/>
    <xf numFmtId="0" fontId="49" fillId="55" borderId="43" applyNumberFormat="0" applyAlignment="0" applyProtection="0"/>
    <xf numFmtId="0" fontId="62" fillId="0" borderId="54" applyNumberFormat="0" applyFill="0" applyAlignment="0" applyProtection="0"/>
    <xf numFmtId="0" fontId="3" fillId="58" borderId="49" applyNumberFormat="0" applyFont="0" applyAlignment="0" applyProtection="0"/>
    <xf numFmtId="0" fontId="3" fillId="58" borderId="49" applyNumberFormat="0" applyFont="0" applyAlignment="0" applyProtection="0"/>
    <xf numFmtId="0" fontId="62" fillId="0" borderId="54"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62" fillId="0" borderId="51" applyNumberFormat="0" applyFill="0" applyAlignment="0" applyProtection="0"/>
    <xf numFmtId="0" fontId="60" fillId="59" borderId="50" applyNumberFormat="0" applyAlignment="0" applyProtection="0"/>
    <xf numFmtId="0" fontId="49" fillId="59" borderId="43" applyNumberFormat="0" applyAlignment="0" applyProtection="0"/>
    <xf numFmtId="0" fontId="57" fillId="42" borderId="43" applyNumberFormat="0" applyAlignment="0" applyProtection="0"/>
    <xf numFmtId="0" fontId="60" fillId="55" borderId="50" applyNumberFormat="0" applyAlignment="0" applyProtection="0"/>
    <xf numFmtId="0" fontId="49" fillId="59" borderId="43" applyNumberFormat="0" applyAlignment="0" applyProtection="0"/>
    <xf numFmtId="0" fontId="62" fillId="0" borderId="51" applyNumberFormat="0" applyFill="0" applyAlignment="0" applyProtection="0"/>
    <xf numFmtId="0" fontId="60" fillId="55" borderId="50" applyNumberForma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62" fillId="0" borderId="51" applyNumberFormat="0" applyFill="0" applyAlignment="0" applyProtection="0"/>
    <xf numFmtId="0" fontId="60" fillId="55" borderId="50" applyNumberFormat="0" applyAlignment="0" applyProtection="0"/>
    <xf numFmtId="0" fontId="60" fillId="55" borderId="50" applyNumberFormat="0" applyAlignment="0" applyProtection="0"/>
    <xf numFmtId="0" fontId="60" fillId="55" borderId="50" applyNumberFormat="0" applyAlignment="0" applyProtection="0"/>
    <xf numFmtId="0" fontId="57" fillId="42" borderId="43" applyNumberFormat="0" applyAlignment="0" applyProtection="0"/>
    <xf numFmtId="0" fontId="60" fillId="55" borderId="50" applyNumberFormat="0" applyAlignment="0" applyProtection="0"/>
    <xf numFmtId="0" fontId="60" fillId="55" borderId="50" applyNumberFormat="0" applyAlignment="0" applyProtection="0"/>
    <xf numFmtId="0" fontId="57" fillId="42" borderId="43" applyNumberFormat="0" applyAlignment="0" applyProtection="0"/>
    <xf numFmtId="0" fontId="60" fillId="59" borderId="50" applyNumberFormat="0" applyAlignment="0" applyProtection="0"/>
    <xf numFmtId="0" fontId="49" fillId="59" borderId="43" applyNumberFormat="0" applyAlignment="0" applyProtection="0"/>
    <xf numFmtId="0" fontId="62" fillId="0" borderId="54" applyNumberFormat="0" applyFill="0" applyAlignment="0" applyProtection="0"/>
    <xf numFmtId="0" fontId="3" fillId="58" borderId="49" applyNumberFormat="0" applyFont="0" applyAlignment="0" applyProtection="0"/>
    <xf numFmtId="0" fontId="62" fillId="0" borderId="54" applyNumberFormat="0" applyFill="0" applyAlignment="0" applyProtection="0"/>
    <xf numFmtId="0" fontId="46" fillId="58" borderId="49" applyNumberFormat="0" applyFont="0" applyAlignment="0" applyProtection="0"/>
    <xf numFmtId="0" fontId="49" fillId="59" borderId="43" applyNumberFormat="0" applyAlignment="0" applyProtection="0"/>
    <xf numFmtId="0" fontId="57" fillId="42"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62" fillId="0" borderId="51"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4" applyNumberFormat="0" applyFill="0" applyAlignment="0" applyProtection="0"/>
    <xf numFmtId="0" fontId="62" fillId="0" borderId="54" applyNumberFormat="0" applyFill="0" applyAlignment="0" applyProtection="0"/>
    <xf numFmtId="0" fontId="62" fillId="0" borderId="54" applyNumberFormat="0" applyFill="0" applyAlignment="0" applyProtection="0"/>
    <xf numFmtId="0" fontId="57" fillId="42"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60" fillId="55" borderId="50" applyNumberFormat="0" applyAlignment="0" applyProtection="0"/>
    <xf numFmtId="0" fontId="60" fillId="55" borderId="50" applyNumberFormat="0" applyAlignment="0" applyProtection="0"/>
    <xf numFmtId="0" fontId="57" fillId="42" borderId="43" applyNumberFormat="0" applyAlignment="0" applyProtection="0"/>
    <xf numFmtId="0" fontId="3" fillId="58" borderId="49" applyNumberFormat="0" applyFont="0" applyAlignment="0" applyProtection="0"/>
    <xf numFmtId="0" fontId="46" fillId="58" borderId="49" applyNumberFormat="0" applyFont="0" applyAlignment="0" applyProtection="0"/>
    <xf numFmtId="0" fontId="60" fillId="59" borderId="50" applyNumberFormat="0" applyAlignment="0" applyProtection="0"/>
    <xf numFmtId="0" fontId="46" fillId="58" borderId="49" applyNumberFormat="0" applyFont="0" applyAlignment="0" applyProtection="0"/>
    <xf numFmtId="0" fontId="60" fillId="59" borderId="50" applyNumberFormat="0" applyAlignment="0" applyProtection="0"/>
    <xf numFmtId="0" fontId="60" fillId="55" borderId="50" applyNumberFormat="0" applyAlignment="0" applyProtection="0"/>
    <xf numFmtId="0" fontId="49" fillId="59" borderId="43" applyNumberFormat="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49" fillId="55"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9"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62" fillId="0" borderId="51" applyNumberFormat="0" applyFill="0" applyAlignment="0" applyProtection="0"/>
    <xf numFmtId="0" fontId="3" fillId="58" borderId="49" applyNumberFormat="0" applyFont="0" applyAlignment="0" applyProtection="0"/>
    <xf numFmtId="0" fontId="49" fillId="59" borderId="43"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0" fillId="59"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49" fillId="55" borderId="43" applyNumberFormat="0" applyAlignment="0" applyProtection="0"/>
    <xf numFmtId="0" fontId="62" fillId="0" borderId="51"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49" fillId="55" borderId="43" applyNumberFormat="0" applyAlignment="0" applyProtection="0"/>
    <xf numFmtId="0" fontId="57" fillId="42" borderId="43" applyNumberFormat="0" applyAlignment="0" applyProtection="0"/>
    <xf numFmtId="0" fontId="46" fillId="58" borderId="49" applyNumberFormat="0" applyFont="0" applyAlignment="0" applyProtection="0"/>
    <xf numFmtId="0" fontId="57" fillId="42" borderId="43" applyNumberFormat="0" applyAlignment="0" applyProtection="0"/>
    <xf numFmtId="0" fontId="62" fillId="0" borderId="54" applyNumberFormat="0" applyFill="0" applyAlignment="0" applyProtection="0"/>
    <xf numFmtId="0" fontId="49" fillId="55" borderId="43" applyNumberFormat="0" applyAlignment="0" applyProtection="0"/>
    <xf numFmtId="0" fontId="62" fillId="0" borderId="54" applyNumberFormat="0" applyFill="0" applyAlignment="0" applyProtection="0"/>
    <xf numFmtId="0" fontId="62" fillId="0" borderId="54" applyNumberFormat="0" applyFill="0" applyAlignment="0" applyProtection="0"/>
    <xf numFmtId="0" fontId="62" fillId="0" borderId="51" applyNumberFormat="0" applyFill="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57" fillId="42" borderId="43" applyNumberFormat="0" applyAlignment="0" applyProtection="0"/>
    <xf numFmtId="0" fontId="60" fillId="55" borderId="50" applyNumberFormat="0" applyAlignment="0" applyProtection="0"/>
    <xf numFmtId="0" fontId="3" fillId="58" borderId="49" applyNumberFormat="0" applyFont="0" applyAlignment="0" applyProtection="0"/>
    <xf numFmtId="0" fontId="60" fillId="55" borderId="50" applyNumberFormat="0" applyAlignment="0" applyProtection="0"/>
    <xf numFmtId="0" fontId="49" fillId="55" borderId="43" applyNumberFormat="0" applyAlignment="0" applyProtection="0"/>
    <xf numFmtId="0" fontId="57" fillId="42"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49" fillId="55" borderId="43" applyNumberFormat="0" applyAlignment="0" applyProtection="0"/>
    <xf numFmtId="0" fontId="62" fillId="0" borderId="51" applyNumberFormat="0" applyFill="0" applyAlignment="0" applyProtection="0"/>
    <xf numFmtId="0" fontId="60" fillId="55" borderId="50" applyNumberFormat="0" applyAlignment="0" applyProtection="0"/>
    <xf numFmtId="0" fontId="60" fillId="55" borderId="50" applyNumberFormat="0" applyAlignment="0" applyProtection="0"/>
    <xf numFmtId="0" fontId="3" fillId="58" borderId="49" applyNumberFormat="0" applyFont="0" applyAlignment="0" applyProtection="0"/>
    <xf numFmtId="0" fontId="3" fillId="58" borderId="49" applyNumberFormat="0" applyFont="0" applyAlignment="0" applyProtection="0"/>
    <xf numFmtId="0" fontId="62" fillId="0" borderId="54" applyNumberFormat="0" applyFill="0" applyAlignment="0" applyProtection="0"/>
    <xf numFmtId="0" fontId="62" fillId="0" borderId="54" applyNumberFormat="0" applyFill="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49" fillId="55"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57" fillId="42"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2" fillId="0" borderId="51"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49" fillId="59" borderId="43" applyNumberFormat="0" applyAlignment="0" applyProtection="0"/>
    <xf numFmtId="0" fontId="62" fillId="0" borderId="51" applyNumberFormat="0" applyFill="0" applyAlignment="0" applyProtection="0"/>
    <xf numFmtId="0" fontId="60" fillId="55" borderId="50" applyNumberFormat="0" applyAlignment="0" applyProtection="0"/>
    <xf numFmtId="0" fontId="57" fillId="42" borderId="43" applyNumberFormat="0" applyAlignment="0" applyProtection="0"/>
    <xf numFmtId="0" fontId="49" fillId="55" borderId="43" applyNumberFormat="0" applyAlignment="0" applyProtection="0"/>
    <xf numFmtId="0" fontId="3" fillId="58" borderId="49" applyNumberFormat="0" applyFont="0" applyAlignment="0" applyProtection="0"/>
    <xf numFmtId="0" fontId="62" fillId="0" borderId="51" applyNumberFormat="0" applyFill="0" applyAlignment="0" applyProtection="0"/>
    <xf numFmtId="0" fontId="62" fillId="0" borderId="51" applyNumberFormat="0" applyFill="0" applyAlignment="0" applyProtection="0"/>
    <xf numFmtId="0" fontId="62" fillId="0" borderId="51" applyNumberFormat="0" applyFill="0" applyAlignment="0" applyProtection="0"/>
    <xf numFmtId="0" fontId="49" fillId="55" borderId="43" applyNumberFormat="0" applyAlignment="0" applyProtection="0"/>
    <xf numFmtId="0" fontId="60" fillId="55" borderId="50" applyNumberFormat="0" applyAlignment="0" applyProtection="0"/>
    <xf numFmtId="0" fontId="57" fillId="42" borderId="43"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60" fillId="55" borderId="50"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57" fillId="42" borderId="43" applyNumberFormat="0" applyAlignment="0" applyProtection="0"/>
    <xf numFmtId="0" fontId="60" fillId="55" borderId="50" applyNumberFormat="0" applyAlignment="0" applyProtection="0"/>
    <xf numFmtId="0" fontId="49" fillId="55"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49" fillId="55" borderId="43" applyNumberFormat="0" applyAlignment="0" applyProtection="0"/>
    <xf numFmtId="0" fontId="57" fillId="42" borderId="43" applyNumberFormat="0" applyAlignment="0" applyProtection="0"/>
    <xf numFmtId="0" fontId="60" fillId="55" borderId="50" applyNumberFormat="0" applyAlignment="0" applyProtection="0"/>
    <xf numFmtId="0" fontId="3" fillId="58" borderId="49" applyNumberFormat="0" applyFont="0" applyAlignment="0" applyProtection="0"/>
    <xf numFmtId="0" fontId="62" fillId="0" borderId="51" applyNumberFormat="0" applyFill="0" applyAlignment="0" applyProtection="0"/>
    <xf numFmtId="0" fontId="3" fillId="58" borderId="49" applyNumberFormat="0" applyFont="0" applyAlignment="0" applyProtection="0"/>
    <xf numFmtId="0" fontId="49" fillId="55" borderId="43" applyNumberFormat="0" applyAlignment="0" applyProtection="0"/>
    <xf numFmtId="0" fontId="57" fillId="42" borderId="43" applyNumberFormat="0" applyAlignment="0" applyProtection="0"/>
    <xf numFmtId="0" fontId="60" fillId="55" borderId="50" applyNumberFormat="0" applyAlignment="0" applyProtection="0"/>
    <xf numFmtId="0" fontId="60" fillId="55" borderId="50" applyNumberFormat="0" applyAlignment="0" applyProtection="0"/>
    <xf numFmtId="0" fontId="49" fillId="59" borderId="43" applyNumberFormat="0" applyAlignment="0" applyProtection="0"/>
    <xf numFmtId="0" fontId="3" fillId="58" borderId="49" applyNumberFormat="0" applyFont="0" applyAlignment="0" applyProtection="0"/>
    <xf numFmtId="0" fontId="3"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62" fillId="0" borderId="51" applyNumberFormat="0" applyFill="0" applyAlignment="0" applyProtection="0"/>
    <xf numFmtId="0" fontId="49" fillId="59" borderId="43" applyNumberForma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60" fillId="55" borderId="50" applyNumberFormat="0" applyAlignment="0" applyProtection="0"/>
    <xf numFmtId="0" fontId="60" fillId="55" borderId="50"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46" fillId="58" borderId="49" applyNumberFormat="0" applyFont="0" applyAlignment="0" applyProtection="0"/>
    <xf numFmtId="0" fontId="60" fillId="59" borderId="50" applyNumberFormat="0" applyAlignment="0" applyProtection="0"/>
    <xf numFmtId="0" fontId="46" fillId="58" borderId="49" applyNumberFormat="0" applyFont="0" applyAlignment="0" applyProtection="0"/>
    <xf numFmtId="0" fontId="60" fillId="59" borderId="50" applyNumberFormat="0" applyAlignment="0" applyProtection="0"/>
    <xf numFmtId="0" fontId="46" fillId="58" borderId="49" applyNumberFormat="0" applyFont="0" applyAlignment="0" applyProtection="0"/>
    <xf numFmtId="0" fontId="60" fillId="59" borderId="50" applyNumberFormat="0" applyAlignment="0" applyProtection="0"/>
    <xf numFmtId="0" fontId="3" fillId="58" borderId="49" applyNumberFormat="0" applyFont="0" applyAlignment="0" applyProtection="0"/>
    <xf numFmtId="0" fontId="60" fillId="55" borderId="50" applyNumberFormat="0" applyAlignment="0" applyProtection="0"/>
    <xf numFmtId="0" fontId="49" fillId="55"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49" fontId="80" fillId="62" borderId="10">
      <alignment horizontal="left" vertical="center"/>
    </xf>
    <xf numFmtId="0" fontId="62" fillId="0" borderId="54" applyNumberFormat="0" applyFill="0" applyAlignment="0" applyProtection="0"/>
    <xf numFmtId="0" fontId="62" fillId="0" borderId="51" applyNumberFormat="0" applyFill="0" applyAlignment="0" applyProtection="0"/>
    <xf numFmtId="0" fontId="49" fillId="55" borderId="43" applyNumberFormat="0" applyAlignment="0" applyProtection="0"/>
    <xf numFmtId="0" fontId="49" fillId="55" borderId="43" applyNumberFormat="0" applyAlignment="0" applyProtection="0"/>
    <xf numFmtId="0" fontId="62" fillId="0" borderId="51" applyNumberFormat="0" applyFill="0" applyAlignment="0" applyProtection="0"/>
    <xf numFmtId="0" fontId="60" fillId="55" borderId="50" applyNumberFormat="0" applyAlignment="0" applyProtection="0"/>
    <xf numFmtId="0" fontId="57" fillId="42" borderId="43" applyNumberFormat="0" applyAlignment="0" applyProtection="0"/>
    <xf numFmtId="0" fontId="57" fillId="42" borderId="43" applyNumberFormat="0" applyAlignment="0" applyProtection="0"/>
    <xf numFmtId="0" fontId="49" fillId="55" borderId="43" applyNumberFormat="0" applyAlignment="0" applyProtection="0"/>
    <xf numFmtId="0" fontId="60" fillId="59" borderId="50" applyNumberFormat="0" applyAlignment="0" applyProtection="0"/>
    <xf numFmtId="0" fontId="3" fillId="58" borderId="49" applyNumberFormat="0" applyFont="0" applyAlignment="0" applyProtection="0"/>
    <xf numFmtId="0" fontId="49" fillId="59" borderId="43" applyNumberFormat="0" applyAlignment="0" applyProtection="0"/>
    <xf numFmtId="0" fontId="62" fillId="0" borderId="54" applyNumberFormat="0" applyFill="0" applyAlignment="0" applyProtection="0"/>
    <xf numFmtId="0" fontId="49" fillId="59" borderId="43" applyNumberFormat="0" applyAlignment="0" applyProtection="0"/>
    <xf numFmtId="0" fontId="62" fillId="0" borderId="54" applyNumberFormat="0" applyFill="0" applyAlignment="0" applyProtection="0"/>
    <xf numFmtId="0" fontId="49" fillId="59" borderId="43" applyNumberFormat="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49" fillId="55" borderId="43" applyNumberFormat="0" applyAlignment="0" applyProtection="0"/>
    <xf numFmtId="0" fontId="60" fillId="55" borderId="50" applyNumberFormat="0" applyAlignment="0" applyProtection="0"/>
    <xf numFmtId="0" fontId="3" fillId="58" borderId="49" applyNumberFormat="0" applyFont="0" applyAlignment="0" applyProtection="0"/>
    <xf numFmtId="0" fontId="62" fillId="0" borderId="51" applyNumberFormat="0" applyFill="0" applyAlignment="0" applyProtection="0"/>
    <xf numFmtId="0" fontId="49" fillId="55" borderId="43" applyNumberFormat="0" applyAlignment="0" applyProtection="0"/>
    <xf numFmtId="0" fontId="3" fillId="58" borderId="49" applyNumberFormat="0" applyFont="0" applyAlignment="0" applyProtection="0"/>
    <xf numFmtId="0" fontId="57" fillId="42" borderId="43" applyNumberFormat="0" applyAlignment="0" applyProtection="0"/>
    <xf numFmtId="0" fontId="57" fillId="42" borderId="43" applyNumberFormat="0" applyAlignment="0" applyProtection="0"/>
    <xf numFmtId="0" fontId="60" fillId="55"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57" fillId="42" borderId="43" applyNumberFormat="0" applyAlignment="0" applyProtection="0"/>
    <xf numFmtId="0" fontId="60" fillId="55" borderId="50" applyNumberFormat="0" applyAlignment="0" applyProtection="0"/>
    <xf numFmtId="0" fontId="57" fillId="42" borderId="43" applyNumberFormat="0" applyAlignment="0" applyProtection="0"/>
    <xf numFmtId="0" fontId="3" fillId="58" borderId="49" applyNumberFormat="0" applyFont="0" applyAlignment="0" applyProtection="0"/>
    <xf numFmtId="0" fontId="62" fillId="0" borderId="51" applyNumberFormat="0" applyFill="0" applyAlignment="0" applyProtection="0"/>
    <xf numFmtId="0" fontId="3" fillId="58" borderId="49" applyNumberFormat="0" applyFont="0" applyAlignment="0" applyProtection="0"/>
    <xf numFmtId="0" fontId="62" fillId="0" borderId="51" applyNumberFormat="0" applyFill="0" applyAlignment="0" applyProtection="0"/>
    <xf numFmtId="0" fontId="62" fillId="0" borderId="51" applyNumberFormat="0" applyFill="0" applyAlignment="0" applyProtection="0"/>
    <xf numFmtId="0" fontId="62" fillId="0" borderId="51" applyNumberFormat="0" applyFill="0" applyAlignment="0" applyProtection="0"/>
    <xf numFmtId="0" fontId="60" fillId="55" borderId="50" applyNumberFormat="0" applyAlignment="0" applyProtection="0"/>
    <xf numFmtId="0" fontId="49" fillId="55" borderId="43" applyNumberFormat="0" applyAlignment="0" applyProtection="0"/>
    <xf numFmtId="0" fontId="49" fillId="55" borderId="43" applyNumberFormat="0" applyAlignment="0" applyProtection="0"/>
    <xf numFmtId="0" fontId="3" fillId="58" borderId="49" applyNumberFormat="0" applyFont="0" applyAlignment="0" applyProtection="0"/>
    <xf numFmtId="0" fontId="3" fillId="58" borderId="49" applyNumberFormat="0" applyFont="0" applyAlignment="0" applyProtection="0"/>
    <xf numFmtId="0" fontId="60" fillId="55" borderId="50" applyNumberFormat="0" applyAlignment="0" applyProtection="0"/>
    <xf numFmtId="0" fontId="49" fillId="55" borderId="43" applyNumberFormat="0" applyAlignment="0" applyProtection="0"/>
    <xf numFmtId="0" fontId="62" fillId="0" borderId="51" applyNumberFormat="0" applyFill="0" applyAlignment="0" applyProtection="0"/>
    <xf numFmtId="0" fontId="49" fillId="59"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0" fillId="55" borderId="50" applyNumberFormat="0" applyAlignment="0" applyProtection="0"/>
    <xf numFmtId="0" fontId="57" fillId="42" borderId="43" applyNumberFormat="0" applyAlignment="0" applyProtection="0"/>
    <xf numFmtId="0" fontId="49" fillId="55" borderId="43" applyNumberFormat="0" applyAlignment="0" applyProtection="0"/>
    <xf numFmtId="0" fontId="3" fillId="58" borderId="49" applyNumberFormat="0" applyFont="0" applyAlignment="0" applyProtection="0"/>
    <xf numFmtId="0" fontId="62" fillId="0" borderId="51" applyNumberFormat="0" applyFill="0" applyAlignment="0" applyProtection="0"/>
    <xf numFmtId="0" fontId="62" fillId="0" borderId="51" applyNumberFormat="0" applyFill="0" applyAlignment="0" applyProtection="0"/>
    <xf numFmtId="0" fontId="62" fillId="0" borderId="51" applyNumberFormat="0" applyFill="0" applyAlignment="0" applyProtection="0"/>
    <xf numFmtId="0" fontId="49" fillId="55" borderId="43" applyNumberFormat="0" applyAlignment="0" applyProtection="0"/>
    <xf numFmtId="0" fontId="60" fillId="55" borderId="50" applyNumberFormat="0" applyAlignment="0" applyProtection="0"/>
    <xf numFmtId="0" fontId="57" fillId="42" borderId="43"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60" fillId="55" borderId="50"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3" fillId="58" borderId="49" applyNumberFormat="0" applyFont="0" applyAlignment="0" applyProtection="0"/>
    <xf numFmtId="0" fontId="60" fillId="55" borderId="50" applyNumberFormat="0" applyAlignment="0" applyProtection="0"/>
    <xf numFmtId="0" fontId="3" fillId="58" borderId="49" applyNumberFormat="0" applyFont="0" applyAlignment="0" applyProtection="0"/>
    <xf numFmtId="0" fontId="49" fillId="55" borderId="43" applyNumberFormat="0" applyAlignment="0" applyProtection="0"/>
    <xf numFmtId="0" fontId="62" fillId="0" borderId="51" applyNumberFormat="0" applyFill="0" applyAlignment="0" applyProtection="0"/>
    <xf numFmtId="0" fontId="3" fillId="58" borderId="49" applyNumberFormat="0" applyFont="0" applyAlignment="0" applyProtection="0"/>
    <xf numFmtId="0" fontId="49" fillId="55" borderId="43" applyNumberFormat="0" applyAlignment="0" applyProtection="0"/>
    <xf numFmtId="0" fontId="57" fillId="42" borderId="43" applyNumberFormat="0" applyAlignment="0" applyProtection="0"/>
    <xf numFmtId="0" fontId="60" fillId="55" borderId="50" applyNumberFormat="0" applyAlignment="0" applyProtection="0"/>
    <xf numFmtId="0" fontId="60" fillId="55" borderId="50" applyNumberFormat="0" applyAlignment="0" applyProtection="0"/>
    <xf numFmtId="0" fontId="57" fillId="42" borderId="43" applyNumberFormat="0" applyAlignment="0" applyProtection="0"/>
    <xf numFmtId="0" fontId="60" fillId="55" borderId="50" applyNumberFormat="0" applyAlignment="0" applyProtection="0"/>
    <xf numFmtId="0" fontId="3" fillId="58" borderId="49" applyNumberFormat="0" applyFont="0" applyAlignment="0" applyProtection="0"/>
    <xf numFmtId="0" fontId="3" fillId="58" borderId="49" applyNumberFormat="0" applyFont="0" applyAlignment="0" applyProtection="0"/>
    <xf numFmtId="0" fontId="62" fillId="0" borderId="54" applyNumberFormat="0" applyFill="0" applyAlignment="0" applyProtection="0"/>
    <xf numFmtId="0" fontId="62" fillId="0" borderId="51" applyNumberFormat="0" applyFill="0" applyAlignment="0" applyProtection="0"/>
    <xf numFmtId="0" fontId="62" fillId="0" borderId="54" applyNumberFormat="0" applyFill="0" applyAlignment="0" applyProtection="0"/>
    <xf numFmtId="0" fontId="62" fillId="0" borderId="54" applyNumberFormat="0" applyFill="0" applyAlignment="0" applyProtection="0"/>
    <xf numFmtId="0" fontId="60" fillId="55" borderId="50" applyNumberFormat="0" applyAlignment="0" applyProtection="0"/>
    <xf numFmtId="0" fontId="3" fillId="58" borderId="49" applyNumberFormat="0" applyFon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3" fillId="58" borderId="49" applyNumberFormat="0" applyFont="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49" fillId="55"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57" fillId="42"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57" fillId="42" borderId="43" applyNumberFormat="0" applyAlignment="0" applyProtection="0"/>
    <xf numFmtId="0" fontId="3" fillId="58" borderId="49" applyNumberFormat="0" applyFont="0" applyAlignment="0" applyProtection="0"/>
    <xf numFmtId="0" fontId="46" fillId="58" borderId="49" applyNumberFormat="0" applyFont="0" applyAlignment="0" applyProtection="0"/>
    <xf numFmtId="0" fontId="60" fillId="55" borderId="50" applyNumberFormat="0" applyAlignment="0" applyProtection="0"/>
    <xf numFmtId="0" fontId="3" fillId="58" borderId="49" applyNumberFormat="0" applyFont="0" applyAlignment="0" applyProtection="0"/>
    <xf numFmtId="0" fontId="60" fillId="55" borderId="50" applyNumberFormat="0" applyAlignment="0" applyProtection="0"/>
    <xf numFmtId="0" fontId="57" fillId="42" borderId="43" applyNumberFormat="0" applyAlignment="0" applyProtection="0"/>
    <xf numFmtId="0" fontId="49" fillId="55" borderId="43" applyNumberFormat="0" applyAlignment="0" applyProtection="0"/>
    <xf numFmtId="0" fontId="62" fillId="0" borderId="51" applyNumberFormat="0" applyFill="0" applyAlignment="0" applyProtection="0"/>
    <xf numFmtId="0" fontId="3" fillId="58" borderId="49" applyNumberFormat="0" applyFont="0" applyAlignment="0" applyProtection="0"/>
    <xf numFmtId="0" fontId="62" fillId="0" borderId="51" applyNumberFormat="0" applyFill="0" applyAlignment="0" applyProtection="0"/>
    <xf numFmtId="0" fontId="57" fillId="42"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2" fillId="0" borderId="51" applyNumberFormat="0" applyFill="0" applyAlignment="0" applyProtection="0"/>
    <xf numFmtId="0" fontId="62" fillId="0" borderId="51" applyNumberFormat="0" applyFill="0" applyAlignment="0" applyProtection="0"/>
    <xf numFmtId="0" fontId="60" fillId="55" borderId="50" applyNumberFormat="0" applyAlignment="0" applyProtection="0"/>
    <xf numFmtId="0" fontId="3" fillId="58" borderId="49" applyNumberFormat="0" applyFont="0" applyAlignment="0" applyProtection="0"/>
    <xf numFmtId="0" fontId="60" fillId="55" borderId="50" applyNumberFormat="0" applyAlignment="0" applyProtection="0"/>
    <xf numFmtId="0" fontId="57" fillId="42" borderId="43" applyNumberFormat="0" applyAlignment="0" applyProtection="0"/>
    <xf numFmtId="0" fontId="49" fillId="55" borderId="43" applyNumberFormat="0" applyAlignment="0" applyProtection="0"/>
    <xf numFmtId="0" fontId="57" fillId="42" borderId="43" applyNumberFormat="0" applyAlignment="0" applyProtection="0"/>
    <xf numFmtId="0" fontId="46"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60" fillId="55" borderId="50"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2" fillId="0" borderId="51"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49" fillId="55"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57" fillId="42" borderId="43" applyNumberFormat="0" applyAlignment="0" applyProtection="0"/>
    <xf numFmtId="0" fontId="62" fillId="0" borderId="51" applyNumberFormat="0" applyFill="0" applyAlignment="0" applyProtection="0"/>
    <xf numFmtId="0" fontId="57" fillId="42" borderId="43" applyNumberFormat="0" applyAlignment="0" applyProtection="0"/>
    <xf numFmtId="0" fontId="60" fillId="55" borderId="50" applyNumberFormat="0" applyAlignment="0" applyProtection="0"/>
    <xf numFmtId="0" fontId="60" fillId="59" borderId="50" applyNumberFormat="0" applyAlignment="0" applyProtection="0"/>
    <xf numFmtId="0" fontId="57" fillId="42" borderId="43" applyNumberFormat="0" applyAlignment="0" applyProtection="0"/>
    <xf numFmtId="0" fontId="49" fillId="59" borderId="43" applyNumberFormat="0" applyAlignment="0" applyProtection="0"/>
    <xf numFmtId="0" fontId="57" fillId="42" borderId="43" applyNumberFormat="0" applyAlignment="0" applyProtection="0"/>
    <xf numFmtId="0" fontId="49" fillId="55" borderId="43" applyNumberFormat="0" applyAlignment="0" applyProtection="0"/>
    <xf numFmtId="0" fontId="60" fillId="55" borderId="50" applyNumberFormat="0" applyAlignment="0" applyProtection="0"/>
    <xf numFmtId="0" fontId="60" fillId="55" borderId="50" applyNumberFormat="0" applyAlignment="0" applyProtection="0"/>
    <xf numFmtId="0" fontId="62" fillId="0" borderId="51" applyNumberFormat="0" applyFill="0" applyAlignment="0" applyProtection="0"/>
    <xf numFmtId="0" fontId="49" fillId="55" borderId="43" applyNumberFormat="0" applyAlignment="0" applyProtection="0"/>
    <xf numFmtId="0" fontId="57" fillId="42" borderId="43" applyNumberFormat="0" applyAlignment="0" applyProtection="0"/>
    <xf numFmtId="0" fontId="62" fillId="0" borderId="51" applyNumberFormat="0" applyFill="0" applyAlignment="0" applyProtection="0"/>
    <xf numFmtId="0" fontId="3" fillId="58" borderId="49" applyNumberFormat="0" applyFont="0" applyAlignment="0" applyProtection="0"/>
    <xf numFmtId="0" fontId="49" fillId="59" borderId="43" applyNumberFormat="0" applyAlignment="0" applyProtection="0"/>
    <xf numFmtId="0" fontId="3" fillId="58" borderId="49" applyNumberFormat="0" applyFont="0" applyAlignment="0" applyProtection="0"/>
    <xf numFmtId="0" fontId="3" fillId="58" borderId="49" applyNumberFormat="0" applyFont="0" applyAlignment="0" applyProtection="0"/>
    <xf numFmtId="0" fontId="49" fillId="55" borderId="43" applyNumberFormat="0" applyAlignment="0" applyProtection="0"/>
    <xf numFmtId="0" fontId="57" fillId="42"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46" fillId="58" borderId="49" applyNumberFormat="0" applyFont="0" applyAlignment="0" applyProtection="0"/>
    <xf numFmtId="0" fontId="49" fillId="55"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57" fillId="42" borderId="43" applyNumberFormat="0" applyAlignment="0" applyProtection="0"/>
    <xf numFmtId="0" fontId="62" fillId="0" borderId="51" applyNumberFormat="0" applyFill="0" applyAlignment="0" applyProtection="0"/>
    <xf numFmtId="0" fontId="49" fillId="55" borderId="43" applyNumberFormat="0" applyAlignment="0" applyProtection="0"/>
    <xf numFmtId="0" fontId="49" fillId="59" borderId="43" applyNumberFormat="0" applyAlignment="0" applyProtection="0"/>
    <xf numFmtId="0" fontId="60" fillId="55" borderId="50" applyNumberFormat="0" applyAlignment="0" applyProtection="0"/>
    <xf numFmtId="0" fontId="3" fillId="58" borderId="49" applyNumberFormat="0" applyFont="0" applyAlignment="0" applyProtection="0"/>
    <xf numFmtId="0" fontId="49" fillId="55"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49" fillId="55"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3" fillId="58" borderId="49" applyNumberFormat="0" applyFont="0" applyAlignment="0" applyProtection="0"/>
    <xf numFmtId="0" fontId="49" fillId="59" borderId="43" applyNumberFormat="0" applyAlignment="0" applyProtection="0"/>
    <xf numFmtId="0" fontId="49" fillId="55" borderId="43" applyNumberFormat="0" applyAlignment="0" applyProtection="0"/>
    <xf numFmtId="0" fontId="49" fillId="59" borderId="43" applyNumberFormat="0" applyAlignment="0" applyProtection="0"/>
    <xf numFmtId="0" fontId="60" fillId="59" borderId="50" applyNumberFormat="0" applyAlignment="0" applyProtection="0"/>
    <xf numFmtId="0" fontId="49" fillId="55"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3" fillId="58" borderId="49" applyNumberFormat="0" applyFon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3" fillId="58" borderId="49" applyNumberFormat="0" applyFont="0" applyAlignment="0" applyProtection="0"/>
    <xf numFmtId="0" fontId="62" fillId="0" borderId="51" applyNumberFormat="0" applyFill="0" applyAlignment="0" applyProtection="0"/>
    <xf numFmtId="0" fontId="57" fillId="42" borderId="43" applyNumberFormat="0" applyAlignment="0" applyProtection="0"/>
    <xf numFmtId="0" fontId="62" fillId="0" borderId="54" applyNumberFormat="0" applyFill="0" applyAlignment="0" applyProtection="0"/>
    <xf numFmtId="0" fontId="49" fillId="59"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62" fillId="0" borderId="51" applyNumberFormat="0" applyFill="0" applyAlignment="0" applyProtection="0"/>
    <xf numFmtId="0" fontId="49" fillId="55"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3" fillId="58" borderId="49" applyNumberFormat="0" applyFon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0" fillId="55" borderId="50"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57" fillId="42" borderId="43" applyNumberFormat="0" applyAlignment="0" applyProtection="0"/>
    <xf numFmtId="0" fontId="49" fillId="55" borderId="43" applyNumberFormat="0" applyAlignment="0" applyProtection="0"/>
    <xf numFmtId="0" fontId="60" fillId="59" borderId="50" applyNumberFormat="0" applyAlignment="0" applyProtection="0"/>
    <xf numFmtId="0" fontId="49" fillId="59" borderId="43" applyNumberFormat="0" applyAlignment="0" applyProtection="0"/>
    <xf numFmtId="0" fontId="60" fillId="59" borderId="50" applyNumberFormat="0" applyAlignment="0" applyProtection="0"/>
    <xf numFmtId="0" fontId="46" fillId="58" borderId="49" applyNumberFormat="0" applyFont="0" applyAlignment="0" applyProtection="0"/>
    <xf numFmtId="0" fontId="49" fillId="59" borderId="43" applyNumberFormat="0" applyAlignment="0" applyProtection="0"/>
    <xf numFmtId="0" fontId="49" fillId="55" borderId="43" applyNumberFormat="0" applyAlignment="0" applyProtection="0"/>
    <xf numFmtId="0" fontId="62" fillId="0" borderId="54" applyNumberFormat="0" applyFill="0" applyAlignment="0" applyProtection="0"/>
    <xf numFmtId="0" fontId="60" fillId="59" borderId="50" applyNumberFormat="0" applyAlignment="0" applyProtection="0"/>
    <xf numFmtId="0" fontId="46"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3" fillId="58" borderId="49" applyNumberFormat="0" applyFont="0" applyAlignment="0" applyProtection="0"/>
    <xf numFmtId="0" fontId="3" fillId="58" borderId="49" applyNumberFormat="0" applyFont="0" applyAlignment="0" applyProtection="0"/>
    <xf numFmtId="0" fontId="49" fillId="59" borderId="43" applyNumberFormat="0" applyAlignment="0" applyProtection="0"/>
    <xf numFmtId="0" fontId="49" fillId="55" borderId="43" applyNumberFormat="0" applyAlignment="0" applyProtection="0"/>
    <xf numFmtId="0" fontId="62" fillId="0" borderId="51" applyNumberFormat="0" applyFill="0" applyAlignment="0" applyProtection="0"/>
    <xf numFmtId="0" fontId="57" fillId="42" borderId="43" applyNumberFormat="0" applyAlignment="0" applyProtection="0"/>
    <xf numFmtId="0" fontId="46" fillId="58" borderId="49" applyNumberFormat="0" applyFont="0" applyAlignment="0" applyProtection="0"/>
    <xf numFmtId="0" fontId="57" fillId="42" borderId="43" applyNumberFormat="0" applyAlignment="0" applyProtection="0"/>
    <xf numFmtId="0" fontId="62" fillId="0" borderId="51" applyNumberFormat="0" applyFill="0" applyAlignment="0" applyProtection="0"/>
    <xf numFmtId="0" fontId="3" fillId="58" borderId="49" applyNumberFormat="0" applyFon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49" fillId="55" borderId="43" applyNumberFormat="0" applyAlignment="0" applyProtection="0"/>
    <xf numFmtId="0" fontId="60" fillId="55" borderId="50" applyNumberFormat="0" applyAlignment="0" applyProtection="0"/>
    <xf numFmtId="0" fontId="57" fillId="42" borderId="43" applyNumberFormat="0" applyAlignment="0" applyProtection="0"/>
    <xf numFmtId="0" fontId="60" fillId="55" borderId="50"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57" fillId="42" borderId="43" applyNumberFormat="0" applyAlignment="0" applyProtection="0"/>
    <xf numFmtId="0" fontId="62" fillId="0" borderId="51" applyNumberFormat="0" applyFill="0" applyAlignment="0" applyProtection="0"/>
    <xf numFmtId="0" fontId="49" fillId="55" borderId="43" applyNumberFormat="0" applyAlignment="0" applyProtection="0"/>
    <xf numFmtId="0" fontId="3" fillId="58" borderId="49" applyNumberFormat="0" applyFont="0" applyAlignment="0" applyProtection="0"/>
    <xf numFmtId="0" fontId="62" fillId="0" borderId="51" applyNumberFormat="0" applyFill="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60" fillId="55" borderId="50" applyNumberFormat="0" applyAlignment="0" applyProtection="0"/>
    <xf numFmtId="0" fontId="49" fillId="55" borderId="43" applyNumberFormat="0" applyAlignment="0" applyProtection="0"/>
    <xf numFmtId="0" fontId="57" fillId="42" borderId="43" applyNumberFormat="0" applyAlignment="0" applyProtection="0"/>
    <xf numFmtId="0" fontId="62" fillId="0" borderId="54" applyNumberFormat="0" applyFill="0" applyAlignment="0" applyProtection="0"/>
    <xf numFmtId="0" fontId="46" fillId="58" borderId="49" applyNumberFormat="0" applyFont="0" applyAlignment="0" applyProtection="0"/>
    <xf numFmtId="0" fontId="62" fillId="0" borderId="54" applyNumberFormat="0" applyFill="0" applyAlignment="0" applyProtection="0"/>
    <xf numFmtId="0" fontId="46" fillId="58" borderId="49" applyNumberFormat="0" applyFont="0" applyAlignment="0" applyProtection="0"/>
    <xf numFmtId="0" fontId="49" fillId="55" borderId="43" applyNumberFormat="0" applyAlignment="0" applyProtection="0"/>
    <xf numFmtId="0" fontId="57" fillId="42"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49" fillId="55" borderId="43" applyNumberFormat="0" applyAlignment="0" applyProtection="0"/>
    <xf numFmtId="0" fontId="49" fillId="55" borderId="43" applyNumberFormat="0" applyAlignment="0" applyProtection="0"/>
    <xf numFmtId="0" fontId="57" fillId="42"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57" fillId="42" borderId="43" applyNumberFormat="0" applyAlignment="0" applyProtection="0"/>
    <xf numFmtId="0" fontId="62" fillId="0" borderId="54" applyNumberFormat="0" applyFill="0" applyAlignment="0" applyProtection="0"/>
    <xf numFmtId="0" fontId="49" fillId="55" borderId="43" applyNumberFormat="0" applyAlignment="0" applyProtection="0"/>
    <xf numFmtId="0" fontId="3" fillId="58" borderId="49" applyNumberFormat="0" applyFont="0" applyAlignment="0" applyProtection="0"/>
    <xf numFmtId="0" fontId="62" fillId="0" borderId="54" applyNumberFormat="0" applyFill="0" applyAlignment="0" applyProtection="0"/>
    <xf numFmtId="0" fontId="49" fillId="55" borderId="43" applyNumberFormat="0" applyAlignment="0" applyProtection="0"/>
    <xf numFmtId="0" fontId="62" fillId="0" borderId="54" applyNumberFormat="0" applyFill="0" applyAlignment="0" applyProtection="0"/>
    <xf numFmtId="0" fontId="3" fillId="58" borderId="49" applyNumberFormat="0" applyFont="0" applyAlignment="0" applyProtection="0"/>
    <xf numFmtId="0" fontId="62" fillId="0" borderId="51" applyNumberFormat="0" applyFill="0" applyAlignment="0" applyProtection="0"/>
    <xf numFmtId="0" fontId="57" fillId="42" borderId="43" applyNumberFormat="0" applyAlignment="0" applyProtection="0"/>
    <xf numFmtId="0" fontId="62" fillId="0" borderId="51" applyNumberFormat="0" applyFill="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62" fillId="0" borderId="51" applyNumberFormat="0" applyFill="0" applyAlignment="0" applyProtection="0"/>
    <xf numFmtId="0" fontId="49" fillId="59" borderId="43" applyNumberFormat="0" applyAlignment="0" applyProtection="0"/>
    <xf numFmtId="0" fontId="62" fillId="0" borderId="54" applyNumberFormat="0" applyFill="0" applyAlignment="0" applyProtection="0"/>
    <xf numFmtId="0" fontId="3" fillId="58" borderId="49" applyNumberFormat="0" applyFont="0" applyAlignment="0" applyProtection="0"/>
    <xf numFmtId="0" fontId="49" fillId="59" borderId="43" applyNumberFormat="0" applyAlignment="0" applyProtection="0"/>
    <xf numFmtId="0" fontId="60" fillId="55" borderId="50" applyNumberFormat="0" applyAlignment="0" applyProtection="0"/>
    <xf numFmtId="0" fontId="3" fillId="58" borderId="49" applyNumberFormat="0" applyFont="0" applyAlignment="0" applyProtection="0"/>
    <xf numFmtId="0" fontId="60" fillId="55" borderId="50" applyNumberFormat="0" applyAlignment="0" applyProtection="0"/>
    <xf numFmtId="0" fontId="49" fillId="55" borderId="43" applyNumberFormat="0" applyAlignment="0" applyProtection="0"/>
    <xf numFmtId="0" fontId="62" fillId="0" borderId="54" applyNumberFormat="0" applyFill="0" applyAlignment="0" applyProtection="0"/>
    <xf numFmtId="0" fontId="46" fillId="58" borderId="49" applyNumberFormat="0" applyFont="0" applyAlignment="0" applyProtection="0"/>
    <xf numFmtId="0" fontId="60" fillId="59" borderId="50" applyNumberFormat="0" applyAlignment="0" applyProtection="0"/>
    <xf numFmtId="0" fontId="3" fillId="58" borderId="49" applyNumberFormat="0" applyFont="0" applyAlignment="0" applyProtection="0"/>
    <xf numFmtId="0" fontId="46" fillId="58" borderId="49" applyNumberFormat="0" applyFon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57" fillId="42" borderId="43" applyNumberFormat="0" applyAlignment="0" applyProtection="0"/>
    <xf numFmtId="0" fontId="60" fillId="55" borderId="50" applyNumberFormat="0" applyAlignment="0" applyProtection="0"/>
    <xf numFmtId="0" fontId="60" fillId="55" borderId="50" applyNumberFormat="0" applyAlignment="0" applyProtection="0"/>
    <xf numFmtId="0" fontId="49" fillId="55" borderId="43" applyNumberFormat="0" applyAlignment="0" applyProtection="0"/>
    <xf numFmtId="0" fontId="49" fillId="59" borderId="43" applyNumberFormat="0" applyAlignment="0" applyProtection="0"/>
    <xf numFmtId="0" fontId="57" fillId="42" borderId="43" applyNumberFormat="0" applyAlignment="0" applyProtection="0"/>
    <xf numFmtId="0" fontId="49" fillId="55"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0" fillId="59" borderId="50" applyNumberFormat="0" applyAlignment="0" applyProtection="0"/>
    <xf numFmtId="0" fontId="49" fillId="59" borderId="43" applyNumberFormat="0" applyAlignment="0" applyProtection="0"/>
    <xf numFmtId="0" fontId="60" fillId="59" borderId="50"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0" fillId="59" borderId="50"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0" fillId="55"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62" fillId="0" borderId="54" applyNumberFormat="0" applyFill="0" applyAlignment="0" applyProtection="0"/>
    <xf numFmtId="0" fontId="62" fillId="0" borderId="54" applyNumberFormat="0" applyFill="0" applyAlignment="0" applyProtection="0"/>
    <xf numFmtId="0" fontId="62" fillId="0" borderId="51" applyNumberFormat="0" applyFill="0" applyAlignment="0" applyProtection="0"/>
    <xf numFmtId="0" fontId="62" fillId="0" borderId="51" applyNumberFormat="0" applyFill="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49" fillId="59" borderId="43" applyNumberFormat="0" applyAlignment="0" applyProtection="0"/>
    <xf numFmtId="0" fontId="60" fillId="59" borderId="50" applyNumberFormat="0" applyAlignment="0" applyProtection="0"/>
    <xf numFmtId="0" fontId="60" fillId="59" borderId="50" applyNumberFormat="0" applyAlignment="0" applyProtection="0"/>
    <xf numFmtId="0" fontId="49" fillId="55" borderId="43" applyNumberFormat="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49" fillId="55"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3" fillId="58" borderId="49" applyNumberFormat="0" applyFont="0" applyAlignment="0" applyProtection="0"/>
    <xf numFmtId="0" fontId="3"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6" fillId="58" borderId="49" applyNumberFormat="0" applyFont="0" applyAlignment="0" applyProtection="0"/>
    <xf numFmtId="0" fontId="49" fillId="59" borderId="43"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49" fillId="55" borderId="43" applyNumberFormat="0" applyAlignment="0" applyProtection="0"/>
    <xf numFmtId="0" fontId="60" fillId="55" borderId="50"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49" fillId="55" borderId="43" applyNumberFormat="0" applyAlignment="0" applyProtection="0"/>
    <xf numFmtId="0" fontId="57" fillId="42" borderId="43" applyNumberFormat="0" applyAlignment="0" applyProtection="0"/>
    <xf numFmtId="0" fontId="62" fillId="0" borderId="54" applyNumberFormat="0" applyFill="0" applyAlignment="0" applyProtection="0"/>
    <xf numFmtId="0" fontId="46" fillId="58" borderId="49" applyNumberFormat="0" applyFont="0" applyAlignment="0" applyProtection="0"/>
    <xf numFmtId="0" fontId="62" fillId="0" borderId="54" applyNumberFormat="0" applyFill="0" applyAlignment="0" applyProtection="0"/>
    <xf numFmtId="0" fontId="57" fillId="42"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62" fillId="0" borderId="54" applyNumberFormat="0" applyFill="0" applyAlignment="0" applyProtection="0"/>
    <xf numFmtId="0" fontId="49" fillId="55" borderId="43" applyNumberFormat="0" applyAlignment="0" applyProtection="0"/>
    <xf numFmtId="0" fontId="62" fillId="0" borderId="54" applyNumberFormat="0" applyFill="0" applyAlignment="0" applyProtection="0"/>
    <xf numFmtId="0" fontId="62" fillId="0" borderId="54" applyNumberFormat="0" applyFill="0" applyAlignment="0" applyProtection="0"/>
    <xf numFmtId="0" fontId="62" fillId="0" borderId="51" applyNumberFormat="0" applyFill="0" applyAlignment="0" applyProtection="0"/>
    <xf numFmtId="0" fontId="62" fillId="0" borderId="51" applyNumberFormat="0" applyFill="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0" fillId="55" borderId="50" applyNumberFormat="0" applyAlignment="0" applyProtection="0"/>
    <xf numFmtId="0" fontId="60" fillId="55" borderId="50" applyNumberFormat="0" applyAlignment="0" applyProtection="0"/>
    <xf numFmtId="0" fontId="3" fillId="58" borderId="49" applyNumberFormat="0" applyFont="0" applyAlignment="0" applyProtection="0"/>
    <xf numFmtId="0" fontId="62" fillId="0" borderId="51" applyNumberFormat="0" applyFill="0" applyAlignment="0" applyProtection="0"/>
    <xf numFmtId="0" fontId="60" fillId="55" borderId="50" applyNumberFormat="0" applyAlignment="0" applyProtection="0"/>
    <xf numFmtId="0" fontId="57" fillId="42" borderId="43" applyNumberFormat="0" applyAlignment="0" applyProtection="0"/>
    <xf numFmtId="0" fontId="49" fillId="55"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49" fillId="55"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57" fillId="42"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2" fillId="0" borderId="51"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49" fillId="55"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57" fillId="42" borderId="43" applyNumberFormat="0" applyAlignment="0" applyProtection="0"/>
    <xf numFmtId="0" fontId="46" fillId="58" borderId="49" applyNumberFormat="0" applyFont="0" applyAlignment="0" applyProtection="0"/>
    <xf numFmtId="0" fontId="60" fillId="55" borderId="50" applyNumberFormat="0" applyAlignment="0" applyProtection="0"/>
    <xf numFmtId="0" fontId="3" fillId="58" borderId="49" applyNumberFormat="0" applyFont="0" applyAlignment="0" applyProtection="0"/>
    <xf numFmtId="0" fontId="60" fillId="55" borderId="50" applyNumberFormat="0" applyAlignment="0" applyProtection="0"/>
    <xf numFmtId="0" fontId="57" fillId="42"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57" fillId="42"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3" fillId="58" borderId="49" applyNumberFormat="0" applyFont="0" applyAlignment="0" applyProtection="0"/>
    <xf numFmtId="0" fontId="62" fillId="0" borderId="51" applyNumberFormat="0" applyFill="0" applyAlignment="0" applyProtection="0"/>
    <xf numFmtId="0" fontId="49" fillId="55" borderId="43" applyNumberFormat="0" applyAlignment="0" applyProtection="0"/>
    <xf numFmtId="0" fontId="60" fillId="55" borderId="50" applyNumberFormat="0" applyAlignment="0" applyProtection="0"/>
    <xf numFmtId="0" fontId="62" fillId="0" borderId="51"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49" fillId="55" borderId="43" applyNumberFormat="0" applyAlignment="0" applyProtection="0"/>
    <xf numFmtId="0" fontId="60" fillId="55" borderId="50"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49" fillId="55" borderId="43" applyNumberFormat="0" applyAlignment="0" applyProtection="0"/>
    <xf numFmtId="0" fontId="62" fillId="0" borderId="51" applyNumberFormat="0" applyFill="0" applyAlignment="0" applyProtection="0"/>
    <xf numFmtId="0" fontId="49" fillId="55" borderId="43" applyNumberFormat="0" applyAlignment="0" applyProtection="0"/>
    <xf numFmtId="0" fontId="60" fillId="55" borderId="50" applyNumberFormat="0" applyAlignment="0" applyProtection="0"/>
    <xf numFmtId="0" fontId="3" fillId="58" borderId="49" applyNumberFormat="0" applyFont="0" applyAlignment="0" applyProtection="0"/>
    <xf numFmtId="0" fontId="3" fillId="58" borderId="49" applyNumberFormat="0" applyFont="0" applyAlignment="0" applyProtection="0"/>
    <xf numFmtId="0" fontId="46" fillId="58" borderId="49" applyNumberFormat="0" applyFont="0" applyAlignment="0" applyProtection="0"/>
    <xf numFmtId="0" fontId="49" fillId="55" borderId="43" applyNumberFormat="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62" fillId="0" borderId="54" applyNumberFormat="0" applyFill="0" applyAlignment="0" applyProtection="0"/>
    <xf numFmtId="0" fontId="57" fillId="42" borderId="43" applyNumberFormat="0" applyAlignment="0" applyProtection="0"/>
    <xf numFmtId="0" fontId="60" fillId="55" borderId="50" applyNumberFormat="0" applyAlignment="0" applyProtection="0"/>
    <xf numFmtId="0" fontId="49" fillId="55" borderId="43" applyNumberFormat="0" applyAlignment="0" applyProtection="0"/>
    <xf numFmtId="0" fontId="57" fillId="42" borderId="43" applyNumberFormat="0" applyAlignment="0" applyProtection="0"/>
    <xf numFmtId="0" fontId="62" fillId="0" borderId="51" applyNumberFormat="0" applyFill="0" applyAlignment="0" applyProtection="0"/>
    <xf numFmtId="0" fontId="49" fillId="55" borderId="43" applyNumberFormat="0" applyAlignment="0" applyProtection="0"/>
    <xf numFmtId="0" fontId="60" fillId="55" borderId="50" applyNumberFormat="0" applyAlignment="0" applyProtection="0"/>
    <xf numFmtId="0" fontId="49" fillId="59" borderId="43" applyNumberFormat="0" applyAlignment="0" applyProtection="0"/>
    <xf numFmtId="0" fontId="60" fillId="55" borderId="50" applyNumberFormat="0" applyAlignment="0" applyProtection="0"/>
    <xf numFmtId="0" fontId="57" fillId="42" borderId="43" applyNumberFormat="0" applyAlignment="0" applyProtection="0"/>
    <xf numFmtId="0" fontId="49" fillId="55" borderId="43" applyNumberFormat="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62" fillId="0" borderId="51" applyNumberFormat="0" applyFill="0" applyAlignment="0" applyProtection="0"/>
    <xf numFmtId="0" fontId="3" fillId="58" borderId="49" applyNumberFormat="0" applyFont="0" applyAlignment="0" applyProtection="0"/>
    <xf numFmtId="0" fontId="57" fillId="42" borderId="43" applyNumberFormat="0" applyAlignment="0" applyProtection="0"/>
    <xf numFmtId="0" fontId="62" fillId="0" borderId="54" applyNumberFormat="0" applyFill="0" applyAlignment="0" applyProtection="0"/>
    <xf numFmtId="0" fontId="62" fillId="0" borderId="54" applyNumberFormat="0" applyFill="0" applyAlignment="0" applyProtection="0"/>
    <xf numFmtId="0" fontId="49" fillId="59" borderId="43" applyNumberFormat="0" applyAlignment="0" applyProtection="0"/>
    <xf numFmtId="0" fontId="62" fillId="0" borderId="54" applyNumberFormat="0" applyFill="0" applyAlignment="0" applyProtection="0"/>
    <xf numFmtId="0" fontId="3" fillId="58" borderId="49" applyNumberFormat="0" applyFont="0" applyAlignment="0" applyProtection="0"/>
    <xf numFmtId="0" fontId="3" fillId="58" borderId="49" applyNumberFormat="0" applyFont="0" applyAlignment="0" applyProtection="0"/>
    <xf numFmtId="0" fontId="62" fillId="0" borderId="51" applyNumberFormat="0" applyFill="0" applyAlignment="0" applyProtection="0"/>
    <xf numFmtId="0" fontId="49" fillId="55" borderId="43" applyNumberFormat="0" applyAlignment="0" applyProtection="0"/>
    <xf numFmtId="0" fontId="60" fillId="55" borderId="50" applyNumberFormat="0" applyAlignment="0" applyProtection="0"/>
    <xf numFmtId="0" fontId="49" fillId="55" borderId="43" applyNumberFormat="0" applyAlignment="0" applyProtection="0"/>
    <xf numFmtId="0" fontId="57" fillId="42"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57" fillId="42" borderId="43" applyNumberFormat="0" applyAlignment="0" applyProtection="0"/>
    <xf numFmtId="0" fontId="62" fillId="0" borderId="51" applyNumberFormat="0" applyFill="0" applyAlignment="0" applyProtection="0"/>
    <xf numFmtId="0" fontId="49" fillId="55" borderId="43" applyNumberFormat="0" applyAlignment="0" applyProtection="0"/>
    <xf numFmtId="0" fontId="60" fillId="59" borderId="50" applyNumberFormat="0" applyAlignment="0" applyProtection="0"/>
    <xf numFmtId="0" fontId="57" fillId="42" borderId="43" applyNumberFormat="0" applyAlignment="0" applyProtection="0"/>
    <xf numFmtId="0" fontId="62" fillId="0" borderId="54" applyNumberFormat="0" applyFill="0" applyAlignment="0" applyProtection="0"/>
    <xf numFmtId="0" fontId="46" fillId="58" borderId="49" applyNumberFormat="0" applyFon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57" fillId="42" borderId="43" applyNumberFormat="0" applyAlignment="0" applyProtection="0"/>
    <xf numFmtId="0" fontId="60" fillId="55" borderId="50" applyNumberFormat="0" applyAlignment="0" applyProtection="0"/>
    <xf numFmtId="0" fontId="49" fillId="55" borderId="43" applyNumberFormat="0" applyAlignment="0" applyProtection="0"/>
    <xf numFmtId="0" fontId="49" fillId="55" borderId="43" applyNumberFormat="0" applyAlignment="0" applyProtection="0"/>
    <xf numFmtId="0" fontId="49" fillId="59" borderId="43" applyNumberFormat="0" applyAlignment="0" applyProtection="0"/>
    <xf numFmtId="0" fontId="57" fillId="42" borderId="43" applyNumberFormat="0" applyAlignment="0" applyProtection="0"/>
    <xf numFmtId="0" fontId="49" fillId="55"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60" fillId="59" borderId="50"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0" fillId="59" borderId="50"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4" applyNumberFormat="0" applyFill="0" applyAlignment="0" applyProtection="0"/>
    <xf numFmtId="0" fontId="60" fillId="55" borderId="50" applyNumberFormat="0" applyAlignment="0" applyProtection="0"/>
    <xf numFmtId="0" fontId="62" fillId="0" borderId="54" applyNumberFormat="0" applyFill="0" applyAlignment="0" applyProtection="0"/>
    <xf numFmtId="0" fontId="62" fillId="0" borderId="54" applyNumberFormat="0" applyFill="0" applyAlignment="0" applyProtection="0"/>
    <xf numFmtId="0" fontId="49" fillId="55" borderId="43" applyNumberFormat="0" applyAlignment="0" applyProtection="0"/>
    <xf numFmtId="0" fontId="49" fillId="55" borderId="43" applyNumberFormat="0" applyAlignment="0" applyProtection="0"/>
    <xf numFmtId="0" fontId="62" fillId="0" borderId="54" applyNumberFormat="0" applyFill="0" applyAlignment="0" applyProtection="0"/>
    <xf numFmtId="0" fontId="60" fillId="59" borderId="50" applyNumberFormat="0" applyAlignment="0" applyProtection="0"/>
    <xf numFmtId="0" fontId="49" fillId="55" borderId="43" applyNumberFormat="0" applyAlignment="0" applyProtection="0"/>
    <xf numFmtId="0" fontId="62" fillId="0" borderId="54" applyNumberFormat="0" applyFill="0" applyAlignment="0" applyProtection="0"/>
    <xf numFmtId="0" fontId="3" fillId="58" borderId="49" applyNumberFormat="0" applyFont="0" applyAlignment="0" applyProtection="0"/>
    <xf numFmtId="0" fontId="3" fillId="58" borderId="49" applyNumberFormat="0" applyFont="0" applyAlignment="0" applyProtection="0"/>
    <xf numFmtId="0" fontId="62" fillId="0" borderId="54"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62" fillId="0" borderId="51" applyNumberFormat="0" applyFill="0" applyAlignment="0" applyProtection="0"/>
    <xf numFmtId="0" fontId="60" fillId="59" borderId="50" applyNumberFormat="0" applyAlignment="0" applyProtection="0"/>
    <xf numFmtId="0" fontId="49" fillId="59" borderId="43" applyNumberFormat="0" applyAlignment="0" applyProtection="0"/>
    <xf numFmtId="0" fontId="57" fillId="42" borderId="43" applyNumberFormat="0" applyAlignment="0" applyProtection="0"/>
    <xf numFmtId="0" fontId="60" fillId="55" borderId="50" applyNumberFormat="0" applyAlignment="0" applyProtection="0"/>
    <xf numFmtId="0" fontId="49" fillId="59" borderId="43" applyNumberFormat="0" applyAlignment="0" applyProtection="0"/>
    <xf numFmtId="0" fontId="62" fillId="0" borderId="51" applyNumberFormat="0" applyFill="0" applyAlignment="0" applyProtection="0"/>
    <xf numFmtId="0" fontId="60" fillId="55" borderId="50" applyNumberForma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62" fillId="0" borderId="51" applyNumberFormat="0" applyFill="0" applyAlignment="0" applyProtection="0"/>
    <xf numFmtId="0" fontId="60" fillId="55" borderId="50" applyNumberFormat="0" applyAlignment="0" applyProtection="0"/>
    <xf numFmtId="0" fontId="60" fillId="55" borderId="50" applyNumberFormat="0" applyAlignment="0" applyProtection="0"/>
    <xf numFmtId="0" fontId="60" fillId="55" borderId="50" applyNumberFormat="0" applyAlignment="0" applyProtection="0"/>
    <xf numFmtId="0" fontId="57" fillId="42" borderId="43" applyNumberFormat="0" applyAlignment="0" applyProtection="0"/>
    <xf numFmtId="0" fontId="60" fillId="55" borderId="50" applyNumberFormat="0" applyAlignment="0" applyProtection="0"/>
    <xf numFmtId="0" fontId="60" fillId="55" borderId="50" applyNumberFormat="0" applyAlignment="0" applyProtection="0"/>
    <xf numFmtId="0" fontId="57" fillId="42" borderId="43" applyNumberFormat="0" applyAlignment="0" applyProtection="0"/>
    <xf numFmtId="0" fontId="60" fillId="59" borderId="50" applyNumberFormat="0" applyAlignment="0" applyProtection="0"/>
    <xf numFmtId="0" fontId="49" fillId="59" borderId="43" applyNumberFormat="0" applyAlignment="0" applyProtection="0"/>
    <xf numFmtId="0" fontId="62" fillId="0" borderId="54" applyNumberFormat="0" applyFill="0" applyAlignment="0" applyProtection="0"/>
    <xf numFmtId="0" fontId="3" fillId="58" borderId="49" applyNumberFormat="0" applyFont="0" applyAlignment="0" applyProtection="0"/>
    <xf numFmtId="0" fontId="62" fillId="0" borderId="54" applyNumberFormat="0" applyFill="0" applyAlignment="0" applyProtection="0"/>
    <xf numFmtId="0" fontId="46" fillId="58" borderId="49" applyNumberFormat="0" applyFont="0" applyAlignment="0" applyProtection="0"/>
    <xf numFmtId="0" fontId="49" fillId="59" borderId="43" applyNumberFormat="0" applyAlignment="0" applyProtection="0"/>
    <xf numFmtId="0" fontId="57" fillId="42"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62" fillId="0" borderId="51"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4" applyNumberFormat="0" applyFill="0" applyAlignment="0" applyProtection="0"/>
    <xf numFmtId="0" fontId="62" fillId="0" borderId="54" applyNumberFormat="0" applyFill="0" applyAlignment="0" applyProtection="0"/>
    <xf numFmtId="0" fontId="62" fillId="0" borderId="54" applyNumberFormat="0" applyFill="0" applyAlignment="0" applyProtection="0"/>
    <xf numFmtId="0" fontId="57" fillId="42"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60" fillId="55" borderId="50" applyNumberFormat="0" applyAlignment="0" applyProtection="0"/>
    <xf numFmtId="0" fontId="60" fillId="55" borderId="50" applyNumberFormat="0" applyAlignment="0" applyProtection="0"/>
    <xf numFmtId="0" fontId="57" fillId="42" borderId="43" applyNumberFormat="0" applyAlignment="0" applyProtection="0"/>
    <xf numFmtId="0" fontId="3" fillId="58" borderId="49" applyNumberFormat="0" applyFont="0" applyAlignment="0" applyProtection="0"/>
    <xf numFmtId="0" fontId="46" fillId="58" borderId="49" applyNumberFormat="0" applyFont="0" applyAlignment="0" applyProtection="0"/>
    <xf numFmtId="0" fontId="60" fillId="59" borderId="50" applyNumberFormat="0" applyAlignment="0" applyProtection="0"/>
    <xf numFmtId="0" fontId="46" fillId="58" borderId="49" applyNumberFormat="0" applyFont="0" applyAlignment="0" applyProtection="0"/>
    <xf numFmtId="0" fontId="60" fillId="59" borderId="50" applyNumberFormat="0" applyAlignment="0" applyProtection="0"/>
    <xf numFmtId="0" fontId="60" fillId="55" borderId="50" applyNumberFormat="0" applyAlignment="0" applyProtection="0"/>
    <xf numFmtId="0" fontId="49" fillId="59" borderId="43" applyNumberFormat="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49" fillId="55"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9"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62" fillId="0" borderId="51" applyNumberFormat="0" applyFill="0" applyAlignment="0" applyProtection="0"/>
    <xf numFmtId="0" fontId="3" fillId="58" borderId="49" applyNumberFormat="0" applyFont="0" applyAlignment="0" applyProtection="0"/>
    <xf numFmtId="0" fontId="49" fillId="59" borderId="43"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0" fillId="59"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49" fillId="55" borderId="43" applyNumberFormat="0" applyAlignment="0" applyProtection="0"/>
    <xf numFmtId="0" fontId="62" fillId="0" borderId="51"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49" fillId="55" borderId="43" applyNumberFormat="0" applyAlignment="0" applyProtection="0"/>
    <xf numFmtId="0" fontId="57" fillId="42" borderId="43" applyNumberFormat="0" applyAlignment="0" applyProtection="0"/>
    <xf numFmtId="0" fontId="46" fillId="58" borderId="49" applyNumberFormat="0" applyFont="0" applyAlignment="0" applyProtection="0"/>
    <xf numFmtId="0" fontId="57" fillId="42" borderId="43" applyNumberFormat="0" applyAlignment="0" applyProtection="0"/>
    <xf numFmtId="0" fontId="62" fillId="0" borderId="54" applyNumberFormat="0" applyFill="0" applyAlignment="0" applyProtection="0"/>
    <xf numFmtId="0" fontId="49" fillId="55" borderId="43" applyNumberFormat="0" applyAlignment="0" applyProtection="0"/>
    <xf numFmtId="0" fontId="62" fillId="0" borderId="54" applyNumberFormat="0" applyFill="0" applyAlignment="0" applyProtection="0"/>
    <xf numFmtId="0" fontId="62" fillId="0" borderId="54" applyNumberFormat="0" applyFill="0" applyAlignment="0" applyProtection="0"/>
    <xf numFmtId="0" fontId="62" fillId="0" borderId="51" applyNumberFormat="0" applyFill="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57" fillId="42" borderId="43" applyNumberFormat="0" applyAlignment="0" applyProtection="0"/>
    <xf numFmtId="0" fontId="60" fillId="55" borderId="50" applyNumberFormat="0" applyAlignment="0" applyProtection="0"/>
    <xf numFmtId="0" fontId="3" fillId="58" borderId="49" applyNumberFormat="0" applyFont="0" applyAlignment="0" applyProtection="0"/>
    <xf numFmtId="0" fontId="60" fillId="55" borderId="50" applyNumberFormat="0" applyAlignment="0" applyProtection="0"/>
    <xf numFmtId="0" fontId="49" fillId="55" borderId="43" applyNumberFormat="0" applyAlignment="0" applyProtection="0"/>
    <xf numFmtId="0" fontId="57" fillId="42"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49" fillId="55" borderId="43" applyNumberFormat="0" applyAlignment="0" applyProtection="0"/>
    <xf numFmtId="0" fontId="62" fillId="0" borderId="51" applyNumberFormat="0" applyFill="0" applyAlignment="0" applyProtection="0"/>
    <xf numFmtId="0" fontId="60" fillId="55" borderId="50" applyNumberFormat="0" applyAlignment="0" applyProtection="0"/>
    <xf numFmtId="0" fontId="60" fillId="55" borderId="50" applyNumberFormat="0" applyAlignment="0" applyProtection="0"/>
    <xf numFmtId="0" fontId="3" fillId="58" borderId="49" applyNumberFormat="0" applyFont="0" applyAlignment="0" applyProtection="0"/>
    <xf numFmtId="0" fontId="3" fillId="58" borderId="49" applyNumberFormat="0" applyFont="0" applyAlignment="0" applyProtection="0"/>
    <xf numFmtId="0" fontId="62" fillId="0" borderId="54" applyNumberFormat="0" applyFill="0" applyAlignment="0" applyProtection="0"/>
    <xf numFmtId="0" fontId="62" fillId="0" borderId="54" applyNumberFormat="0" applyFill="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49" fillId="55"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57" fillId="42"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2" fillId="0" borderId="51"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49" fillId="59" borderId="43" applyNumberFormat="0" applyAlignment="0" applyProtection="0"/>
    <xf numFmtId="0" fontId="62" fillId="0" borderId="51" applyNumberFormat="0" applyFill="0" applyAlignment="0" applyProtection="0"/>
    <xf numFmtId="0" fontId="60" fillId="55" borderId="50" applyNumberFormat="0" applyAlignment="0" applyProtection="0"/>
    <xf numFmtId="0" fontId="57" fillId="42" borderId="43" applyNumberFormat="0" applyAlignment="0" applyProtection="0"/>
    <xf numFmtId="0" fontId="49" fillId="55" borderId="43" applyNumberFormat="0" applyAlignment="0" applyProtection="0"/>
    <xf numFmtId="0" fontId="3" fillId="58" borderId="49" applyNumberFormat="0" applyFont="0" applyAlignment="0" applyProtection="0"/>
    <xf numFmtId="0" fontId="62" fillId="0" borderId="51" applyNumberFormat="0" applyFill="0" applyAlignment="0" applyProtection="0"/>
    <xf numFmtId="0" fontId="62" fillId="0" borderId="51" applyNumberFormat="0" applyFill="0" applyAlignment="0" applyProtection="0"/>
    <xf numFmtId="0" fontId="62" fillId="0" borderId="51" applyNumberFormat="0" applyFill="0" applyAlignment="0" applyProtection="0"/>
    <xf numFmtId="0" fontId="49" fillId="55" borderId="43" applyNumberFormat="0" applyAlignment="0" applyProtection="0"/>
    <xf numFmtId="0" fontId="60" fillId="55" borderId="50" applyNumberFormat="0" applyAlignment="0" applyProtection="0"/>
    <xf numFmtId="0" fontId="57" fillId="42" borderId="43"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60" fillId="55" borderId="50"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57" fillId="42" borderId="43" applyNumberFormat="0" applyAlignment="0" applyProtection="0"/>
    <xf numFmtId="0" fontId="60" fillId="55" borderId="50" applyNumberFormat="0" applyAlignment="0" applyProtection="0"/>
    <xf numFmtId="0" fontId="49" fillId="55"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49" fillId="55" borderId="43" applyNumberFormat="0" applyAlignment="0" applyProtection="0"/>
    <xf numFmtId="0" fontId="57" fillId="42" borderId="43" applyNumberFormat="0" applyAlignment="0" applyProtection="0"/>
    <xf numFmtId="0" fontId="60" fillId="55" borderId="50" applyNumberFormat="0" applyAlignment="0" applyProtection="0"/>
    <xf numFmtId="0" fontId="3" fillId="58" borderId="49" applyNumberFormat="0" applyFont="0" applyAlignment="0" applyProtection="0"/>
    <xf numFmtId="0" fontId="62" fillId="0" borderId="51" applyNumberFormat="0" applyFill="0" applyAlignment="0" applyProtection="0"/>
    <xf numFmtId="0" fontId="3" fillId="58" borderId="49" applyNumberFormat="0" applyFont="0" applyAlignment="0" applyProtection="0"/>
    <xf numFmtId="0" fontId="49" fillId="55" borderId="43" applyNumberFormat="0" applyAlignment="0" applyProtection="0"/>
    <xf numFmtId="0" fontId="57" fillId="42" borderId="43" applyNumberFormat="0" applyAlignment="0" applyProtection="0"/>
    <xf numFmtId="0" fontId="60" fillId="55" borderId="50" applyNumberFormat="0" applyAlignment="0" applyProtection="0"/>
    <xf numFmtId="0" fontId="60" fillId="55" borderId="50" applyNumberFormat="0" applyAlignment="0" applyProtection="0"/>
    <xf numFmtId="0" fontId="49" fillId="59" borderId="43" applyNumberFormat="0" applyAlignment="0" applyProtection="0"/>
    <xf numFmtId="0" fontId="3" fillId="58" borderId="49" applyNumberFormat="0" applyFont="0" applyAlignment="0" applyProtection="0"/>
    <xf numFmtId="0" fontId="3"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62" fillId="0" borderId="51" applyNumberFormat="0" applyFill="0" applyAlignment="0" applyProtection="0"/>
    <xf numFmtId="0" fontId="49" fillId="59" borderId="43" applyNumberForma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60" fillId="55" borderId="50" applyNumberFormat="0" applyAlignment="0" applyProtection="0"/>
    <xf numFmtId="0" fontId="60" fillId="55" borderId="50"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46" fillId="58" borderId="49" applyNumberFormat="0" applyFont="0" applyAlignment="0" applyProtection="0"/>
    <xf numFmtId="0" fontId="60" fillId="59" borderId="50" applyNumberFormat="0" applyAlignment="0" applyProtection="0"/>
    <xf numFmtId="0" fontId="46" fillId="58" borderId="49" applyNumberFormat="0" applyFont="0" applyAlignment="0" applyProtection="0"/>
    <xf numFmtId="0" fontId="60" fillId="59" borderId="50" applyNumberFormat="0" applyAlignment="0" applyProtection="0"/>
    <xf numFmtId="0" fontId="46" fillId="58" borderId="49" applyNumberFormat="0" applyFont="0" applyAlignment="0" applyProtection="0"/>
    <xf numFmtId="0" fontId="60" fillId="59" borderId="50" applyNumberFormat="0" applyAlignment="0" applyProtection="0"/>
    <xf numFmtId="0" fontId="3" fillId="58" borderId="49" applyNumberFormat="0" applyFont="0" applyAlignment="0" applyProtection="0"/>
    <xf numFmtId="0" fontId="60" fillId="55" borderId="50" applyNumberFormat="0" applyAlignment="0" applyProtection="0"/>
    <xf numFmtId="0" fontId="49" fillId="55"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2" fillId="0" borderId="54" applyNumberFormat="0" applyFill="0" applyAlignment="0" applyProtection="0"/>
    <xf numFmtId="0" fontId="62" fillId="0" borderId="51" applyNumberFormat="0" applyFill="0" applyAlignment="0" applyProtection="0"/>
    <xf numFmtId="0" fontId="49" fillId="55" borderId="43" applyNumberFormat="0" applyAlignment="0" applyProtection="0"/>
    <xf numFmtId="0" fontId="49" fillId="55" borderId="43" applyNumberFormat="0" applyAlignment="0" applyProtection="0"/>
    <xf numFmtId="0" fontId="62" fillId="0" borderId="51" applyNumberFormat="0" applyFill="0" applyAlignment="0" applyProtection="0"/>
    <xf numFmtId="0" fontId="60" fillId="55" borderId="50" applyNumberFormat="0" applyAlignment="0" applyProtection="0"/>
    <xf numFmtId="0" fontId="57" fillId="42" borderId="43" applyNumberFormat="0" applyAlignment="0" applyProtection="0"/>
    <xf numFmtId="0" fontId="57" fillId="42" borderId="43" applyNumberFormat="0" applyAlignment="0" applyProtection="0"/>
    <xf numFmtId="0" fontId="49" fillId="55" borderId="43" applyNumberFormat="0" applyAlignment="0" applyProtection="0"/>
    <xf numFmtId="0" fontId="60" fillId="59" borderId="50" applyNumberFormat="0" applyAlignment="0" applyProtection="0"/>
    <xf numFmtId="0" fontId="3" fillId="58" borderId="49" applyNumberFormat="0" applyFont="0" applyAlignment="0" applyProtection="0"/>
    <xf numFmtId="0" fontId="49" fillId="59" borderId="43" applyNumberFormat="0" applyAlignment="0" applyProtection="0"/>
    <xf numFmtId="0" fontId="62" fillId="0" borderId="54" applyNumberFormat="0" applyFill="0" applyAlignment="0" applyProtection="0"/>
    <xf numFmtId="0" fontId="49" fillId="59" borderId="43" applyNumberFormat="0" applyAlignment="0" applyProtection="0"/>
    <xf numFmtId="0" fontId="62" fillId="0" borderId="54" applyNumberFormat="0" applyFill="0" applyAlignment="0" applyProtection="0"/>
    <xf numFmtId="0" fontId="49" fillId="59" borderId="43" applyNumberFormat="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49" fillId="55" borderId="43" applyNumberFormat="0" applyAlignment="0" applyProtection="0"/>
    <xf numFmtId="0" fontId="60" fillId="55" borderId="50" applyNumberFormat="0" applyAlignment="0" applyProtection="0"/>
    <xf numFmtId="0" fontId="3" fillId="58" borderId="49" applyNumberFormat="0" applyFont="0" applyAlignment="0" applyProtection="0"/>
    <xf numFmtId="0" fontId="62" fillId="0" borderId="51" applyNumberFormat="0" applyFill="0" applyAlignment="0" applyProtection="0"/>
    <xf numFmtId="0" fontId="49" fillId="55" borderId="43" applyNumberFormat="0" applyAlignment="0" applyProtection="0"/>
    <xf numFmtId="0" fontId="3" fillId="58" borderId="49" applyNumberFormat="0" applyFont="0" applyAlignment="0" applyProtection="0"/>
    <xf numFmtId="0" fontId="57" fillId="42" borderId="43" applyNumberFormat="0" applyAlignment="0" applyProtection="0"/>
    <xf numFmtId="0" fontId="57" fillId="42" borderId="43" applyNumberFormat="0" applyAlignment="0" applyProtection="0"/>
    <xf numFmtId="0" fontId="60" fillId="55"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0" fillId="55" borderId="50" applyNumberFormat="0" applyAlignment="0" applyProtection="0"/>
    <xf numFmtId="0" fontId="3" fillId="58" borderId="49" applyNumberFormat="0" applyFont="0" applyAlignment="0" applyProtection="0"/>
    <xf numFmtId="0" fontId="49" fillId="55" borderId="43" applyNumberFormat="0" applyAlignment="0" applyProtection="0"/>
    <xf numFmtId="0" fontId="62" fillId="0" borderId="51" applyNumberFormat="0" applyFill="0" applyAlignment="0" applyProtection="0"/>
    <xf numFmtId="0" fontId="3" fillId="58" borderId="49" applyNumberFormat="0" applyFont="0" applyAlignment="0" applyProtection="0"/>
    <xf numFmtId="0" fontId="49" fillId="55" borderId="43" applyNumberFormat="0" applyAlignment="0" applyProtection="0"/>
    <xf numFmtId="0" fontId="57" fillId="42" borderId="43" applyNumberFormat="0" applyAlignment="0" applyProtection="0"/>
    <xf numFmtId="0" fontId="60" fillId="55" borderId="50" applyNumberFormat="0" applyAlignment="0" applyProtection="0"/>
    <xf numFmtId="0" fontId="60" fillId="55" borderId="50" applyNumberFormat="0" applyAlignment="0" applyProtection="0"/>
    <xf numFmtId="0" fontId="57" fillId="42" borderId="43" applyNumberFormat="0" applyAlignment="0" applyProtection="0"/>
    <xf numFmtId="0" fontId="60" fillId="55" borderId="50" applyNumberFormat="0" applyAlignment="0" applyProtection="0"/>
    <xf numFmtId="0" fontId="3" fillId="58" borderId="49" applyNumberFormat="0" applyFont="0" applyAlignment="0" applyProtection="0"/>
    <xf numFmtId="0" fontId="3" fillId="58" borderId="49" applyNumberFormat="0" applyFont="0" applyAlignment="0" applyProtection="0"/>
    <xf numFmtId="0" fontId="62" fillId="0" borderId="54" applyNumberFormat="0" applyFill="0" applyAlignment="0" applyProtection="0"/>
    <xf numFmtId="0" fontId="62" fillId="0" borderId="51" applyNumberFormat="0" applyFill="0" applyAlignment="0" applyProtection="0"/>
    <xf numFmtId="0" fontId="62" fillId="0" borderId="54" applyNumberFormat="0" applyFill="0" applyAlignment="0" applyProtection="0"/>
    <xf numFmtId="0" fontId="62" fillId="0" borderId="54" applyNumberFormat="0" applyFill="0" applyAlignment="0" applyProtection="0"/>
    <xf numFmtId="0" fontId="60" fillId="55" borderId="50" applyNumberFormat="0" applyAlignment="0" applyProtection="0"/>
    <xf numFmtId="0" fontId="3" fillId="58" borderId="49" applyNumberFormat="0" applyFon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3" fillId="58" borderId="49" applyNumberFormat="0" applyFont="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49" fillId="55"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57" fillId="42"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57" fillId="42" borderId="43" applyNumberFormat="0" applyAlignment="0" applyProtection="0"/>
    <xf numFmtId="0" fontId="3" fillId="58" borderId="49" applyNumberFormat="0" applyFont="0" applyAlignment="0" applyProtection="0"/>
    <xf numFmtId="0" fontId="46" fillId="58" borderId="49" applyNumberFormat="0" applyFont="0" applyAlignment="0" applyProtection="0"/>
    <xf numFmtId="0" fontId="60" fillId="55" borderId="50" applyNumberFormat="0" applyAlignment="0" applyProtection="0"/>
    <xf numFmtId="0" fontId="3" fillId="58" borderId="49" applyNumberFormat="0" applyFont="0" applyAlignment="0" applyProtection="0"/>
    <xf numFmtId="0" fontId="60" fillId="55" borderId="50" applyNumberFormat="0" applyAlignment="0" applyProtection="0"/>
    <xf numFmtId="0" fontId="57" fillId="42" borderId="43" applyNumberFormat="0" applyAlignment="0" applyProtection="0"/>
    <xf numFmtId="0" fontId="49" fillId="55" borderId="43" applyNumberFormat="0" applyAlignment="0" applyProtection="0"/>
    <xf numFmtId="0" fontId="62" fillId="0" borderId="51" applyNumberFormat="0" applyFill="0" applyAlignment="0" applyProtection="0"/>
    <xf numFmtId="0" fontId="3" fillId="58" borderId="49" applyNumberFormat="0" applyFont="0" applyAlignment="0" applyProtection="0"/>
    <xf numFmtId="0" fontId="62" fillId="0" borderId="51" applyNumberFormat="0" applyFill="0" applyAlignment="0" applyProtection="0"/>
    <xf numFmtId="0" fontId="57" fillId="42"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2" fillId="0" borderId="51" applyNumberFormat="0" applyFill="0" applyAlignment="0" applyProtection="0"/>
    <xf numFmtId="0" fontId="62" fillId="0" borderId="51" applyNumberFormat="0" applyFill="0" applyAlignment="0" applyProtection="0"/>
    <xf numFmtId="0" fontId="60" fillId="55" borderId="50" applyNumberFormat="0" applyAlignment="0" applyProtection="0"/>
    <xf numFmtId="0" fontId="3" fillId="58" borderId="49" applyNumberFormat="0" applyFont="0" applyAlignment="0" applyProtection="0"/>
    <xf numFmtId="0" fontId="60" fillId="55" borderId="50" applyNumberFormat="0" applyAlignment="0" applyProtection="0"/>
    <xf numFmtId="0" fontId="57" fillId="42" borderId="43" applyNumberFormat="0" applyAlignment="0" applyProtection="0"/>
    <xf numFmtId="0" fontId="49" fillId="55" borderId="43" applyNumberFormat="0" applyAlignment="0" applyProtection="0"/>
    <xf numFmtId="0" fontId="57" fillId="42" borderId="43" applyNumberFormat="0" applyAlignment="0" applyProtection="0"/>
    <xf numFmtId="0" fontId="46"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60" fillId="55" borderId="50"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2" fillId="0" borderId="51"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49" fillId="55"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57" fillId="42" borderId="43" applyNumberFormat="0" applyAlignment="0" applyProtection="0"/>
    <xf numFmtId="0" fontId="62" fillId="0" borderId="51" applyNumberFormat="0" applyFill="0" applyAlignment="0" applyProtection="0"/>
    <xf numFmtId="0" fontId="57" fillId="42" borderId="43" applyNumberFormat="0" applyAlignment="0" applyProtection="0"/>
    <xf numFmtId="0" fontId="60" fillId="55" borderId="50" applyNumberFormat="0" applyAlignment="0" applyProtection="0"/>
    <xf numFmtId="0" fontId="60" fillId="59" borderId="50" applyNumberFormat="0" applyAlignment="0" applyProtection="0"/>
    <xf numFmtId="0" fontId="57" fillId="42" borderId="43" applyNumberFormat="0" applyAlignment="0" applyProtection="0"/>
    <xf numFmtId="0" fontId="49" fillId="59" borderId="43" applyNumberFormat="0" applyAlignment="0" applyProtection="0"/>
    <xf numFmtId="0" fontId="57" fillId="42" borderId="43" applyNumberFormat="0" applyAlignment="0" applyProtection="0"/>
    <xf numFmtId="0" fontId="49" fillId="55" borderId="43" applyNumberFormat="0" applyAlignment="0" applyProtection="0"/>
    <xf numFmtId="0" fontId="60" fillId="55" borderId="50" applyNumberFormat="0" applyAlignment="0" applyProtection="0"/>
    <xf numFmtId="0" fontId="60" fillId="55" borderId="50" applyNumberFormat="0" applyAlignment="0" applyProtection="0"/>
    <xf numFmtId="0" fontId="62" fillId="0" borderId="51" applyNumberFormat="0" applyFill="0" applyAlignment="0" applyProtection="0"/>
    <xf numFmtId="0" fontId="49" fillId="55" borderId="43" applyNumberFormat="0" applyAlignment="0" applyProtection="0"/>
    <xf numFmtId="0" fontId="57" fillId="42" borderId="43" applyNumberFormat="0" applyAlignment="0" applyProtection="0"/>
    <xf numFmtId="0" fontId="62" fillId="0" borderId="51" applyNumberFormat="0" applyFill="0" applyAlignment="0" applyProtection="0"/>
    <xf numFmtId="0" fontId="3" fillId="58" borderId="49" applyNumberFormat="0" applyFont="0" applyAlignment="0" applyProtection="0"/>
    <xf numFmtId="0" fontId="49" fillId="59" borderId="43" applyNumberFormat="0" applyAlignment="0" applyProtection="0"/>
    <xf numFmtId="0" fontId="3" fillId="58" borderId="49" applyNumberFormat="0" applyFont="0" applyAlignment="0" applyProtection="0"/>
    <xf numFmtId="0" fontId="3" fillId="58" borderId="49" applyNumberFormat="0" applyFont="0" applyAlignment="0" applyProtection="0"/>
    <xf numFmtId="0" fontId="49" fillId="55" borderId="43" applyNumberFormat="0" applyAlignment="0" applyProtection="0"/>
    <xf numFmtId="0" fontId="57" fillId="42"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46" fillId="58" borderId="49" applyNumberFormat="0" applyFont="0" applyAlignment="0" applyProtection="0"/>
    <xf numFmtId="0" fontId="49" fillId="55"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57" fillId="42" borderId="43" applyNumberFormat="0" applyAlignment="0" applyProtection="0"/>
    <xf numFmtId="0" fontId="62" fillId="0" borderId="51" applyNumberFormat="0" applyFill="0" applyAlignment="0" applyProtection="0"/>
    <xf numFmtId="0" fontId="49" fillId="55" borderId="43" applyNumberFormat="0" applyAlignment="0" applyProtection="0"/>
    <xf numFmtId="0" fontId="49" fillId="59" borderId="43" applyNumberFormat="0" applyAlignment="0" applyProtection="0"/>
    <xf numFmtId="0" fontId="60" fillId="55" borderId="50" applyNumberFormat="0" applyAlignment="0" applyProtection="0"/>
    <xf numFmtId="0" fontId="3" fillId="58" borderId="49" applyNumberFormat="0" applyFont="0" applyAlignment="0" applyProtection="0"/>
    <xf numFmtId="0" fontId="49" fillId="55"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49" fillId="55"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3" fillId="58" borderId="49" applyNumberFormat="0" applyFont="0" applyAlignment="0" applyProtection="0"/>
    <xf numFmtId="0" fontId="49" fillId="59" borderId="43" applyNumberFormat="0" applyAlignment="0" applyProtection="0"/>
    <xf numFmtId="0" fontId="49" fillId="55" borderId="43" applyNumberFormat="0" applyAlignment="0" applyProtection="0"/>
    <xf numFmtId="0" fontId="49" fillId="59" borderId="43" applyNumberFormat="0" applyAlignment="0" applyProtection="0"/>
    <xf numFmtId="0" fontId="60" fillId="59" borderId="50" applyNumberFormat="0" applyAlignment="0" applyProtection="0"/>
    <xf numFmtId="0" fontId="49" fillId="55"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3" fillId="58" borderId="49" applyNumberFormat="0" applyFon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3" fillId="58" borderId="49" applyNumberFormat="0" applyFont="0" applyAlignment="0" applyProtection="0"/>
    <xf numFmtId="0" fontId="62" fillId="0" borderId="51" applyNumberFormat="0" applyFill="0" applyAlignment="0" applyProtection="0"/>
    <xf numFmtId="0" fontId="57" fillId="42" borderId="43" applyNumberFormat="0" applyAlignment="0" applyProtection="0"/>
    <xf numFmtId="0" fontId="62" fillId="0" borderId="54" applyNumberFormat="0" applyFill="0" applyAlignment="0" applyProtection="0"/>
    <xf numFmtId="0" fontId="49" fillId="59"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62" fillId="0" borderId="51" applyNumberFormat="0" applyFill="0" applyAlignment="0" applyProtection="0"/>
    <xf numFmtId="0" fontId="49" fillId="55"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3" fillId="58" borderId="49" applyNumberFormat="0" applyFon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0" fillId="55" borderId="50"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57" fillId="42" borderId="43" applyNumberFormat="0" applyAlignment="0" applyProtection="0"/>
    <xf numFmtId="0" fontId="49" fillId="55" borderId="43" applyNumberFormat="0" applyAlignment="0" applyProtection="0"/>
    <xf numFmtId="0" fontId="60" fillId="59" borderId="50" applyNumberFormat="0" applyAlignment="0" applyProtection="0"/>
    <xf numFmtId="0" fontId="49" fillId="59" borderId="43" applyNumberFormat="0" applyAlignment="0" applyProtection="0"/>
    <xf numFmtId="0" fontId="60" fillId="59" borderId="50" applyNumberFormat="0" applyAlignment="0" applyProtection="0"/>
    <xf numFmtId="0" fontId="46" fillId="58" borderId="49" applyNumberFormat="0" applyFont="0" applyAlignment="0" applyProtection="0"/>
    <xf numFmtId="0" fontId="49" fillId="59" borderId="43" applyNumberFormat="0" applyAlignment="0" applyProtection="0"/>
    <xf numFmtId="0" fontId="49" fillId="55" borderId="43" applyNumberFormat="0" applyAlignment="0" applyProtection="0"/>
    <xf numFmtId="0" fontId="62" fillId="0" borderId="54" applyNumberFormat="0" applyFill="0" applyAlignment="0" applyProtection="0"/>
    <xf numFmtId="0" fontId="60" fillId="59" borderId="50" applyNumberFormat="0" applyAlignment="0" applyProtection="0"/>
    <xf numFmtId="0" fontId="46"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3" fillId="58" borderId="49" applyNumberFormat="0" applyFont="0" applyAlignment="0" applyProtection="0"/>
    <xf numFmtId="0" fontId="3" fillId="58" borderId="49" applyNumberFormat="0" applyFont="0" applyAlignment="0" applyProtection="0"/>
    <xf numFmtId="0" fontId="49" fillId="59" borderId="43" applyNumberFormat="0" applyAlignment="0" applyProtection="0"/>
    <xf numFmtId="0" fontId="49" fillId="55" borderId="43" applyNumberFormat="0" applyAlignment="0" applyProtection="0"/>
    <xf numFmtId="0" fontId="62" fillId="0" borderId="51" applyNumberFormat="0" applyFill="0" applyAlignment="0" applyProtection="0"/>
    <xf numFmtId="0" fontId="57" fillId="42" borderId="43" applyNumberFormat="0" applyAlignment="0" applyProtection="0"/>
    <xf numFmtId="0" fontId="46" fillId="58" borderId="49" applyNumberFormat="0" applyFont="0" applyAlignment="0" applyProtection="0"/>
    <xf numFmtId="0" fontId="57" fillId="42" borderId="43" applyNumberFormat="0" applyAlignment="0" applyProtection="0"/>
    <xf numFmtId="0" fontId="62" fillId="0" borderId="51" applyNumberFormat="0" applyFill="0" applyAlignment="0" applyProtection="0"/>
    <xf numFmtId="0" fontId="3" fillId="58" borderId="49" applyNumberFormat="0" applyFon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49" fillId="55" borderId="43" applyNumberFormat="0" applyAlignment="0" applyProtection="0"/>
    <xf numFmtId="0" fontId="60" fillId="55" borderId="50" applyNumberFormat="0" applyAlignment="0" applyProtection="0"/>
    <xf numFmtId="0" fontId="57" fillId="42" borderId="43" applyNumberFormat="0" applyAlignment="0" applyProtection="0"/>
    <xf numFmtId="0" fontId="60" fillId="55" borderId="50"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57" fillId="42" borderId="43" applyNumberFormat="0" applyAlignment="0" applyProtection="0"/>
    <xf numFmtId="0" fontId="62" fillId="0" borderId="51" applyNumberFormat="0" applyFill="0" applyAlignment="0" applyProtection="0"/>
    <xf numFmtId="0" fontId="49" fillId="55" borderId="43" applyNumberFormat="0" applyAlignment="0" applyProtection="0"/>
    <xf numFmtId="0" fontId="3" fillId="58" borderId="49" applyNumberFormat="0" applyFont="0" applyAlignment="0" applyProtection="0"/>
    <xf numFmtId="0" fontId="62" fillId="0" borderId="51" applyNumberFormat="0" applyFill="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60" fillId="55" borderId="50" applyNumberFormat="0" applyAlignment="0" applyProtection="0"/>
    <xf numFmtId="0" fontId="49" fillId="55" borderId="43" applyNumberFormat="0" applyAlignment="0" applyProtection="0"/>
    <xf numFmtId="0" fontId="57" fillId="42" borderId="43" applyNumberFormat="0" applyAlignment="0" applyProtection="0"/>
    <xf numFmtId="0" fontId="62" fillId="0" borderId="54" applyNumberFormat="0" applyFill="0" applyAlignment="0" applyProtection="0"/>
    <xf numFmtId="0" fontId="46" fillId="58" borderId="49" applyNumberFormat="0" applyFont="0" applyAlignment="0" applyProtection="0"/>
    <xf numFmtId="0" fontId="62" fillId="0" borderId="54" applyNumberFormat="0" applyFill="0" applyAlignment="0" applyProtection="0"/>
    <xf numFmtId="0" fontId="46" fillId="58" borderId="49" applyNumberFormat="0" applyFont="0" applyAlignment="0" applyProtection="0"/>
    <xf numFmtId="0" fontId="49" fillId="55" borderId="43" applyNumberFormat="0" applyAlignment="0" applyProtection="0"/>
    <xf numFmtId="0" fontId="57" fillId="42"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49" fillId="55" borderId="43" applyNumberFormat="0" applyAlignment="0" applyProtection="0"/>
    <xf numFmtId="0" fontId="49" fillId="55" borderId="43" applyNumberFormat="0" applyAlignment="0" applyProtection="0"/>
    <xf numFmtId="0" fontId="57" fillId="42"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57" fillId="42" borderId="43" applyNumberFormat="0" applyAlignment="0" applyProtection="0"/>
    <xf numFmtId="0" fontId="62" fillId="0" borderId="54" applyNumberFormat="0" applyFill="0" applyAlignment="0" applyProtection="0"/>
    <xf numFmtId="0" fontId="49" fillId="55" borderId="43" applyNumberFormat="0" applyAlignment="0" applyProtection="0"/>
    <xf numFmtId="0" fontId="3" fillId="58" borderId="49" applyNumberFormat="0" applyFont="0" applyAlignment="0" applyProtection="0"/>
    <xf numFmtId="0" fontId="62" fillId="0" borderId="54" applyNumberFormat="0" applyFill="0" applyAlignment="0" applyProtection="0"/>
    <xf numFmtId="0" fontId="49" fillId="55" borderId="43" applyNumberFormat="0" applyAlignment="0" applyProtection="0"/>
    <xf numFmtId="0" fontId="62" fillId="0" borderId="54" applyNumberFormat="0" applyFill="0" applyAlignment="0" applyProtection="0"/>
    <xf numFmtId="0" fontId="3" fillId="58" borderId="49" applyNumberFormat="0" applyFont="0" applyAlignment="0" applyProtection="0"/>
    <xf numFmtId="0" fontId="62" fillId="0" borderId="51" applyNumberFormat="0" applyFill="0" applyAlignment="0" applyProtection="0"/>
    <xf numFmtId="0" fontId="57" fillId="42" borderId="43" applyNumberFormat="0" applyAlignment="0" applyProtection="0"/>
    <xf numFmtId="0" fontId="62" fillId="0" borderId="51" applyNumberFormat="0" applyFill="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62" fillId="0" borderId="51" applyNumberFormat="0" applyFill="0" applyAlignment="0" applyProtection="0"/>
    <xf numFmtId="0" fontId="49" fillId="59" borderId="43" applyNumberFormat="0" applyAlignment="0" applyProtection="0"/>
    <xf numFmtId="0" fontId="62" fillId="0" borderId="54" applyNumberFormat="0" applyFill="0" applyAlignment="0" applyProtection="0"/>
    <xf numFmtId="0" fontId="3" fillId="58" borderId="49" applyNumberFormat="0" applyFont="0" applyAlignment="0" applyProtection="0"/>
    <xf numFmtId="0" fontId="49" fillId="59" borderId="43" applyNumberFormat="0" applyAlignment="0" applyProtection="0"/>
    <xf numFmtId="0" fontId="60" fillId="55" borderId="50" applyNumberFormat="0" applyAlignment="0" applyProtection="0"/>
    <xf numFmtId="0" fontId="3" fillId="58" borderId="49" applyNumberFormat="0" applyFont="0" applyAlignment="0" applyProtection="0"/>
    <xf numFmtId="0" fontId="60" fillId="55" borderId="50" applyNumberFormat="0" applyAlignment="0" applyProtection="0"/>
    <xf numFmtId="0" fontId="49" fillId="55" borderId="43" applyNumberFormat="0" applyAlignment="0" applyProtection="0"/>
    <xf numFmtId="0" fontId="62" fillId="0" borderId="54" applyNumberFormat="0" applyFill="0" applyAlignment="0" applyProtection="0"/>
    <xf numFmtId="0" fontId="46" fillId="58" borderId="49" applyNumberFormat="0" applyFont="0" applyAlignment="0" applyProtection="0"/>
    <xf numFmtId="0" fontId="60" fillId="59" borderId="50" applyNumberFormat="0" applyAlignment="0" applyProtection="0"/>
    <xf numFmtId="0" fontId="3" fillId="58" borderId="49" applyNumberFormat="0" applyFont="0" applyAlignment="0" applyProtection="0"/>
    <xf numFmtId="0" fontId="46" fillId="58" borderId="49" applyNumberFormat="0" applyFon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57" fillId="42" borderId="43" applyNumberFormat="0" applyAlignment="0" applyProtection="0"/>
    <xf numFmtId="0" fontId="60" fillId="55" borderId="50" applyNumberFormat="0" applyAlignment="0" applyProtection="0"/>
    <xf numFmtId="0" fontId="60" fillId="55" borderId="50" applyNumberFormat="0" applyAlignment="0" applyProtection="0"/>
    <xf numFmtId="0" fontId="49" fillId="55" borderId="43" applyNumberFormat="0" applyAlignment="0" applyProtection="0"/>
    <xf numFmtId="0" fontId="49" fillId="59" borderId="43" applyNumberFormat="0" applyAlignment="0" applyProtection="0"/>
    <xf numFmtId="0" fontId="57" fillId="42" borderId="43" applyNumberFormat="0" applyAlignment="0" applyProtection="0"/>
    <xf numFmtId="0" fontId="49" fillId="55"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0" fillId="59" borderId="50" applyNumberFormat="0" applyAlignment="0" applyProtection="0"/>
    <xf numFmtId="0" fontId="49" fillId="59" borderId="43" applyNumberFormat="0" applyAlignment="0" applyProtection="0"/>
    <xf numFmtId="0" fontId="60" fillId="59" borderId="50"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0" fillId="59" borderId="50"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0" fillId="55"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62" fillId="0" borderId="54" applyNumberFormat="0" applyFill="0" applyAlignment="0" applyProtection="0"/>
    <xf numFmtId="0" fontId="62" fillId="0" borderId="54" applyNumberFormat="0" applyFill="0" applyAlignment="0" applyProtection="0"/>
    <xf numFmtId="0" fontId="62" fillId="0" borderId="51" applyNumberFormat="0" applyFill="0" applyAlignment="0" applyProtection="0"/>
    <xf numFmtId="0" fontId="62" fillId="0" borderId="51" applyNumberFormat="0" applyFill="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49" fillId="59" borderId="43" applyNumberFormat="0" applyAlignment="0" applyProtection="0"/>
    <xf numFmtId="0" fontId="60" fillId="59" borderId="50" applyNumberFormat="0" applyAlignment="0" applyProtection="0"/>
    <xf numFmtId="0" fontId="60" fillId="59" borderId="50" applyNumberFormat="0" applyAlignment="0" applyProtection="0"/>
    <xf numFmtId="0" fontId="49" fillId="55" borderId="43" applyNumberFormat="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49" fillId="55"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3" fillId="58" borderId="49" applyNumberFormat="0" applyFont="0" applyAlignment="0" applyProtection="0"/>
    <xf numFmtId="0" fontId="3"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6" fillId="58" borderId="49" applyNumberFormat="0" applyFont="0" applyAlignment="0" applyProtection="0"/>
    <xf numFmtId="0" fontId="49" fillId="59" borderId="43"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49" fillId="55" borderId="43" applyNumberFormat="0" applyAlignment="0" applyProtection="0"/>
    <xf numFmtId="0" fontId="60" fillId="55" borderId="50"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49" fillId="55" borderId="43" applyNumberFormat="0" applyAlignment="0" applyProtection="0"/>
    <xf numFmtId="0" fontId="57" fillId="42" borderId="43" applyNumberFormat="0" applyAlignment="0" applyProtection="0"/>
    <xf numFmtId="0" fontId="62" fillId="0" borderId="54" applyNumberFormat="0" applyFill="0" applyAlignment="0" applyProtection="0"/>
    <xf numFmtId="0" fontId="46" fillId="58" borderId="49" applyNumberFormat="0" applyFont="0" applyAlignment="0" applyProtection="0"/>
    <xf numFmtId="0" fontId="62" fillId="0" borderId="54" applyNumberFormat="0" applyFill="0" applyAlignment="0" applyProtection="0"/>
    <xf numFmtId="0" fontId="57" fillId="42"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62" fillId="0" borderId="54" applyNumberFormat="0" applyFill="0" applyAlignment="0" applyProtection="0"/>
    <xf numFmtId="0" fontId="49" fillId="55" borderId="43" applyNumberFormat="0" applyAlignment="0" applyProtection="0"/>
    <xf numFmtId="0" fontId="62" fillId="0" borderId="54" applyNumberFormat="0" applyFill="0" applyAlignment="0" applyProtection="0"/>
    <xf numFmtId="0" fontId="62" fillId="0" borderId="54" applyNumberFormat="0" applyFill="0" applyAlignment="0" applyProtection="0"/>
    <xf numFmtId="0" fontId="62" fillId="0" borderId="51" applyNumberFormat="0" applyFill="0" applyAlignment="0" applyProtection="0"/>
    <xf numFmtId="0" fontId="62" fillId="0" borderId="51" applyNumberFormat="0" applyFill="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0" fillId="55" borderId="50" applyNumberFormat="0" applyAlignment="0" applyProtection="0"/>
    <xf numFmtId="0" fontId="60" fillId="55" borderId="50" applyNumberFormat="0" applyAlignment="0" applyProtection="0"/>
    <xf numFmtId="0" fontId="3" fillId="58" borderId="49" applyNumberFormat="0" applyFont="0" applyAlignment="0" applyProtection="0"/>
    <xf numFmtId="0" fontId="62" fillId="0" borderId="51" applyNumberFormat="0" applyFill="0" applyAlignment="0" applyProtection="0"/>
    <xf numFmtId="0" fontId="60" fillId="55" borderId="50" applyNumberFormat="0" applyAlignment="0" applyProtection="0"/>
    <xf numFmtId="0" fontId="57" fillId="42" borderId="43" applyNumberFormat="0" applyAlignment="0" applyProtection="0"/>
    <xf numFmtId="0" fontId="49" fillId="55"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49" fillId="55"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57" fillId="42"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2" fillId="0" borderId="51"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49" fillId="55"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57" fillId="42" borderId="43" applyNumberFormat="0" applyAlignment="0" applyProtection="0"/>
    <xf numFmtId="0" fontId="46" fillId="58" borderId="49" applyNumberFormat="0" applyFont="0" applyAlignment="0" applyProtection="0"/>
    <xf numFmtId="0" fontId="60" fillId="55" borderId="50" applyNumberFormat="0" applyAlignment="0" applyProtection="0"/>
    <xf numFmtId="0" fontId="3" fillId="58" borderId="49" applyNumberFormat="0" applyFont="0" applyAlignment="0" applyProtection="0"/>
    <xf numFmtId="0" fontId="60" fillId="55" borderId="50" applyNumberFormat="0" applyAlignment="0" applyProtection="0"/>
    <xf numFmtId="0" fontId="57" fillId="42"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57" fillId="42"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3" fillId="58" borderId="49" applyNumberFormat="0" applyFont="0" applyAlignment="0" applyProtection="0"/>
    <xf numFmtId="0" fontId="62" fillId="0" borderId="51" applyNumberFormat="0" applyFill="0" applyAlignment="0" applyProtection="0"/>
    <xf numFmtId="0" fontId="49" fillId="55" borderId="43" applyNumberFormat="0" applyAlignment="0" applyProtection="0"/>
    <xf numFmtId="0" fontId="60" fillId="55" borderId="50" applyNumberFormat="0" applyAlignment="0" applyProtection="0"/>
    <xf numFmtId="0" fontId="62" fillId="0" borderId="51"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49" fillId="55" borderId="43" applyNumberFormat="0" applyAlignment="0" applyProtection="0"/>
    <xf numFmtId="0" fontId="60" fillId="55" borderId="50"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49" fillId="55" borderId="43" applyNumberFormat="0" applyAlignment="0" applyProtection="0"/>
    <xf numFmtId="0" fontId="62" fillId="0" borderId="51" applyNumberFormat="0" applyFill="0" applyAlignment="0" applyProtection="0"/>
    <xf numFmtId="0" fontId="49" fillId="55" borderId="43" applyNumberFormat="0" applyAlignment="0" applyProtection="0"/>
    <xf numFmtId="0" fontId="60" fillId="55" borderId="50" applyNumberFormat="0" applyAlignment="0" applyProtection="0"/>
    <xf numFmtId="0" fontId="3" fillId="58" borderId="49" applyNumberFormat="0" applyFont="0" applyAlignment="0" applyProtection="0"/>
    <xf numFmtId="0" fontId="3" fillId="58" borderId="49" applyNumberFormat="0" applyFont="0" applyAlignment="0" applyProtection="0"/>
    <xf numFmtId="0" fontId="46" fillId="58" borderId="49" applyNumberFormat="0" applyFont="0" applyAlignment="0" applyProtection="0"/>
    <xf numFmtId="0" fontId="49" fillId="55" borderId="43" applyNumberFormat="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62" fillId="0" borderId="54" applyNumberFormat="0" applyFill="0" applyAlignment="0" applyProtection="0"/>
    <xf numFmtId="0" fontId="57" fillId="42" borderId="43" applyNumberFormat="0" applyAlignment="0" applyProtection="0"/>
    <xf numFmtId="0" fontId="60" fillId="55" borderId="50" applyNumberFormat="0" applyAlignment="0" applyProtection="0"/>
    <xf numFmtId="0" fontId="49" fillId="55" borderId="43" applyNumberFormat="0" applyAlignment="0" applyProtection="0"/>
    <xf numFmtId="0" fontId="57" fillId="42" borderId="43" applyNumberFormat="0" applyAlignment="0" applyProtection="0"/>
    <xf numFmtId="0" fontId="62" fillId="0" borderId="51" applyNumberFormat="0" applyFill="0" applyAlignment="0" applyProtection="0"/>
    <xf numFmtId="0" fontId="49" fillId="55" borderId="43" applyNumberFormat="0" applyAlignment="0" applyProtection="0"/>
    <xf numFmtId="0" fontId="60" fillId="55" borderId="50" applyNumberFormat="0" applyAlignment="0" applyProtection="0"/>
    <xf numFmtId="0" fontId="49" fillId="59" borderId="43" applyNumberFormat="0" applyAlignment="0" applyProtection="0"/>
    <xf numFmtId="0" fontId="60" fillId="55" borderId="50" applyNumberFormat="0" applyAlignment="0" applyProtection="0"/>
    <xf numFmtId="0" fontId="57" fillId="42" borderId="43" applyNumberFormat="0" applyAlignment="0" applyProtection="0"/>
    <xf numFmtId="0" fontId="49" fillId="55" borderId="43" applyNumberFormat="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62" fillId="0" borderId="51" applyNumberFormat="0" applyFill="0" applyAlignment="0" applyProtection="0"/>
    <xf numFmtId="0" fontId="3" fillId="58" borderId="49" applyNumberFormat="0" applyFont="0" applyAlignment="0" applyProtection="0"/>
    <xf numFmtId="0" fontId="57" fillId="42" borderId="43" applyNumberFormat="0" applyAlignment="0" applyProtection="0"/>
    <xf numFmtId="0" fontId="62" fillId="0" borderId="54" applyNumberFormat="0" applyFill="0" applyAlignment="0" applyProtection="0"/>
    <xf numFmtId="0" fontId="62" fillId="0" borderId="54" applyNumberFormat="0" applyFill="0" applyAlignment="0" applyProtection="0"/>
    <xf numFmtId="0" fontId="49" fillId="59" borderId="43" applyNumberFormat="0" applyAlignment="0" applyProtection="0"/>
    <xf numFmtId="0" fontId="62" fillId="0" borderId="54" applyNumberFormat="0" applyFill="0" applyAlignment="0" applyProtection="0"/>
    <xf numFmtId="0" fontId="3" fillId="58" borderId="49" applyNumberFormat="0" applyFont="0" applyAlignment="0" applyProtection="0"/>
    <xf numFmtId="0" fontId="3" fillId="58" borderId="49" applyNumberFormat="0" applyFont="0" applyAlignment="0" applyProtection="0"/>
    <xf numFmtId="0" fontId="62" fillId="0" borderId="51" applyNumberFormat="0" applyFill="0" applyAlignment="0" applyProtection="0"/>
    <xf numFmtId="0" fontId="49" fillId="55" borderId="43" applyNumberFormat="0" applyAlignment="0" applyProtection="0"/>
    <xf numFmtId="0" fontId="60" fillId="55" borderId="50" applyNumberFormat="0" applyAlignment="0" applyProtection="0"/>
    <xf numFmtId="0" fontId="49" fillId="55" borderId="43" applyNumberFormat="0" applyAlignment="0" applyProtection="0"/>
    <xf numFmtId="0" fontId="57" fillId="42"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57" fillId="42" borderId="43" applyNumberFormat="0" applyAlignment="0" applyProtection="0"/>
    <xf numFmtId="0" fontId="62" fillId="0" borderId="51" applyNumberFormat="0" applyFill="0" applyAlignment="0" applyProtection="0"/>
    <xf numFmtId="0" fontId="49" fillId="55" borderId="43" applyNumberFormat="0" applyAlignment="0" applyProtection="0"/>
    <xf numFmtId="0" fontId="60" fillId="59" borderId="50" applyNumberFormat="0" applyAlignment="0" applyProtection="0"/>
    <xf numFmtId="0" fontId="57" fillId="42" borderId="43" applyNumberFormat="0" applyAlignment="0" applyProtection="0"/>
    <xf numFmtId="0" fontId="62" fillId="0" borderId="54" applyNumberFormat="0" applyFill="0" applyAlignment="0" applyProtection="0"/>
    <xf numFmtId="0" fontId="46" fillId="58" borderId="49" applyNumberFormat="0" applyFon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57" fillId="42" borderId="43" applyNumberFormat="0" applyAlignment="0" applyProtection="0"/>
    <xf numFmtId="0" fontId="60" fillId="55" borderId="50" applyNumberFormat="0" applyAlignment="0" applyProtection="0"/>
    <xf numFmtId="0" fontId="49" fillId="55" borderId="43" applyNumberFormat="0" applyAlignment="0" applyProtection="0"/>
    <xf numFmtId="0" fontId="49" fillId="55" borderId="43" applyNumberFormat="0" applyAlignment="0" applyProtection="0"/>
    <xf numFmtId="0" fontId="49" fillId="59" borderId="43" applyNumberFormat="0" applyAlignment="0" applyProtection="0"/>
    <xf numFmtId="0" fontId="57" fillId="42" borderId="43" applyNumberFormat="0" applyAlignment="0" applyProtection="0"/>
    <xf numFmtId="0" fontId="49" fillId="55"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60" fillId="59" borderId="50"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0" fillId="59" borderId="50"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4" applyNumberFormat="0" applyFill="0" applyAlignment="0" applyProtection="0"/>
    <xf numFmtId="0" fontId="60" fillId="55" borderId="50" applyNumberFormat="0" applyAlignment="0" applyProtection="0"/>
    <xf numFmtId="0" fontId="62" fillId="0" borderId="54" applyNumberFormat="0" applyFill="0" applyAlignment="0" applyProtection="0"/>
    <xf numFmtId="0" fontId="62" fillId="0" borderId="54" applyNumberFormat="0" applyFill="0" applyAlignment="0" applyProtection="0"/>
    <xf numFmtId="0" fontId="49" fillId="55" borderId="43" applyNumberFormat="0" applyAlignment="0" applyProtection="0"/>
    <xf numFmtId="0" fontId="49" fillId="55" borderId="43" applyNumberFormat="0" applyAlignment="0" applyProtection="0"/>
    <xf numFmtId="0" fontId="62" fillId="0" borderId="54" applyNumberFormat="0" applyFill="0" applyAlignment="0" applyProtection="0"/>
    <xf numFmtId="0" fontId="60" fillId="59" borderId="50" applyNumberFormat="0" applyAlignment="0" applyProtection="0"/>
    <xf numFmtId="0" fontId="49" fillId="55" borderId="43" applyNumberFormat="0" applyAlignment="0" applyProtection="0"/>
    <xf numFmtId="0" fontId="62" fillId="0" borderId="54" applyNumberFormat="0" applyFill="0" applyAlignment="0" applyProtection="0"/>
    <xf numFmtId="0" fontId="3" fillId="58" borderId="49" applyNumberFormat="0" applyFont="0" applyAlignment="0" applyProtection="0"/>
    <xf numFmtId="0" fontId="3" fillId="58" borderId="49" applyNumberFormat="0" applyFont="0" applyAlignment="0" applyProtection="0"/>
    <xf numFmtId="0" fontId="62" fillId="0" borderId="54"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62" fillId="0" borderId="51" applyNumberFormat="0" applyFill="0" applyAlignment="0" applyProtection="0"/>
    <xf numFmtId="0" fontId="60" fillId="59" borderId="50" applyNumberFormat="0" applyAlignment="0" applyProtection="0"/>
    <xf numFmtId="0" fontId="49" fillId="59" borderId="43" applyNumberFormat="0" applyAlignment="0" applyProtection="0"/>
    <xf numFmtId="0" fontId="57" fillId="42" borderId="43" applyNumberFormat="0" applyAlignment="0" applyProtection="0"/>
    <xf numFmtId="0" fontId="60" fillId="55" borderId="50" applyNumberFormat="0" applyAlignment="0" applyProtection="0"/>
    <xf numFmtId="0" fontId="49" fillId="59" borderId="43" applyNumberFormat="0" applyAlignment="0" applyProtection="0"/>
    <xf numFmtId="0" fontId="62" fillId="0" borderId="51" applyNumberFormat="0" applyFill="0" applyAlignment="0" applyProtection="0"/>
    <xf numFmtId="0" fontId="60" fillId="55" borderId="50" applyNumberForma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62" fillId="0" borderId="51" applyNumberFormat="0" applyFill="0" applyAlignment="0" applyProtection="0"/>
    <xf numFmtId="0" fontId="60" fillId="55" borderId="50" applyNumberFormat="0" applyAlignment="0" applyProtection="0"/>
    <xf numFmtId="0" fontId="60" fillId="55" borderId="50" applyNumberFormat="0" applyAlignment="0" applyProtection="0"/>
    <xf numFmtId="0" fontId="60" fillId="55" borderId="50" applyNumberFormat="0" applyAlignment="0" applyProtection="0"/>
    <xf numFmtId="0" fontId="57" fillId="42" borderId="43" applyNumberFormat="0" applyAlignment="0" applyProtection="0"/>
    <xf numFmtId="0" fontId="60" fillId="55" borderId="50" applyNumberFormat="0" applyAlignment="0" applyProtection="0"/>
    <xf numFmtId="0" fontId="60" fillId="55" borderId="50" applyNumberFormat="0" applyAlignment="0" applyProtection="0"/>
    <xf numFmtId="0" fontId="57" fillId="42" borderId="43" applyNumberFormat="0" applyAlignment="0" applyProtection="0"/>
    <xf numFmtId="0" fontId="60" fillId="59" borderId="50" applyNumberFormat="0" applyAlignment="0" applyProtection="0"/>
    <xf numFmtId="0" fontId="49" fillId="59" borderId="43" applyNumberFormat="0" applyAlignment="0" applyProtection="0"/>
    <xf numFmtId="0" fontId="62" fillId="0" borderId="54" applyNumberFormat="0" applyFill="0" applyAlignment="0" applyProtection="0"/>
    <xf numFmtId="0" fontId="3" fillId="58" borderId="49" applyNumberFormat="0" applyFont="0" applyAlignment="0" applyProtection="0"/>
    <xf numFmtId="0" fontId="62" fillId="0" borderId="54" applyNumberFormat="0" applyFill="0" applyAlignment="0" applyProtection="0"/>
    <xf numFmtId="0" fontId="46" fillId="58" borderId="49" applyNumberFormat="0" applyFont="0" applyAlignment="0" applyProtection="0"/>
    <xf numFmtId="0" fontId="49" fillId="59" borderId="43" applyNumberFormat="0" applyAlignment="0" applyProtection="0"/>
    <xf numFmtId="0" fontId="57" fillId="42"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62" fillId="0" borderId="51"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4" applyNumberFormat="0" applyFill="0" applyAlignment="0" applyProtection="0"/>
    <xf numFmtId="0" fontId="62" fillId="0" borderId="54" applyNumberFormat="0" applyFill="0" applyAlignment="0" applyProtection="0"/>
    <xf numFmtId="0" fontId="62" fillId="0" borderId="54" applyNumberFormat="0" applyFill="0" applyAlignment="0" applyProtection="0"/>
    <xf numFmtId="0" fontId="57" fillId="42"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60" fillId="55" borderId="50" applyNumberFormat="0" applyAlignment="0" applyProtection="0"/>
    <xf numFmtId="0" fontId="60" fillId="55" borderId="50" applyNumberFormat="0" applyAlignment="0" applyProtection="0"/>
    <xf numFmtId="0" fontId="57" fillId="42" borderId="43" applyNumberFormat="0" applyAlignment="0" applyProtection="0"/>
    <xf numFmtId="0" fontId="3" fillId="58" borderId="49" applyNumberFormat="0" applyFont="0" applyAlignment="0" applyProtection="0"/>
    <xf numFmtId="0" fontId="46" fillId="58" borderId="49" applyNumberFormat="0" applyFont="0" applyAlignment="0" applyProtection="0"/>
    <xf numFmtId="0" fontId="60" fillId="59" borderId="50" applyNumberFormat="0" applyAlignment="0" applyProtection="0"/>
    <xf numFmtId="0" fontId="46" fillId="58" borderId="49" applyNumberFormat="0" applyFont="0" applyAlignment="0" applyProtection="0"/>
    <xf numFmtId="0" fontId="60" fillId="59" borderId="50" applyNumberFormat="0" applyAlignment="0" applyProtection="0"/>
    <xf numFmtId="0" fontId="60" fillId="55" borderId="50" applyNumberFormat="0" applyAlignment="0" applyProtection="0"/>
    <xf numFmtId="0" fontId="49" fillId="59" borderId="43" applyNumberFormat="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49" fillId="55"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9"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62" fillId="0" borderId="51" applyNumberFormat="0" applyFill="0" applyAlignment="0" applyProtection="0"/>
    <xf numFmtId="0" fontId="3" fillId="58" borderId="49" applyNumberFormat="0" applyFont="0" applyAlignment="0" applyProtection="0"/>
    <xf numFmtId="0" fontId="49" fillId="59" borderId="43"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0" fillId="59"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49" fillId="55" borderId="43" applyNumberFormat="0" applyAlignment="0" applyProtection="0"/>
    <xf numFmtId="0" fontId="62" fillId="0" borderId="51"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49" fillId="55" borderId="43" applyNumberFormat="0" applyAlignment="0" applyProtection="0"/>
    <xf numFmtId="0" fontId="57" fillId="42" borderId="43" applyNumberFormat="0" applyAlignment="0" applyProtection="0"/>
    <xf numFmtId="0" fontId="46" fillId="58" borderId="49" applyNumberFormat="0" applyFont="0" applyAlignment="0" applyProtection="0"/>
    <xf numFmtId="0" fontId="57" fillId="42" borderId="43" applyNumberFormat="0" applyAlignment="0" applyProtection="0"/>
    <xf numFmtId="0" fontId="62" fillId="0" borderId="54" applyNumberFormat="0" applyFill="0" applyAlignment="0" applyProtection="0"/>
    <xf numFmtId="0" fontId="49" fillId="55" borderId="43" applyNumberFormat="0" applyAlignment="0" applyProtection="0"/>
    <xf numFmtId="0" fontId="62" fillId="0" borderId="54" applyNumberFormat="0" applyFill="0" applyAlignment="0" applyProtection="0"/>
    <xf numFmtId="0" fontId="62" fillId="0" borderId="54" applyNumberFormat="0" applyFill="0" applyAlignment="0" applyProtection="0"/>
    <xf numFmtId="0" fontId="62" fillId="0" borderId="51" applyNumberFormat="0" applyFill="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57" fillId="42" borderId="43" applyNumberFormat="0" applyAlignment="0" applyProtection="0"/>
    <xf numFmtId="0" fontId="60" fillId="55" borderId="50" applyNumberFormat="0" applyAlignment="0" applyProtection="0"/>
    <xf numFmtId="0" fontId="3" fillId="58" borderId="49" applyNumberFormat="0" applyFont="0" applyAlignment="0" applyProtection="0"/>
    <xf numFmtId="0" fontId="60" fillId="55" borderId="50" applyNumberFormat="0" applyAlignment="0" applyProtection="0"/>
    <xf numFmtId="0" fontId="49" fillId="55" borderId="43" applyNumberFormat="0" applyAlignment="0" applyProtection="0"/>
    <xf numFmtId="0" fontId="57" fillId="42"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49" fillId="55" borderId="43" applyNumberFormat="0" applyAlignment="0" applyProtection="0"/>
    <xf numFmtId="0" fontId="62" fillId="0" borderId="51" applyNumberFormat="0" applyFill="0" applyAlignment="0" applyProtection="0"/>
    <xf numFmtId="0" fontId="60" fillId="55" borderId="50" applyNumberFormat="0" applyAlignment="0" applyProtection="0"/>
    <xf numFmtId="0" fontId="60" fillId="55" borderId="50" applyNumberFormat="0" applyAlignment="0" applyProtection="0"/>
    <xf numFmtId="0" fontId="3" fillId="58" borderId="49" applyNumberFormat="0" applyFont="0" applyAlignment="0" applyProtection="0"/>
    <xf numFmtId="0" fontId="3" fillId="58" borderId="49" applyNumberFormat="0" applyFont="0" applyAlignment="0" applyProtection="0"/>
    <xf numFmtId="0" fontId="62" fillId="0" borderId="54" applyNumberFormat="0" applyFill="0" applyAlignment="0" applyProtection="0"/>
    <xf numFmtId="0" fontId="62" fillId="0" borderId="54" applyNumberFormat="0" applyFill="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3" fillId="58" borderId="49" applyNumberFormat="0" applyFont="0" applyAlignment="0" applyProtection="0"/>
    <xf numFmtId="0" fontId="57" fillId="42" borderId="43" applyNumberFormat="0" applyAlignment="0" applyProtection="0"/>
    <xf numFmtId="0" fontId="60" fillId="55" borderId="50" applyNumberFormat="0" applyAlignment="0" applyProtection="0"/>
    <xf numFmtId="0" fontId="49" fillId="55"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57" fillId="42"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2" fillId="0" borderId="51"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49" fillId="59" borderId="43" applyNumberFormat="0" applyAlignment="0" applyProtection="0"/>
    <xf numFmtId="0" fontId="62" fillId="0" borderId="51" applyNumberFormat="0" applyFill="0" applyAlignment="0" applyProtection="0"/>
    <xf numFmtId="0" fontId="60" fillId="55" borderId="50" applyNumberFormat="0" applyAlignment="0" applyProtection="0"/>
    <xf numFmtId="0" fontId="57" fillId="42" borderId="43" applyNumberFormat="0" applyAlignment="0" applyProtection="0"/>
    <xf numFmtId="0" fontId="49" fillId="55" borderId="43" applyNumberFormat="0" applyAlignment="0" applyProtection="0"/>
    <xf numFmtId="0" fontId="3" fillId="58" borderId="49" applyNumberFormat="0" applyFont="0" applyAlignment="0" applyProtection="0"/>
    <xf numFmtId="0" fontId="62" fillId="0" borderId="51" applyNumberFormat="0" applyFill="0" applyAlignment="0" applyProtection="0"/>
    <xf numFmtId="0" fontId="62" fillId="0" borderId="51" applyNumberFormat="0" applyFill="0" applyAlignment="0" applyProtection="0"/>
    <xf numFmtId="0" fontId="62" fillId="0" borderId="51" applyNumberFormat="0" applyFill="0" applyAlignment="0" applyProtection="0"/>
    <xf numFmtId="0" fontId="49" fillId="55" borderId="43" applyNumberFormat="0" applyAlignment="0" applyProtection="0"/>
    <xf numFmtId="0" fontId="60" fillId="55" borderId="50" applyNumberFormat="0" applyAlignment="0" applyProtection="0"/>
    <xf numFmtId="0" fontId="57" fillId="42" borderId="43"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60" fillId="55" borderId="50"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57" fillId="42" borderId="43" applyNumberFormat="0" applyAlignment="0" applyProtection="0"/>
    <xf numFmtId="0" fontId="60" fillId="55" borderId="50" applyNumberFormat="0" applyAlignment="0" applyProtection="0"/>
    <xf numFmtId="0" fontId="49" fillId="55"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0" fillId="55" borderId="50" applyNumberFormat="0" applyAlignment="0" applyProtection="0"/>
    <xf numFmtId="0" fontId="62" fillId="0" borderId="51" applyNumberFormat="0" applyFill="0" applyAlignment="0" applyProtection="0"/>
    <xf numFmtId="0" fontId="60" fillId="55" borderId="50" applyNumberFormat="0" applyAlignment="0" applyProtection="0"/>
    <xf numFmtId="0" fontId="3" fillId="58" borderId="49" applyNumberFormat="0" applyFont="0" applyAlignment="0" applyProtection="0"/>
    <xf numFmtId="0" fontId="57" fillId="42" borderId="43" applyNumberFormat="0" applyAlignment="0" applyProtection="0"/>
    <xf numFmtId="0" fontId="49" fillId="55" borderId="43" applyNumberFormat="0" applyAlignment="0" applyProtection="0"/>
    <xf numFmtId="0" fontId="49" fillId="55" borderId="43" applyNumberFormat="0" applyAlignment="0" applyProtection="0"/>
    <xf numFmtId="0" fontId="57" fillId="42" borderId="43" applyNumberFormat="0" applyAlignment="0" applyProtection="0"/>
    <xf numFmtId="0" fontId="60" fillId="55" borderId="50" applyNumberFormat="0" applyAlignment="0" applyProtection="0"/>
    <xf numFmtId="0" fontId="3" fillId="58" borderId="49" applyNumberFormat="0" applyFont="0" applyAlignment="0" applyProtection="0"/>
    <xf numFmtId="0" fontId="62" fillId="0" borderId="51" applyNumberFormat="0" applyFill="0" applyAlignment="0" applyProtection="0"/>
    <xf numFmtId="0" fontId="3" fillId="58" borderId="49" applyNumberFormat="0" applyFont="0" applyAlignment="0" applyProtection="0"/>
    <xf numFmtId="0" fontId="49" fillId="55" borderId="43" applyNumberFormat="0" applyAlignment="0" applyProtection="0"/>
    <xf numFmtId="0" fontId="57" fillId="42" borderId="43" applyNumberFormat="0" applyAlignment="0" applyProtection="0"/>
    <xf numFmtId="0" fontId="60" fillId="55" borderId="50" applyNumberFormat="0" applyAlignment="0" applyProtection="0"/>
    <xf numFmtId="0" fontId="60" fillId="55" borderId="50" applyNumberFormat="0" applyAlignment="0" applyProtection="0"/>
    <xf numFmtId="0" fontId="49" fillId="59" borderId="43" applyNumberFormat="0" applyAlignment="0" applyProtection="0"/>
    <xf numFmtId="0" fontId="3" fillId="58" borderId="49" applyNumberFormat="0" applyFont="0" applyAlignment="0" applyProtection="0"/>
    <xf numFmtId="0" fontId="3"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62" fillId="0" borderId="51" applyNumberFormat="0" applyFill="0" applyAlignment="0" applyProtection="0"/>
    <xf numFmtId="0" fontId="49" fillId="59" borderId="43" applyNumberForma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60" fillId="55" borderId="50" applyNumberFormat="0" applyAlignment="0" applyProtection="0"/>
    <xf numFmtId="0" fontId="60" fillId="55" borderId="50"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46" fillId="58" borderId="49" applyNumberFormat="0" applyFont="0" applyAlignment="0" applyProtection="0"/>
    <xf numFmtId="0" fontId="60" fillId="59" borderId="50" applyNumberFormat="0" applyAlignment="0" applyProtection="0"/>
    <xf numFmtId="0" fontId="46" fillId="58" borderId="49" applyNumberFormat="0" applyFont="0" applyAlignment="0" applyProtection="0"/>
    <xf numFmtId="0" fontId="60" fillId="59" borderId="50" applyNumberFormat="0" applyAlignment="0" applyProtection="0"/>
    <xf numFmtId="0" fontId="46" fillId="58" borderId="49" applyNumberFormat="0" applyFont="0" applyAlignment="0" applyProtection="0"/>
    <xf numFmtId="0" fontId="60" fillId="59" borderId="50" applyNumberFormat="0" applyAlignment="0" applyProtection="0"/>
    <xf numFmtId="0" fontId="3" fillId="58" borderId="49" applyNumberFormat="0" applyFont="0" applyAlignment="0" applyProtection="0"/>
    <xf numFmtId="0" fontId="60" fillId="55" borderId="50" applyNumberFormat="0" applyAlignment="0" applyProtection="0"/>
    <xf numFmtId="0" fontId="49" fillId="55" borderId="43" applyNumberFormat="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49" fillId="55" borderId="43" applyNumberFormat="0" applyAlignment="0" applyProtection="0"/>
    <xf numFmtId="0" fontId="62" fillId="0" borderId="51" applyNumberFormat="0" applyFill="0" applyAlignment="0" applyProtection="0"/>
    <xf numFmtId="0" fontId="62" fillId="0" borderId="51" applyNumberFormat="0" applyFill="0" applyAlignment="0" applyProtection="0"/>
    <xf numFmtId="0" fontId="62" fillId="0" borderId="54" applyNumberFormat="0" applyFill="0" applyAlignment="0" applyProtection="0"/>
    <xf numFmtId="0" fontId="62" fillId="0" borderId="51" applyNumberFormat="0" applyFill="0" applyAlignment="0" applyProtection="0"/>
    <xf numFmtId="0" fontId="49" fillId="55" borderId="43" applyNumberFormat="0" applyAlignment="0" applyProtection="0"/>
    <xf numFmtId="0" fontId="49" fillId="55" borderId="43" applyNumberFormat="0" applyAlignment="0" applyProtection="0"/>
    <xf numFmtId="0" fontId="62" fillId="0" borderId="51" applyNumberFormat="0" applyFill="0" applyAlignment="0" applyProtection="0"/>
    <xf numFmtId="0" fontId="60" fillId="55" borderId="50" applyNumberFormat="0" applyAlignment="0" applyProtection="0"/>
    <xf numFmtId="0" fontId="57" fillId="42" borderId="43" applyNumberFormat="0" applyAlignment="0" applyProtection="0"/>
    <xf numFmtId="0" fontId="57" fillId="42" borderId="43" applyNumberFormat="0" applyAlignment="0" applyProtection="0"/>
    <xf numFmtId="0" fontId="49" fillId="55" borderId="43" applyNumberFormat="0" applyAlignment="0" applyProtection="0"/>
    <xf numFmtId="0" fontId="60" fillId="59" borderId="50" applyNumberFormat="0" applyAlignment="0" applyProtection="0"/>
    <xf numFmtId="0" fontId="3" fillId="58" borderId="49" applyNumberFormat="0" applyFont="0" applyAlignment="0" applyProtection="0"/>
    <xf numFmtId="0" fontId="49" fillId="59" borderId="43" applyNumberFormat="0" applyAlignment="0" applyProtection="0"/>
    <xf numFmtId="0" fontId="62" fillId="0" borderId="54" applyNumberFormat="0" applyFill="0" applyAlignment="0" applyProtection="0"/>
    <xf numFmtId="0" fontId="49" fillId="59" borderId="43" applyNumberFormat="0" applyAlignment="0" applyProtection="0"/>
    <xf numFmtId="0" fontId="62" fillId="0" borderId="54" applyNumberFormat="0" applyFill="0" applyAlignment="0" applyProtection="0"/>
    <xf numFmtId="0" fontId="49" fillId="59" borderId="43" applyNumberFormat="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49" fillId="55" borderId="43" applyNumberFormat="0" applyAlignment="0" applyProtection="0"/>
    <xf numFmtId="0" fontId="60" fillId="55" borderId="50" applyNumberFormat="0" applyAlignment="0" applyProtection="0"/>
    <xf numFmtId="0" fontId="3" fillId="58" borderId="49" applyNumberFormat="0" applyFont="0" applyAlignment="0" applyProtection="0"/>
    <xf numFmtId="0" fontId="62" fillId="0" borderId="51" applyNumberFormat="0" applyFill="0" applyAlignment="0" applyProtection="0"/>
    <xf numFmtId="0" fontId="49" fillId="55" borderId="43" applyNumberFormat="0" applyAlignment="0" applyProtection="0"/>
    <xf numFmtId="0" fontId="3" fillId="58" borderId="49" applyNumberFormat="0" applyFont="0" applyAlignment="0" applyProtection="0"/>
    <xf numFmtId="0" fontId="57" fillId="42" borderId="43" applyNumberFormat="0" applyAlignment="0" applyProtection="0"/>
    <xf numFmtId="0" fontId="57" fillId="42" borderId="43" applyNumberFormat="0" applyAlignment="0" applyProtection="0"/>
    <xf numFmtId="0" fontId="60" fillId="55" borderId="50" applyNumberFormat="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9" borderId="43" applyNumberFormat="0" applyAlignment="0" applyProtection="0"/>
    <xf numFmtId="0" fontId="46" fillId="58" borderId="49" applyNumberFormat="0" applyFont="0" applyAlignment="0" applyProtection="0"/>
    <xf numFmtId="0" fontId="60" fillId="59" borderId="50" applyNumberFormat="0" applyAlignment="0" applyProtection="0"/>
    <xf numFmtId="0" fontId="62" fillId="0" borderId="54" applyNumberFormat="0" applyFill="0" applyAlignment="0" applyProtection="0"/>
    <xf numFmtId="0" fontId="49" fillId="55" borderId="43" applyNumberFormat="0" applyAlignment="0" applyProtection="0"/>
    <xf numFmtId="0" fontId="57" fillId="42" borderId="43" applyNumberFormat="0" applyAlignment="0" applyProtection="0"/>
    <xf numFmtId="0" fontId="3" fillId="58" borderId="49" applyNumberFormat="0" applyFont="0" applyAlignment="0" applyProtection="0"/>
    <xf numFmtId="0" fontId="60" fillId="55" borderId="50" applyNumberFormat="0" applyAlignment="0" applyProtection="0"/>
    <xf numFmtId="0" fontId="3" fillId="0" borderId="0"/>
    <xf numFmtId="0" fontId="2" fillId="0" borderId="0"/>
    <xf numFmtId="43" fontId="3" fillId="0" borderId="0" applyFont="0" applyFill="0" applyBorder="0" applyAlignment="0" applyProtection="0"/>
    <xf numFmtId="0" fontId="3" fillId="0" borderId="0"/>
    <xf numFmtId="0" fontId="2" fillId="0" borderId="0"/>
    <xf numFmtId="0" fontId="1" fillId="0" borderId="0" applyNumberFormat="0" applyFill="0" applyBorder="0" applyAlignment="0" applyProtection="0"/>
    <xf numFmtId="0" fontId="3" fillId="0" borderId="0"/>
    <xf numFmtId="0" fontId="90" fillId="0" borderId="0" applyNumberFormat="0" applyFill="0" applyBorder="0" applyAlignment="0" applyProtection="0"/>
    <xf numFmtId="0" fontId="2" fillId="0" borderId="0"/>
    <xf numFmtId="0" fontId="94" fillId="0" borderId="0" applyNumberFormat="0" applyFill="0" applyBorder="0" applyAlignment="0" applyProtection="0"/>
  </cellStyleXfs>
  <cellXfs count="326">
    <xf numFmtId="0" fontId="0" fillId="0" borderId="0" xfId="0"/>
    <xf numFmtId="0" fontId="0" fillId="0" borderId="0" xfId="0" applyFill="1" applyBorder="1"/>
    <xf numFmtId="0" fontId="4" fillId="5" borderId="0" xfId="0" applyFont="1" applyFill="1"/>
    <xf numFmtId="0" fontId="5" fillId="5" borderId="0" xfId="0" applyFont="1" applyFill="1" applyAlignment="1">
      <alignment horizontal="center" vertical="center"/>
    </xf>
    <xf numFmtId="0" fontId="6" fillId="5" borderId="0" xfId="0" applyFont="1" applyFill="1"/>
    <xf numFmtId="0" fontId="7" fillId="5" borderId="0" xfId="0" applyFont="1" applyFill="1" applyBorder="1"/>
    <xf numFmtId="0" fontId="8" fillId="5" borderId="20" xfId="1" applyFont="1" applyFill="1" applyBorder="1"/>
    <xf numFmtId="0" fontId="6" fillId="5" borderId="20" xfId="0" applyFont="1" applyFill="1" applyBorder="1"/>
    <xf numFmtId="0" fontId="6" fillId="5" borderId="20" xfId="0" applyFont="1" applyFill="1" applyBorder="1" applyAlignment="1">
      <alignment wrapText="1"/>
    </xf>
    <xf numFmtId="0" fontId="6" fillId="5" borderId="19" xfId="0" applyFont="1" applyFill="1" applyBorder="1" applyAlignment="1">
      <alignment vertical="top" wrapText="1"/>
    </xf>
    <xf numFmtId="0" fontId="7" fillId="5" borderId="20" xfId="0" applyFont="1" applyFill="1" applyBorder="1"/>
    <xf numFmtId="0" fontId="8" fillId="5" borderId="20" xfId="1" applyFont="1" applyFill="1" applyBorder="1" applyAlignment="1">
      <alignment horizontal="left" indent="4"/>
    </xf>
    <xf numFmtId="0" fontId="8" fillId="5" borderId="21" xfId="1" applyFont="1" applyFill="1" applyBorder="1" applyAlignment="1">
      <alignment horizontal="left" indent="4"/>
    </xf>
    <xf numFmtId="0" fontId="8" fillId="0" borderId="20" xfId="1" applyFont="1" applyFill="1" applyBorder="1" applyAlignment="1" applyProtection="1">
      <alignment horizontal="left"/>
      <protection locked="0"/>
    </xf>
    <xf numFmtId="0" fontId="4" fillId="0" borderId="0" xfId="0" applyFont="1" applyAlignment="1" applyProtection="1">
      <alignment vertical="center"/>
    </xf>
    <xf numFmtId="0" fontId="5" fillId="0" borderId="0" xfId="0" applyFont="1" applyAlignment="1" applyProtection="1">
      <alignment horizontal="center"/>
    </xf>
    <xf numFmtId="0" fontId="4" fillId="0" borderId="0" xfId="0" applyFont="1" applyProtection="1"/>
    <xf numFmtId="0" fontId="6" fillId="0" borderId="0" xfId="0" applyFont="1" applyProtection="1"/>
    <xf numFmtId="0" fontId="4" fillId="0" borderId="0" xfId="0" applyFont="1" applyFill="1" applyBorder="1"/>
    <xf numFmtId="0" fontId="15" fillId="0" borderId="0" xfId="0" applyFont="1" applyAlignment="1" applyProtection="1">
      <alignment horizontal="center"/>
    </xf>
    <xf numFmtId="0" fontId="16" fillId="0" borderId="0" xfId="0" applyFont="1" applyAlignment="1" applyProtection="1">
      <alignment horizontal="left" vertical="center" indent="5"/>
    </xf>
    <xf numFmtId="0" fontId="7" fillId="0" borderId="0" xfId="0" applyFont="1" applyFill="1" applyBorder="1" applyAlignment="1" applyProtection="1"/>
    <xf numFmtId="0" fontId="17" fillId="0" borderId="0" xfId="0" applyFont="1" applyFill="1" applyBorder="1" applyAlignment="1" applyProtection="1"/>
    <xf numFmtId="0" fontId="18" fillId="0" borderId="0" xfId="0" applyFont="1" applyAlignment="1" applyProtection="1"/>
    <xf numFmtId="0" fontId="18" fillId="0" borderId="0" xfId="0" applyFont="1" applyFill="1" applyBorder="1" applyAlignment="1" applyProtection="1"/>
    <xf numFmtId="0" fontId="4" fillId="0" borderId="0" xfId="0" applyFont="1" applyFill="1" applyBorder="1" applyAlignment="1" applyProtection="1">
      <alignment horizontal="left"/>
    </xf>
    <xf numFmtId="0" fontId="5" fillId="0" borderId="0" xfId="0" applyFont="1" applyProtection="1"/>
    <xf numFmtId="0" fontId="4" fillId="0" borderId="0" xfId="0" applyFont="1" applyFill="1" applyBorder="1" applyProtection="1"/>
    <xf numFmtId="0" fontId="7" fillId="0" borderId="0" xfId="0" applyFont="1" applyFill="1" applyBorder="1" applyAlignment="1" applyProtection="1">
      <alignment vertical="center" wrapText="1"/>
    </xf>
    <xf numFmtId="0" fontId="6" fillId="0" borderId="0" xfId="0" applyFont="1" applyFill="1" applyBorder="1" applyAlignment="1" applyProtection="1">
      <alignment horizontal="center"/>
    </xf>
    <xf numFmtId="0" fontId="6" fillId="0" borderId="0" xfId="0" applyFont="1" applyAlignment="1" applyProtection="1">
      <alignment horizontal="center"/>
    </xf>
    <xf numFmtId="0" fontId="6" fillId="3" borderId="1" xfId="0" applyFont="1" applyFill="1" applyBorder="1" applyAlignment="1" applyProtection="1">
      <alignment vertical="center" wrapText="1"/>
    </xf>
    <xf numFmtId="4" fontId="6" fillId="0" borderId="0" xfId="0" applyNumberFormat="1" applyFont="1" applyFill="1" applyBorder="1" applyAlignment="1" applyProtection="1">
      <alignment vertical="center"/>
      <protection locked="0"/>
    </xf>
    <xf numFmtId="0" fontId="6" fillId="0" borderId="0" xfId="0" applyFont="1" applyFill="1" applyBorder="1" applyAlignment="1" applyProtection="1">
      <alignment vertical="center" wrapText="1"/>
    </xf>
    <xf numFmtId="3" fontId="6" fillId="0" borderId="0" xfId="0" applyNumberFormat="1" applyFont="1" applyFill="1" applyBorder="1" applyAlignment="1" applyProtection="1">
      <alignment horizontal="right" vertical="center"/>
    </xf>
    <xf numFmtId="0" fontId="10" fillId="3" borderId="1" xfId="0" applyFont="1" applyFill="1" applyBorder="1" applyAlignment="1" applyProtection="1">
      <alignment vertical="center" wrapText="1"/>
    </xf>
    <xf numFmtId="0" fontId="6" fillId="0" borderId="0" xfId="0" applyFont="1" applyFill="1" applyBorder="1"/>
    <xf numFmtId="0" fontId="7" fillId="0" borderId="0" xfId="0" applyFont="1" applyAlignment="1" applyProtection="1">
      <alignment horizontal="center"/>
    </xf>
    <xf numFmtId="0" fontId="6" fillId="0" borderId="0" xfId="0" applyFont="1" applyFill="1" applyBorder="1" applyAlignment="1" applyProtection="1">
      <alignment horizontal="left"/>
    </xf>
    <xf numFmtId="0" fontId="7" fillId="0" borderId="0" xfId="0" applyFont="1" applyProtection="1"/>
    <xf numFmtId="0" fontId="6" fillId="0" borderId="0" xfId="0" applyFont="1" applyFill="1" applyBorder="1" applyProtection="1"/>
    <xf numFmtId="0" fontId="6" fillId="0" borderId="0" xfId="0" applyFont="1" applyFill="1" applyBorder="1" applyAlignment="1">
      <alignment horizontal="right"/>
    </xf>
    <xf numFmtId="167" fontId="6" fillId="0" borderId="0" xfId="0" applyNumberFormat="1" applyFont="1" applyFill="1" applyBorder="1" applyAlignment="1">
      <alignment horizontal="center" vertical="center"/>
    </xf>
    <xf numFmtId="0" fontId="7" fillId="4"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vertical="center" wrapText="1"/>
    </xf>
    <xf numFmtId="3" fontId="6" fillId="2" borderId="1" xfId="0" applyNumberFormat="1" applyFont="1" applyFill="1" applyBorder="1" applyAlignment="1" applyProtection="1">
      <alignment horizontal="right" vertical="center"/>
    </xf>
    <xf numFmtId="0" fontId="7" fillId="0" borderId="0" xfId="0" applyFont="1" applyFill="1" applyBorder="1" applyAlignment="1">
      <alignment horizontal="center" vertical="center"/>
    </xf>
    <xf numFmtId="0" fontId="11" fillId="0" borderId="0" xfId="0" applyFont="1" applyFill="1" applyBorder="1" applyAlignment="1" applyProtection="1"/>
    <xf numFmtId="1" fontId="6" fillId="0" borderId="0" xfId="0" applyNumberFormat="1" applyFont="1" applyProtection="1"/>
    <xf numFmtId="0" fontId="11" fillId="0" borderId="0" xfId="1" applyFont="1" applyFill="1" applyBorder="1" applyAlignment="1">
      <alignment vertical="top" wrapText="1"/>
    </xf>
    <xf numFmtId="0" fontId="11" fillId="0" borderId="0" xfId="0" applyFont="1" applyFill="1" applyBorder="1" applyAlignment="1">
      <alignment vertical="top" wrapText="1"/>
    </xf>
    <xf numFmtId="0" fontId="10" fillId="0" borderId="0" xfId="0" applyFont="1" applyFill="1" applyBorder="1"/>
    <xf numFmtId="1" fontId="10" fillId="0" borderId="0" xfId="0" applyNumberFormat="1" applyFont="1" applyFill="1" applyBorder="1"/>
    <xf numFmtId="0" fontId="9" fillId="0" borderId="0" xfId="0" applyFont="1" applyFill="1" applyBorder="1" applyAlignment="1">
      <alignment vertical="top" wrapText="1"/>
    </xf>
    <xf numFmtId="0" fontId="6" fillId="0" borderId="0" xfId="0" applyFont="1"/>
    <xf numFmtId="0" fontId="10" fillId="0" borderId="0" xfId="0" applyFont="1" applyFill="1" applyBorder="1" applyAlignment="1">
      <alignment vertical="top"/>
    </xf>
    <xf numFmtId="0" fontId="8" fillId="0" borderId="0" xfId="1" applyFont="1" applyFill="1" applyBorder="1"/>
    <xf numFmtId="0" fontId="7" fillId="4" borderId="1" xfId="0" applyFont="1" applyFill="1" applyBorder="1" applyAlignment="1">
      <alignment vertical="center"/>
    </xf>
    <xf numFmtId="0" fontId="6" fillId="3" borderId="1" xfId="0" applyFont="1" applyFill="1" applyBorder="1" applyAlignment="1"/>
    <xf numFmtId="0" fontId="6" fillId="3" borderId="1" xfId="0" applyFont="1" applyFill="1" applyBorder="1" applyAlignment="1">
      <alignment vertical="center"/>
    </xf>
    <xf numFmtId="0" fontId="6" fillId="3" borderId="1" xfId="0" applyFont="1" applyFill="1" applyBorder="1" applyAlignment="1">
      <alignment vertical="center" wrapText="1"/>
    </xf>
    <xf numFmtId="0" fontId="7" fillId="4" borderId="2" xfId="0" applyFont="1" applyFill="1" applyBorder="1" applyAlignment="1" applyProtection="1">
      <alignment vertical="center"/>
    </xf>
    <xf numFmtId="0" fontId="6" fillId="3" borderId="2" xfId="0" applyFont="1" applyFill="1" applyBorder="1" applyAlignment="1" applyProtection="1">
      <alignment vertical="center" wrapText="1"/>
    </xf>
    <xf numFmtId="0" fontId="6" fillId="2" borderId="1" xfId="0" applyFont="1" applyFill="1" applyBorder="1" applyAlignment="1" applyProtection="1">
      <alignment vertical="center"/>
    </xf>
    <xf numFmtId="0" fontId="7" fillId="0" borderId="0" xfId="0" applyFont="1" applyFill="1" applyBorder="1" applyAlignment="1">
      <alignment vertical="center"/>
    </xf>
    <xf numFmtId="0" fontId="6" fillId="0" borderId="0" xfId="0" applyFont="1" applyFill="1" applyBorder="1" applyAlignment="1"/>
    <xf numFmtId="0" fontId="11" fillId="0" borderId="0" xfId="0" applyFont="1" applyFill="1" applyBorder="1" applyAlignment="1">
      <alignment vertical="center"/>
    </xf>
    <xf numFmtId="0" fontId="13" fillId="0" borderId="0" xfId="0" applyFont="1" applyFill="1" applyBorder="1" applyAlignment="1">
      <alignment vertical="center"/>
    </xf>
    <xf numFmtId="0" fontId="4" fillId="0" borderId="0" xfId="0" applyFont="1" applyFill="1" applyBorder="1" applyAlignment="1"/>
    <xf numFmtId="0" fontId="14" fillId="0" borderId="0" xfId="0" applyFont="1" applyFill="1" applyBorder="1" applyAlignment="1">
      <alignment vertical="center"/>
    </xf>
    <xf numFmtId="0" fontId="7" fillId="2" borderId="1" xfId="0" applyFont="1" applyFill="1" applyBorder="1" applyAlignment="1" applyProtection="1"/>
    <xf numFmtId="0" fontId="6" fillId="0" borderId="0" xfId="0" applyFont="1" applyAlignment="1" applyProtection="1">
      <alignment wrapText="1"/>
    </xf>
    <xf numFmtId="0" fontId="8" fillId="0" borderId="0" xfId="1" applyFont="1" applyFill="1" applyBorder="1" applyAlignment="1">
      <alignment vertical="top" wrapText="1"/>
    </xf>
    <xf numFmtId="0" fontId="21" fillId="0" borderId="0" xfId="1" applyFont="1" applyFill="1" applyBorder="1" applyAlignment="1">
      <alignment vertical="top" wrapText="1"/>
    </xf>
    <xf numFmtId="0" fontId="10" fillId="0" borderId="0" xfId="1" applyFont="1" applyFill="1" applyBorder="1" applyAlignment="1">
      <alignment vertical="top" wrapText="1"/>
    </xf>
    <xf numFmtId="0" fontId="10" fillId="0" borderId="0" xfId="0" applyFont="1" applyFill="1" applyBorder="1" applyAlignment="1">
      <alignment vertical="top" wrapText="1"/>
    </xf>
    <xf numFmtId="0" fontId="11" fillId="0" borderId="0" xfId="0" applyFont="1" applyFill="1" applyBorder="1" applyAlignment="1">
      <alignment vertical="top"/>
    </xf>
    <xf numFmtId="0" fontId="23" fillId="0" borderId="0" xfId="0" applyFont="1" applyFill="1" applyBorder="1" applyAlignment="1">
      <alignment vertical="top" wrapText="1"/>
    </xf>
    <xf numFmtId="0" fontId="6" fillId="0" borderId="0" xfId="0" applyFont="1" applyAlignment="1" applyProtection="1">
      <alignment horizontal="left"/>
    </xf>
    <xf numFmtId="0" fontId="10" fillId="3" borderId="2" xfId="0" applyFont="1" applyFill="1" applyBorder="1" applyAlignment="1" applyProtection="1">
      <alignment vertical="center" wrapText="1"/>
    </xf>
    <xf numFmtId="0" fontId="10" fillId="3" borderId="2" xfId="0" applyFont="1" applyFill="1" applyBorder="1" applyAlignment="1" applyProtection="1">
      <alignment horizontal="left" vertical="center" wrapText="1"/>
    </xf>
    <xf numFmtId="0" fontId="6" fillId="0" borderId="0" xfId="0" applyFont="1" applyBorder="1" applyAlignment="1"/>
    <xf numFmtId="0" fontId="8" fillId="0" borderId="0" xfId="1" applyFont="1" applyBorder="1"/>
    <xf numFmtId="0" fontId="7" fillId="2" borderId="4" xfId="0" applyFont="1" applyFill="1" applyBorder="1" applyAlignment="1" applyProtection="1"/>
    <xf numFmtId="0" fontId="7" fillId="2" borderId="5" xfId="0" applyFont="1" applyFill="1" applyBorder="1" applyAlignment="1" applyProtection="1"/>
    <xf numFmtId="0" fontId="7" fillId="2" borderId="5" xfId="0" applyFont="1" applyFill="1" applyBorder="1" applyAlignment="1" applyProtection="1">
      <alignment horizontal="right"/>
    </xf>
    <xf numFmtId="0" fontId="7" fillId="2" borderId="5" xfId="0" applyFont="1" applyFill="1" applyBorder="1" applyAlignment="1" applyProtection="1">
      <alignment horizontal="center"/>
    </xf>
    <xf numFmtId="0" fontId="6" fillId="3" borderId="7" xfId="0" applyFont="1" applyFill="1" applyBorder="1" applyAlignment="1" applyProtection="1"/>
    <xf numFmtId="0" fontId="6" fillId="3" borderId="0" xfId="0" applyFont="1" applyFill="1" applyBorder="1" applyAlignment="1" applyProtection="1"/>
    <xf numFmtId="0" fontId="6" fillId="3" borderId="0" xfId="0" applyFont="1" applyFill="1" applyBorder="1" applyAlignment="1" applyProtection="1">
      <alignment horizontal="left"/>
    </xf>
    <xf numFmtId="0" fontId="8" fillId="3" borderId="0" xfId="1" applyFont="1" applyFill="1" applyBorder="1" applyAlignment="1" applyProtection="1">
      <alignment horizontal="left"/>
    </xf>
    <xf numFmtId="0" fontId="6" fillId="3" borderId="0" xfId="0" applyFont="1" applyFill="1" applyBorder="1" applyProtection="1"/>
    <xf numFmtId="0" fontId="6" fillId="3" borderId="0" xfId="0" applyFont="1" applyFill="1" applyBorder="1" applyAlignment="1" applyProtection="1">
      <alignment horizontal="right"/>
    </xf>
    <xf numFmtId="0" fontId="8" fillId="3" borderId="0" xfId="1" applyFont="1" applyFill="1" applyBorder="1" applyAlignment="1" applyProtection="1"/>
    <xf numFmtId="1" fontId="10" fillId="3" borderId="0" xfId="0" applyNumberFormat="1" applyFont="1" applyFill="1" applyBorder="1" applyProtection="1"/>
    <xf numFmtId="0" fontId="10" fillId="3" borderId="7" xfId="0" applyFont="1" applyFill="1" applyBorder="1" applyAlignment="1" applyProtection="1"/>
    <xf numFmtId="0" fontId="10" fillId="3" borderId="0" xfId="0" applyFont="1" applyFill="1" applyBorder="1" applyAlignment="1" applyProtection="1"/>
    <xf numFmtId="1" fontId="6" fillId="3" borderId="0" xfId="0" applyNumberFormat="1" applyFont="1" applyFill="1" applyBorder="1" applyProtection="1"/>
    <xf numFmtId="165" fontId="6" fillId="3" borderId="0" xfId="0" applyNumberFormat="1" applyFont="1" applyFill="1" applyBorder="1" applyProtection="1"/>
    <xf numFmtId="166" fontId="6" fillId="3" borderId="0" xfId="0" applyNumberFormat="1" applyFont="1" applyFill="1" applyBorder="1" applyProtection="1"/>
    <xf numFmtId="2" fontId="6" fillId="3" borderId="0" xfId="0" applyNumberFormat="1" applyFont="1" applyFill="1" applyBorder="1" applyProtection="1"/>
    <xf numFmtId="164" fontId="6" fillId="3" borderId="0" xfId="0" applyNumberFormat="1" applyFont="1" applyFill="1" applyBorder="1" applyProtection="1"/>
    <xf numFmtId="2" fontId="10" fillId="3" borderId="0" xfId="0" applyNumberFormat="1" applyFont="1" applyFill="1" applyBorder="1" applyProtection="1"/>
    <xf numFmtId="0" fontId="6" fillId="3" borderId="9" xfId="0" applyFont="1" applyFill="1" applyBorder="1" applyAlignment="1" applyProtection="1"/>
    <xf numFmtId="0" fontId="6" fillId="3" borderId="10" xfId="0" applyFont="1" applyFill="1" applyBorder="1" applyAlignment="1" applyProtection="1"/>
    <xf numFmtId="0" fontId="6" fillId="3" borderId="10" xfId="0" applyFont="1" applyFill="1" applyBorder="1" applyAlignment="1" applyProtection="1">
      <alignment horizontal="left"/>
    </xf>
    <xf numFmtId="165" fontId="6" fillId="0" borderId="0" xfId="0" applyNumberFormat="1" applyFont="1" applyFill="1" applyBorder="1" applyProtection="1"/>
    <xf numFmtId="0" fontId="8" fillId="3" borderId="8" xfId="1" applyFont="1" applyFill="1" applyBorder="1" applyAlignment="1" applyProtection="1"/>
    <xf numFmtId="0" fontId="10" fillId="3" borderId="0" xfId="0" applyFont="1" applyFill="1" applyBorder="1" applyProtection="1"/>
    <xf numFmtId="0" fontId="8" fillId="3" borderId="0" xfId="1" applyFont="1" applyFill="1" applyBorder="1" applyAlignment="1"/>
    <xf numFmtId="0" fontId="8" fillId="3" borderId="8" xfId="1" applyFont="1" applyFill="1" applyBorder="1" applyAlignment="1"/>
    <xf numFmtId="165" fontId="10" fillId="3" borderId="0" xfId="0" applyNumberFormat="1" applyFont="1" applyFill="1" applyBorder="1" applyProtection="1"/>
    <xf numFmtId="0" fontId="10" fillId="3" borderId="9" xfId="0" applyFont="1" applyFill="1" applyBorder="1" applyAlignment="1" applyProtection="1"/>
    <xf numFmtId="0" fontId="10" fillId="3" borderId="10" xfId="0" applyFont="1" applyFill="1" applyBorder="1" applyAlignment="1" applyProtection="1"/>
    <xf numFmtId="0" fontId="10" fillId="3" borderId="10" xfId="0" applyFont="1" applyFill="1" applyBorder="1" applyProtection="1"/>
    <xf numFmtId="2" fontId="6" fillId="0" borderId="0" xfId="0" applyNumberFormat="1" applyFont="1" applyFill="1" applyBorder="1" applyProtection="1"/>
    <xf numFmtId="0" fontId="8" fillId="0" borderId="0" xfId="1" applyFont="1" applyFill="1" applyBorder="1" applyAlignment="1" applyProtection="1">
      <alignment horizontal="left"/>
    </xf>
    <xf numFmtId="0" fontId="8" fillId="3" borderId="8" xfId="1" applyFont="1" applyFill="1" applyBorder="1" applyAlignment="1" applyProtection="1">
      <alignment horizontal="left"/>
    </xf>
    <xf numFmtId="0" fontId="6" fillId="3" borderId="10" xfId="0" applyFont="1" applyFill="1" applyBorder="1" applyProtection="1"/>
    <xf numFmtId="0" fontId="8" fillId="3" borderId="10" xfId="1" applyFont="1" applyFill="1" applyBorder="1" applyAlignment="1" applyProtection="1"/>
    <xf numFmtId="0" fontId="8" fillId="3" borderId="11" xfId="1" applyFont="1" applyFill="1" applyBorder="1" applyAlignment="1" applyProtection="1"/>
    <xf numFmtId="0" fontId="6" fillId="0" borderId="0" xfId="0" applyFont="1" applyBorder="1" applyProtection="1"/>
    <xf numFmtId="0" fontId="6" fillId="0" borderId="0" xfId="0" applyFont="1" applyBorder="1" applyAlignment="1" applyProtection="1">
      <alignment horizontal="left"/>
    </xf>
    <xf numFmtId="0" fontId="7" fillId="0" borderId="0" xfId="0" applyFont="1" applyBorder="1" applyAlignment="1" applyProtection="1">
      <alignment vertical="center"/>
    </xf>
    <xf numFmtId="0" fontId="8" fillId="0" borderId="0" xfId="1" applyFont="1" applyAlignment="1">
      <alignment vertical="center"/>
    </xf>
    <xf numFmtId="0" fontId="6" fillId="0" borderId="0" xfId="0" applyFont="1" applyBorder="1" applyAlignment="1">
      <alignment horizontal="left"/>
    </xf>
    <xf numFmtId="0" fontId="6" fillId="2" borderId="5" xfId="0" applyFont="1" applyFill="1" applyBorder="1" applyProtection="1"/>
    <xf numFmtId="0" fontId="6" fillId="2" borderId="6" xfId="0" applyFont="1" applyFill="1" applyBorder="1" applyProtection="1"/>
    <xf numFmtId="0" fontId="6" fillId="3" borderId="8" xfId="0" applyFont="1" applyFill="1" applyBorder="1" applyProtection="1"/>
    <xf numFmtId="0" fontId="6" fillId="3" borderId="8" xfId="0" applyFont="1" applyFill="1" applyBorder="1" applyAlignment="1" applyProtection="1"/>
    <xf numFmtId="0" fontId="6" fillId="3" borderId="11" xfId="0" applyFont="1" applyFill="1" applyBorder="1" applyProtection="1"/>
    <xf numFmtId="0" fontId="9" fillId="0" borderId="0" xfId="0" applyFont="1" applyBorder="1" applyProtection="1"/>
    <xf numFmtId="0" fontId="8" fillId="0" borderId="0" xfId="1" applyFont="1" applyBorder="1" applyProtection="1"/>
    <xf numFmtId="4" fontId="6" fillId="0" borderId="0" xfId="0" applyNumberFormat="1" applyFont="1" applyBorder="1" applyAlignment="1">
      <alignment horizontal="left"/>
    </xf>
    <xf numFmtId="0" fontId="6" fillId="0" borderId="0" xfId="0" applyFont="1" applyBorder="1"/>
    <xf numFmtId="3"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Border="1" applyAlignment="1" applyProtection="1">
      <alignment horizontal="left"/>
    </xf>
    <xf numFmtId="49" fontId="9" fillId="0" borderId="0" xfId="0" applyNumberFormat="1" applyFont="1" applyFill="1" applyBorder="1" applyAlignment="1">
      <alignment vertical="center"/>
    </xf>
    <xf numFmtId="0" fontId="9" fillId="0" borderId="0" xfId="0" applyFont="1" applyFill="1" applyBorder="1" applyProtection="1"/>
    <xf numFmtId="0" fontId="9" fillId="0" borderId="0" xfId="0" applyFont="1" applyFill="1" applyBorder="1" applyAlignment="1" applyProtection="1">
      <alignment horizontal="left"/>
    </xf>
    <xf numFmtId="0" fontId="17" fillId="0" borderId="0" xfId="0" applyFont="1" applyFill="1" applyBorder="1" applyAlignment="1" applyProtection="1">
      <alignment horizontal="left"/>
    </xf>
    <xf numFmtId="0" fontId="17" fillId="0" borderId="0" xfId="0" applyFont="1" applyFill="1" applyBorder="1" applyProtection="1"/>
    <xf numFmtId="0" fontId="11" fillId="0" borderId="0" xfId="0" applyFont="1" applyFill="1" applyBorder="1" applyAlignment="1" applyProtection="1">
      <alignment wrapText="1"/>
    </xf>
    <xf numFmtId="0" fontId="7" fillId="4" borderId="5" xfId="0" applyFont="1" applyFill="1" applyBorder="1" applyAlignment="1" applyProtection="1"/>
    <xf numFmtId="0" fontId="7" fillId="4" borderId="6" xfId="0" applyFont="1" applyFill="1" applyBorder="1" applyAlignment="1" applyProtection="1"/>
    <xf numFmtId="0" fontId="7" fillId="2" borderId="0" xfId="0" applyFont="1" applyFill="1" applyBorder="1" applyAlignment="1" applyProtection="1"/>
    <xf numFmtId="0" fontId="9" fillId="3" borderId="0" xfId="0" applyFont="1" applyFill="1" applyBorder="1" applyProtection="1"/>
    <xf numFmtId="0" fontId="9" fillId="3" borderId="8" xfId="0" applyFont="1" applyFill="1" applyBorder="1" applyProtection="1"/>
    <xf numFmtId="0" fontId="12" fillId="3" borderId="0" xfId="1" applyFont="1" applyFill="1" applyBorder="1" applyAlignment="1" applyProtection="1"/>
    <xf numFmtId="0" fontId="12" fillId="3" borderId="8" xfId="1" applyFont="1" applyFill="1" applyBorder="1" applyAlignment="1" applyProtection="1"/>
    <xf numFmtId="166" fontId="10" fillId="3" borderId="10" xfId="0" applyNumberFormat="1" applyFont="1" applyFill="1" applyBorder="1" applyProtection="1"/>
    <xf numFmtId="0" fontId="8" fillId="3" borderId="10" xfId="1" applyFont="1" applyFill="1" applyBorder="1" applyAlignment="1" applyProtection="1">
      <alignment horizontal="left"/>
    </xf>
    <xf numFmtId="0" fontId="8" fillId="3" borderId="11" xfId="1" applyFont="1" applyFill="1" applyBorder="1" applyAlignment="1" applyProtection="1">
      <alignment horizontal="left"/>
    </xf>
    <xf numFmtId="0" fontId="8" fillId="0" borderId="0" xfId="1" applyFont="1" applyBorder="1" applyAlignment="1" applyProtection="1">
      <alignment horizontal="left"/>
    </xf>
    <xf numFmtId="2" fontId="6" fillId="3" borderId="10" xfId="0" applyNumberFormat="1" applyFont="1" applyFill="1" applyBorder="1" applyProtection="1"/>
    <xf numFmtId="0" fontId="6" fillId="3" borderId="0" xfId="0" applyFont="1" applyFill="1" applyBorder="1" applyAlignment="1" applyProtection="1">
      <alignment horizontal="center"/>
    </xf>
    <xf numFmtId="0" fontId="10" fillId="0" borderId="0" xfId="1" applyFont="1" applyFill="1" applyBorder="1" applyAlignment="1" applyProtection="1">
      <alignment horizontal="left"/>
    </xf>
    <xf numFmtId="0" fontId="6" fillId="2" borderId="0" xfId="0" applyFont="1" applyFill="1" applyBorder="1" applyProtection="1"/>
    <xf numFmtId="0" fontId="6" fillId="2" borderId="8" xfId="0" applyFont="1" applyFill="1" applyBorder="1" applyProtection="1"/>
    <xf numFmtId="0" fontId="11" fillId="0" borderId="0" xfId="1" applyFont="1" applyBorder="1" applyAlignment="1"/>
    <xf numFmtId="0" fontId="11" fillId="0" borderId="0" xfId="1" applyFont="1" applyBorder="1"/>
    <xf numFmtId="0" fontId="7" fillId="0" borderId="0" xfId="0" applyFont="1" applyBorder="1"/>
    <xf numFmtId="49" fontId="9" fillId="0" borderId="7" xfId="0" applyNumberFormat="1" applyFont="1" applyFill="1" applyBorder="1" applyAlignment="1">
      <alignment vertical="center"/>
    </xf>
    <xf numFmtId="2" fontId="6" fillId="0" borderId="0" xfId="0" applyNumberFormat="1" applyFont="1" applyProtection="1"/>
    <xf numFmtId="0" fontId="10" fillId="3" borderId="0" xfId="1" applyFont="1" applyFill="1" applyBorder="1" applyAlignment="1" applyProtection="1"/>
    <xf numFmtId="2" fontId="10" fillId="3" borderId="0" xfId="1" applyNumberFormat="1" applyFont="1" applyFill="1" applyBorder="1" applyAlignment="1" applyProtection="1"/>
    <xf numFmtId="0" fontId="10" fillId="3" borderId="8" xfId="0" applyFont="1" applyFill="1" applyBorder="1" applyProtection="1"/>
    <xf numFmtId="0" fontId="5" fillId="4" borderId="5" xfId="0" applyFont="1" applyFill="1" applyBorder="1" applyAlignment="1" applyProtection="1"/>
    <xf numFmtId="0" fontId="5" fillId="2" borderId="0" xfId="0" applyFont="1" applyFill="1" applyBorder="1" applyAlignment="1" applyProtection="1"/>
    <xf numFmtId="0" fontId="5" fillId="0" borderId="0" xfId="0" applyFont="1" applyFill="1" applyBorder="1" applyAlignment="1">
      <alignment vertical="center"/>
    </xf>
    <xf numFmtId="0" fontId="26" fillId="0" borderId="0" xfId="0" applyFont="1" applyFill="1" applyBorder="1" applyAlignment="1"/>
    <xf numFmtId="0" fontId="15" fillId="0" borderId="0" xfId="0" applyFont="1" applyFill="1" applyBorder="1" applyAlignment="1">
      <alignment vertical="center"/>
    </xf>
    <xf numFmtId="2" fontId="10" fillId="3" borderId="0" xfId="0" applyNumberFormat="1" applyFont="1" applyFill="1" applyBorder="1" applyAlignment="1" applyProtection="1"/>
    <xf numFmtId="2" fontId="6" fillId="3" borderId="8" xfId="0" applyNumberFormat="1" applyFont="1" applyFill="1" applyBorder="1" applyProtection="1"/>
    <xf numFmtId="2" fontId="10" fillId="3" borderId="8" xfId="0" applyNumberFormat="1" applyFont="1" applyFill="1" applyBorder="1" applyProtection="1"/>
    <xf numFmtId="0" fontId="6" fillId="3" borderId="13" xfId="0" applyFont="1" applyFill="1" applyBorder="1" applyAlignment="1" applyProtection="1">
      <alignment vertical="center" wrapText="1"/>
    </xf>
    <xf numFmtId="0" fontId="11" fillId="3" borderId="0" xfId="1" applyFont="1" applyFill="1" applyBorder="1" applyAlignment="1" applyProtection="1"/>
    <xf numFmtId="0" fontId="7" fillId="3" borderId="8" xfId="0" applyFont="1" applyFill="1" applyBorder="1" applyAlignment="1" applyProtection="1">
      <alignment horizontal="right"/>
    </xf>
    <xf numFmtId="0" fontId="11" fillId="3" borderId="0" xfId="1" applyFont="1" applyFill="1" applyBorder="1" applyAlignment="1" applyProtection="1">
      <alignment horizontal="right"/>
    </xf>
    <xf numFmtId="1" fontId="6" fillId="0" borderId="0" xfId="0" applyNumberFormat="1" applyFont="1" applyFill="1" applyBorder="1" applyAlignment="1" applyProtection="1">
      <alignment horizontal="left"/>
    </xf>
    <xf numFmtId="1" fontId="27" fillId="0" borderId="0" xfId="0" applyNumberFormat="1" applyFont="1" applyFill="1" applyBorder="1" applyAlignment="1" applyProtection="1">
      <alignment horizontal="left" wrapText="1"/>
    </xf>
    <xf numFmtId="1" fontId="28" fillId="0" borderId="0" xfId="0" applyNumberFormat="1" applyFont="1" applyFill="1" applyBorder="1" applyAlignment="1" applyProtection="1">
      <alignment horizontal="left" vertical="center" wrapText="1"/>
    </xf>
    <xf numFmtId="1" fontId="29" fillId="0" borderId="0" xfId="0" applyNumberFormat="1" applyFont="1" applyFill="1" applyBorder="1" applyAlignment="1" applyProtection="1">
      <alignment horizontal="left" vertical="center" wrapText="1"/>
    </xf>
    <xf numFmtId="3" fontId="6" fillId="3" borderId="1" xfId="0" applyNumberFormat="1" applyFont="1" applyFill="1" applyBorder="1" applyAlignment="1" applyProtection="1">
      <alignment horizontal="right"/>
    </xf>
    <xf numFmtId="0" fontId="10" fillId="0" borderId="0" xfId="1" applyFont="1" applyFill="1" applyBorder="1" applyAlignment="1">
      <alignment horizontal="centerContinuous" vertical="top" wrapText="1"/>
    </xf>
    <xf numFmtId="0" fontId="10" fillId="3" borderId="1" xfId="0" applyFont="1" applyFill="1" applyBorder="1" applyAlignment="1">
      <alignment wrapText="1"/>
    </xf>
    <xf numFmtId="0" fontId="10" fillId="0" borderId="39" xfId="4113" applyFont="1" applyFill="1" applyBorder="1" applyAlignment="1">
      <alignment vertical="top" wrapText="1"/>
    </xf>
    <xf numFmtId="0" fontId="23" fillId="64" borderId="40" xfId="4113" applyFont="1" applyFill="1" applyBorder="1" applyAlignment="1">
      <alignment vertical="top" wrapText="1"/>
    </xf>
    <xf numFmtId="0" fontId="10" fillId="0" borderId="41" xfId="4113" applyFont="1" applyFill="1" applyBorder="1" applyAlignment="1">
      <alignment vertical="top" wrapText="1"/>
    </xf>
    <xf numFmtId="0" fontId="15" fillId="5" borderId="0" xfId="0" applyFont="1" applyFill="1" applyAlignment="1">
      <alignment horizontal="center" vertical="center"/>
    </xf>
    <xf numFmtId="3" fontId="4" fillId="0" borderId="0" xfId="0" applyNumberFormat="1" applyFont="1" applyProtection="1"/>
    <xf numFmtId="0" fontId="5" fillId="0" borderId="0" xfId="0" applyFont="1" applyFill="1" applyBorder="1" applyAlignment="1">
      <alignment horizontal="center" vertical="center"/>
    </xf>
    <xf numFmtId="0" fontId="26" fillId="0" borderId="0" xfId="0" applyFont="1" applyFill="1" applyBorder="1" applyAlignment="1">
      <alignment horizontal="center"/>
    </xf>
    <xf numFmtId="0" fontId="15" fillId="0" borderId="0" xfId="0" applyFont="1" applyFill="1" applyBorder="1" applyAlignment="1">
      <alignment horizontal="center" vertical="center"/>
    </xf>
    <xf numFmtId="0" fontId="10" fillId="65" borderId="38" xfId="4113" applyFont="1" applyFill="1" applyBorder="1" applyAlignment="1">
      <alignment vertical="top" wrapText="1"/>
    </xf>
    <xf numFmtId="0" fontId="6" fillId="65" borderId="16" xfId="4" applyFont="1" applyFill="1" applyBorder="1" applyAlignment="1" applyProtection="1">
      <alignment vertical="center"/>
      <protection locked="0"/>
    </xf>
    <xf numFmtId="14" fontId="6" fillId="65" borderId="16" xfId="4" applyNumberFormat="1" applyFont="1" applyFill="1" applyBorder="1" applyAlignment="1" applyProtection="1">
      <alignment vertical="center"/>
      <protection locked="0"/>
    </xf>
    <xf numFmtId="167" fontId="6" fillId="65" borderId="16" xfId="3" applyNumberFormat="1" applyFont="1" applyFill="1" applyBorder="1" applyAlignment="1" applyProtection="1">
      <alignment vertical="center"/>
      <protection locked="0"/>
    </xf>
    <xf numFmtId="0" fontId="6" fillId="65" borderId="17" xfId="4" applyFont="1" applyFill="1" applyBorder="1" applyAlignment="1" applyProtection="1">
      <alignment vertical="center"/>
      <protection locked="0"/>
    </xf>
    <xf numFmtId="0" fontId="10" fillId="2" borderId="38" xfId="4113" applyFont="1" applyFill="1" applyBorder="1" applyAlignment="1">
      <alignment vertical="top" wrapText="1"/>
    </xf>
    <xf numFmtId="0" fontId="22" fillId="2" borderId="16" xfId="4" applyFont="1" applyFill="1" applyBorder="1" applyAlignment="1" applyProtection="1">
      <alignment vertical="center"/>
      <protection locked="0"/>
    </xf>
    <xf numFmtId="0" fontId="11" fillId="2" borderId="58" xfId="4113" applyFont="1" applyFill="1" applyBorder="1" applyAlignment="1">
      <alignment horizontal="centerContinuous" vertical="top"/>
    </xf>
    <xf numFmtId="0" fontId="11" fillId="2" borderId="59" xfId="4113" applyFont="1" applyFill="1" applyBorder="1" applyAlignment="1">
      <alignment horizontal="centerContinuous" vertical="top"/>
    </xf>
    <xf numFmtId="0" fontId="6" fillId="2" borderId="1" xfId="0" applyFont="1" applyFill="1" applyBorder="1" applyAlignment="1" applyProtection="1">
      <alignment horizontal="left" vertical="center" wrapText="1"/>
    </xf>
    <xf numFmtId="0" fontId="6" fillId="2" borderId="1" xfId="0" applyFont="1" applyFill="1" applyBorder="1" applyAlignment="1" applyProtection="1">
      <alignment vertical="center" wrapText="1"/>
    </xf>
    <xf numFmtId="0" fontId="10" fillId="2" borderId="1" xfId="0" applyFont="1" applyFill="1" applyBorder="1" applyAlignment="1" applyProtection="1">
      <alignment vertical="center" wrapText="1"/>
    </xf>
    <xf numFmtId="0" fontId="10" fillId="2" borderId="1" xfId="0" applyFont="1" applyFill="1" applyBorder="1" applyAlignment="1" applyProtection="1">
      <alignment horizontal="left" vertical="center" wrapText="1"/>
    </xf>
    <xf numFmtId="0" fontId="6" fillId="2" borderId="1" xfId="0" applyFont="1" applyFill="1" applyBorder="1" applyAlignment="1" applyProtection="1">
      <alignment horizontal="left" vertical="center"/>
    </xf>
    <xf numFmtId="0" fontId="10" fillId="0" borderId="12" xfId="4" applyFont="1" applyFill="1" applyBorder="1" applyAlignment="1">
      <alignment vertical="center"/>
    </xf>
    <xf numFmtId="0" fontId="10" fillId="0" borderId="13" xfId="4" applyFont="1" applyFill="1" applyBorder="1" applyAlignment="1">
      <alignment vertical="center"/>
    </xf>
    <xf numFmtId="0" fontId="10" fillId="0" borderId="13" xfId="4" applyFont="1" applyFill="1" applyBorder="1" applyAlignment="1">
      <alignment vertical="center" wrapText="1"/>
    </xf>
    <xf numFmtId="0" fontId="10" fillId="0" borderId="15" xfId="4" applyFont="1" applyFill="1" applyBorder="1" applyAlignment="1">
      <alignment vertical="center"/>
    </xf>
    <xf numFmtId="0" fontId="7" fillId="4" borderId="1" xfId="0" applyFont="1" applyFill="1" applyBorder="1" applyAlignment="1" applyProtection="1">
      <alignment horizontal="center" vertical="center"/>
    </xf>
    <xf numFmtId="0" fontId="7" fillId="4" borderId="1" xfId="0" applyFont="1" applyFill="1" applyBorder="1" applyAlignment="1" applyProtection="1">
      <alignment vertical="center" wrapText="1"/>
    </xf>
    <xf numFmtId="0" fontId="7" fillId="4" borderId="2" xfId="0" applyFont="1" applyFill="1" applyBorder="1" applyAlignment="1" applyProtection="1"/>
    <xf numFmtId="0" fontId="11" fillId="4" borderId="2" xfId="0" applyFont="1" applyFill="1" applyBorder="1" applyAlignment="1" applyProtection="1"/>
    <xf numFmtId="3" fontId="6" fillId="3" borderId="1" xfId="0" applyNumberFormat="1" applyFont="1" applyFill="1" applyBorder="1" applyAlignment="1">
      <alignment vertical="center"/>
    </xf>
    <xf numFmtId="0" fontId="7" fillId="2" borderId="6" xfId="0" applyFont="1" applyFill="1" applyBorder="1" applyAlignment="1" applyProtection="1"/>
    <xf numFmtId="0" fontId="6" fillId="3" borderId="16" xfId="0" applyFont="1" applyFill="1" applyBorder="1" applyAlignment="1" applyProtection="1">
      <alignment vertical="center" wrapText="1"/>
    </xf>
    <xf numFmtId="0" fontId="10" fillId="3" borderId="16" xfId="0" applyFont="1" applyFill="1" applyBorder="1" applyAlignment="1" applyProtection="1">
      <alignment vertical="center" wrapText="1"/>
    </xf>
    <xf numFmtId="0" fontId="7" fillId="4" borderId="4" xfId="0" applyFont="1" applyFill="1" applyBorder="1" applyAlignment="1" applyProtection="1"/>
    <xf numFmtId="0" fontId="8" fillId="3" borderId="0" xfId="1" applyFont="1" applyFill="1" applyBorder="1" applyProtection="1"/>
    <xf numFmtId="2" fontId="6" fillId="0" borderId="0" xfId="0" applyNumberFormat="1" applyFont="1" applyBorder="1" applyAlignment="1" applyProtection="1">
      <alignment horizontal="left"/>
    </xf>
    <xf numFmtId="0" fontId="7" fillId="2" borderId="7" xfId="0" applyFont="1" applyFill="1" applyBorder="1" applyAlignment="1" applyProtection="1"/>
    <xf numFmtId="0" fontId="7" fillId="3" borderId="7" xfId="0" applyFont="1" applyFill="1" applyBorder="1" applyAlignment="1" applyProtection="1"/>
    <xf numFmtId="0" fontId="6" fillId="0" borderId="0" xfId="0" applyFont="1" applyFill="1" applyBorder="1" applyAlignment="1">
      <alignment horizontal="center"/>
    </xf>
    <xf numFmtId="0" fontId="7" fillId="2" borderId="22" xfId="0" applyFont="1" applyFill="1" applyBorder="1" applyAlignment="1" applyProtection="1">
      <alignment horizontal="centerContinuous" vertical="center"/>
    </xf>
    <xf numFmtId="0" fontId="7" fillId="2" borderId="25" xfId="0" applyFont="1" applyFill="1" applyBorder="1" applyAlignment="1" applyProtection="1">
      <alignment horizontal="centerContinuous" vertical="center"/>
    </xf>
    <xf numFmtId="0" fontId="11" fillId="2" borderId="25" xfId="0" applyFont="1" applyFill="1" applyBorder="1" applyAlignment="1" applyProtection="1">
      <alignment wrapText="1"/>
    </xf>
    <xf numFmtId="0" fontId="7" fillId="2" borderId="60" xfId="0" applyFont="1" applyFill="1" applyBorder="1" applyAlignment="1" applyProtection="1">
      <alignment horizontal="center" vertical="center"/>
    </xf>
    <xf numFmtId="0" fontId="7" fillId="2" borderId="27" xfId="0" applyFont="1" applyFill="1" applyBorder="1" applyAlignment="1" applyProtection="1">
      <alignment horizontal="center" vertical="center"/>
    </xf>
    <xf numFmtId="0" fontId="11" fillId="2" borderId="6" xfId="0" applyFont="1" applyFill="1" applyBorder="1" applyAlignment="1" applyProtection="1">
      <alignment horizontal="center" wrapText="1"/>
    </xf>
    <xf numFmtId="0" fontId="11" fillId="2" borderId="28" xfId="0" applyFont="1" applyFill="1" applyBorder="1" applyAlignment="1" applyProtection="1">
      <alignment horizontal="center" wrapText="1"/>
    </xf>
    <xf numFmtId="0" fontId="11" fillId="2" borderId="27" xfId="0" applyFont="1" applyFill="1" applyBorder="1" applyAlignment="1" applyProtection="1">
      <alignment horizontal="center" wrapText="1"/>
    </xf>
    <xf numFmtId="0" fontId="7" fillId="2" borderId="0" xfId="0" applyFont="1" applyFill="1" applyBorder="1" applyAlignment="1" applyProtection="1">
      <alignment horizontal="right"/>
    </xf>
    <xf numFmtId="0" fontId="7" fillId="2" borderId="0" xfId="0" applyFont="1" applyFill="1" applyBorder="1" applyAlignment="1" applyProtection="1">
      <alignment horizontal="center"/>
    </xf>
    <xf numFmtId="0" fontId="10" fillId="66" borderId="38" xfId="4113" applyFont="1" applyFill="1" applyBorder="1" applyAlignment="1">
      <alignment vertical="top" wrapText="1"/>
    </xf>
    <xf numFmtId="2" fontId="10" fillId="0" borderId="0" xfId="1" applyNumberFormat="1" applyFont="1" applyFill="1" applyBorder="1" applyAlignment="1">
      <alignment horizontal="centerContinuous" vertical="top" wrapText="1"/>
    </xf>
    <xf numFmtId="0" fontId="7" fillId="4" borderId="2" xfId="0" applyFont="1" applyFill="1" applyBorder="1" applyAlignment="1" applyProtection="1">
      <alignment horizontal="centerContinuous" vertical="center"/>
    </xf>
    <xf numFmtId="3" fontId="6" fillId="65" borderId="1" xfId="0" applyNumberFormat="1" applyFont="1" applyFill="1" applyBorder="1" applyAlignment="1" applyProtection="1">
      <alignment horizontal="center" vertical="center"/>
      <protection locked="0"/>
    </xf>
    <xf numFmtId="0" fontId="11" fillId="2" borderId="24" xfId="0" applyFont="1" applyFill="1" applyBorder="1" applyAlignment="1" applyProtection="1">
      <alignment horizontal="centerContinuous"/>
    </xf>
    <xf numFmtId="0" fontId="11" fillId="2" borderId="24" xfId="0" applyFont="1" applyFill="1" applyBorder="1" applyAlignment="1" applyProtection="1">
      <alignment horizontal="centerContinuous" wrapText="1"/>
    </xf>
    <xf numFmtId="0" fontId="11" fillId="2" borderId="25" xfId="0" applyFont="1" applyFill="1" applyBorder="1" applyAlignment="1" applyProtection="1">
      <alignment horizontal="centerContinuous" wrapText="1"/>
    </xf>
    <xf numFmtId="3" fontId="10" fillId="3" borderId="1" xfId="0" applyNumberFormat="1" applyFont="1" applyFill="1" applyBorder="1" applyAlignment="1" applyProtection="1">
      <alignment horizontal="right"/>
    </xf>
    <xf numFmtId="170" fontId="10" fillId="3" borderId="1" xfId="3" applyNumberFormat="1" applyFont="1" applyFill="1" applyBorder="1" applyAlignment="1" applyProtection="1">
      <alignment horizontal="right"/>
    </xf>
    <xf numFmtId="165" fontId="10" fillId="3" borderId="1" xfId="3" applyNumberFormat="1" applyFont="1" applyFill="1" applyBorder="1" applyAlignment="1" applyProtection="1">
      <alignment horizontal="right"/>
    </xf>
    <xf numFmtId="170" fontId="10" fillId="3" borderId="1" xfId="3" applyNumberFormat="1" applyFont="1" applyFill="1" applyBorder="1" applyAlignment="1" applyProtection="1">
      <alignment horizontal="right" vertical="center"/>
    </xf>
    <xf numFmtId="3" fontId="10" fillId="2" borderId="1" xfId="0" applyNumberFormat="1" applyFont="1" applyFill="1" applyBorder="1" applyAlignment="1" applyProtection="1">
      <alignment horizontal="right" vertical="center"/>
    </xf>
    <xf numFmtId="170" fontId="10" fillId="2" borderId="1" xfId="3" applyNumberFormat="1" applyFont="1" applyFill="1" applyBorder="1" applyAlignment="1" applyProtection="1">
      <alignment horizontal="right" vertical="center"/>
    </xf>
    <xf numFmtId="165" fontId="10" fillId="2" borderId="1" xfId="3" applyNumberFormat="1" applyFont="1" applyFill="1" applyBorder="1" applyAlignment="1" applyProtection="1">
      <alignment horizontal="right" vertical="center"/>
    </xf>
    <xf numFmtId="0" fontId="7" fillId="2" borderId="2" xfId="0" applyFont="1" applyFill="1" applyBorder="1" applyAlignment="1" applyProtection="1">
      <alignment vertical="center"/>
    </xf>
    <xf numFmtId="0" fontId="7" fillId="2" borderId="1"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wrapText="1"/>
    </xf>
    <xf numFmtId="0" fontId="11" fillId="2" borderId="1" xfId="0" applyFont="1" applyFill="1" applyBorder="1" applyAlignment="1" applyProtection="1">
      <alignment horizontal="center" wrapText="1"/>
    </xf>
    <xf numFmtId="0" fontId="7" fillId="2" borderId="1" xfId="0" applyFont="1" applyFill="1" applyBorder="1" applyAlignment="1">
      <alignment horizontal="centerContinuous" vertical="center"/>
    </xf>
    <xf numFmtId="0" fontId="7" fillId="2" borderId="18" xfId="0" applyFont="1" applyFill="1" applyBorder="1" applyAlignment="1" applyProtection="1">
      <alignment horizontal="center" vertical="center"/>
    </xf>
    <xf numFmtId="0" fontId="11" fillId="2" borderId="18" xfId="0" applyFont="1" applyFill="1" applyBorder="1" applyAlignment="1" applyProtection="1">
      <alignment horizontal="center" vertical="center" wrapText="1"/>
    </xf>
    <xf numFmtId="0" fontId="11" fillId="2" borderId="9" xfId="0" applyFont="1" applyFill="1" applyBorder="1" applyAlignment="1" applyProtection="1">
      <alignment horizontal="center" vertical="center" wrapText="1"/>
    </xf>
    <xf numFmtId="169" fontId="6" fillId="3" borderId="1" xfId="5" applyNumberFormat="1" applyFont="1" applyFill="1" applyBorder="1" applyAlignment="1" applyProtection="1">
      <alignment vertical="center" wrapText="1"/>
    </xf>
    <xf numFmtId="1" fontId="10" fillId="3" borderId="1" xfId="5" applyNumberFormat="1" applyFont="1" applyFill="1" applyBorder="1" applyAlignment="1" applyProtection="1">
      <alignment horizontal="right" vertical="center"/>
    </xf>
    <xf numFmtId="169" fontId="10" fillId="3" borderId="1" xfId="5" applyNumberFormat="1" applyFont="1" applyFill="1" applyBorder="1" applyAlignment="1" applyProtection="1">
      <alignment horizontal="right" vertical="center"/>
    </xf>
    <xf numFmtId="170" fontId="10" fillId="3" borderId="2" xfId="3" applyNumberFormat="1" applyFont="1" applyFill="1" applyBorder="1" applyAlignment="1" applyProtection="1">
      <alignment horizontal="right" vertical="center"/>
    </xf>
    <xf numFmtId="0" fontId="7" fillId="2" borderId="23" xfId="0" applyFont="1" applyFill="1" applyBorder="1" applyAlignment="1" applyProtection="1">
      <alignment horizontal="centerContinuous" vertical="center"/>
    </xf>
    <xf numFmtId="0" fontId="7" fillId="2" borderId="61" xfId="0" applyFont="1" applyFill="1" applyBorder="1" applyAlignment="1" applyProtection="1">
      <alignment horizontal="center" vertical="center"/>
    </xf>
    <xf numFmtId="0" fontId="11" fillId="2" borderId="62" xfId="0" applyFont="1" applyFill="1" applyBorder="1" applyAlignment="1" applyProtection="1">
      <alignment horizontal="center" wrapText="1"/>
    </xf>
    <xf numFmtId="165" fontId="10" fillId="3" borderId="16" xfId="0" applyNumberFormat="1" applyFont="1" applyFill="1" applyBorder="1" applyAlignment="1" applyProtection="1">
      <alignment vertical="center"/>
    </xf>
    <xf numFmtId="0" fontId="7" fillId="0" borderId="0" xfId="0" applyFont="1" applyFill="1" applyBorder="1" applyAlignment="1">
      <alignment horizontal="left" vertical="center"/>
    </xf>
    <xf numFmtId="174" fontId="6" fillId="65" borderId="16" xfId="4" applyNumberFormat="1" applyFont="1" applyFill="1" applyBorder="1" applyAlignment="1" applyProtection="1">
      <alignment vertical="center"/>
      <protection locked="0"/>
    </xf>
    <xf numFmtId="2" fontId="10" fillId="3" borderId="0" xfId="2" applyNumberFormat="1" applyFont="1" applyFill="1" applyBorder="1" applyProtection="1"/>
    <xf numFmtId="8" fontId="6" fillId="0" borderId="0" xfId="0" applyNumberFormat="1" applyFont="1" applyBorder="1" applyAlignment="1" applyProtection="1">
      <alignment horizontal="left"/>
    </xf>
    <xf numFmtId="167" fontId="6" fillId="2" borderId="14" xfId="3" applyNumberFormat="1" applyFont="1" applyFill="1" applyBorder="1" applyAlignment="1" applyProtection="1">
      <alignment vertical="center"/>
    </xf>
    <xf numFmtId="166" fontId="6" fillId="3" borderId="1" xfId="0" applyNumberFormat="1" applyFont="1" applyFill="1" applyBorder="1" applyAlignment="1">
      <alignment horizontal="right" vertical="center"/>
    </xf>
    <xf numFmtId="166" fontId="6" fillId="3" borderId="1" xfId="0" applyNumberFormat="1" applyFont="1" applyFill="1" applyBorder="1" applyAlignment="1">
      <alignment vertical="center"/>
    </xf>
    <xf numFmtId="14" fontId="1" fillId="65" borderId="16" xfId="1" applyNumberFormat="1" applyFill="1" applyBorder="1" applyAlignment="1" applyProtection="1">
      <alignment vertical="center"/>
      <protection locked="0"/>
    </xf>
    <xf numFmtId="169" fontId="6" fillId="3" borderId="1" xfId="5" applyNumberFormat="1" applyFont="1" applyFill="1" applyBorder="1" applyAlignment="1">
      <alignment vertical="center"/>
    </xf>
    <xf numFmtId="169" fontId="6" fillId="3" borderId="3" xfId="5" applyNumberFormat="1" applyFont="1" applyFill="1" applyBorder="1" applyAlignment="1" applyProtection="1">
      <alignment vertical="center" wrapText="1"/>
    </xf>
    <xf numFmtId="169" fontId="6" fillId="3" borderId="16" xfId="5" applyNumberFormat="1" applyFont="1" applyFill="1" applyBorder="1" applyAlignment="1" applyProtection="1">
      <alignment vertical="center" wrapText="1"/>
    </xf>
    <xf numFmtId="0" fontId="6" fillId="3" borderId="12" xfId="0" applyFont="1" applyFill="1" applyBorder="1" applyAlignment="1" applyProtection="1">
      <alignment vertical="center" wrapText="1"/>
    </xf>
    <xf numFmtId="0" fontId="6" fillId="3" borderId="17" xfId="0" applyFont="1" applyFill="1" applyBorder="1" applyAlignment="1" applyProtection="1">
      <alignment vertical="center" wrapText="1"/>
    </xf>
    <xf numFmtId="169" fontId="6" fillId="3" borderId="23" xfId="5" applyNumberFormat="1" applyFont="1" applyFill="1" applyBorder="1" applyAlignment="1" applyProtection="1">
      <alignment vertical="center" wrapText="1"/>
    </xf>
    <xf numFmtId="169" fontId="6" fillId="3" borderId="26" xfId="5" applyNumberFormat="1" applyFont="1" applyFill="1" applyBorder="1" applyAlignment="1" applyProtection="1">
      <alignment vertical="center" wrapText="1"/>
    </xf>
    <xf numFmtId="169" fontId="6" fillId="3" borderId="17" xfId="5" applyNumberFormat="1" applyFont="1" applyFill="1" applyBorder="1" applyAlignment="1" applyProtection="1">
      <alignment vertical="center" wrapText="1"/>
    </xf>
    <xf numFmtId="0" fontId="92" fillId="0" borderId="0" xfId="0" applyFont="1" applyFill="1" applyBorder="1" applyAlignment="1">
      <alignment vertical="center"/>
    </xf>
    <xf numFmtId="0" fontId="93" fillId="5" borderId="0" xfId="0" applyFont="1" applyFill="1" applyAlignment="1">
      <alignment horizontal="center" vertical="center"/>
    </xf>
    <xf numFmtId="0" fontId="6" fillId="3" borderId="0" xfId="0" applyFont="1" applyFill="1" applyProtection="1"/>
    <xf numFmtId="0" fontId="26" fillId="4" borderId="3" xfId="0" applyFont="1" applyFill="1" applyBorder="1" applyAlignment="1" applyProtection="1">
      <alignment horizontal="centerContinuous" vertical="center"/>
    </xf>
    <xf numFmtId="169" fontId="10" fillId="3" borderId="3" xfId="5" applyNumberFormat="1" applyFont="1" applyFill="1" applyBorder="1" applyAlignment="1" applyProtection="1">
      <alignment vertical="center" wrapText="1"/>
    </xf>
    <xf numFmtId="169" fontId="10" fillId="3" borderId="1" xfId="5" applyNumberFormat="1" applyFont="1" applyFill="1" applyBorder="1" applyAlignment="1" applyProtection="1">
      <alignment vertical="center" wrapText="1"/>
    </xf>
    <xf numFmtId="0" fontId="6" fillId="67" borderId="0" xfId="0" applyFont="1" applyFill="1" applyBorder="1" applyAlignment="1" applyProtection="1">
      <alignment horizontal="right"/>
    </xf>
    <xf numFmtId="0" fontId="6" fillId="67" borderId="0" xfId="0" applyFont="1" applyFill="1" applyProtection="1"/>
    <xf numFmtId="0" fontId="6" fillId="67" borderId="0" xfId="0" applyFont="1" applyFill="1" applyBorder="1" applyProtection="1"/>
    <xf numFmtId="0" fontId="6" fillId="67" borderId="0" xfId="0" applyFont="1" applyFill="1" applyBorder="1" applyAlignment="1" applyProtection="1">
      <alignment horizontal="left"/>
    </xf>
    <xf numFmtId="0" fontId="6" fillId="67" borderId="0" xfId="0" applyFont="1" applyFill="1" applyAlignment="1" applyProtection="1">
      <alignment horizontal="right"/>
    </xf>
    <xf numFmtId="0" fontId="6" fillId="67" borderId="0" xfId="0" applyFont="1" applyFill="1" applyBorder="1" applyAlignment="1" applyProtection="1">
      <alignment vertical="center" wrapText="1"/>
    </xf>
    <xf numFmtId="2" fontId="6" fillId="67" borderId="0" xfId="0" applyNumberFormat="1" applyFont="1" applyFill="1" applyBorder="1" applyAlignment="1" applyProtection="1">
      <alignment vertical="center" wrapText="1"/>
    </xf>
    <xf numFmtId="4" fontId="9" fillId="0" borderId="0" xfId="0" applyNumberFormat="1" applyFont="1" applyFill="1" applyBorder="1" applyAlignment="1">
      <alignment horizontal="center" vertical="center"/>
    </xf>
    <xf numFmtId="175" fontId="9" fillId="0" borderId="0" xfId="0" applyNumberFormat="1" applyFont="1" applyFill="1" applyBorder="1" applyAlignment="1">
      <alignment horizontal="center" vertical="center"/>
    </xf>
    <xf numFmtId="3" fontId="6" fillId="0" borderId="0" xfId="0" applyNumberFormat="1" applyFont="1" applyFill="1" applyBorder="1" applyAlignment="1" applyProtection="1">
      <alignment horizontal="left" vertical="center"/>
    </xf>
    <xf numFmtId="0" fontId="8" fillId="0" borderId="0" xfId="1" applyFont="1" applyFill="1" applyBorder="1" applyAlignment="1" applyProtection="1"/>
    <xf numFmtId="176" fontId="10" fillId="3" borderId="0" xfId="0" applyNumberFormat="1" applyFont="1" applyFill="1" applyBorder="1" applyAlignment="1" applyProtection="1">
      <alignment horizontal="right"/>
    </xf>
    <xf numFmtId="177" fontId="10" fillId="3" borderId="0" xfId="0" applyNumberFormat="1" applyFont="1" applyFill="1" applyBorder="1" applyProtection="1"/>
    <xf numFmtId="0" fontId="10" fillId="2" borderId="2" xfId="0" applyFont="1" applyFill="1" applyBorder="1" applyAlignment="1" applyProtection="1">
      <alignment horizontal="left" vertical="center" wrapText="1"/>
    </xf>
    <xf numFmtId="0" fontId="9" fillId="0" borderId="20" xfId="0" applyFont="1" applyFill="1" applyBorder="1"/>
    <xf numFmtId="0" fontId="10" fillId="0" borderId="20" xfId="0" applyFont="1" applyFill="1" applyBorder="1"/>
    <xf numFmtId="0" fontId="6" fillId="0" borderId="0" xfId="0" applyFont="1" applyFill="1" applyProtection="1"/>
    <xf numFmtId="168" fontId="10" fillId="3" borderId="10" xfId="0" applyNumberFormat="1" applyFont="1" applyFill="1" applyBorder="1" applyAlignment="1" applyProtection="1">
      <alignment horizontal="right"/>
    </xf>
    <xf numFmtId="177" fontId="10" fillId="3" borderId="10" xfId="0" applyNumberFormat="1" applyFont="1" applyFill="1" applyBorder="1" applyProtection="1"/>
    <xf numFmtId="0" fontId="8" fillId="3" borderId="10" xfId="1" applyFont="1" applyFill="1" applyBorder="1" applyAlignment="1"/>
    <xf numFmtId="0" fontId="8" fillId="3" borderId="11" xfId="1" applyFont="1" applyFill="1" applyBorder="1" applyAlignment="1"/>
    <xf numFmtId="2" fontId="10" fillId="3" borderId="10" xfId="0" applyNumberFormat="1" applyFont="1" applyFill="1" applyBorder="1" applyAlignment="1" applyProtection="1"/>
    <xf numFmtId="0" fontId="10" fillId="3" borderId="10" xfId="1" applyFont="1" applyFill="1" applyBorder="1" applyAlignment="1" applyProtection="1"/>
    <xf numFmtId="2" fontId="10" fillId="3" borderId="11" xfId="0" applyNumberFormat="1" applyFont="1" applyFill="1" applyBorder="1" applyProtection="1"/>
    <xf numFmtId="0" fontId="6" fillId="3" borderId="15" xfId="0" applyFont="1" applyFill="1" applyBorder="1" applyAlignment="1" applyProtection="1">
      <alignment vertical="center" wrapText="1"/>
    </xf>
    <xf numFmtId="0" fontId="6" fillId="3" borderId="63" xfId="0" applyFont="1" applyFill="1" applyBorder="1" applyAlignment="1" applyProtection="1">
      <alignment vertical="center" wrapText="1"/>
    </xf>
    <xf numFmtId="169" fontId="6" fillId="3" borderId="63" xfId="5" applyNumberFormat="1" applyFont="1" applyFill="1" applyBorder="1" applyAlignment="1" applyProtection="1">
      <alignment vertical="center" wrapText="1"/>
    </xf>
    <xf numFmtId="1" fontId="10" fillId="3" borderId="63" xfId="5" applyNumberFormat="1" applyFont="1" applyFill="1" applyBorder="1" applyAlignment="1" applyProtection="1">
      <alignment horizontal="right" vertical="center"/>
    </xf>
    <xf numFmtId="169" fontId="10" fillId="3" borderId="63" xfId="5" applyNumberFormat="1" applyFont="1" applyFill="1" applyBorder="1" applyAlignment="1" applyProtection="1">
      <alignment horizontal="right" vertical="center"/>
    </xf>
    <xf numFmtId="170" fontId="10" fillId="3" borderId="63" xfId="3" applyNumberFormat="1" applyFont="1" applyFill="1" applyBorder="1" applyAlignment="1" applyProtection="1">
      <alignment horizontal="right" vertical="center"/>
    </xf>
    <xf numFmtId="165" fontId="10" fillId="3" borderId="14" xfId="0" applyNumberFormat="1" applyFont="1" applyFill="1" applyBorder="1" applyAlignment="1" applyProtection="1">
      <alignment vertical="center"/>
    </xf>
    <xf numFmtId="0" fontId="6" fillId="3" borderId="14" xfId="0" applyFont="1" applyFill="1" applyBorder="1" applyAlignment="1" applyProtection="1">
      <alignment vertical="center" wrapText="1"/>
    </xf>
    <xf numFmtId="169" fontId="6" fillId="3" borderId="64" xfId="5" applyNumberFormat="1" applyFont="1" applyFill="1" applyBorder="1" applyAlignment="1" applyProtection="1">
      <alignment vertical="center" wrapText="1"/>
    </xf>
    <xf numFmtId="169" fontId="6" fillId="3" borderId="14" xfId="5" applyNumberFormat="1" applyFont="1" applyFill="1" applyBorder="1" applyAlignment="1" applyProtection="1">
      <alignment vertical="center" wrapText="1"/>
    </xf>
    <xf numFmtId="0" fontId="8" fillId="0" borderId="20" xfId="1" applyFont="1" applyFill="1" applyBorder="1"/>
    <xf numFmtId="0" fontId="4" fillId="0" borderId="0" xfId="0" applyFont="1" applyAlignment="1" applyProtection="1">
      <alignment horizontal="center" vertical="top" wrapText="1"/>
    </xf>
  </cellXfs>
  <cellStyles count="4119">
    <cellStyle name="20% - Accent1" xfId="23" builtinId="30" customBuiltin="1"/>
    <cellStyle name="20% - Accent1 2" xfId="121" xr:uid="{00000000-0005-0000-0000-000001000000}"/>
    <cellStyle name="20% - Accent1 2 2" xfId="710" xr:uid="{00000000-0005-0000-0000-000002000000}"/>
    <cellStyle name="20% - Accent1 3" xfId="93" xr:uid="{00000000-0005-0000-0000-000003000000}"/>
    <cellStyle name="20% - Accent2" xfId="27" builtinId="34" customBuiltin="1"/>
    <cellStyle name="20% - Accent2 2" xfId="122" xr:uid="{00000000-0005-0000-0000-000005000000}"/>
    <cellStyle name="20% - Accent2 2 2" xfId="711" xr:uid="{00000000-0005-0000-0000-000006000000}"/>
    <cellStyle name="20% - Accent2 3" xfId="49" xr:uid="{00000000-0005-0000-0000-000007000000}"/>
    <cellStyle name="20% - Accent3" xfId="31" builtinId="38" customBuiltin="1"/>
    <cellStyle name="20% - Accent3 2" xfId="123" xr:uid="{00000000-0005-0000-0000-000009000000}"/>
    <cellStyle name="20% - Accent3 2 2" xfId="712" xr:uid="{00000000-0005-0000-0000-00000A000000}"/>
    <cellStyle name="20% - Accent3 3" xfId="50" xr:uid="{00000000-0005-0000-0000-00000B000000}"/>
    <cellStyle name="20% - Accent4" xfId="35" builtinId="42" customBuiltin="1"/>
    <cellStyle name="20% - Accent4 2" xfId="124" xr:uid="{00000000-0005-0000-0000-00000D000000}"/>
    <cellStyle name="20% - Accent4 2 2" xfId="713" xr:uid="{00000000-0005-0000-0000-00000E000000}"/>
    <cellStyle name="20% - Accent4 3" xfId="51" xr:uid="{00000000-0005-0000-0000-00000F000000}"/>
    <cellStyle name="20% - Accent5" xfId="39" builtinId="46" customBuiltin="1"/>
    <cellStyle name="20% - Accent5 2" xfId="52" xr:uid="{00000000-0005-0000-0000-000011000000}"/>
    <cellStyle name="20% - Accent6" xfId="43" builtinId="50" customBuiltin="1"/>
    <cellStyle name="20% - Accent6 2" xfId="53" xr:uid="{00000000-0005-0000-0000-000013000000}"/>
    <cellStyle name="40% - Accent1" xfId="24" builtinId="31" customBuiltin="1"/>
    <cellStyle name="40% - Accent1 2" xfId="125" xr:uid="{00000000-0005-0000-0000-000015000000}"/>
    <cellStyle name="40% - Accent1 2 2" xfId="714" xr:uid="{00000000-0005-0000-0000-000016000000}"/>
    <cellStyle name="40% - Accent1 3" xfId="54" xr:uid="{00000000-0005-0000-0000-000017000000}"/>
    <cellStyle name="40% - Accent2" xfId="28" builtinId="35" customBuiltin="1"/>
    <cellStyle name="40% - Accent2 2" xfId="55" xr:uid="{00000000-0005-0000-0000-000019000000}"/>
    <cellStyle name="40% - Accent3" xfId="32" builtinId="39" customBuiltin="1"/>
    <cellStyle name="40% - Accent3 2" xfId="126" xr:uid="{00000000-0005-0000-0000-00001B000000}"/>
    <cellStyle name="40% - Accent3 2 2" xfId="715" xr:uid="{00000000-0005-0000-0000-00001C000000}"/>
    <cellStyle name="40% - Accent3 3" xfId="56" xr:uid="{00000000-0005-0000-0000-00001D000000}"/>
    <cellStyle name="40% - Accent4" xfId="36" builtinId="43" customBuiltin="1"/>
    <cellStyle name="40% - Accent4 2" xfId="127" xr:uid="{00000000-0005-0000-0000-00001F000000}"/>
    <cellStyle name="40% - Accent4 2 2" xfId="716" xr:uid="{00000000-0005-0000-0000-000020000000}"/>
    <cellStyle name="40% - Accent4 3" xfId="57" xr:uid="{00000000-0005-0000-0000-000021000000}"/>
    <cellStyle name="40% - Accent5" xfId="40" builtinId="47" customBuiltin="1"/>
    <cellStyle name="40% - Accent5 2" xfId="58" xr:uid="{00000000-0005-0000-0000-000023000000}"/>
    <cellStyle name="40% - Accent6" xfId="44" builtinId="51" customBuiltin="1"/>
    <cellStyle name="40% - Accent6 2" xfId="128" xr:uid="{00000000-0005-0000-0000-000025000000}"/>
    <cellStyle name="40% - Accent6 2 2" xfId="717" xr:uid="{00000000-0005-0000-0000-000026000000}"/>
    <cellStyle name="40% - Accent6 3" xfId="59" xr:uid="{00000000-0005-0000-0000-000027000000}"/>
    <cellStyle name="60% - Accent1" xfId="25" builtinId="32" customBuiltin="1"/>
    <cellStyle name="60% - Accent1 2" xfId="129" xr:uid="{00000000-0005-0000-0000-000029000000}"/>
    <cellStyle name="60% - Accent1 2 2" xfId="718" xr:uid="{00000000-0005-0000-0000-00002A000000}"/>
    <cellStyle name="60% - Accent1 3" xfId="60" xr:uid="{00000000-0005-0000-0000-00002B000000}"/>
    <cellStyle name="60% - Accent2" xfId="29" builtinId="36" customBuiltin="1"/>
    <cellStyle name="60% - Accent2 2" xfId="61" xr:uid="{00000000-0005-0000-0000-00002D000000}"/>
    <cellStyle name="60% - Accent3" xfId="33" builtinId="40" customBuiltin="1"/>
    <cellStyle name="60% - Accent3 2" xfId="130" xr:uid="{00000000-0005-0000-0000-00002F000000}"/>
    <cellStyle name="60% - Accent3 2 2" xfId="719" xr:uid="{00000000-0005-0000-0000-000030000000}"/>
    <cellStyle name="60% - Accent3 3" xfId="62" xr:uid="{00000000-0005-0000-0000-000031000000}"/>
    <cellStyle name="60% - Accent4" xfId="37" builtinId="44" customBuiltin="1"/>
    <cellStyle name="60% - Accent4 2" xfId="131" xr:uid="{00000000-0005-0000-0000-000033000000}"/>
    <cellStyle name="60% - Accent4 2 2" xfId="720" xr:uid="{00000000-0005-0000-0000-000034000000}"/>
    <cellStyle name="60% - Accent4 3" xfId="63" xr:uid="{00000000-0005-0000-0000-000035000000}"/>
    <cellStyle name="60% - Accent5" xfId="41" builtinId="48" customBuiltin="1"/>
    <cellStyle name="60% - Accent5 2" xfId="64" xr:uid="{00000000-0005-0000-0000-000037000000}"/>
    <cellStyle name="60% - Accent6" xfId="45" builtinId="52" customBuiltin="1"/>
    <cellStyle name="60% - Accent6 2" xfId="132" xr:uid="{00000000-0005-0000-0000-000039000000}"/>
    <cellStyle name="60% - Accent6 2 2" xfId="721" xr:uid="{00000000-0005-0000-0000-00003A000000}"/>
    <cellStyle name="60% - Accent6 3" xfId="65" xr:uid="{00000000-0005-0000-0000-00003B000000}"/>
    <cellStyle name="Accent1" xfId="22" builtinId="29" customBuiltin="1"/>
    <cellStyle name="Accent1 2" xfId="133" xr:uid="{00000000-0005-0000-0000-00003D000000}"/>
    <cellStyle name="Accent1 2 2" xfId="722" xr:uid="{00000000-0005-0000-0000-00003E000000}"/>
    <cellStyle name="Accent1 3" xfId="66" xr:uid="{00000000-0005-0000-0000-00003F000000}"/>
    <cellStyle name="Accent2" xfId="26" builtinId="33" customBuiltin="1"/>
    <cellStyle name="Accent2 2" xfId="134" xr:uid="{00000000-0005-0000-0000-000041000000}"/>
    <cellStyle name="Accent2 2 2" xfId="723" xr:uid="{00000000-0005-0000-0000-000042000000}"/>
    <cellStyle name="Accent2 3" xfId="67" xr:uid="{00000000-0005-0000-0000-000043000000}"/>
    <cellStyle name="Accent3" xfId="30" builtinId="37" customBuiltin="1"/>
    <cellStyle name="Accent3 2" xfId="135" xr:uid="{00000000-0005-0000-0000-000045000000}"/>
    <cellStyle name="Accent3 2 2" xfId="724" xr:uid="{00000000-0005-0000-0000-000046000000}"/>
    <cellStyle name="Accent3 3" xfId="68" xr:uid="{00000000-0005-0000-0000-000047000000}"/>
    <cellStyle name="Accent4" xfId="34" builtinId="41" customBuiltin="1"/>
    <cellStyle name="Accent4 2" xfId="136" xr:uid="{00000000-0005-0000-0000-000049000000}"/>
    <cellStyle name="Accent4 2 2" xfId="725" xr:uid="{00000000-0005-0000-0000-00004A000000}"/>
    <cellStyle name="Accent4 3" xfId="69" xr:uid="{00000000-0005-0000-0000-00004B000000}"/>
    <cellStyle name="Accent5" xfId="38" builtinId="45" customBuiltin="1"/>
    <cellStyle name="Accent5 2" xfId="70" xr:uid="{00000000-0005-0000-0000-00004D000000}"/>
    <cellStyle name="Accent6" xfId="42" builtinId="49" customBuiltin="1"/>
    <cellStyle name="Accent6 2" xfId="71" xr:uid="{00000000-0005-0000-0000-00004F000000}"/>
    <cellStyle name="Bad" xfId="11" builtinId="27" customBuiltin="1"/>
    <cellStyle name="Bad 2" xfId="137" xr:uid="{00000000-0005-0000-0000-000051000000}"/>
    <cellStyle name="Bad 2 2" xfId="726" xr:uid="{00000000-0005-0000-0000-000052000000}"/>
    <cellStyle name="Bad 3" xfId="72" xr:uid="{00000000-0005-0000-0000-000053000000}"/>
    <cellStyle name="Calculation" xfId="15" builtinId="22" customBuiltin="1"/>
    <cellStyle name="Calculation 2" xfId="102" xr:uid="{00000000-0005-0000-0000-000055000000}"/>
    <cellStyle name="Calculation 2 10" xfId="369" xr:uid="{00000000-0005-0000-0000-000056000000}"/>
    <cellStyle name="Calculation 2 10 2" xfId="1392" xr:uid="{00000000-0005-0000-0000-000057000000}"/>
    <cellStyle name="Calculation 2 10 2 2" xfId="2479" xr:uid="{00000000-0005-0000-0000-000058000000}"/>
    <cellStyle name="Calculation 2 10 2 3" xfId="3512" xr:uid="{00000000-0005-0000-0000-000059000000}"/>
    <cellStyle name="Calculation 2 11" xfId="417" xr:uid="{00000000-0005-0000-0000-00005A000000}"/>
    <cellStyle name="Calculation 2 11 2" xfId="1440" xr:uid="{00000000-0005-0000-0000-00005B000000}"/>
    <cellStyle name="Calculation 2 11 2 2" xfId="2527" xr:uid="{00000000-0005-0000-0000-00005C000000}"/>
    <cellStyle name="Calculation 2 11 2 3" xfId="3560" xr:uid="{00000000-0005-0000-0000-00005D000000}"/>
    <cellStyle name="Calculation 2 12" xfId="434" xr:uid="{00000000-0005-0000-0000-00005E000000}"/>
    <cellStyle name="Calculation 2 12 2" xfId="1457" xr:uid="{00000000-0005-0000-0000-00005F000000}"/>
    <cellStyle name="Calculation 2 12 2 2" xfId="2544" xr:uid="{00000000-0005-0000-0000-000060000000}"/>
    <cellStyle name="Calculation 2 12 2 3" xfId="3577" xr:uid="{00000000-0005-0000-0000-000061000000}"/>
    <cellStyle name="Calculation 2 13" xfId="524" xr:uid="{00000000-0005-0000-0000-000062000000}"/>
    <cellStyle name="Calculation 2 13 2" xfId="1508" xr:uid="{00000000-0005-0000-0000-000063000000}"/>
    <cellStyle name="Calculation 2 13 2 2" xfId="2583" xr:uid="{00000000-0005-0000-0000-000064000000}"/>
    <cellStyle name="Calculation 2 13 2 3" xfId="3616" xr:uid="{00000000-0005-0000-0000-000065000000}"/>
    <cellStyle name="Calculation 2 14" xfId="577" xr:uid="{00000000-0005-0000-0000-000066000000}"/>
    <cellStyle name="Calculation 2 14 2" xfId="1561" xr:uid="{00000000-0005-0000-0000-000067000000}"/>
    <cellStyle name="Calculation 2 14 2 2" xfId="2636" xr:uid="{00000000-0005-0000-0000-000068000000}"/>
    <cellStyle name="Calculation 2 14 2 3" xfId="3669" xr:uid="{00000000-0005-0000-0000-000069000000}"/>
    <cellStyle name="Calculation 2 15" xfId="575" xr:uid="{00000000-0005-0000-0000-00006A000000}"/>
    <cellStyle name="Calculation 2 15 2" xfId="1559" xr:uid="{00000000-0005-0000-0000-00006B000000}"/>
    <cellStyle name="Calculation 2 15 2 2" xfId="2634" xr:uid="{00000000-0005-0000-0000-00006C000000}"/>
    <cellStyle name="Calculation 2 15 2 3" xfId="3667" xr:uid="{00000000-0005-0000-0000-00006D000000}"/>
    <cellStyle name="Calculation 2 16" xfId="642" xr:uid="{00000000-0005-0000-0000-00006E000000}"/>
    <cellStyle name="Calculation 2 16 2" xfId="1626" xr:uid="{00000000-0005-0000-0000-00006F000000}"/>
    <cellStyle name="Calculation 2 16 2 2" xfId="2701" xr:uid="{00000000-0005-0000-0000-000070000000}"/>
    <cellStyle name="Calculation 2 16 2 3" xfId="3734" xr:uid="{00000000-0005-0000-0000-000071000000}"/>
    <cellStyle name="Calculation 2 17" xfId="668" xr:uid="{00000000-0005-0000-0000-000072000000}"/>
    <cellStyle name="Calculation 2 17 2" xfId="1652" xr:uid="{00000000-0005-0000-0000-000073000000}"/>
    <cellStyle name="Calculation 2 17 2 2" xfId="2727" xr:uid="{00000000-0005-0000-0000-000074000000}"/>
    <cellStyle name="Calculation 2 17 2 3" xfId="3760" xr:uid="{00000000-0005-0000-0000-000075000000}"/>
    <cellStyle name="Calculation 2 18" xfId="727" xr:uid="{00000000-0005-0000-0000-000076000000}"/>
    <cellStyle name="Calculation 2 18 2" xfId="1692" xr:uid="{00000000-0005-0000-0000-000077000000}"/>
    <cellStyle name="Calculation 2 18 2 2" xfId="2767" xr:uid="{00000000-0005-0000-0000-000078000000}"/>
    <cellStyle name="Calculation 2 18 2 3" xfId="3800" xr:uid="{00000000-0005-0000-0000-000079000000}"/>
    <cellStyle name="Calculation 2 19" xfId="782" xr:uid="{00000000-0005-0000-0000-00007A000000}"/>
    <cellStyle name="Calculation 2 19 2" xfId="1744" xr:uid="{00000000-0005-0000-0000-00007B000000}"/>
    <cellStyle name="Calculation 2 19 2 2" xfId="2819" xr:uid="{00000000-0005-0000-0000-00007C000000}"/>
    <cellStyle name="Calculation 2 19 2 3" xfId="3852" xr:uid="{00000000-0005-0000-0000-00007D000000}"/>
    <cellStyle name="Calculation 2 2" xfId="138" xr:uid="{00000000-0005-0000-0000-00007E000000}"/>
    <cellStyle name="Calculation 2 2 10" xfId="536" xr:uid="{00000000-0005-0000-0000-00007F000000}"/>
    <cellStyle name="Calculation 2 2 10 2" xfId="1520" xr:uid="{00000000-0005-0000-0000-000080000000}"/>
    <cellStyle name="Calculation 2 2 10 2 2" xfId="2595" xr:uid="{00000000-0005-0000-0000-000081000000}"/>
    <cellStyle name="Calculation 2 2 10 2 3" xfId="3628" xr:uid="{00000000-0005-0000-0000-000082000000}"/>
    <cellStyle name="Calculation 2 2 11" xfId="594" xr:uid="{00000000-0005-0000-0000-000083000000}"/>
    <cellStyle name="Calculation 2 2 11 2" xfId="1578" xr:uid="{00000000-0005-0000-0000-000084000000}"/>
    <cellStyle name="Calculation 2 2 11 2 2" xfId="2653" xr:uid="{00000000-0005-0000-0000-000085000000}"/>
    <cellStyle name="Calculation 2 2 11 2 3" xfId="3686" xr:uid="{00000000-0005-0000-0000-000086000000}"/>
    <cellStyle name="Calculation 2 2 12" xfId="640" xr:uid="{00000000-0005-0000-0000-000087000000}"/>
    <cellStyle name="Calculation 2 2 12 2" xfId="1624" xr:uid="{00000000-0005-0000-0000-000088000000}"/>
    <cellStyle name="Calculation 2 2 12 2 2" xfId="2699" xr:uid="{00000000-0005-0000-0000-000089000000}"/>
    <cellStyle name="Calculation 2 2 12 2 3" xfId="3732" xr:uid="{00000000-0005-0000-0000-00008A000000}"/>
    <cellStyle name="Calculation 2 2 13" xfId="567" xr:uid="{00000000-0005-0000-0000-00008B000000}"/>
    <cellStyle name="Calculation 2 2 13 2" xfId="1551" xr:uid="{00000000-0005-0000-0000-00008C000000}"/>
    <cellStyle name="Calculation 2 2 13 2 2" xfId="2626" xr:uid="{00000000-0005-0000-0000-00008D000000}"/>
    <cellStyle name="Calculation 2 2 13 2 3" xfId="3659" xr:uid="{00000000-0005-0000-0000-00008E000000}"/>
    <cellStyle name="Calculation 2 2 14" xfId="683" xr:uid="{00000000-0005-0000-0000-00008F000000}"/>
    <cellStyle name="Calculation 2 2 14 2" xfId="1667" xr:uid="{00000000-0005-0000-0000-000090000000}"/>
    <cellStyle name="Calculation 2 2 14 2 2" xfId="2742" xr:uid="{00000000-0005-0000-0000-000091000000}"/>
    <cellStyle name="Calculation 2 2 14 2 3" xfId="3775" xr:uid="{00000000-0005-0000-0000-000092000000}"/>
    <cellStyle name="Calculation 2 2 15" xfId="750" xr:uid="{00000000-0005-0000-0000-000093000000}"/>
    <cellStyle name="Calculation 2 2 15 2" xfId="1712" xr:uid="{00000000-0005-0000-0000-000094000000}"/>
    <cellStyle name="Calculation 2 2 15 2 2" xfId="2787" xr:uid="{00000000-0005-0000-0000-000095000000}"/>
    <cellStyle name="Calculation 2 2 15 2 3" xfId="3820" xr:uid="{00000000-0005-0000-0000-000096000000}"/>
    <cellStyle name="Calculation 2 2 16" xfId="800" xr:uid="{00000000-0005-0000-0000-000097000000}"/>
    <cellStyle name="Calculation 2 2 16 2" xfId="1762" xr:uid="{00000000-0005-0000-0000-000098000000}"/>
    <cellStyle name="Calculation 2 2 16 2 2" xfId="2837" xr:uid="{00000000-0005-0000-0000-000099000000}"/>
    <cellStyle name="Calculation 2 2 16 2 3" xfId="3870" xr:uid="{00000000-0005-0000-0000-00009A000000}"/>
    <cellStyle name="Calculation 2 2 17" xfId="799" xr:uid="{00000000-0005-0000-0000-00009B000000}"/>
    <cellStyle name="Calculation 2 2 17 2" xfId="1761" xr:uid="{00000000-0005-0000-0000-00009C000000}"/>
    <cellStyle name="Calculation 2 2 17 2 2" xfId="2836" xr:uid="{00000000-0005-0000-0000-00009D000000}"/>
    <cellStyle name="Calculation 2 2 17 2 3" xfId="3869" xr:uid="{00000000-0005-0000-0000-00009E000000}"/>
    <cellStyle name="Calculation 2 2 18" xfId="878" xr:uid="{00000000-0005-0000-0000-00009F000000}"/>
    <cellStyle name="Calculation 2 2 18 2" xfId="1840" xr:uid="{00000000-0005-0000-0000-0000A0000000}"/>
    <cellStyle name="Calculation 2 2 18 2 2" xfId="2915" xr:uid="{00000000-0005-0000-0000-0000A1000000}"/>
    <cellStyle name="Calculation 2 2 18 2 3" xfId="3948" xr:uid="{00000000-0005-0000-0000-0000A2000000}"/>
    <cellStyle name="Calculation 2 2 19" xfId="894" xr:uid="{00000000-0005-0000-0000-0000A3000000}"/>
    <cellStyle name="Calculation 2 2 19 2" xfId="1856" xr:uid="{00000000-0005-0000-0000-0000A4000000}"/>
    <cellStyle name="Calculation 2 2 19 2 2" xfId="2931" xr:uid="{00000000-0005-0000-0000-0000A5000000}"/>
    <cellStyle name="Calculation 2 2 19 2 3" xfId="3964" xr:uid="{00000000-0005-0000-0000-0000A6000000}"/>
    <cellStyle name="Calculation 2 2 2" xfId="188" xr:uid="{00000000-0005-0000-0000-0000A7000000}"/>
    <cellStyle name="Calculation 2 2 2 2" xfId="1219" xr:uid="{00000000-0005-0000-0000-0000A8000000}"/>
    <cellStyle name="Calculation 2 2 2 2 2" xfId="2306" xr:uid="{00000000-0005-0000-0000-0000A9000000}"/>
    <cellStyle name="Calculation 2 2 2 2 3" xfId="3339" xr:uid="{00000000-0005-0000-0000-0000AA000000}"/>
    <cellStyle name="Calculation 2 2 2 3" xfId="1105" xr:uid="{00000000-0005-0000-0000-0000AB000000}"/>
    <cellStyle name="Calculation 2 2 2 3 2" xfId="2192" xr:uid="{00000000-0005-0000-0000-0000AC000000}"/>
    <cellStyle name="Calculation 2 2 2 3 3" xfId="3225" xr:uid="{00000000-0005-0000-0000-0000AD000000}"/>
    <cellStyle name="Calculation 2 2 20" xfId="955" xr:uid="{00000000-0005-0000-0000-0000AE000000}"/>
    <cellStyle name="Calculation 2 2 20 2" xfId="1915" xr:uid="{00000000-0005-0000-0000-0000AF000000}"/>
    <cellStyle name="Calculation 2 2 20 2 2" xfId="2990" xr:uid="{00000000-0005-0000-0000-0000B0000000}"/>
    <cellStyle name="Calculation 2 2 20 2 3" xfId="4023" xr:uid="{00000000-0005-0000-0000-0000B1000000}"/>
    <cellStyle name="Calculation 2 2 21" xfId="910" xr:uid="{00000000-0005-0000-0000-0000B2000000}"/>
    <cellStyle name="Calculation 2 2 21 2" xfId="1872" xr:uid="{00000000-0005-0000-0000-0000B3000000}"/>
    <cellStyle name="Calculation 2 2 21 2 2" xfId="2947" xr:uid="{00000000-0005-0000-0000-0000B4000000}"/>
    <cellStyle name="Calculation 2 2 21 2 3" xfId="3980" xr:uid="{00000000-0005-0000-0000-0000B5000000}"/>
    <cellStyle name="Calculation 2 2 21 3" xfId="2019" xr:uid="{00000000-0005-0000-0000-0000B6000000}"/>
    <cellStyle name="Calculation 2 2 21 4" xfId="696" xr:uid="{00000000-0005-0000-0000-0000B7000000}"/>
    <cellStyle name="Calculation 2 2 22" xfId="1015" xr:uid="{00000000-0005-0000-0000-0000B8000000}"/>
    <cellStyle name="Calculation 2 2 22 2" xfId="2103" xr:uid="{00000000-0005-0000-0000-0000B9000000}"/>
    <cellStyle name="Calculation 2 2 22 3" xfId="3136" xr:uid="{00000000-0005-0000-0000-0000BA000000}"/>
    <cellStyle name="Calculation 2 2 23" xfId="1183" xr:uid="{00000000-0005-0000-0000-0000BB000000}"/>
    <cellStyle name="Calculation 2 2 23 2" xfId="2270" xr:uid="{00000000-0005-0000-0000-0000BC000000}"/>
    <cellStyle name="Calculation 2 2 23 3" xfId="3303" xr:uid="{00000000-0005-0000-0000-0000BD000000}"/>
    <cellStyle name="Calculation 2 2 24" xfId="1685" xr:uid="{00000000-0005-0000-0000-0000BE000000}"/>
    <cellStyle name="Calculation 2 2 24 2" xfId="2760" xr:uid="{00000000-0005-0000-0000-0000BF000000}"/>
    <cellStyle name="Calculation 2 2 24 3" xfId="3793" xr:uid="{00000000-0005-0000-0000-0000C0000000}"/>
    <cellStyle name="Calculation 2 2 25" xfId="1973" xr:uid="{00000000-0005-0000-0000-0000C1000000}"/>
    <cellStyle name="Calculation 2 2 25 2" xfId="3047" xr:uid="{00000000-0005-0000-0000-0000C2000000}"/>
    <cellStyle name="Calculation 2 2 25 3" xfId="4080" xr:uid="{00000000-0005-0000-0000-0000C3000000}"/>
    <cellStyle name="Calculation 2 2 26" xfId="1690" xr:uid="{00000000-0005-0000-0000-0000C4000000}"/>
    <cellStyle name="Calculation 2 2 26 2" xfId="2765" xr:uid="{00000000-0005-0000-0000-0000C5000000}"/>
    <cellStyle name="Calculation 2 2 26 3" xfId="3798" xr:uid="{00000000-0005-0000-0000-0000C6000000}"/>
    <cellStyle name="Calculation 2 2 3" xfId="267" xr:uid="{00000000-0005-0000-0000-0000C7000000}"/>
    <cellStyle name="Calculation 2 2 3 2" xfId="1293" xr:uid="{00000000-0005-0000-0000-0000C8000000}"/>
    <cellStyle name="Calculation 2 2 3 2 2" xfId="2380" xr:uid="{00000000-0005-0000-0000-0000C9000000}"/>
    <cellStyle name="Calculation 2 2 3 2 3" xfId="3413" xr:uid="{00000000-0005-0000-0000-0000CA000000}"/>
    <cellStyle name="Calculation 2 2 3 3" xfId="1135" xr:uid="{00000000-0005-0000-0000-0000CB000000}"/>
    <cellStyle name="Calculation 2 2 3 3 2" xfId="2222" xr:uid="{00000000-0005-0000-0000-0000CC000000}"/>
    <cellStyle name="Calculation 2 2 3 3 3" xfId="3255" xr:uid="{00000000-0005-0000-0000-0000CD000000}"/>
    <cellStyle name="Calculation 2 2 4" xfId="294" xr:uid="{00000000-0005-0000-0000-0000CE000000}"/>
    <cellStyle name="Calculation 2 2 4 2" xfId="1317" xr:uid="{00000000-0005-0000-0000-0000CF000000}"/>
    <cellStyle name="Calculation 2 2 4 2 2" xfId="2404" xr:uid="{00000000-0005-0000-0000-0000D0000000}"/>
    <cellStyle name="Calculation 2 2 4 2 3" xfId="3437" xr:uid="{00000000-0005-0000-0000-0000D1000000}"/>
    <cellStyle name="Calculation 2 2 4 3" xfId="1158" xr:uid="{00000000-0005-0000-0000-0000D2000000}"/>
    <cellStyle name="Calculation 2 2 4 3 2" xfId="2245" xr:uid="{00000000-0005-0000-0000-0000D3000000}"/>
    <cellStyle name="Calculation 2 2 4 3 3" xfId="3278" xr:uid="{00000000-0005-0000-0000-0000D4000000}"/>
    <cellStyle name="Calculation 2 2 5" xfId="264" xr:uid="{00000000-0005-0000-0000-0000D5000000}"/>
    <cellStyle name="Calculation 2 2 5 2" xfId="1290" xr:uid="{00000000-0005-0000-0000-0000D6000000}"/>
    <cellStyle name="Calculation 2 2 5 2 2" xfId="2377" xr:uid="{00000000-0005-0000-0000-0000D7000000}"/>
    <cellStyle name="Calculation 2 2 5 2 3" xfId="3410" xr:uid="{00000000-0005-0000-0000-0000D8000000}"/>
    <cellStyle name="Calculation 2 2 6" xfId="354" xr:uid="{00000000-0005-0000-0000-0000D9000000}"/>
    <cellStyle name="Calculation 2 2 6 2" xfId="1377" xr:uid="{00000000-0005-0000-0000-0000DA000000}"/>
    <cellStyle name="Calculation 2 2 6 2 2" xfId="2464" xr:uid="{00000000-0005-0000-0000-0000DB000000}"/>
    <cellStyle name="Calculation 2 2 6 2 3" xfId="3497" xr:uid="{00000000-0005-0000-0000-0000DC000000}"/>
    <cellStyle name="Calculation 2 2 7" xfId="326" xr:uid="{00000000-0005-0000-0000-0000DD000000}"/>
    <cellStyle name="Calculation 2 2 7 2" xfId="1349" xr:uid="{00000000-0005-0000-0000-0000DE000000}"/>
    <cellStyle name="Calculation 2 2 7 2 2" xfId="2436" xr:uid="{00000000-0005-0000-0000-0000DF000000}"/>
    <cellStyle name="Calculation 2 2 7 2 3" xfId="3469" xr:uid="{00000000-0005-0000-0000-0000E0000000}"/>
    <cellStyle name="Calculation 2 2 8" xfId="437" xr:uid="{00000000-0005-0000-0000-0000E1000000}"/>
    <cellStyle name="Calculation 2 2 8 2" xfId="1460" xr:uid="{00000000-0005-0000-0000-0000E2000000}"/>
    <cellStyle name="Calculation 2 2 8 2 2" xfId="2547" xr:uid="{00000000-0005-0000-0000-0000E3000000}"/>
    <cellStyle name="Calculation 2 2 8 2 3" xfId="3580" xr:uid="{00000000-0005-0000-0000-0000E4000000}"/>
    <cellStyle name="Calculation 2 2 9" xfId="453" xr:uid="{00000000-0005-0000-0000-0000E5000000}"/>
    <cellStyle name="Calculation 2 2 9 2" xfId="1476" xr:uid="{00000000-0005-0000-0000-0000E6000000}"/>
    <cellStyle name="Calculation 2 2 9 2 2" xfId="2563" xr:uid="{00000000-0005-0000-0000-0000E7000000}"/>
    <cellStyle name="Calculation 2 2 9 2 3" xfId="3596" xr:uid="{00000000-0005-0000-0000-0000E8000000}"/>
    <cellStyle name="Calculation 2 20" xfId="768" xr:uid="{00000000-0005-0000-0000-0000E9000000}"/>
    <cellStyle name="Calculation 2 20 2" xfId="1730" xr:uid="{00000000-0005-0000-0000-0000EA000000}"/>
    <cellStyle name="Calculation 2 20 2 2" xfId="2805" xr:uid="{00000000-0005-0000-0000-0000EB000000}"/>
    <cellStyle name="Calculation 2 20 2 3" xfId="3838" xr:uid="{00000000-0005-0000-0000-0000EC000000}"/>
    <cellStyle name="Calculation 2 21" xfId="858" xr:uid="{00000000-0005-0000-0000-0000ED000000}"/>
    <cellStyle name="Calculation 2 21 2" xfId="1820" xr:uid="{00000000-0005-0000-0000-0000EE000000}"/>
    <cellStyle name="Calculation 2 21 2 2" xfId="2895" xr:uid="{00000000-0005-0000-0000-0000EF000000}"/>
    <cellStyle name="Calculation 2 21 2 3" xfId="3928" xr:uid="{00000000-0005-0000-0000-0000F0000000}"/>
    <cellStyle name="Calculation 2 22" xfId="875" xr:uid="{00000000-0005-0000-0000-0000F1000000}"/>
    <cellStyle name="Calculation 2 22 2" xfId="1837" xr:uid="{00000000-0005-0000-0000-0000F2000000}"/>
    <cellStyle name="Calculation 2 22 2 2" xfId="2912" xr:uid="{00000000-0005-0000-0000-0000F3000000}"/>
    <cellStyle name="Calculation 2 22 2 3" xfId="3945" xr:uid="{00000000-0005-0000-0000-0000F4000000}"/>
    <cellStyle name="Calculation 2 23" xfId="935" xr:uid="{00000000-0005-0000-0000-0000F5000000}"/>
    <cellStyle name="Calculation 2 23 2" xfId="1896" xr:uid="{00000000-0005-0000-0000-0000F6000000}"/>
    <cellStyle name="Calculation 2 23 2 2" xfId="2971" xr:uid="{00000000-0005-0000-0000-0000F7000000}"/>
    <cellStyle name="Calculation 2 23 2 3" xfId="4004" xr:uid="{00000000-0005-0000-0000-0000F8000000}"/>
    <cellStyle name="Calculation 2 24" xfId="920" xr:uid="{00000000-0005-0000-0000-0000F9000000}"/>
    <cellStyle name="Calculation 2 24 2" xfId="1881" xr:uid="{00000000-0005-0000-0000-0000FA000000}"/>
    <cellStyle name="Calculation 2 24 2 2" xfId="2956" xr:uid="{00000000-0005-0000-0000-0000FB000000}"/>
    <cellStyle name="Calculation 2 24 2 3" xfId="3989" xr:uid="{00000000-0005-0000-0000-0000FC000000}"/>
    <cellStyle name="Calculation 2 24 3" xfId="2029" xr:uid="{00000000-0005-0000-0000-0000FD000000}"/>
    <cellStyle name="Calculation 2 24 4" xfId="469" xr:uid="{00000000-0005-0000-0000-0000FE000000}"/>
    <cellStyle name="Calculation 2 25" xfId="1003" xr:uid="{00000000-0005-0000-0000-0000FF000000}"/>
    <cellStyle name="Calculation 2 25 2" xfId="2091" xr:uid="{00000000-0005-0000-0000-000000010000}"/>
    <cellStyle name="Calculation 2 25 3" xfId="3124" xr:uid="{00000000-0005-0000-0000-000001010000}"/>
    <cellStyle name="Calculation 2 26" xfId="1129" xr:uid="{00000000-0005-0000-0000-000002010000}"/>
    <cellStyle name="Calculation 2 26 2" xfId="2216" xr:uid="{00000000-0005-0000-0000-000003010000}"/>
    <cellStyle name="Calculation 2 26 3" xfId="3249" xr:uid="{00000000-0005-0000-0000-000004010000}"/>
    <cellStyle name="Calculation 2 27" xfId="1159" xr:uid="{00000000-0005-0000-0000-000005010000}"/>
    <cellStyle name="Calculation 2 27 2" xfId="2246" xr:uid="{00000000-0005-0000-0000-000006010000}"/>
    <cellStyle name="Calculation 2 27 3" xfId="3279" xr:uid="{00000000-0005-0000-0000-000007010000}"/>
    <cellStyle name="Calculation 2 28" xfId="1958" xr:uid="{00000000-0005-0000-0000-000008010000}"/>
    <cellStyle name="Calculation 2 28 2" xfId="3033" xr:uid="{00000000-0005-0000-0000-000009010000}"/>
    <cellStyle name="Calculation 2 28 3" xfId="4066" xr:uid="{00000000-0005-0000-0000-00000A010000}"/>
    <cellStyle name="Calculation 2 29" xfId="1964" xr:uid="{00000000-0005-0000-0000-00000B010000}"/>
    <cellStyle name="Calculation 2 29 2" xfId="3038" xr:uid="{00000000-0005-0000-0000-00000C010000}"/>
    <cellStyle name="Calculation 2 29 3" xfId="4071" xr:uid="{00000000-0005-0000-0000-00000D010000}"/>
    <cellStyle name="Calculation 2 3" xfId="155" xr:uid="{00000000-0005-0000-0000-00000E010000}"/>
    <cellStyle name="Calculation 2 3 10" xfId="539" xr:uid="{00000000-0005-0000-0000-00000F010000}"/>
    <cellStyle name="Calculation 2 3 10 2" xfId="1523" xr:uid="{00000000-0005-0000-0000-000010010000}"/>
    <cellStyle name="Calculation 2 3 10 2 2" xfId="2598" xr:uid="{00000000-0005-0000-0000-000011010000}"/>
    <cellStyle name="Calculation 2 3 10 2 3" xfId="3631" xr:uid="{00000000-0005-0000-0000-000012010000}"/>
    <cellStyle name="Calculation 2 3 11" xfId="624" xr:uid="{00000000-0005-0000-0000-000013010000}"/>
    <cellStyle name="Calculation 2 3 11 2" xfId="1608" xr:uid="{00000000-0005-0000-0000-000014010000}"/>
    <cellStyle name="Calculation 2 3 11 2 2" xfId="2683" xr:uid="{00000000-0005-0000-0000-000015010000}"/>
    <cellStyle name="Calculation 2 3 11 2 3" xfId="3716" xr:uid="{00000000-0005-0000-0000-000016010000}"/>
    <cellStyle name="Calculation 2 3 12" xfId="651" xr:uid="{00000000-0005-0000-0000-000017010000}"/>
    <cellStyle name="Calculation 2 3 12 2" xfId="1635" xr:uid="{00000000-0005-0000-0000-000018010000}"/>
    <cellStyle name="Calculation 2 3 12 2 2" xfId="2710" xr:uid="{00000000-0005-0000-0000-000019010000}"/>
    <cellStyle name="Calculation 2 3 12 2 3" xfId="3743" xr:uid="{00000000-0005-0000-0000-00001A010000}"/>
    <cellStyle name="Calculation 2 3 13" xfId="647" xr:uid="{00000000-0005-0000-0000-00001B010000}"/>
    <cellStyle name="Calculation 2 3 13 2" xfId="1631" xr:uid="{00000000-0005-0000-0000-00001C010000}"/>
    <cellStyle name="Calculation 2 3 13 2 2" xfId="2706" xr:uid="{00000000-0005-0000-0000-00001D010000}"/>
    <cellStyle name="Calculation 2 3 13 2 3" xfId="3739" xr:uid="{00000000-0005-0000-0000-00001E010000}"/>
    <cellStyle name="Calculation 2 3 14" xfId="686" xr:uid="{00000000-0005-0000-0000-00001F010000}"/>
    <cellStyle name="Calculation 2 3 14 2" xfId="1670" xr:uid="{00000000-0005-0000-0000-000020010000}"/>
    <cellStyle name="Calculation 2 3 14 2 2" xfId="2745" xr:uid="{00000000-0005-0000-0000-000021010000}"/>
    <cellStyle name="Calculation 2 3 14 2 3" xfId="3778" xr:uid="{00000000-0005-0000-0000-000022010000}"/>
    <cellStyle name="Calculation 2 3 15" xfId="753" xr:uid="{00000000-0005-0000-0000-000023010000}"/>
    <cellStyle name="Calculation 2 3 15 2" xfId="1715" xr:uid="{00000000-0005-0000-0000-000024010000}"/>
    <cellStyle name="Calculation 2 3 15 2 2" xfId="2790" xr:uid="{00000000-0005-0000-0000-000025010000}"/>
    <cellStyle name="Calculation 2 3 15 2 3" xfId="3823" xr:uid="{00000000-0005-0000-0000-000026010000}"/>
    <cellStyle name="Calculation 2 3 16" xfId="804" xr:uid="{00000000-0005-0000-0000-000027010000}"/>
    <cellStyle name="Calculation 2 3 16 2" xfId="1766" xr:uid="{00000000-0005-0000-0000-000028010000}"/>
    <cellStyle name="Calculation 2 3 16 2 2" xfId="2841" xr:uid="{00000000-0005-0000-0000-000029010000}"/>
    <cellStyle name="Calculation 2 3 16 2 3" xfId="3874" xr:uid="{00000000-0005-0000-0000-00002A010000}"/>
    <cellStyle name="Calculation 2 3 17" xfId="778" xr:uid="{00000000-0005-0000-0000-00002B010000}"/>
    <cellStyle name="Calculation 2 3 17 2" xfId="1740" xr:uid="{00000000-0005-0000-0000-00002C010000}"/>
    <cellStyle name="Calculation 2 3 17 2 2" xfId="2815" xr:uid="{00000000-0005-0000-0000-00002D010000}"/>
    <cellStyle name="Calculation 2 3 17 2 3" xfId="3848" xr:uid="{00000000-0005-0000-0000-00002E010000}"/>
    <cellStyle name="Calculation 2 3 18" xfId="882" xr:uid="{00000000-0005-0000-0000-00002F010000}"/>
    <cellStyle name="Calculation 2 3 18 2" xfId="1844" xr:uid="{00000000-0005-0000-0000-000030010000}"/>
    <cellStyle name="Calculation 2 3 18 2 2" xfId="2919" xr:uid="{00000000-0005-0000-0000-000031010000}"/>
    <cellStyle name="Calculation 2 3 18 2 3" xfId="3952" xr:uid="{00000000-0005-0000-0000-000032010000}"/>
    <cellStyle name="Calculation 2 3 19" xfId="898" xr:uid="{00000000-0005-0000-0000-000033010000}"/>
    <cellStyle name="Calculation 2 3 19 2" xfId="1860" xr:uid="{00000000-0005-0000-0000-000034010000}"/>
    <cellStyle name="Calculation 2 3 19 2 2" xfId="2935" xr:uid="{00000000-0005-0000-0000-000035010000}"/>
    <cellStyle name="Calculation 2 3 19 2 3" xfId="3968" xr:uid="{00000000-0005-0000-0000-000036010000}"/>
    <cellStyle name="Calculation 2 3 2" xfId="179" xr:uid="{00000000-0005-0000-0000-000037010000}"/>
    <cellStyle name="Calculation 2 3 2 2" xfId="1210" xr:uid="{00000000-0005-0000-0000-000038010000}"/>
    <cellStyle name="Calculation 2 3 2 2 2" xfId="2297" xr:uid="{00000000-0005-0000-0000-000039010000}"/>
    <cellStyle name="Calculation 2 3 2 2 3" xfId="3330" xr:uid="{00000000-0005-0000-0000-00003A010000}"/>
    <cellStyle name="Calculation 2 3 2 3" xfId="1116" xr:uid="{00000000-0005-0000-0000-00003B010000}"/>
    <cellStyle name="Calculation 2 3 2 3 2" xfId="2203" xr:uid="{00000000-0005-0000-0000-00003C010000}"/>
    <cellStyle name="Calculation 2 3 2 3 3" xfId="3236" xr:uid="{00000000-0005-0000-0000-00003D010000}"/>
    <cellStyle name="Calculation 2 3 20" xfId="963" xr:uid="{00000000-0005-0000-0000-00003E010000}"/>
    <cellStyle name="Calculation 2 3 20 2" xfId="1921" xr:uid="{00000000-0005-0000-0000-00003F010000}"/>
    <cellStyle name="Calculation 2 3 20 2 2" xfId="2996" xr:uid="{00000000-0005-0000-0000-000040010000}"/>
    <cellStyle name="Calculation 2 3 20 2 3" xfId="4029" xr:uid="{00000000-0005-0000-0000-000041010000}"/>
    <cellStyle name="Calculation 2 3 21" xfId="977" xr:uid="{00000000-0005-0000-0000-000042010000}"/>
    <cellStyle name="Calculation 2 3 21 2" xfId="1934" xr:uid="{00000000-0005-0000-0000-000043010000}"/>
    <cellStyle name="Calculation 2 3 21 2 2" xfId="3009" xr:uid="{00000000-0005-0000-0000-000044010000}"/>
    <cellStyle name="Calculation 2 3 21 2 3" xfId="4042" xr:uid="{00000000-0005-0000-0000-000045010000}"/>
    <cellStyle name="Calculation 2 3 21 3" xfId="2065" xr:uid="{00000000-0005-0000-0000-000046010000}"/>
    <cellStyle name="Calculation 2 3 21 4" xfId="3098" xr:uid="{00000000-0005-0000-0000-000047010000}"/>
    <cellStyle name="Calculation 2 3 22" xfId="1018" xr:uid="{00000000-0005-0000-0000-000048010000}"/>
    <cellStyle name="Calculation 2 3 22 2" xfId="2106" xr:uid="{00000000-0005-0000-0000-000049010000}"/>
    <cellStyle name="Calculation 2 3 22 3" xfId="3139" xr:uid="{00000000-0005-0000-0000-00004A010000}"/>
    <cellStyle name="Calculation 2 3 23" xfId="1191" xr:uid="{00000000-0005-0000-0000-00004B010000}"/>
    <cellStyle name="Calculation 2 3 23 2" xfId="2278" xr:uid="{00000000-0005-0000-0000-00004C010000}"/>
    <cellStyle name="Calculation 2 3 23 3" xfId="3311" xr:uid="{00000000-0005-0000-0000-00004D010000}"/>
    <cellStyle name="Calculation 2 3 24" xfId="1160" xr:uid="{00000000-0005-0000-0000-00004E010000}"/>
    <cellStyle name="Calculation 2 3 24 2" xfId="2247" xr:uid="{00000000-0005-0000-0000-00004F010000}"/>
    <cellStyle name="Calculation 2 3 24 3" xfId="3280" xr:uid="{00000000-0005-0000-0000-000050010000}"/>
    <cellStyle name="Calculation 2 3 25" xfId="1975" xr:uid="{00000000-0005-0000-0000-000051010000}"/>
    <cellStyle name="Calculation 2 3 25 2" xfId="3049" xr:uid="{00000000-0005-0000-0000-000052010000}"/>
    <cellStyle name="Calculation 2 3 25 3" xfId="4082" xr:uid="{00000000-0005-0000-0000-000053010000}"/>
    <cellStyle name="Calculation 2 3 26" xfId="1990" xr:uid="{00000000-0005-0000-0000-000054010000}"/>
    <cellStyle name="Calculation 2 3 26 2" xfId="3064" xr:uid="{00000000-0005-0000-0000-000055010000}"/>
    <cellStyle name="Calculation 2 3 26 3" xfId="4097" xr:uid="{00000000-0005-0000-0000-000056010000}"/>
    <cellStyle name="Calculation 2 3 3" xfId="278" xr:uid="{00000000-0005-0000-0000-000057010000}"/>
    <cellStyle name="Calculation 2 3 3 2" xfId="1303" xr:uid="{00000000-0005-0000-0000-000058010000}"/>
    <cellStyle name="Calculation 2 3 3 2 2" xfId="2390" xr:uid="{00000000-0005-0000-0000-000059010000}"/>
    <cellStyle name="Calculation 2 3 3 2 3" xfId="3423" xr:uid="{00000000-0005-0000-0000-00005A010000}"/>
    <cellStyle name="Calculation 2 3 3 3" xfId="1142" xr:uid="{00000000-0005-0000-0000-00005B010000}"/>
    <cellStyle name="Calculation 2 3 3 3 2" xfId="2229" xr:uid="{00000000-0005-0000-0000-00005C010000}"/>
    <cellStyle name="Calculation 2 3 3 3 3" xfId="3262" xr:uid="{00000000-0005-0000-0000-00005D010000}"/>
    <cellStyle name="Calculation 2 3 4" xfId="304" xr:uid="{00000000-0005-0000-0000-00005E010000}"/>
    <cellStyle name="Calculation 2 3 4 2" xfId="1327" xr:uid="{00000000-0005-0000-0000-00005F010000}"/>
    <cellStyle name="Calculation 2 3 4 2 2" xfId="2414" xr:uid="{00000000-0005-0000-0000-000060010000}"/>
    <cellStyle name="Calculation 2 3 4 2 3" xfId="3447" xr:uid="{00000000-0005-0000-0000-000061010000}"/>
    <cellStyle name="Calculation 2 3 4 3" xfId="1167" xr:uid="{00000000-0005-0000-0000-000062010000}"/>
    <cellStyle name="Calculation 2 3 4 3 2" xfId="2254" xr:uid="{00000000-0005-0000-0000-000063010000}"/>
    <cellStyle name="Calculation 2 3 4 3 3" xfId="3287" xr:uid="{00000000-0005-0000-0000-000064010000}"/>
    <cellStyle name="Calculation 2 3 5" xfId="300" xr:uid="{00000000-0005-0000-0000-000065010000}"/>
    <cellStyle name="Calculation 2 3 5 2" xfId="1323" xr:uid="{00000000-0005-0000-0000-000066010000}"/>
    <cellStyle name="Calculation 2 3 5 2 2" xfId="2410" xr:uid="{00000000-0005-0000-0000-000067010000}"/>
    <cellStyle name="Calculation 2 3 5 2 3" xfId="3443" xr:uid="{00000000-0005-0000-0000-000068010000}"/>
    <cellStyle name="Calculation 2 3 6" xfId="357" xr:uid="{00000000-0005-0000-0000-000069010000}"/>
    <cellStyle name="Calculation 2 3 6 2" xfId="1380" xr:uid="{00000000-0005-0000-0000-00006A010000}"/>
    <cellStyle name="Calculation 2 3 6 2 2" xfId="2467" xr:uid="{00000000-0005-0000-0000-00006B010000}"/>
    <cellStyle name="Calculation 2 3 6 2 3" xfId="3500" xr:uid="{00000000-0005-0000-0000-00006C010000}"/>
    <cellStyle name="Calculation 2 3 7" xfId="328" xr:uid="{00000000-0005-0000-0000-00006D010000}"/>
    <cellStyle name="Calculation 2 3 7 2" xfId="1351" xr:uid="{00000000-0005-0000-0000-00006E010000}"/>
    <cellStyle name="Calculation 2 3 7 2 2" xfId="2438" xr:uid="{00000000-0005-0000-0000-00006F010000}"/>
    <cellStyle name="Calculation 2 3 7 2 3" xfId="3471" xr:uid="{00000000-0005-0000-0000-000070010000}"/>
    <cellStyle name="Calculation 2 3 8" xfId="441" xr:uid="{00000000-0005-0000-0000-000071010000}"/>
    <cellStyle name="Calculation 2 3 8 2" xfId="1464" xr:uid="{00000000-0005-0000-0000-000072010000}"/>
    <cellStyle name="Calculation 2 3 8 2 2" xfId="2551" xr:uid="{00000000-0005-0000-0000-000073010000}"/>
    <cellStyle name="Calculation 2 3 8 2 3" xfId="3584" xr:uid="{00000000-0005-0000-0000-000074010000}"/>
    <cellStyle name="Calculation 2 3 9" xfId="457" xr:uid="{00000000-0005-0000-0000-000075010000}"/>
    <cellStyle name="Calculation 2 3 9 2" xfId="1480" xr:uid="{00000000-0005-0000-0000-000076010000}"/>
    <cellStyle name="Calculation 2 3 9 2 2" xfId="2567" xr:uid="{00000000-0005-0000-0000-000077010000}"/>
    <cellStyle name="Calculation 2 3 9 2 3" xfId="3600" xr:uid="{00000000-0005-0000-0000-000078010000}"/>
    <cellStyle name="Calculation 2 4" xfId="159" xr:uid="{00000000-0005-0000-0000-000079010000}"/>
    <cellStyle name="Calculation 2 4 10" xfId="542" xr:uid="{00000000-0005-0000-0000-00007A010000}"/>
    <cellStyle name="Calculation 2 4 10 2" xfId="1526" xr:uid="{00000000-0005-0000-0000-00007B010000}"/>
    <cellStyle name="Calculation 2 4 10 2 2" xfId="2601" xr:uid="{00000000-0005-0000-0000-00007C010000}"/>
    <cellStyle name="Calculation 2 4 10 2 3" xfId="3634" xr:uid="{00000000-0005-0000-0000-00007D010000}"/>
    <cellStyle name="Calculation 2 4 11" xfId="628" xr:uid="{00000000-0005-0000-0000-00007E010000}"/>
    <cellStyle name="Calculation 2 4 11 2" xfId="1612" xr:uid="{00000000-0005-0000-0000-00007F010000}"/>
    <cellStyle name="Calculation 2 4 11 2 2" xfId="2687" xr:uid="{00000000-0005-0000-0000-000080010000}"/>
    <cellStyle name="Calculation 2 4 11 2 3" xfId="3720" xr:uid="{00000000-0005-0000-0000-000081010000}"/>
    <cellStyle name="Calculation 2 4 12" xfId="655" xr:uid="{00000000-0005-0000-0000-000082010000}"/>
    <cellStyle name="Calculation 2 4 12 2" xfId="1639" xr:uid="{00000000-0005-0000-0000-000083010000}"/>
    <cellStyle name="Calculation 2 4 12 2 2" xfId="2714" xr:uid="{00000000-0005-0000-0000-000084010000}"/>
    <cellStyle name="Calculation 2 4 12 2 3" xfId="3747" xr:uid="{00000000-0005-0000-0000-000085010000}"/>
    <cellStyle name="Calculation 2 4 13" xfId="654" xr:uid="{00000000-0005-0000-0000-000086010000}"/>
    <cellStyle name="Calculation 2 4 13 2" xfId="1638" xr:uid="{00000000-0005-0000-0000-000087010000}"/>
    <cellStyle name="Calculation 2 4 13 2 2" xfId="2713" xr:uid="{00000000-0005-0000-0000-000088010000}"/>
    <cellStyle name="Calculation 2 4 13 2 3" xfId="3746" xr:uid="{00000000-0005-0000-0000-000089010000}"/>
    <cellStyle name="Calculation 2 4 14" xfId="606" xr:uid="{00000000-0005-0000-0000-00008A010000}"/>
    <cellStyle name="Calculation 2 4 14 2" xfId="1590" xr:uid="{00000000-0005-0000-0000-00008B010000}"/>
    <cellStyle name="Calculation 2 4 14 2 2" xfId="2665" xr:uid="{00000000-0005-0000-0000-00008C010000}"/>
    <cellStyle name="Calculation 2 4 14 2 3" xfId="3698" xr:uid="{00000000-0005-0000-0000-00008D010000}"/>
    <cellStyle name="Calculation 2 4 15" xfId="756" xr:uid="{00000000-0005-0000-0000-00008E010000}"/>
    <cellStyle name="Calculation 2 4 15 2" xfId="1718" xr:uid="{00000000-0005-0000-0000-00008F010000}"/>
    <cellStyle name="Calculation 2 4 15 2 2" xfId="2793" xr:uid="{00000000-0005-0000-0000-000090010000}"/>
    <cellStyle name="Calculation 2 4 15 2 3" xfId="3826" xr:uid="{00000000-0005-0000-0000-000091010000}"/>
    <cellStyle name="Calculation 2 4 16" xfId="807" xr:uid="{00000000-0005-0000-0000-000092010000}"/>
    <cellStyle name="Calculation 2 4 16 2" xfId="1769" xr:uid="{00000000-0005-0000-0000-000093010000}"/>
    <cellStyle name="Calculation 2 4 16 2 2" xfId="2844" xr:uid="{00000000-0005-0000-0000-000094010000}"/>
    <cellStyle name="Calculation 2 4 16 2 3" xfId="3877" xr:uid="{00000000-0005-0000-0000-000095010000}"/>
    <cellStyle name="Calculation 2 4 17" xfId="794" xr:uid="{00000000-0005-0000-0000-000096010000}"/>
    <cellStyle name="Calculation 2 4 17 2" xfId="1756" xr:uid="{00000000-0005-0000-0000-000097010000}"/>
    <cellStyle name="Calculation 2 4 17 2 2" xfId="2831" xr:uid="{00000000-0005-0000-0000-000098010000}"/>
    <cellStyle name="Calculation 2 4 17 2 3" xfId="3864" xr:uid="{00000000-0005-0000-0000-000099010000}"/>
    <cellStyle name="Calculation 2 4 18" xfId="886" xr:uid="{00000000-0005-0000-0000-00009A010000}"/>
    <cellStyle name="Calculation 2 4 18 2" xfId="1848" xr:uid="{00000000-0005-0000-0000-00009B010000}"/>
    <cellStyle name="Calculation 2 4 18 2 2" xfId="2923" xr:uid="{00000000-0005-0000-0000-00009C010000}"/>
    <cellStyle name="Calculation 2 4 18 2 3" xfId="3956" xr:uid="{00000000-0005-0000-0000-00009D010000}"/>
    <cellStyle name="Calculation 2 4 19" xfId="902" xr:uid="{00000000-0005-0000-0000-00009E010000}"/>
    <cellStyle name="Calculation 2 4 19 2" xfId="1864" xr:uid="{00000000-0005-0000-0000-00009F010000}"/>
    <cellStyle name="Calculation 2 4 19 2 2" xfId="2939" xr:uid="{00000000-0005-0000-0000-0000A0010000}"/>
    <cellStyle name="Calculation 2 4 19 2 3" xfId="3972" xr:uid="{00000000-0005-0000-0000-0000A1010000}"/>
    <cellStyle name="Calculation 2 4 2" xfId="176" xr:uid="{00000000-0005-0000-0000-0000A2010000}"/>
    <cellStyle name="Calculation 2 4 2 2" xfId="1207" xr:uid="{00000000-0005-0000-0000-0000A3010000}"/>
    <cellStyle name="Calculation 2 4 2 2 2" xfId="2294" xr:uid="{00000000-0005-0000-0000-0000A4010000}"/>
    <cellStyle name="Calculation 2 4 2 2 3" xfId="3327" xr:uid="{00000000-0005-0000-0000-0000A5010000}"/>
    <cellStyle name="Calculation 2 4 2 3" xfId="1120" xr:uid="{00000000-0005-0000-0000-0000A6010000}"/>
    <cellStyle name="Calculation 2 4 2 3 2" xfId="2207" xr:uid="{00000000-0005-0000-0000-0000A7010000}"/>
    <cellStyle name="Calculation 2 4 2 3 3" xfId="3240" xr:uid="{00000000-0005-0000-0000-0000A8010000}"/>
    <cellStyle name="Calculation 2 4 20" xfId="966" xr:uid="{00000000-0005-0000-0000-0000A9010000}"/>
    <cellStyle name="Calculation 2 4 20 2" xfId="1924" xr:uid="{00000000-0005-0000-0000-0000AA010000}"/>
    <cellStyle name="Calculation 2 4 20 2 2" xfId="2999" xr:uid="{00000000-0005-0000-0000-0000AB010000}"/>
    <cellStyle name="Calculation 2 4 20 2 3" xfId="4032" xr:uid="{00000000-0005-0000-0000-0000AC010000}"/>
    <cellStyle name="Calculation 2 4 21" xfId="981" xr:uid="{00000000-0005-0000-0000-0000AD010000}"/>
    <cellStyle name="Calculation 2 4 21 2" xfId="1938" xr:uid="{00000000-0005-0000-0000-0000AE010000}"/>
    <cellStyle name="Calculation 2 4 21 2 2" xfId="3013" xr:uid="{00000000-0005-0000-0000-0000AF010000}"/>
    <cellStyle name="Calculation 2 4 21 2 3" xfId="4046" xr:uid="{00000000-0005-0000-0000-0000B0010000}"/>
    <cellStyle name="Calculation 2 4 21 3" xfId="2069" xr:uid="{00000000-0005-0000-0000-0000B1010000}"/>
    <cellStyle name="Calculation 2 4 21 4" xfId="3102" xr:uid="{00000000-0005-0000-0000-0000B2010000}"/>
    <cellStyle name="Calculation 2 4 22" xfId="1021" xr:uid="{00000000-0005-0000-0000-0000B3010000}"/>
    <cellStyle name="Calculation 2 4 22 2" xfId="2109" xr:uid="{00000000-0005-0000-0000-0000B4010000}"/>
    <cellStyle name="Calculation 2 4 22 3" xfId="3142" xr:uid="{00000000-0005-0000-0000-0000B5010000}"/>
    <cellStyle name="Calculation 2 4 23" xfId="1194" xr:uid="{00000000-0005-0000-0000-0000B6010000}"/>
    <cellStyle name="Calculation 2 4 23 2" xfId="2281" xr:uid="{00000000-0005-0000-0000-0000B7010000}"/>
    <cellStyle name="Calculation 2 4 23 3" xfId="3314" xr:uid="{00000000-0005-0000-0000-0000B8010000}"/>
    <cellStyle name="Calculation 2 4 24" xfId="1095" xr:uid="{00000000-0005-0000-0000-0000B9010000}"/>
    <cellStyle name="Calculation 2 4 24 2" xfId="2182" xr:uid="{00000000-0005-0000-0000-0000BA010000}"/>
    <cellStyle name="Calculation 2 4 24 3" xfId="3215" xr:uid="{00000000-0005-0000-0000-0000BB010000}"/>
    <cellStyle name="Calculation 2 4 25" xfId="1977" xr:uid="{00000000-0005-0000-0000-0000BC010000}"/>
    <cellStyle name="Calculation 2 4 25 2" xfId="3051" xr:uid="{00000000-0005-0000-0000-0000BD010000}"/>
    <cellStyle name="Calculation 2 4 25 3" xfId="4084" xr:uid="{00000000-0005-0000-0000-0000BE010000}"/>
    <cellStyle name="Calculation 2 4 26" xfId="1994" xr:uid="{00000000-0005-0000-0000-0000BF010000}"/>
    <cellStyle name="Calculation 2 4 26 2" xfId="3068" xr:uid="{00000000-0005-0000-0000-0000C0010000}"/>
    <cellStyle name="Calculation 2 4 26 3" xfId="4101" xr:uid="{00000000-0005-0000-0000-0000C1010000}"/>
    <cellStyle name="Calculation 2 4 3" xfId="282" xr:uid="{00000000-0005-0000-0000-0000C2010000}"/>
    <cellStyle name="Calculation 2 4 3 2" xfId="1306" xr:uid="{00000000-0005-0000-0000-0000C3010000}"/>
    <cellStyle name="Calculation 2 4 3 2 2" xfId="2393" xr:uid="{00000000-0005-0000-0000-0000C4010000}"/>
    <cellStyle name="Calculation 2 4 3 2 3" xfId="3426" xr:uid="{00000000-0005-0000-0000-0000C5010000}"/>
    <cellStyle name="Calculation 2 4 3 3" xfId="1146" xr:uid="{00000000-0005-0000-0000-0000C6010000}"/>
    <cellStyle name="Calculation 2 4 3 3 2" xfId="2233" xr:uid="{00000000-0005-0000-0000-0000C7010000}"/>
    <cellStyle name="Calculation 2 4 3 3 3" xfId="3266" xr:uid="{00000000-0005-0000-0000-0000C8010000}"/>
    <cellStyle name="Calculation 2 4 4" xfId="308" xr:uid="{00000000-0005-0000-0000-0000C9010000}"/>
    <cellStyle name="Calculation 2 4 4 2" xfId="1331" xr:uid="{00000000-0005-0000-0000-0000CA010000}"/>
    <cellStyle name="Calculation 2 4 4 2 2" xfId="2418" xr:uid="{00000000-0005-0000-0000-0000CB010000}"/>
    <cellStyle name="Calculation 2 4 4 2 3" xfId="3451" xr:uid="{00000000-0005-0000-0000-0000CC010000}"/>
    <cellStyle name="Calculation 2 4 4 3" xfId="1171" xr:uid="{00000000-0005-0000-0000-0000CD010000}"/>
    <cellStyle name="Calculation 2 4 4 3 2" xfId="2258" xr:uid="{00000000-0005-0000-0000-0000CE010000}"/>
    <cellStyle name="Calculation 2 4 4 3 3" xfId="3291" xr:uid="{00000000-0005-0000-0000-0000CF010000}"/>
    <cellStyle name="Calculation 2 4 5" xfId="307" xr:uid="{00000000-0005-0000-0000-0000D0010000}"/>
    <cellStyle name="Calculation 2 4 5 2" xfId="1330" xr:uid="{00000000-0005-0000-0000-0000D1010000}"/>
    <cellStyle name="Calculation 2 4 5 2 2" xfId="2417" xr:uid="{00000000-0005-0000-0000-0000D2010000}"/>
    <cellStyle name="Calculation 2 4 5 2 3" xfId="3450" xr:uid="{00000000-0005-0000-0000-0000D3010000}"/>
    <cellStyle name="Calculation 2 4 6" xfId="360" xr:uid="{00000000-0005-0000-0000-0000D4010000}"/>
    <cellStyle name="Calculation 2 4 6 2" xfId="1383" xr:uid="{00000000-0005-0000-0000-0000D5010000}"/>
    <cellStyle name="Calculation 2 4 6 2 2" xfId="2470" xr:uid="{00000000-0005-0000-0000-0000D6010000}"/>
    <cellStyle name="Calculation 2 4 6 2 3" xfId="3503" xr:uid="{00000000-0005-0000-0000-0000D7010000}"/>
    <cellStyle name="Calculation 2 4 7" xfId="353" xr:uid="{00000000-0005-0000-0000-0000D8010000}"/>
    <cellStyle name="Calculation 2 4 7 2" xfId="1376" xr:uid="{00000000-0005-0000-0000-0000D9010000}"/>
    <cellStyle name="Calculation 2 4 7 2 2" xfId="2463" xr:uid="{00000000-0005-0000-0000-0000DA010000}"/>
    <cellStyle name="Calculation 2 4 7 2 3" xfId="3496" xr:uid="{00000000-0005-0000-0000-0000DB010000}"/>
    <cellStyle name="Calculation 2 4 8" xfId="445" xr:uid="{00000000-0005-0000-0000-0000DC010000}"/>
    <cellStyle name="Calculation 2 4 8 2" xfId="1468" xr:uid="{00000000-0005-0000-0000-0000DD010000}"/>
    <cellStyle name="Calculation 2 4 8 2 2" xfId="2555" xr:uid="{00000000-0005-0000-0000-0000DE010000}"/>
    <cellStyle name="Calculation 2 4 8 2 3" xfId="3588" xr:uid="{00000000-0005-0000-0000-0000DF010000}"/>
    <cellStyle name="Calculation 2 4 9" xfId="461" xr:uid="{00000000-0005-0000-0000-0000E0010000}"/>
    <cellStyle name="Calculation 2 4 9 2" xfId="1484" xr:uid="{00000000-0005-0000-0000-0000E1010000}"/>
    <cellStyle name="Calculation 2 4 9 2 2" xfId="2571" xr:uid="{00000000-0005-0000-0000-0000E2010000}"/>
    <cellStyle name="Calculation 2 4 9 2 3" xfId="3604" xr:uid="{00000000-0005-0000-0000-0000E3010000}"/>
    <cellStyle name="Calculation 2 5" xfId="202" xr:uid="{00000000-0005-0000-0000-0000E4010000}"/>
    <cellStyle name="Calculation 2 5 2" xfId="1232" xr:uid="{00000000-0005-0000-0000-0000E5010000}"/>
    <cellStyle name="Calculation 2 5 2 2" xfId="2319" xr:uid="{00000000-0005-0000-0000-0000E6010000}"/>
    <cellStyle name="Calculation 2 5 2 3" xfId="3352" xr:uid="{00000000-0005-0000-0000-0000E7010000}"/>
    <cellStyle name="Calculation 2 5 3" xfId="1076" xr:uid="{00000000-0005-0000-0000-0000E8010000}"/>
    <cellStyle name="Calculation 2 5 3 2" xfId="2163" xr:uid="{00000000-0005-0000-0000-0000E9010000}"/>
    <cellStyle name="Calculation 2 5 3 3" xfId="3196" xr:uid="{00000000-0005-0000-0000-0000EA010000}"/>
    <cellStyle name="Calculation 2 6" xfId="190" xr:uid="{00000000-0005-0000-0000-0000EB010000}"/>
    <cellStyle name="Calculation 2 6 2" xfId="1220" xr:uid="{00000000-0005-0000-0000-0000EC010000}"/>
    <cellStyle name="Calculation 2 6 2 2" xfId="2307" xr:uid="{00000000-0005-0000-0000-0000ED010000}"/>
    <cellStyle name="Calculation 2 6 2 3" xfId="3340" xr:uid="{00000000-0005-0000-0000-0000EE010000}"/>
    <cellStyle name="Calculation 2 6 3" xfId="1101" xr:uid="{00000000-0005-0000-0000-0000EF010000}"/>
    <cellStyle name="Calculation 2 6 3 2" xfId="2188" xr:uid="{00000000-0005-0000-0000-0000F0010000}"/>
    <cellStyle name="Calculation 2 6 3 3" xfId="3221" xr:uid="{00000000-0005-0000-0000-0000F1010000}"/>
    <cellStyle name="Calculation 2 7" xfId="219" xr:uid="{00000000-0005-0000-0000-0000F2010000}"/>
    <cellStyle name="Calculation 2 7 2" xfId="1248" xr:uid="{00000000-0005-0000-0000-0000F3010000}"/>
    <cellStyle name="Calculation 2 7 2 2" xfId="2335" xr:uid="{00000000-0005-0000-0000-0000F4010000}"/>
    <cellStyle name="Calculation 2 7 2 3" xfId="3368" xr:uid="{00000000-0005-0000-0000-0000F5010000}"/>
    <cellStyle name="Calculation 2 7 3" xfId="1131" xr:uid="{00000000-0005-0000-0000-0000F6010000}"/>
    <cellStyle name="Calculation 2 7 3 2" xfId="2218" xr:uid="{00000000-0005-0000-0000-0000F7010000}"/>
    <cellStyle name="Calculation 2 7 3 3" xfId="3251" xr:uid="{00000000-0005-0000-0000-0000F8010000}"/>
    <cellStyle name="Calculation 2 8" xfId="296" xr:uid="{00000000-0005-0000-0000-0000F9010000}"/>
    <cellStyle name="Calculation 2 8 2" xfId="1319" xr:uid="{00000000-0005-0000-0000-0000FA010000}"/>
    <cellStyle name="Calculation 2 8 2 2" xfId="2406" xr:uid="{00000000-0005-0000-0000-0000FB010000}"/>
    <cellStyle name="Calculation 2 8 2 3" xfId="3439" xr:uid="{00000000-0005-0000-0000-0000FC010000}"/>
    <cellStyle name="Calculation 2 9" xfId="336" xr:uid="{00000000-0005-0000-0000-0000FD010000}"/>
    <cellStyle name="Calculation 2 9 2" xfId="1359" xr:uid="{00000000-0005-0000-0000-0000FE010000}"/>
    <cellStyle name="Calculation 2 9 2 2" xfId="2446" xr:uid="{00000000-0005-0000-0000-0000FF010000}"/>
    <cellStyle name="Calculation 2 9 2 3" xfId="3479" xr:uid="{00000000-0005-0000-0000-000000020000}"/>
    <cellStyle name="Calculation 3" xfId="112" xr:uid="{00000000-0005-0000-0000-000001020000}"/>
    <cellStyle name="Calculation 3 10" xfId="532" xr:uid="{00000000-0005-0000-0000-000002020000}"/>
    <cellStyle name="Calculation 3 10 2" xfId="1516" xr:uid="{00000000-0005-0000-0000-000003020000}"/>
    <cellStyle name="Calculation 3 10 2 2" xfId="2591" xr:uid="{00000000-0005-0000-0000-000004020000}"/>
    <cellStyle name="Calculation 3 10 2 3" xfId="3624" xr:uid="{00000000-0005-0000-0000-000005020000}"/>
    <cellStyle name="Calculation 3 11" xfId="597" xr:uid="{00000000-0005-0000-0000-000006020000}"/>
    <cellStyle name="Calculation 3 11 2" xfId="1581" xr:uid="{00000000-0005-0000-0000-000007020000}"/>
    <cellStyle name="Calculation 3 11 2 2" xfId="2656" xr:uid="{00000000-0005-0000-0000-000008020000}"/>
    <cellStyle name="Calculation 3 11 2 3" xfId="3689" xr:uid="{00000000-0005-0000-0000-000009020000}"/>
    <cellStyle name="Calculation 3 12" xfId="619" xr:uid="{00000000-0005-0000-0000-00000A020000}"/>
    <cellStyle name="Calculation 3 12 2" xfId="1603" xr:uid="{00000000-0005-0000-0000-00000B020000}"/>
    <cellStyle name="Calculation 3 12 2 2" xfId="2678" xr:uid="{00000000-0005-0000-0000-00000C020000}"/>
    <cellStyle name="Calculation 3 12 2 3" xfId="3711" xr:uid="{00000000-0005-0000-0000-00000D020000}"/>
    <cellStyle name="Calculation 3 13" xfId="667" xr:uid="{00000000-0005-0000-0000-00000E020000}"/>
    <cellStyle name="Calculation 3 13 2" xfId="1651" xr:uid="{00000000-0005-0000-0000-00000F020000}"/>
    <cellStyle name="Calculation 3 13 2 2" xfId="2726" xr:uid="{00000000-0005-0000-0000-000010020000}"/>
    <cellStyle name="Calculation 3 13 2 3" xfId="3759" xr:uid="{00000000-0005-0000-0000-000011020000}"/>
    <cellStyle name="Calculation 3 14" xfId="611" xr:uid="{00000000-0005-0000-0000-000012020000}"/>
    <cellStyle name="Calculation 3 14 2" xfId="1595" xr:uid="{00000000-0005-0000-0000-000013020000}"/>
    <cellStyle name="Calculation 3 14 2 2" xfId="2670" xr:uid="{00000000-0005-0000-0000-000014020000}"/>
    <cellStyle name="Calculation 3 14 2 3" xfId="3703" xr:uid="{00000000-0005-0000-0000-000015020000}"/>
    <cellStyle name="Calculation 3 15" xfId="746" xr:uid="{00000000-0005-0000-0000-000016020000}"/>
    <cellStyle name="Calculation 3 15 2" xfId="1708" xr:uid="{00000000-0005-0000-0000-000017020000}"/>
    <cellStyle name="Calculation 3 15 2 2" xfId="2783" xr:uid="{00000000-0005-0000-0000-000018020000}"/>
    <cellStyle name="Calculation 3 15 2 3" xfId="3816" xr:uid="{00000000-0005-0000-0000-000019020000}"/>
    <cellStyle name="Calculation 3 16" xfId="790" xr:uid="{00000000-0005-0000-0000-00001A020000}"/>
    <cellStyle name="Calculation 3 16 2" xfId="1752" xr:uid="{00000000-0005-0000-0000-00001B020000}"/>
    <cellStyle name="Calculation 3 16 2 2" xfId="2827" xr:uid="{00000000-0005-0000-0000-00001C020000}"/>
    <cellStyle name="Calculation 3 16 2 3" xfId="3860" xr:uid="{00000000-0005-0000-0000-00001D020000}"/>
    <cellStyle name="Calculation 3 17" xfId="823" xr:uid="{00000000-0005-0000-0000-00001E020000}"/>
    <cellStyle name="Calculation 3 17 2" xfId="1785" xr:uid="{00000000-0005-0000-0000-00001F020000}"/>
    <cellStyle name="Calculation 3 17 2 2" xfId="2860" xr:uid="{00000000-0005-0000-0000-000020020000}"/>
    <cellStyle name="Calculation 3 17 2 3" xfId="3893" xr:uid="{00000000-0005-0000-0000-000021020000}"/>
    <cellStyle name="Calculation 3 18" xfId="866" xr:uid="{00000000-0005-0000-0000-000022020000}"/>
    <cellStyle name="Calculation 3 18 2" xfId="1828" xr:uid="{00000000-0005-0000-0000-000023020000}"/>
    <cellStyle name="Calculation 3 18 2 2" xfId="2903" xr:uid="{00000000-0005-0000-0000-000024020000}"/>
    <cellStyle name="Calculation 3 18 2 3" xfId="3936" xr:uid="{00000000-0005-0000-0000-000025020000}"/>
    <cellStyle name="Calculation 3 19" xfId="834" xr:uid="{00000000-0005-0000-0000-000026020000}"/>
    <cellStyle name="Calculation 3 19 2" xfId="1796" xr:uid="{00000000-0005-0000-0000-000027020000}"/>
    <cellStyle name="Calculation 3 19 2 2" xfId="2871" xr:uid="{00000000-0005-0000-0000-000028020000}"/>
    <cellStyle name="Calculation 3 19 2 3" xfId="3904" xr:uid="{00000000-0005-0000-0000-000029020000}"/>
    <cellStyle name="Calculation 3 2" xfId="249" xr:uid="{00000000-0005-0000-0000-00002A020000}"/>
    <cellStyle name="Calculation 3 2 2" xfId="1277" xr:uid="{00000000-0005-0000-0000-00002B020000}"/>
    <cellStyle name="Calculation 3 2 2 2" xfId="2364" xr:uid="{00000000-0005-0000-0000-00002C020000}"/>
    <cellStyle name="Calculation 3 2 2 3" xfId="3397" xr:uid="{00000000-0005-0000-0000-00002D020000}"/>
    <cellStyle name="Calculation 3 2 3" xfId="1084" xr:uid="{00000000-0005-0000-0000-00002E020000}"/>
    <cellStyle name="Calculation 3 2 3 2" xfId="2171" xr:uid="{00000000-0005-0000-0000-00002F020000}"/>
    <cellStyle name="Calculation 3 2 3 3" xfId="3204" xr:uid="{00000000-0005-0000-0000-000030020000}"/>
    <cellStyle name="Calculation 3 20" xfId="943" xr:uid="{00000000-0005-0000-0000-000031020000}"/>
    <cellStyle name="Calculation 3 20 2" xfId="1904" xr:uid="{00000000-0005-0000-0000-000032020000}"/>
    <cellStyle name="Calculation 3 20 2 2" xfId="2979" xr:uid="{00000000-0005-0000-0000-000033020000}"/>
    <cellStyle name="Calculation 3 20 2 3" xfId="4012" xr:uid="{00000000-0005-0000-0000-000034020000}"/>
    <cellStyle name="Calculation 3 21" xfId="915" xr:uid="{00000000-0005-0000-0000-000035020000}"/>
    <cellStyle name="Calculation 3 21 2" xfId="1876" xr:uid="{00000000-0005-0000-0000-000036020000}"/>
    <cellStyle name="Calculation 3 21 2 2" xfId="2951" xr:uid="{00000000-0005-0000-0000-000037020000}"/>
    <cellStyle name="Calculation 3 21 2 3" xfId="3984" xr:uid="{00000000-0005-0000-0000-000038020000}"/>
    <cellStyle name="Calculation 3 21 3" xfId="2024" xr:uid="{00000000-0005-0000-0000-000039020000}"/>
    <cellStyle name="Calculation 3 21 4" xfId="2017" xr:uid="{00000000-0005-0000-0000-00003A020000}"/>
    <cellStyle name="Calculation 3 22" xfId="1011" xr:uid="{00000000-0005-0000-0000-00003B020000}"/>
    <cellStyle name="Calculation 3 22 2" xfId="2099" xr:uid="{00000000-0005-0000-0000-00003C020000}"/>
    <cellStyle name="Calculation 3 22 3" xfId="3132" xr:uid="{00000000-0005-0000-0000-00003D020000}"/>
    <cellStyle name="Calculation 3 23" xfId="1138" xr:uid="{00000000-0005-0000-0000-00003E020000}"/>
    <cellStyle name="Calculation 3 23 2" xfId="2225" xr:uid="{00000000-0005-0000-0000-00003F020000}"/>
    <cellStyle name="Calculation 3 23 3" xfId="3258" xr:uid="{00000000-0005-0000-0000-000040020000}"/>
    <cellStyle name="Calculation 3 24" xfId="1154" xr:uid="{00000000-0005-0000-0000-000041020000}"/>
    <cellStyle name="Calculation 3 24 2" xfId="2241" xr:uid="{00000000-0005-0000-0000-000042020000}"/>
    <cellStyle name="Calculation 3 24 3" xfId="3274" xr:uid="{00000000-0005-0000-0000-000043020000}"/>
    <cellStyle name="Calculation 3 25" xfId="1965" xr:uid="{00000000-0005-0000-0000-000044020000}"/>
    <cellStyle name="Calculation 3 25 2" xfId="3039" xr:uid="{00000000-0005-0000-0000-000045020000}"/>
    <cellStyle name="Calculation 3 25 3" xfId="4072" xr:uid="{00000000-0005-0000-0000-000046020000}"/>
    <cellStyle name="Calculation 3 26" xfId="1970" xr:uid="{00000000-0005-0000-0000-000047020000}"/>
    <cellStyle name="Calculation 3 26 2" xfId="3044" xr:uid="{00000000-0005-0000-0000-000048020000}"/>
    <cellStyle name="Calculation 3 26 3" xfId="4077" xr:uid="{00000000-0005-0000-0000-000049020000}"/>
    <cellStyle name="Calculation 3 3" xfId="254" xr:uid="{00000000-0005-0000-0000-00004A020000}"/>
    <cellStyle name="Calculation 3 3 2" xfId="1280" xr:uid="{00000000-0005-0000-0000-00004B020000}"/>
    <cellStyle name="Calculation 3 3 2 2" xfId="2367" xr:uid="{00000000-0005-0000-0000-00004C020000}"/>
    <cellStyle name="Calculation 3 3 2 3" xfId="3400" xr:uid="{00000000-0005-0000-0000-00004D020000}"/>
    <cellStyle name="Calculation 3 3 3" xfId="1097" xr:uid="{00000000-0005-0000-0000-00004E020000}"/>
    <cellStyle name="Calculation 3 3 3 2" xfId="2184" xr:uid="{00000000-0005-0000-0000-00004F020000}"/>
    <cellStyle name="Calculation 3 3 3 3" xfId="3217" xr:uid="{00000000-0005-0000-0000-000050020000}"/>
    <cellStyle name="Calculation 3 4" xfId="234" xr:uid="{00000000-0005-0000-0000-000051020000}"/>
    <cellStyle name="Calculation 3 4 2" xfId="1263" xr:uid="{00000000-0005-0000-0000-000052020000}"/>
    <cellStyle name="Calculation 3 4 2 2" xfId="2350" xr:uid="{00000000-0005-0000-0000-000053020000}"/>
    <cellStyle name="Calculation 3 4 2 3" xfId="3383" xr:uid="{00000000-0005-0000-0000-000054020000}"/>
    <cellStyle name="Calculation 3 4 3" xfId="1088" xr:uid="{00000000-0005-0000-0000-000055020000}"/>
    <cellStyle name="Calculation 3 4 3 2" xfId="2175" xr:uid="{00000000-0005-0000-0000-000056020000}"/>
    <cellStyle name="Calculation 3 4 3 3" xfId="3208" xr:uid="{00000000-0005-0000-0000-000057020000}"/>
    <cellStyle name="Calculation 3 5" xfId="318" xr:uid="{00000000-0005-0000-0000-000058020000}"/>
    <cellStyle name="Calculation 3 5 2" xfId="1341" xr:uid="{00000000-0005-0000-0000-000059020000}"/>
    <cellStyle name="Calculation 3 5 2 2" xfId="2428" xr:uid="{00000000-0005-0000-0000-00005A020000}"/>
    <cellStyle name="Calculation 3 5 2 3" xfId="3461" xr:uid="{00000000-0005-0000-0000-00005B020000}"/>
    <cellStyle name="Calculation 3 6" xfId="344" xr:uid="{00000000-0005-0000-0000-00005C020000}"/>
    <cellStyle name="Calculation 3 6 2" xfId="1367" xr:uid="{00000000-0005-0000-0000-00005D020000}"/>
    <cellStyle name="Calculation 3 6 2 2" xfId="2454" xr:uid="{00000000-0005-0000-0000-00005E020000}"/>
    <cellStyle name="Calculation 3 6 2 3" xfId="3487" xr:uid="{00000000-0005-0000-0000-00005F020000}"/>
    <cellStyle name="Calculation 3 7" xfId="389" xr:uid="{00000000-0005-0000-0000-000060020000}"/>
    <cellStyle name="Calculation 3 7 2" xfId="1412" xr:uid="{00000000-0005-0000-0000-000061020000}"/>
    <cellStyle name="Calculation 3 7 2 2" xfId="2499" xr:uid="{00000000-0005-0000-0000-000062020000}"/>
    <cellStyle name="Calculation 3 7 2 3" xfId="3532" xr:uid="{00000000-0005-0000-0000-000063020000}"/>
    <cellStyle name="Calculation 3 8" xfId="425" xr:uid="{00000000-0005-0000-0000-000064020000}"/>
    <cellStyle name="Calculation 3 8 2" xfId="1448" xr:uid="{00000000-0005-0000-0000-000065020000}"/>
    <cellStyle name="Calculation 3 8 2 2" xfId="2535" xr:uid="{00000000-0005-0000-0000-000066020000}"/>
    <cellStyle name="Calculation 3 8 2 3" xfId="3568" xr:uid="{00000000-0005-0000-0000-000067020000}"/>
    <cellStyle name="Calculation 3 9" xfId="399" xr:uid="{00000000-0005-0000-0000-000068020000}"/>
    <cellStyle name="Calculation 3 9 2" xfId="1422" xr:uid="{00000000-0005-0000-0000-000069020000}"/>
    <cellStyle name="Calculation 3 9 2 2" xfId="2509" xr:uid="{00000000-0005-0000-0000-00006A020000}"/>
    <cellStyle name="Calculation 3 9 2 3" xfId="3542" xr:uid="{00000000-0005-0000-0000-00006B020000}"/>
    <cellStyle name="Calculation 4" xfId="113" xr:uid="{00000000-0005-0000-0000-00006C020000}"/>
    <cellStyle name="Calculation 4 10" xfId="533" xr:uid="{00000000-0005-0000-0000-00006D020000}"/>
    <cellStyle name="Calculation 4 10 2" xfId="1517" xr:uid="{00000000-0005-0000-0000-00006E020000}"/>
    <cellStyle name="Calculation 4 10 2 2" xfId="2592" xr:uid="{00000000-0005-0000-0000-00006F020000}"/>
    <cellStyle name="Calculation 4 10 2 3" xfId="3625" xr:uid="{00000000-0005-0000-0000-000070020000}"/>
    <cellStyle name="Calculation 4 11" xfId="592" xr:uid="{00000000-0005-0000-0000-000071020000}"/>
    <cellStyle name="Calculation 4 11 2" xfId="1576" xr:uid="{00000000-0005-0000-0000-000072020000}"/>
    <cellStyle name="Calculation 4 11 2 2" xfId="2651" xr:uid="{00000000-0005-0000-0000-000073020000}"/>
    <cellStyle name="Calculation 4 11 2 3" xfId="3684" xr:uid="{00000000-0005-0000-0000-000074020000}"/>
    <cellStyle name="Calculation 4 12" xfId="569" xr:uid="{00000000-0005-0000-0000-000075020000}"/>
    <cellStyle name="Calculation 4 12 2" xfId="1553" xr:uid="{00000000-0005-0000-0000-000076020000}"/>
    <cellStyle name="Calculation 4 12 2 2" xfId="2628" xr:uid="{00000000-0005-0000-0000-000077020000}"/>
    <cellStyle name="Calculation 4 12 2 3" xfId="3661" xr:uid="{00000000-0005-0000-0000-000078020000}"/>
    <cellStyle name="Calculation 4 13" xfId="613" xr:uid="{00000000-0005-0000-0000-000079020000}"/>
    <cellStyle name="Calculation 4 13 2" xfId="1597" xr:uid="{00000000-0005-0000-0000-00007A020000}"/>
    <cellStyle name="Calculation 4 13 2 2" xfId="2672" xr:uid="{00000000-0005-0000-0000-00007B020000}"/>
    <cellStyle name="Calculation 4 13 2 3" xfId="3705" xr:uid="{00000000-0005-0000-0000-00007C020000}"/>
    <cellStyle name="Calculation 4 14" xfId="671" xr:uid="{00000000-0005-0000-0000-00007D020000}"/>
    <cellStyle name="Calculation 4 14 2" xfId="1655" xr:uid="{00000000-0005-0000-0000-00007E020000}"/>
    <cellStyle name="Calculation 4 14 2 2" xfId="2730" xr:uid="{00000000-0005-0000-0000-00007F020000}"/>
    <cellStyle name="Calculation 4 14 2 3" xfId="3763" xr:uid="{00000000-0005-0000-0000-000080020000}"/>
    <cellStyle name="Calculation 4 15" xfId="747" xr:uid="{00000000-0005-0000-0000-000081020000}"/>
    <cellStyle name="Calculation 4 15 2" xfId="1709" xr:uid="{00000000-0005-0000-0000-000082020000}"/>
    <cellStyle name="Calculation 4 15 2 2" xfId="2784" xr:uid="{00000000-0005-0000-0000-000083020000}"/>
    <cellStyle name="Calculation 4 15 2 3" xfId="3817" xr:uid="{00000000-0005-0000-0000-000084020000}"/>
    <cellStyle name="Calculation 4 16" xfId="791" xr:uid="{00000000-0005-0000-0000-000085020000}"/>
    <cellStyle name="Calculation 4 16 2" xfId="1753" xr:uid="{00000000-0005-0000-0000-000086020000}"/>
    <cellStyle name="Calculation 4 16 2 2" xfId="2828" xr:uid="{00000000-0005-0000-0000-000087020000}"/>
    <cellStyle name="Calculation 4 16 2 3" xfId="3861" xr:uid="{00000000-0005-0000-0000-000088020000}"/>
    <cellStyle name="Calculation 4 17" xfId="818" xr:uid="{00000000-0005-0000-0000-000089020000}"/>
    <cellStyle name="Calculation 4 17 2" xfId="1780" xr:uid="{00000000-0005-0000-0000-00008A020000}"/>
    <cellStyle name="Calculation 4 17 2 2" xfId="2855" xr:uid="{00000000-0005-0000-0000-00008B020000}"/>
    <cellStyle name="Calculation 4 17 2 3" xfId="3888" xr:uid="{00000000-0005-0000-0000-00008C020000}"/>
    <cellStyle name="Calculation 4 18" xfId="867" xr:uid="{00000000-0005-0000-0000-00008D020000}"/>
    <cellStyle name="Calculation 4 18 2" xfId="1829" xr:uid="{00000000-0005-0000-0000-00008E020000}"/>
    <cellStyle name="Calculation 4 18 2 2" xfId="2904" xr:uid="{00000000-0005-0000-0000-00008F020000}"/>
    <cellStyle name="Calculation 4 18 2 3" xfId="3937" xr:uid="{00000000-0005-0000-0000-000090020000}"/>
    <cellStyle name="Calculation 4 19" xfId="870" xr:uid="{00000000-0005-0000-0000-000091020000}"/>
    <cellStyle name="Calculation 4 19 2" xfId="1832" xr:uid="{00000000-0005-0000-0000-000092020000}"/>
    <cellStyle name="Calculation 4 19 2 2" xfId="2907" xr:uid="{00000000-0005-0000-0000-000093020000}"/>
    <cellStyle name="Calculation 4 19 2 3" xfId="3940" xr:uid="{00000000-0005-0000-0000-000094020000}"/>
    <cellStyle name="Calculation 4 2" xfId="228" xr:uid="{00000000-0005-0000-0000-000095020000}"/>
    <cellStyle name="Calculation 4 2 2" xfId="1257" xr:uid="{00000000-0005-0000-0000-000096020000}"/>
    <cellStyle name="Calculation 4 2 2 2" xfId="2344" xr:uid="{00000000-0005-0000-0000-000097020000}"/>
    <cellStyle name="Calculation 4 2 2 3" xfId="3377" xr:uid="{00000000-0005-0000-0000-000098020000}"/>
    <cellStyle name="Calculation 4 2 3" xfId="1085" xr:uid="{00000000-0005-0000-0000-000099020000}"/>
    <cellStyle name="Calculation 4 2 3 2" xfId="2172" xr:uid="{00000000-0005-0000-0000-00009A020000}"/>
    <cellStyle name="Calculation 4 2 3 3" xfId="3205" xr:uid="{00000000-0005-0000-0000-00009B020000}"/>
    <cellStyle name="Calculation 4 20" xfId="944" xr:uid="{00000000-0005-0000-0000-00009C020000}"/>
    <cellStyle name="Calculation 4 20 2" xfId="1905" xr:uid="{00000000-0005-0000-0000-00009D020000}"/>
    <cellStyle name="Calculation 4 20 2 2" xfId="2980" xr:uid="{00000000-0005-0000-0000-00009E020000}"/>
    <cellStyle name="Calculation 4 20 2 3" xfId="4013" xr:uid="{00000000-0005-0000-0000-00009F020000}"/>
    <cellStyle name="Calculation 4 21" xfId="951" xr:uid="{00000000-0005-0000-0000-0000A0020000}"/>
    <cellStyle name="Calculation 4 21 2" xfId="1911" xr:uid="{00000000-0005-0000-0000-0000A1020000}"/>
    <cellStyle name="Calculation 4 21 2 2" xfId="2986" xr:uid="{00000000-0005-0000-0000-0000A2020000}"/>
    <cellStyle name="Calculation 4 21 2 3" xfId="4019" xr:uid="{00000000-0005-0000-0000-0000A3020000}"/>
    <cellStyle name="Calculation 4 21 3" xfId="2048" xr:uid="{00000000-0005-0000-0000-0000A4020000}"/>
    <cellStyle name="Calculation 4 21 4" xfId="3081" xr:uid="{00000000-0005-0000-0000-0000A5020000}"/>
    <cellStyle name="Calculation 4 22" xfId="1012" xr:uid="{00000000-0005-0000-0000-0000A6020000}"/>
    <cellStyle name="Calculation 4 22 2" xfId="2100" xr:uid="{00000000-0005-0000-0000-0000A7020000}"/>
    <cellStyle name="Calculation 4 22 3" xfId="3133" xr:uid="{00000000-0005-0000-0000-0000A8020000}"/>
    <cellStyle name="Calculation 4 23" xfId="1041" xr:uid="{00000000-0005-0000-0000-0000A9020000}"/>
    <cellStyle name="Calculation 4 23 2" xfId="2129" xr:uid="{00000000-0005-0000-0000-0000AA020000}"/>
    <cellStyle name="Calculation 4 23 3" xfId="3162" xr:uid="{00000000-0005-0000-0000-0000AB020000}"/>
    <cellStyle name="Calculation 4 24" xfId="1115" xr:uid="{00000000-0005-0000-0000-0000AC020000}"/>
    <cellStyle name="Calculation 4 24 2" xfId="2202" xr:uid="{00000000-0005-0000-0000-0000AD020000}"/>
    <cellStyle name="Calculation 4 24 3" xfId="3235" xr:uid="{00000000-0005-0000-0000-0000AE020000}"/>
    <cellStyle name="Calculation 4 25" xfId="1955" xr:uid="{00000000-0005-0000-0000-0000AF020000}"/>
    <cellStyle name="Calculation 4 25 2" xfId="3030" xr:uid="{00000000-0005-0000-0000-0000B0020000}"/>
    <cellStyle name="Calculation 4 25 3" xfId="4063" xr:uid="{00000000-0005-0000-0000-0000B1020000}"/>
    <cellStyle name="Calculation 4 26" xfId="1981" xr:uid="{00000000-0005-0000-0000-0000B2020000}"/>
    <cellStyle name="Calculation 4 26 2" xfId="3055" xr:uid="{00000000-0005-0000-0000-0000B3020000}"/>
    <cellStyle name="Calculation 4 26 3" xfId="4088" xr:uid="{00000000-0005-0000-0000-0000B4020000}"/>
    <cellStyle name="Calculation 4 3" xfId="238" xr:uid="{00000000-0005-0000-0000-0000B5020000}"/>
    <cellStyle name="Calculation 4 3 2" xfId="1267" xr:uid="{00000000-0005-0000-0000-0000B6020000}"/>
    <cellStyle name="Calculation 4 3 2 2" xfId="2354" xr:uid="{00000000-0005-0000-0000-0000B7020000}"/>
    <cellStyle name="Calculation 4 3 2 3" xfId="3387" xr:uid="{00000000-0005-0000-0000-0000B8020000}"/>
    <cellStyle name="Calculation 4 3 3" xfId="1048" xr:uid="{00000000-0005-0000-0000-0000B9020000}"/>
    <cellStyle name="Calculation 4 3 3 2" xfId="2135" xr:uid="{00000000-0005-0000-0000-0000BA020000}"/>
    <cellStyle name="Calculation 4 3 3 3" xfId="3168" xr:uid="{00000000-0005-0000-0000-0000BB020000}"/>
    <cellStyle name="Calculation 4 4" xfId="239" xr:uid="{00000000-0005-0000-0000-0000BC020000}"/>
    <cellStyle name="Calculation 4 4 2" xfId="1268" xr:uid="{00000000-0005-0000-0000-0000BD020000}"/>
    <cellStyle name="Calculation 4 4 2 2" xfId="2355" xr:uid="{00000000-0005-0000-0000-0000BE020000}"/>
    <cellStyle name="Calculation 4 4 2 3" xfId="3388" xr:uid="{00000000-0005-0000-0000-0000BF020000}"/>
    <cellStyle name="Calculation 4 4 3" xfId="1108" xr:uid="{00000000-0005-0000-0000-0000C0020000}"/>
    <cellStyle name="Calculation 4 4 3 2" xfId="2195" xr:uid="{00000000-0005-0000-0000-0000C1020000}"/>
    <cellStyle name="Calculation 4 4 3 3" xfId="3228" xr:uid="{00000000-0005-0000-0000-0000C2020000}"/>
    <cellStyle name="Calculation 4 5" xfId="271" xr:uid="{00000000-0005-0000-0000-0000C3020000}"/>
    <cellStyle name="Calculation 4 5 2" xfId="1297" xr:uid="{00000000-0005-0000-0000-0000C4020000}"/>
    <cellStyle name="Calculation 4 5 2 2" xfId="2384" xr:uid="{00000000-0005-0000-0000-0000C5020000}"/>
    <cellStyle name="Calculation 4 5 2 3" xfId="3417" xr:uid="{00000000-0005-0000-0000-0000C6020000}"/>
    <cellStyle name="Calculation 4 6" xfId="345" xr:uid="{00000000-0005-0000-0000-0000C7020000}"/>
    <cellStyle name="Calculation 4 6 2" xfId="1368" xr:uid="{00000000-0005-0000-0000-0000C8020000}"/>
    <cellStyle name="Calculation 4 6 2 2" xfId="2455" xr:uid="{00000000-0005-0000-0000-0000C9020000}"/>
    <cellStyle name="Calculation 4 6 2 3" xfId="3488" xr:uid="{00000000-0005-0000-0000-0000CA020000}"/>
    <cellStyle name="Calculation 4 7" xfId="380" xr:uid="{00000000-0005-0000-0000-0000CB020000}"/>
    <cellStyle name="Calculation 4 7 2" xfId="1403" xr:uid="{00000000-0005-0000-0000-0000CC020000}"/>
    <cellStyle name="Calculation 4 7 2 2" xfId="2490" xr:uid="{00000000-0005-0000-0000-0000CD020000}"/>
    <cellStyle name="Calculation 4 7 2 3" xfId="3523" xr:uid="{00000000-0005-0000-0000-0000CE020000}"/>
    <cellStyle name="Calculation 4 8" xfId="426" xr:uid="{00000000-0005-0000-0000-0000CF020000}"/>
    <cellStyle name="Calculation 4 8 2" xfId="1449" xr:uid="{00000000-0005-0000-0000-0000D0020000}"/>
    <cellStyle name="Calculation 4 8 2 2" xfId="2536" xr:uid="{00000000-0005-0000-0000-0000D1020000}"/>
    <cellStyle name="Calculation 4 8 2 3" xfId="3569" xr:uid="{00000000-0005-0000-0000-0000D2020000}"/>
    <cellStyle name="Calculation 4 9" xfId="429" xr:uid="{00000000-0005-0000-0000-0000D3020000}"/>
    <cellStyle name="Calculation 4 9 2" xfId="1452" xr:uid="{00000000-0005-0000-0000-0000D4020000}"/>
    <cellStyle name="Calculation 4 9 2 2" xfId="2539" xr:uid="{00000000-0005-0000-0000-0000D5020000}"/>
    <cellStyle name="Calculation 4 9 2 3" xfId="3572" xr:uid="{00000000-0005-0000-0000-0000D6020000}"/>
    <cellStyle name="Calculation 5" xfId="163" xr:uid="{00000000-0005-0000-0000-0000D7020000}"/>
    <cellStyle name="Calculation 5 10" xfId="545" xr:uid="{00000000-0005-0000-0000-0000D8020000}"/>
    <cellStyle name="Calculation 5 10 2" xfId="1529" xr:uid="{00000000-0005-0000-0000-0000D9020000}"/>
    <cellStyle name="Calculation 5 10 2 2" xfId="2604" xr:uid="{00000000-0005-0000-0000-0000DA020000}"/>
    <cellStyle name="Calculation 5 10 2 3" xfId="3637" xr:uid="{00000000-0005-0000-0000-0000DB020000}"/>
    <cellStyle name="Calculation 5 11" xfId="632" xr:uid="{00000000-0005-0000-0000-0000DC020000}"/>
    <cellStyle name="Calculation 5 11 2" xfId="1616" xr:uid="{00000000-0005-0000-0000-0000DD020000}"/>
    <cellStyle name="Calculation 5 11 2 2" xfId="2691" xr:uid="{00000000-0005-0000-0000-0000DE020000}"/>
    <cellStyle name="Calculation 5 11 2 3" xfId="3724" xr:uid="{00000000-0005-0000-0000-0000DF020000}"/>
    <cellStyle name="Calculation 5 12" xfId="659" xr:uid="{00000000-0005-0000-0000-0000E0020000}"/>
    <cellStyle name="Calculation 5 12 2" xfId="1643" xr:uid="{00000000-0005-0000-0000-0000E1020000}"/>
    <cellStyle name="Calculation 5 12 2 2" xfId="2718" xr:uid="{00000000-0005-0000-0000-0000E2020000}"/>
    <cellStyle name="Calculation 5 12 2 3" xfId="3751" xr:uid="{00000000-0005-0000-0000-0000E3020000}"/>
    <cellStyle name="Calculation 5 13" xfId="564" xr:uid="{00000000-0005-0000-0000-0000E4020000}"/>
    <cellStyle name="Calculation 5 13 2" xfId="1548" xr:uid="{00000000-0005-0000-0000-0000E5020000}"/>
    <cellStyle name="Calculation 5 13 2 2" xfId="2623" xr:uid="{00000000-0005-0000-0000-0000E6020000}"/>
    <cellStyle name="Calculation 5 13 2 3" xfId="3656" xr:uid="{00000000-0005-0000-0000-0000E7020000}"/>
    <cellStyle name="Calculation 5 14" xfId="639" xr:uid="{00000000-0005-0000-0000-0000E8020000}"/>
    <cellStyle name="Calculation 5 14 2" xfId="1623" xr:uid="{00000000-0005-0000-0000-0000E9020000}"/>
    <cellStyle name="Calculation 5 14 2 2" xfId="2698" xr:uid="{00000000-0005-0000-0000-0000EA020000}"/>
    <cellStyle name="Calculation 5 14 2 3" xfId="3731" xr:uid="{00000000-0005-0000-0000-0000EB020000}"/>
    <cellStyle name="Calculation 5 15" xfId="759" xr:uid="{00000000-0005-0000-0000-0000EC020000}"/>
    <cellStyle name="Calculation 5 15 2" xfId="1721" xr:uid="{00000000-0005-0000-0000-0000ED020000}"/>
    <cellStyle name="Calculation 5 15 2 2" xfId="2796" xr:uid="{00000000-0005-0000-0000-0000EE020000}"/>
    <cellStyle name="Calculation 5 15 2 3" xfId="3829" xr:uid="{00000000-0005-0000-0000-0000EF020000}"/>
    <cellStyle name="Calculation 5 16" xfId="810" xr:uid="{00000000-0005-0000-0000-0000F0020000}"/>
    <cellStyle name="Calculation 5 16 2" xfId="1772" xr:uid="{00000000-0005-0000-0000-0000F1020000}"/>
    <cellStyle name="Calculation 5 16 2 2" xfId="2847" xr:uid="{00000000-0005-0000-0000-0000F2020000}"/>
    <cellStyle name="Calculation 5 16 2 3" xfId="3880" xr:uid="{00000000-0005-0000-0000-0000F3020000}"/>
    <cellStyle name="Calculation 5 17" xfId="814" xr:uid="{00000000-0005-0000-0000-0000F4020000}"/>
    <cellStyle name="Calculation 5 17 2" xfId="1776" xr:uid="{00000000-0005-0000-0000-0000F5020000}"/>
    <cellStyle name="Calculation 5 17 2 2" xfId="2851" xr:uid="{00000000-0005-0000-0000-0000F6020000}"/>
    <cellStyle name="Calculation 5 17 2 3" xfId="3884" xr:uid="{00000000-0005-0000-0000-0000F7020000}"/>
    <cellStyle name="Calculation 5 18" xfId="890" xr:uid="{00000000-0005-0000-0000-0000F8020000}"/>
    <cellStyle name="Calculation 5 18 2" xfId="1852" xr:uid="{00000000-0005-0000-0000-0000F9020000}"/>
    <cellStyle name="Calculation 5 18 2 2" xfId="2927" xr:uid="{00000000-0005-0000-0000-0000FA020000}"/>
    <cellStyle name="Calculation 5 18 2 3" xfId="3960" xr:uid="{00000000-0005-0000-0000-0000FB020000}"/>
    <cellStyle name="Calculation 5 19" xfId="906" xr:uid="{00000000-0005-0000-0000-0000FC020000}"/>
    <cellStyle name="Calculation 5 19 2" xfId="1868" xr:uid="{00000000-0005-0000-0000-0000FD020000}"/>
    <cellStyle name="Calculation 5 19 2 2" xfId="2943" xr:uid="{00000000-0005-0000-0000-0000FE020000}"/>
    <cellStyle name="Calculation 5 19 2 3" xfId="3976" xr:uid="{00000000-0005-0000-0000-0000FF020000}"/>
    <cellStyle name="Calculation 5 2" xfId="174" xr:uid="{00000000-0005-0000-0000-000000030000}"/>
    <cellStyle name="Calculation 5 2 2" xfId="1205" xr:uid="{00000000-0005-0000-0000-000001030000}"/>
    <cellStyle name="Calculation 5 2 2 2" xfId="2292" xr:uid="{00000000-0005-0000-0000-000002030000}"/>
    <cellStyle name="Calculation 5 2 2 3" xfId="3325" xr:uid="{00000000-0005-0000-0000-000003030000}"/>
    <cellStyle name="Calculation 5 2 3" xfId="1124" xr:uid="{00000000-0005-0000-0000-000004030000}"/>
    <cellStyle name="Calculation 5 2 3 2" xfId="2211" xr:uid="{00000000-0005-0000-0000-000005030000}"/>
    <cellStyle name="Calculation 5 2 3 3" xfId="3244" xr:uid="{00000000-0005-0000-0000-000006030000}"/>
    <cellStyle name="Calculation 5 20" xfId="969" xr:uid="{00000000-0005-0000-0000-000007030000}"/>
    <cellStyle name="Calculation 5 20 2" xfId="1927" xr:uid="{00000000-0005-0000-0000-000008030000}"/>
    <cellStyle name="Calculation 5 20 2 2" xfId="3002" xr:uid="{00000000-0005-0000-0000-000009030000}"/>
    <cellStyle name="Calculation 5 20 2 3" xfId="4035" xr:uid="{00000000-0005-0000-0000-00000A030000}"/>
    <cellStyle name="Calculation 5 21" xfId="985" xr:uid="{00000000-0005-0000-0000-00000B030000}"/>
    <cellStyle name="Calculation 5 21 2" xfId="1942" xr:uid="{00000000-0005-0000-0000-00000C030000}"/>
    <cellStyle name="Calculation 5 21 2 2" xfId="3017" xr:uid="{00000000-0005-0000-0000-00000D030000}"/>
    <cellStyle name="Calculation 5 21 2 3" xfId="4050" xr:uid="{00000000-0005-0000-0000-00000E030000}"/>
    <cellStyle name="Calculation 5 21 3" xfId="2073" xr:uid="{00000000-0005-0000-0000-00000F030000}"/>
    <cellStyle name="Calculation 5 21 4" xfId="3106" xr:uid="{00000000-0005-0000-0000-000010030000}"/>
    <cellStyle name="Calculation 5 22" xfId="1024" xr:uid="{00000000-0005-0000-0000-000011030000}"/>
    <cellStyle name="Calculation 5 22 2" xfId="2112" xr:uid="{00000000-0005-0000-0000-000012030000}"/>
    <cellStyle name="Calculation 5 22 3" xfId="3145" xr:uid="{00000000-0005-0000-0000-000013030000}"/>
    <cellStyle name="Calculation 5 23" xfId="1197" xr:uid="{00000000-0005-0000-0000-000014030000}"/>
    <cellStyle name="Calculation 5 23 2" xfId="2284" xr:uid="{00000000-0005-0000-0000-000015030000}"/>
    <cellStyle name="Calculation 5 23 3" xfId="3317" xr:uid="{00000000-0005-0000-0000-000016030000}"/>
    <cellStyle name="Calculation 5 24" xfId="1162" xr:uid="{00000000-0005-0000-0000-000017030000}"/>
    <cellStyle name="Calculation 5 24 2" xfId="2249" xr:uid="{00000000-0005-0000-0000-000018030000}"/>
    <cellStyle name="Calculation 5 24 3" xfId="3282" xr:uid="{00000000-0005-0000-0000-000019030000}"/>
    <cellStyle name="Calculation 5 25" xfId="1979" xr:uid="{00000000-0005-0000-0000-00001A030000}"/>
    <cellStyle name="Calculation 5 25 2" xfId="3053" xr:uid="{00000000-0005-0000-0000-00001B030000}"/>
    <cellStyle name="Calculation 5 25 3" xfId="4086" xr:uid="{00000000-0005-0000-0000-00001C030000}"/>
    <cellStyle name="Calculation 5 26" xfId="1998" xr:uid="{00000000-0005-0000-0000-00001D030000}"/>
    <cellStyle name="Calculation 5 26 2" xfId="3072" xr:uid="{00000000-0005-0000-0000-00001E030000}"/>
    <cellStyle name="Calculation 5 26 3" xfId="4105" xr:uid="{00000000-0005-0000-0000-00001F030000}"/>
    <cellStyle name="Calculation 5 3" xfId="286" xr:uid="{00000000-0005-0000-0000-000020030000}"/>
    <cellStyle name="Calculation 5 3 2" xfId="1309" xr:uid="{00000000-0005-0000-0000-000021030000}"/>
    <cellStyle name="Calculation 5 3 2 2" xfId="2396" xr:uid="{00000000-0005-0000-0000-000022030000}"/>
    <cellStyle name="Calculation 5 3 2 3" xfId="3429" xr:uid="{00000000-0005-0000-0000-000023030000}"/>
    <cellStyle name="Calculation 5 3 3" xfId="1150" xr:uid="{00000000-0005-0000-0000-000024030000}"/>
    <cellStyle name="Calculation 5 3 3 2" xfId="2237" xr:uid="{00000000-0005-0000-0000-000025030000}"/>
    <cellStyle name="Calculation 5 3 3 3" xfId="3270" xr:uid="{00000000-0005-0000-0000-000026030000}"/>
    <cellStyle name="Calculation 5 4" xfId="312" xr:uid="{00000000-0005-0000-0000-000027030000}"/>
    <cellStyle name="Calculation 5 4 2" xfId="1335" xr:uid="{00000000-0005-0000-0000-000028030000}"/>
    <cellStyle name="Calculation 5 4 2 2" xfId="2422" xr:uid="{00000000-0005-0000-0000-000029030000}"/>
    <cellStyle name="Calculation 5 4 2 3" xfId="3455" xr:uid="{00000000-0005-0000-0000-00002A030000}"/>
    <cellStyle name="Calculation 5 4 3" xfId="1175" xr:uid="{00000000-0005-0000-0000-00002B030000}"/>
    <cellStyle name="Calculation 5 4 3 2" xfId="2262" xr:uid="{00000000-0005-0000-0000-00002C030000}"/>
    <cellStyle name="Calculation 5 4 3 3" xfId="3295" xr:uid="{00000000-0005-0000-0000-00002D030000}"/>
    <cellStyle name="Calculation 5 5" xfId="180" xr:uid="{00000000-0005-0000-0000-00002E030000}"/>
    <cellStyle name="Calculation 5 5 2" xfId="1211" xr:uid="{00000000-0005-0000-0000-00002F030000}"/>
    <cellStyle name="Calculation 5 5 2 2" xfId="2298" xr:uid="{00000000-0005-0000-0000-000030030000}"/>
    <cellStyle name="Calculation 5 5 2 3" xfId="3331" xr:uid="{00000000-0005-0000-0000-000031030000}"/>
    <cellStyle name="Calculation 5 6" xfId="363" xr:uid="{00000000-0005-0000-0000-000032030000}"/>
    <cellStyle name="Calculation 5 6 2" xfId="1386" xr:uid="{00000000-0005-0000-0000-000033030000}"/>
    <cellStyle name="Calculation 5 6 2 2" xfId="2473" xr:uid="{00000000-0005-0000-0000-000034030000}"/>
    <cellStyle name="Calculation 5 6 2 3" xfId="3506" xr:uid="{00000000-0005-0000-0000-000035030000}"/>
    <cellStyle name="Calculation 5 7" xfId="331" xr:uid="{00000000-0005-0000-0000-000036030000}"/>
    <cellStyle name="Calculation 5 7 2" xfId="1354" xr:uid="{00000000-0005-0000-0000-000037030000}"/>
    <cellStyle name="Calculation 5 7 2 2" xfId="2441" xr:uid="{00000000-0005-0000-0000-000038030000}"/>
    <cellStyle name="Calculation 5 7 2 3" xfId="3474" xr:uid="{00000000-0005-0000-0000-000039030000}"/>
    <cellStyle name="Calculation 5 8" xfId="449" xr:uid="{00000000-0005-0000-0000-00003A030000}"/>
    <cellStyle name="Calculation 5 8 2" xfId="1472" xr:uid="{00000000-0005-0000-0000-00003B030000}"/>
    <cellStyle name="Calculation 5 8 2 2" xfId="2559" xr:uid="{00000000-0005-0000-0000-00003C030000}"/>
    <cellStyle name="Calculation 5 8 2 3" xfId="3592" xr:uid="{00000000-0005-0000-0000-00003D030000}"/>
    <cellStyle name="Calculation 5 9" xfId="465" xr:uid="{00000000-0005-0000-0000-00003E030000}"/>
    <cellStyle name="Calculation 5 9 2" xfId="1488" xr:uid="{00000000-0005-0000-0000-00003F030000}"/>
    <cellStyle name="Calculation 5 9 2 2" xfId="2575" xr:uid="{00000000-0005-0000-0000-000040030000}"/>
    <cellStyle name="Calculation 5 9 2 3" xfId="3608" xr:uid="{00000000-0005-0000-0000-000041030000}"/>
    <cellStyle name="Calculation 6" xfId="94" xr:uid="{00000000-0005-0000-0000-000042030000}"/>
    <cellStyle name="Calculation 6 10" xfId="408" xr:uid="{00000000-0005-0000-0000-000043030000}"/>
    <cellStyle name="Calculation 6 10 2" xfId="1431" xr:uid="{00000000-0005-0000-0000-000044030000}"/>
    <cellStyle name="Calculation 6 10 2 2" xfId="2518" xr:uid="{00000000-0005-0000-0000-000045030000}"/>
    <cellStyle name="Calculation 6 10 2 3" xfId="3551" xr:uid="{00000000-0005-0000-0000-000046030000}"/>
    <cellStyle name="Calculation 6 11" xfId="571" xr:uid="{00000000-0005-0000-0000-000047030000}"/>
    <cellStyle name="Calculation 6 11 2" xfId="1555" xr:uid="{00000000-0005-0000-0000-000048030000}"/>
    <cellStyle name="Calculation 6 11 2 2" xfId="2630" xr:uid="{00000000-0005-0000-0000-000049030000}"/>
    <cellStyle name="Calculation 6 11 2 3" xfId="3663" xr:uid="{00000000-0005-0000-0000-00004A030000}"/>
    <cellStyle name="Calculation 6 12" xfId="589" xr:uid="{00000000-0005-0000-0000-00004B030000}"/>
    <cellStyle name="Calculation 6 12 2" xfId="1573" xr:uid="{00000000-0005-0000-0000-00004C030000}"/>
    <cellStyle name="Calculation 6 12 2 2" xfId="2648" xr:uid="{00000000-0005-0000-0000-00004D030000}"/>
    <cellStyle name="Calculation 6 12 2 3" xfId="3681" xr:uid="{00000000-0005-0000-0000-00004E030000}"/>
    <cellStyle name="Calculation 6 13" xfId="638" xr:uid="{00000000-0005-0000-0000-00004F030000}"/>
    <cellStyle name="Calculation 6 13 2" xfId="1622" xr:uid="{00000000-0005-0000-0000-000050030000}"/>
    <cellStyle name="Calculation 6 13 2 2" xfId="2697" xr:uid="{00000000-0005-0000-0000-000051030000}"/>
    <cellStyle name="Calculation 6 13 2 3" xfId="3730" xr:uid="{00000000-0005-0000-0000-000052030000}"/>
    <cellStyle name="Calculation 6 14" xfId="691" xr:uid="{00000000-0005-0000-0000-000053030000}"/>
    <cellStyle name="Calculation 6 14 2" xfId="1675" xr:uid="{00000000-0005-0000-0000-000054030000}"/>
    <cellStyle name="Calculation 6 14 2 2" xfId="2750" xr:uid="{00000000-0005-0000-0000-000055030000}"/>
    <cellStyle name="Calculation 6 14 2 3" xfId="3783" xr:uid="{00000000-0005-0000-0000-000056030000}"/>
    <cellStyle name="Calculation 6 15" xfId="582" xr:uid="{00000000-0005-0000-0000-000057030000}"/>
    <cellStyle name="Calculation 6 15 2" xfId="1566" xr:uid="{00000000-0005-0000-0000-000058030000}"/>
    <cellStyle name="Calculation 6 15 2 2" xfId="2641" xr:uid="{00000000-0005-0000-0000-000059030000}"/>
    <cellStyle name="Calculation 6 15 2 3" xfId="3674" xr:uid="{00000000-0005-0000-0000-00005A030000}"/>
    <cellStyle name="Calculation 6 16" xfId="739" xr:uid="{00000000-0005-0000-0000-00005B030000}"/>
    <cellStyle name="Calculation 6 16 2" xfId="1701" xr:uid="{00000000-0005-0000-0000-00005C030000}"/>
    <cellStyle name="Calculation 6 16 2 2" xfId="2776" xr:uid="{00000000-0005-0000-0000-00005D030000}"/>
    <cellStyle name="Calculation 6 16 2 3" xfId="3809" xr:uid="{00000000-0005-0000-0000-00005E030000}"/>
    <cellStyle name="Calculation 6 17" xfId="796" xr:uid="{00000000-0005-0000-0000-00005F030000}"/>
    <cellStyle name="Calculation 6 17 2" xfId="1758" xr:uid="{00000000-0005-0000-0000-000060030000}"/>
    <cellStyle name="Calculation 6 17 2 2" xfId="2833" xr:uid="{00000000-0005-0000-0000-000061030000}"/>
    <cellStyle name="Calculation 6 17 2 3" xfId="3866" xr:uid="{00000000-0005-0000-0000-000062030000}"/>
    <cellStyle name="Calculation 6 18" xfId="836" xr:uid="{00000000-0005-0000-0000-000063030000}"/>
    <cellStyle name="Calculation 6 18 2" xfId="1798" xr:uid="{00000000-0005-0000-0000-000064030000}"/>
    <cellStyle name="Calculation 6 18 2 2" xfId="2873" xr:uid="{00000000-0005-0000-0000-000065030000}"/>
    <cellStyle name="Calculation 6 18 2 3" xfId="3906" xr:uid="{00000000-0005-0000-0000-000066030000}"/>
    <cellStyle name="Calculation 6 19" xfId="850" xr:uid="{00000000-0005-0000-0000-000067030000}"/>
    <cellStyle name="Calculation 6 19 2" xfId="1812" xr:uid="{00000000-0005-0000-0000-000068030000}"/>
    <cellStyle name="Calculation 6 19 2 2" xfId="2887" xr:uid="{00000000-0005-0000-0000-000069030000}"/>
    <cellStyle name="Calculation 6 19 2 3" xfId="3920" xr:uid="{00000000-0005-0000-0000-00006A030000}"/>
    <cellStyle name="Calculation 6 2" xfId="208" xr:uid="{00000000-0005-0000-0000-00006B030000}"/>
    <cellStyle name="Calculation 6 2 2" xfId="1238" xr:uid="{00000000-0005-0000-0000-00006C030000}"/>
    <cellStyle name="Calculation 6 2 2 2" xfId="2325" xr:uid="{00000000-0005-0000-0000-00006D030000}"/>
    <cellStyle name="Calculation 6 2 2 3" xfId="3358" xr:uid="{00000000-0005-0000-0000-00006E030000}"/>
    <cellStyle name="Calculation 6 2 3" xfId="1068" xr:uid="{00000000-0005-0000-0000-00006F030000}"/>
    <cellStyle name="Calculation 6 2 3 2" xfId="2155" xr:uid="{00000000-0005-0000-0000-000070030000}"/>
    <cellStyle name="Calculation 6 2 3 3" xfId="3188" xr:uid="{00000000-0005-0000-0000-000071030000}"/>
    <cellStyle name="Calculation 6 20" xfId="841" xr:uid="{00000000-0005-0000-0000-000072030000}"/>
    <cellStyle name="Calculation 6 20 2" xfId="1803" xr:uid="{00000000-0005-0000-0000-000073030000}"/>
    <cellStyle name="Calculation 6 20 2 2" xfId="2878" xr:uid="{00000000-0005-0000-0000-000074030000}"/>
    <cellStyle name="Calculation 6 20 2 3" xfId="3911" xr:uid="{00000000-0005-0000-0000-000075030000}"/>
    <cellStyle name="Calculation 6 21" xfId="927" xr:uid="{00000000-0005-0000-0000-000076030000}"/>
    <cellStyle name="Calculation 6 21 2" xfId="1888" xr:uid="{00000000-0005-0000-0000-000077030000}"/>
    <cellStyle name="Calculation 6 21 2 2" xfId="2963" xr:uid="{00000000-0005-0000-0000-000078030000}"/>
    <cellStyle name="Calculation 6 21 2 3" xfId="3996" xr:uid="{00000000-0005-0000-0000-000079030000}"/>
    <cellStyle name="Calculation 6 21 3" xfId="2036" xr:uid="{00000000-0005-0000-0000-00007A030000}"/>
    <cellStyle name="Calculation 6 21 4" xfId="2012" xr:uid="{00000000-0005-0000-0000-00007B030000}"/>
    <cellStyle name="Calculation 6 22" xfId="925" xr:uid="{00000000-0005-0000-0000-00007C030000}"/>
    <cellStyle name="Calculation 6 22 2" xfId="1886" xr:uid="{00000000-0005-0000-0000-00007D030000}"/>
    <cellStyle name="Calculation 6 22 2 2" xfId="2961" xr:uid="{00000000-0005-0000-0000-00007E030000}"/>
    <cellStyle name="Calculation 6 22 2 3" xfId="3994" xr:uid="{00000000-0005-0000-0000-00007F030000}"/>
    <cellStyle name="Calculation 6 22 3" xfId="2034" xr:uid="{00000000-0005-0000-0000-000080030000}"/>
    <cellStyle name="Calculation 6 22 4" xfId="2013" xr:uid="{00000000-0005-0000-0000-000081030000}"/>
    <cellStyle name="Calculation 6 23" xfId="948" xr:uid="{00000000-0005-0000-0000-000082030000}"/>
    <cellStyle name="Calculation 6 23 2" xfId="2045" xr:uid="{00000000-0005-0000-0000-000083030000}"/>
    <cellStyle name="Calculation 6 23 3" xfId="3078" xr:uid="{00000000-0005-0000-0000-000084030000}"/>
    <cellStyle name="Calculation 6 24" xfId="1185" xr:uid="{00000000-0005-0000-0000-000085030000}"/>
    <cellStyle name="Calculation 6 24 2" xfId="2272" xr:uid="{00000000-0005-0000-0000-000086030000}"/>
    <cellStyle name="Calculation 6 24 3" xfId="3305" xr:uid="{00000000-0005-0000-0000-000087030000}"/>
    <cellStyle name="Calculation 6 25" xfId="1954" xr:uid="{00000000-0005-0000-0000-000088030000}"/>
    <cellStyle name="Calculation 6 25 2" xfId="3029" xr:uid="{00000000-0005-0000-0000-000089030000}"/>
    <cellStyle name="Calculation 6 25 3" xfId="4062" xr:uid="{00000000-0005-0000-0000-00008A030000}"/>
    <cellStyle name="Calculation 6 26" xfId="1985" xr:uid="{00000000-0005-0000-0000-00008B030000}"/>
    <cellStyle name="Calculation 6 26 2" xfId="3059" xr:uid="{00000000-0005-0000-0000-00008C030000}"/>
    <cellStyle name="Calculation 6 26 3" xfId="4092" xr:uid="{00000000-0005-0000-0000-00008D030000}"/>
    <cellStyle name="Calculation 6 3" xfId="243" xr:uid="{00000000-0005-0000-0000-00008E030000}"/>
    <cellStyle name="Calculation 6 3 2" xfId="1272" xr:uid="{00000000-0005-0000-0000-00008F030000}"/>
    <cellStyle name="Calculation 6 3 2 2" xfId="2359" xr:uid="{00000000-0005-0000-0000-000090030000}"/>
    <cellStyle name="Calculation 6 3 2 3" xfId="3392" xr:uid="{00000000-0005-0000-0000-000091030000}"/>
    <cellStyle name="Calculation 6 3 3" xfId="1057" xr:uid="{00000000-0005-0000-0000-000092030000}"/>
    <cellStyle name="Calculation 6 3 3 2" xfId="2144" xr:uid="{00000000-0005-0000-0000-000093030000}"/>
    <cellStyle name="Calculation 6 3 3 3" xfId="3177" xr:uid="{00000000-0005-0000-0000-000094030000}"/>
    <cellStyle name="Calculation 6 4" xfId="213" xr:uid="{00000000-0005-0000-0000-000095030000}"/>
    <cellStyle name="Calculation 6 4 2" xfId="1134" xr:uid="{00000000-0005-0000-0000-000096030000}"/>
    <cellStyle name="Calculation 6 4 2 2" xfId="2221" xr:uid="{00000000-0005-0000-0000-000097030000}"/>
    <cellStyle name="Calculation 6 4 2 3" xfId="3254" xr:uid="{00000000-0005-0000-0000-000098030000}"/>
    <cellStyle name="Calculation 6 5" xfId="293" xr:uid="{00000000-0005-0000-0000-000099030000}"/>
    <cellStyle name="Calculation 6 5 2" xfId="1316" xr:uid="{00000000-0005-0000-0000-00009A030000}"/>
    <cellStyle name="Calculation 6 5 2 2" xfId="2403" xr:uid="{00000000-0005-0000-0000-00009B030000}"/>
    <cellStyle name="Calculation 6 5 2 3" xfId="3436" xr:uid="{00000000-0005-0000-0000-00009C030000}"/>
    <cellStyle name="Calculation 6 6" xfId="226" xr:uid="{00000000-0005-0000-0000-00009D030000}"/>
    <cellStyle name="Calculation 6 6 2" xfId="1255" xr:uid="{00000000-0005-0000-0000-00009E030000}"/>
    <cellStyle name="Calculation 6 6 2 2" xfId="2342" xr:uid="{00000000-0005-0000-0000-00009F030000}"/>
    <cellStyle name="Calculation 6 6 2 3" xfId="3375" xr:uid="{00000000-0005-0000-0000-0000A0030000}"/>
    <cellStyle name="Calculation 6 7" xfId="373" xr:uid="{00000000-0005-0000-0000-0000A1030000}"/>
    <cellStyle name="Calculation 6 7 2" xfId="1396" xr:uid="{00000000-0005-0000-0000-0000A2030000}"/>
    <cellStyle name="Calculation 6 7 2 2" xfId="2483" xr:uid="{00000000-0005-0000-0000-0000A3030000}"/>
    <cellStyle name="Calculation 6 7 2 3" xfId="3516" xr:uid="{00000000-0005-0000-0000-0000A4030000}"/>
    <cellStyle name="Calculation 6 8" xfId="387" xr:uid="{00000000-0005-0000-0000-0000A5030000}"/>
    <cellStyle name="Calculation 6 8 2" xfId="1410" xr:uid="{00000000-0005-0000-0000-0000A6030000}"/>
    <cellStyle name="Calculation 6 8 2 2" xfId="2497" xr:uid="{00000000-0005-0000-0000-0000A7030000}"/>
    <cellStyle name="Calculation 6 8 2 3" xfId="3530" xr:uid="{00000000-0005-0000-0000-0000A8030000}"/>
    <cellStyle name="Calculation 6 9" xfId="409" xr:uid="{00000000-0005-0000-0000-0000A9030000}"/>
    <cellStyle name="Calculation 6 9 2" xfId="1432" xr:uid="{00000000-0005-0000-0000-0000AA030000}"/>
    <cellStyle name="Calculation 6 9 2 2" xfId="2519" xr:uid="{00000000-0005-0000-0000-0000AB030000}"/>
    <cellStyle name="Calculation 6 9 2 3" xfId="3552" xr:uid="{00000000-0005-0000-0000-0000AC030000}"/>
    <cellStyle name="Calculation 7" xfId="73" xr:uid="{00000000-0005-0000-0000-0000AD030000}"/>
    <cellStyle name="Calculation 7 2" xfId="1029" xr:uid="{00000000-0005-0000-0000-0000AE030000}"/>
    <cellStyle name="Calculation 7 2 2" xfId="2117" xr:uid="{00000000-0005-0000-0000-0000AF030000}"/>
    <cellStyle name="Calculation 7 2 3" xfId="3150" xr:uid="{00000000-0005-0000-0000-0000B0030000}"/>
    <cellStyle name="Calculation 8" xfId="1187" xr:uid="{00000000-0005-0000-0000-0000B1030000}"/>
    <cellStyle name="Calculation 8 2" xfId="2274" xr:uid="{00000000-0005-0000-0000-0000B2030000}"/>
    <cellStyle name="Calculation 8 3" xfId="3307" xr:uid="{00000000-0005-0000-0000-0000B3030000}"/>
    <cellStyle name="Check Cell" xfId="17" builtinId="23" customBuiltin="1"/>
    <cellStyle name="Check Cell 2" xfId="74" xr:uid="{00000000-0005-0000-0000-0000B5030000}"/>
    <cellStyle name="Column heading" xfId="471" xr:uid="{00000000-0005-0000-0000-0000B6030000}"/>
    <cellStyle name="Comma" xfId="5" builtinId="3"/>
    <cellStyle name="Comma 2" xfId="120" xr:uid="{00000000-0005-0000-0000-0000B8030000}"/>
    <cellStyle name="Comma 3" xfId="154" xr:uid="{00000000-0005-0000-0000-0000B9030000}"/>
    <cellStyle name="Comma 3 2" xfId="472" xr:uid="{00000000-0005-0000-0000-0000BA030000}"/>
    <cellStyle name="Comma 3 3" xfId="701" xr:uid="{00000000-0005-0000-0000-0000BB030000}"/>
    <cellStyle name="Comma 3 4" xfId="4111" xr:uid="{00000000-0005-0000-0000-0000BC030000}"/>
    <cellStyle name="Comma 4" xfId="172" xr:uid="{00000000-0005-0000-0000-0000BD030000}"/>
    <cellStyle name="Comma 5" xfId="75" xr:uid="{00000000-0005-0000-0000-0000BE030000}"/>
    <cellStyle name="Comma 6" xfId="518" xr:uid="{00000000-0005-0000-0000-0000BF030000}"/>
    <cellStyle name="Corner heading" xfId="473" xr:uid="{00000000-0005-0000-0000-0000C0030000}"/>
    <cellStyle name="Currency" xfId="3" builtinId="4"/>
    <cellStyle name="Currency 2" xfId="76" xr:uid="{00000000-0005-0000-0000-0000C2030000}"/>
    <cellStyle name="Data" xfId="474" xr:uid="{00000000-0005-0000-0000-0000C3030000}"/>
    <cellStyle name="Data 2" xfId="1493" xr:uid="{00000000-0005-0000-0000-0000C4030000}"/>
    <cellStyle name="Data no deci" xfId="475" xr:uid="{00000000-0005-0000-0000-0000C5030000}"/>
    <cellStyle name="Data no deci 2" xfId="1494" xr:uid="{00000000-0005-0000-0000-0000C6030000}"/>
    <cellStyle name="Data Superscript" xfId="476" xr:uid="{00000000-0005-0000-0000-0000C7030000}"/>
    <cellStyle name="Data Superscript 2" xfId="1495" xr:uid="{00000000-0005-0000-0000-0000C8030000}"/>
    <cellStyle name="Data_1-1A-Regular" xfId="477" xr:uid="{00000000-0005-0000-0000-0000C9030000}"/>
    <cellStyle name="Data-one deci" xfId="478" xr:uid="{00000000-0005-0000-0000-0000CA030000}"/>
    <cellStyle name="Data-one deci 2" xfId="1496" xr:uid="{00000000-0005-0000-0000-0000CB030000}"/>
    <cellStyle name="Explanatory Text" xfId="20" builtinId="53" customBuiltin="1"/>
    <cellStyle name="Explanatory Text 2" xfId="77" xr:uid="{00000000-0005-0000-0000-0000CD030000}"/>
    <cellStyle name="Followed Hyperlink" xfId="4118" builtinId="9" customBuiltin="1"/>
    <cellStyle name="Good" xfId="10" builtinId="26" customBuiltin="1"/>
    <cellStyle name="Good 2" xfId="78" xr:uid="{00000000-0005-0000-0000-0000CF030000}"/>
    <cellStyle name="Heading 1" xfId="6" builtinId="16" customBuiltin="1"/>
    <cellStyle name="Heading 1 2" xfId="105" xr:uid="{00000000-0005-0000-0000-0000D1030000}"/>
    <cellStyle name="Heading 1 2 2" xfId="139" xr:uid="{00000000-0005-0000-0000-0000D2030000}"/>
    <cellStyle name="Heading 1 2 2 2" xfId="169" xr:uid="{00000000-0005-0000-0000-0000D3030000}"/>
    <cellStyle name="Heading 1 2 3" xfId="168" xr:uid="{00000000-0005-0000-0000-0000D4030000}"/>
    <cellStyle name="Heading 1 3" xfId="79" xr:uid="{00000000-0005-0000-0000-0000D5030000}"/>
    <cellStyle name="Heading 2" xfId="7" builtinId="17" customBuiltin="1"/>
    <cellStyle name="Heading 2 2" xfId="103" xr:uid="{00000000-0005-0000-0000-0000D7030000}"/>
    <cellStyle name="Heading 2 2 2" xfId="140" xr:uid="{00000000-0005-0000-0000-0000D8030000}"/>
    <cellStyle name="Heading 2 2 2 2" xfId="170" xr:uid="{00000000-0005-0000-0000-0000D9030000}"/>
    <cellStyle name="Heading 2 2 3" xfId="167" xr:uid="{00000000-0005-0000-0000-0000DA030000}"/>
    <cellStyle name="Heading 2 3" xfId="80" xr:uid="{00000000-0005-0000-0000-0000DB030000}"/>
    <cellStyle name="Heading 3" xfId="8" builtinId="18" customBuiltin="1"/>
    <cellStyle name="Heading 3 2" xfId="141" xr:uid="{00000000-0005-0000-0000-0000DD030000}"/>
    <cellStyle name="Heading 3 2 2" xfId="728" xr:uid="{00000000-0005-0000-0000-0000DE030000}"/>
    <cellStyle name="Heading 3 3" xfId="81" xr:uid="{00000000-0005-0000-0000-0000DF030000}"/>
    <cellStyle name="Heading 4" xfId="9" builtinId="19" customBuiltin="1"/>
    <cellStyle name="Heading 4 2" xfId="142" xr:uid="{00000000-0005-0000-0000-0000E1030000}"/>
    <cellStyle name="Heading 4 2 2" xfId="729" xr:uid="{00000000-0005-0000-0000-0000E2030000}"/>
    <cellStyle name="Heading 4 3" xfId="82" xr:uid="{00000000-0005-0000-0000-0000E3030000}"/>
    <cellStyle name="Hed Side" xfId="479" xr:uid="{00000000-0005-0000-0000-0000E4030000}"/>
    <cellStyle name="Hed Side 2" xfId="1497" xr:uid="{00000000-0005-0000-0000-0000E5030000}"/>
    <cellStyle name="Hed Side bold" xfId="480" xr:uid="{00000000-0005-0000-0000-0000E6030000}"/>
    <cellStyle name="Hed Side Indent" xfId="481" xr:uid="{00000000-0005-0000-0000-0000E7030000}"/>
    <cellStyle name="Hed Side Indent 2" xfId="1498" xr:uid="{00000000-0005-0000-0000-0000E8030000}"/>
    <cellStyle name="Hed Side Regular" xfId="482" xr:uid="{00000000-0005-0000-0000-0000E9030000}"/>
    <cellStyle name="Hed Side Regular 2" xfId="1499" xr:uid="{00000000-0005-0000-0000-0000EA030000}"/>
    <cellStyle name="Hed Side_1-1A-Regular" xfId="483" xr:uid="{00000000-0005-0000-0000-0000EB030000}"/>
    <cellStyle name="Hed Top" xfId="484" xr:uid="{00000000-0005-0000-0000-0000EC030000}"/>
    <cellStyle name="Hed Top - SECTION" xfId="485" xr:uid="{00000000-0005-0000-0000-0000ED030000}"/>
    <cellStyle name="Hed Top - SECTION 2" xfId="1500" xr:uid="{00000000-0005-0000-0000-0000EE030000}"/>
    <cellStyle name="Hed Top - SECTION 3" xfId="1961" xr:uid="{00000000-0005-0000-0000-0000EF030000}"/>
    <cellStyle name="Hed Top_3-new4" xfId="486" xr:uid="{00000000-0005-0000-0000-0000F0030000}"/>
    <cellStyle name="Hyperlink" xfId="1" builtinId="8"/>
    <cellStyle name="Hyperlink 2" xfId="153" xr:uid="{00000000-0005-0000-0000-0000F2030000}"/>
    <cellStyle name="Hyperlink 2 2" xfId="708" xr:uid="{00000000-0005-0000-0000-0000F3030000}"/>
    <cellStyle name="Hyperlink 3" xfId="83" xr:uid="{00000000-0005-0000-0000-0000F4030000}"/>
    <cellStyle name="Hyperlink 3 2" xfId="4114" xr:uid="{00000000-0005-0000-0000-0000F5030000}"/>
    <cellStyle name="Hyperlink 4" xfId="520" xr:uid="{00000000-0005-0000-0000-0000F6030000}"/>
    <cellStyle name="Hyperlink 5" xfId="1044" xr:uid="{00000000-0005-0000-0000-0000F7030000}"/>
    <cellStyle name="Hyperlink 6" xfId="4116" xr:uid="{00000000-0005-0000-0000-0000F8030000}"/>
    <cellStyle name="Input" xfId="13" builtinId="20" customBuiltin="1"/>
    <cellStyle name="Input 2" xfId="100" xr:uid="{00000000-0005-0000-0000-0000FA030000}"/>
    <cellStyle name="Input 2 10" xfId="522" xr:uid="{00000000-0005-0000-0000-0000FB030000}"/>
    <cellStyle name="Input 2 10 2" xfId="1506" xr:uid="{00000000-0005-0000-0000-0000FC030000}"/>
    <cellStyle name="Input 2 10 2 2" xfId="2581" xr:uid="{00000000-0005-0000-0000-0000FD030000}"/>
    <cellStyle name="Input 2 10 2 3" xfId="3614" xr:uid="{00000000-0005-0000-0000-0000FE030000}"/>
    <cellStyle name="Input 2 11" xfId="615" xr:uid="{00000000-0005-0000-0000-0000FF030000}"/>
    <cellStyle name="Input 2 11 2" xfId="1599" xr:uid="{00000000-0005-0000-0000-000000040000}"/>
    <cellStyle name="Input 2 11 2 2" xfId="2674" xr:uid="{00000000-0005-0000-0000-000001040000}"/>
    <cellStyle name="Input 2 11 2 3" xfId="3707" xr:uid="{00000000-0005-0000-0000-000002040000}"/>
    <cellStyle name="Input 2 12" xfId="599" xr:uid="{00000000-0005-0000-0000-000003040000}"/>
    <cellStyle name="Input 2 12 2" xfId="1583" xr:uid="{00000000-0005-0000-0000-000004040000}"/>
    <cellStyle name="Input 2 12 2 2" xfId="2658" xr:uid="{00000000-0005-0000-0000-000005040000}"/>
    <cellStyle name="Input 2 12 2 3" xfId="3691" xr:uid="{00000000-0005-0000-0000-000006040000}"/>
    <cellStyle name="Input 2 13" xfId="572" xr:uid="{00000000-0005-0000-0000-000007040000}"/>
    <cellStyle name="Input 2 13 2" xfId="1556" xr:uid="{00000000-0005-0000-0000-000008040000}"/>
    <cellStyle name="Input 2 13 2 2" xfId="2631" xr:uid="{00000000-0005-0000-0000-000009040000}"/>
    <cellStyle name="Input 2 13 2 3" xfId="3664" xr:uid="{00000000-0005-0000-0000-00000A040000}"/>
    <cellStyle name="Input 2 14" xfId="596" xr:uid="{00000000-0005-0000-0000-00000B040000}"/>
    <cellStyle name="Input 2 14 2" xfId="1580" xr:uid="{00000000-0005-0000-0000-00000C040000}"/>
    <cellStyle name="Input 2 14 2 2" xfId="2655" xr:uid="{00000000-0005-0000-0000-00000D040000}"/>
    <cellStyle name="Input 2 14 2 3" xfId="3688" xr:uid="{00000000-0005-0000-0000-00000E040000}"/>
    <cellStyle name="Input 2 15" xfId="730" xr:uid="{00000000-0005-0000-0000-00000F040000}"/>
    <cellStyle name="Input 2 15 2" xfId="1693" xr:uid="{00000000-0005-0000-0000-000010040000}"/>
    <cellStyle name="Input 2 15 2 2" xfId="2768" xr:uid="{00000000-0005-0000-0000-000011040000}"/>
    <cellStyle name="Input 2 15 2 3" xfId="3801" xr:uid="{00000000-0005-0000-0000-000012040000}"/>
    <cellStyle name="Input 2 16" xfId="780" xr:uid="{00000000-0005-0000-0000-000013040000}"/>
    <cellStyle name="Input 2 16 2" xfId="1742" xr:uid="{00000000-0005-0000-0000-000014040000}"/>
    <cellStyle name="Input 2 16 2 2" xfId="2817" xr:uid="{00000000-0005-0000-0000-000015040000}"/>
    <cellStyle name="Input 2 16 2 3" xfId="3850" xr:uid="{00000000-0005-0000-0000-000016040000}"/>
    <cellStyle name="Input 2 17" xfId="821" xr:uid="{00000000-0005-0000-0000-000017040000}"/>
    <cellStyle name="Input 2 17 2" xfId="1783" xr:uid="{00000000-0005-0000-0000-000018040000}"/>
    <cellStyle name="Input 2 17 2 2" xfId="2858" xr:uid="{00000000-0005-0000-0000-000019040000}"/>
    <cellStyle name="Input 2 17 2 3" xfId="3891" xr:uid="{00000000-0005-0000-0000-00001A040000}"/>
    <cellStyle name="Input 2 18" xfId="856" xr:uid="{00000000-0005-0000-0000-00001B040000}"/>
    <cellStyle name="Input 2 18 2" xfId="1818" xr:uid="{00000000-0005-0000-0000-00001C040000}"/>
    <cellStyle name="Input 2 18 2 2" xfId="2893" xr:uid="{00000000-0005-0000-0000-00001D040000}"/>
    <cellStyle name="Input 2 18 2 3" xfId="3926" xr:uid="{00000000-0005-0000-0000-00001E040000}"/>
    <cellStyle name="Input 2 19" xfId="876" xr:uid="{00000000-0005-0000-0000-00001F040000}"/>
    <cellStyle name="Input 2 19 2" xfId="1838" xr:uid="{00000000-0005-0000-0000-000020040000}"/>
    <cellStyle name="Input 2 19 2 2" xfId="2913" xr:uid="{00000000-0005-0000-0000-000021040000}"/>
    <cellStyle name="Input 2 19 2 3" xfId="3946" xr:uid="{00000000-0005-0000-0000-000022040000}"/>
    <cellStyle name="Input 2 2" xfId="241" xr:uid="{00000000-0005-0000-0000-000023040000}"/>
    <cellStyle name="Input 2 2 2" xfId="1270" xr:uid="{00000000-0005-0000-0000-000024040000}"/>
    <cellStyle name="Input 2 2 2 2" xfId="2357" xr:uid="{00000000-0005-0000-0000-000025040000}"/>
    <cellStyle name="Input 2 2 2 3" xfId="3390" xr:uid="{00000000-0005-0000-0000-000026040000}"/>
    <cellStyle name="Input 2 2 3" xfId="1074" xr:uid="{00000000-0005-0000-0000-000027040000}"/>
    <cellStyle name="Input 2 2 3 2" xfId="2161" xr:uid="{00000000-0005-0000-0000-000028040000}"/>
    <cellStyle name="Input 2 2 3 3" xfId="3194" xr:uid="{00000000-0005-0000-0000-000029040000}"/>
    <cellStyle name="Input 2 20" xfId="933" xr:uid="{00000000-0005-0000-0000-00002A040000}"/>
    <cellStyle name="Input 2 20 2" xfId="1894" xr:uid="{00000000-0005-0000-0000-00002B040000}"/>
    <cellStyle name="Input 2 20 2 2" xfId="2969" xr:uid="{00000000-0005-0000-0000-00002C040000}"/>
    <cellStyle name="Input 2 20 2 3" xfId="4002" xr:uid="{00000000-0005-0000-0000-00002D040000}"/>
    <cellStyle name="Input 2 21" xfId="922" xr:uid="{00000000-0005-0000-0000-00002E040000}"/>
    <cellStyle name="Input 2 21 2" xfId="1883" xr:uid="{00000000-0005-0000-0000-00002F040000}"/>
    <cellStyle name="Input 2 21 2 2" xfId="2958" xr:uid="{00000000-0005-0000-0000-000030040000}"/>
    <cellStyle name="Input 2 21 2 3" xfId="3991" xr:uid="{00000000-0005-0000-0000-000031040000}"/>
    <cellStyle name="Input 2 21 3" xfId="2031" xr:uid="{00000000-0005-0000-0000-000032040000}"/>
    <cellStyle name="Input 2 21 4" xfId="2004" xr:uid="{00000000-0005-0000-0000-000033040000}"/>
    <cellStyle name="Input 2 22" xfId="1001" xr:uid="{00000000-0005-0000-0000-000034040000}"/>
    <cellStyle name="Input 2 22 2" xfId="2089" xr:uid="{00000000-0005-0000-0000-000035040000}"/>
    <cellStyle name="Input 2 22 3" xfId="3122" xr:uid="{00000000-0005-0000-0000-000036040000}"/>
    <cellStyle name="Input 2 23" xfId="1058" xr:uid="{00000000-0005-0000-0000-000037040000}"/>
    <cellStyle name="Input 2 23 2" xfId="2145" xr:uid="{00000000-0005-0000-0000-000038040000}"/>
    <cellStyle name="Input 2 23 3" xfId="3178" xr:uid="{00000000-0005-0000-0000-000039040000}"/>
    <cellStyle name="Input 2 24" xfId="1094" xr:uid="{00000000-0005-0000-0000-00003A040000}"/>
    <cellStyle name="Input 2 24 2" xfId="2181" xr:uid="{00000000-0005-0000-0000-00003B040000}"/>
    <cellStyle name="Input 2 24 3" xfId="3214" xr:uid="{00000000-0005-0000-0000-00003C040000}"/>
    <cellStyle name="Input 2 25" xfId="1691" xr:uid="{00000000-0005-0000-0000-00003D040000}"/>
    <cellStyle name="Input 2 25 2" xfId="2766" xr:uid="{00000000-0005-0000-0000-00003E040000}"/>
    <cellStyle name="Input 2 25 3" xfId="3799" xr:uid="{00000000-0005-0000-0000-00003F040000}"/>
    <cellStyle name="Input 2 26" xfId="1987" xr:uid="{00000000-0005-0000-0000-000040040000}"/>
    <cellStyle name="Input 2 26 2" xfId="3061" xr:uid="{00000000-0005-0000-0000-000041040000}"/>
    <cellStyle name="Input 2 26 3" xfId="4094" xr:uid="{00000000-0005-0000-0000-000042040000}"/>
    <cellStyle name="Input 2 3" xfId="235" xr:uid="{00000000-0005-0000-0000-000043040000}"/>
    <cellStyle name="Input 2 3 2" xfId="1264" xr:uid="{00000000-0005-0000-0000-000044040000}"/>
    <cellStyle name="Input 2 3 2 2" xfId="2351" xr:uid="{00000000-0005-0000-0000-000045040000}"/>
    <cellStyle name="Input 2 3 2 3" xfId="3384" xr:uid="{00000000-0005-0000-0000-000046040000}"/>
    <cellStyle name="Input 2 3 3" xfId="1102" xr:uid="{00000000-0005-0000-0000-000047040000}"/>
    <cellStyle name="Input 2 3 3 2" xfId="2189" xr:uid="{00000000-0005-0000-0000-000048040000}"/>
    <cellStyle name="Input 2 3 3 3" xfId="3222" xr:uid="{00000000-0005-0000-0000-000049040000}"/>
    <cellStyle name="Input 2 4" xfId="240" xr:uid="{00000000-0005-0000-0000-00004A040000}"/>
    <cellStyle name="Input 2 4 2" xfId="1269" xr:uid="{00000000-0005-0000-0000-00004B040000}"/>
    <cellStyle name="Input 2 4 2 2" xfId="2356" xr:uid="{00000000-0005-0000-0000-00004C040000}"/>
    <cellStyle name="Input 2 4 2 3" xfId="3389" xr:uid="{00000000-0005-0000-0000-00004D040000}"/>
    <cellStyle name="Input 2 4 3" xfId="1132" xr:uid="{00000000-0005-0000-0000-00004E040000}"/>
    <cellStyle name="Input 2 4 3 2" xfId="2219" xr:uid="{00000000-0005-0000-0000-00004F040000}"/>
    <cellStyle name="Input 2 4 3 3" xfId="3252" xr:uid="{00000000-0005-0000-0000-000050040000}"/>
    <cellStyle name="Input 2 5" xfId="194" xr:uid="{00000000-0005-0000-0000-000051040000}"/>
    <cellStyle name="Input 2 5 2" xfId="1224" xr:uid="{00000000-0005-0000-0000-000052040000}"/>
    <cellStyle name="Input 2 5 2 2" xfId="2311" xr:uid="{00000000-0005-0000-0000-000053040000}"/>
    <cellStyle name="Input 2 5 2 3" xfId="3344" xr:uid="{00000000-0005-0000-0000-000054040000}"/>
    <cellStyle name="Input 2 6" xfId="334" xr:uid="{00000000-0005-0000-0000-000055040000}"/>
    <cellStyle name="Input 2 6 2" xfId="1357" xr:uid="{00000000-0005-0000-0000-000056040000}"/>
    <cellStyle name="Input 2 6 2 2" xfId="2444" xr:uid="{00000000-0005-0000-0000-000057040000}"/>
    <cellStyle name="Input 2 6 2 3" xfId="3477" xr:uid="{00000000-0005-0000-0000-000058040000}"/>
    <cellStyle name="Input 2 7" xfId="385" xr:uid="{00000000-0005-0000-0000-000059040000}"/>
    <cellStyle name="Input 2 7 2" xfId="1408" xr:uid="{00000000-0005-0000-0000-00005A040000}"/>
    <cellStyle name="Input 2 7 2 2" xfId="2495" xr:uid="{00000000-0005-0000-0000-00005B040000}"/>
    <cellStyle name="Input 2 7 2 3" xfId="3528" xr:uid="{00000000-0005-0000-0000-00005C040000}"/>
    <cellStyle name="Input 2 8" xfId="415" xr:uid="{00000000-0005-0000-0000-00005D040000}"/>
    <cellStyle name="Input 2 8 2" xfId="1438" xr:uid="{00000000-0005-0000-0000-00005E040000}"/>
    <cellStyle name="Input 2 8 2 2" xfId="2525" xr:uid="{00000000-0005-0000-0000-00005F040000}"/>
    <cellStyle name="Input 2 8 2 3" xfId="3558" xr:uid="{00000000-0005-0000-0000-000060040000}"/>
    <cellStyle name="Input 2 9" xfId="435" xr:uid="{00000000-0005-0000-0000-000061040000}"/>
    <cellStyle name="Input 2 9 2" xfId="1458" xr:uid="{00000000-0005-0000-0000-000062040000}"/>
    <cellStyle name="Input 2 9 2 2" xfId="2545" xr:uid="{00000000-0005-0000-0000-000063040000}"/>
    <cellStyle name="Input 2 9 2 3" xfId="3578" xr:uid="{00000000-0005-0000-0000-000064040000}"/>
    <cellStyle name="Input 3" xfId="111" xr:uid="{00000000-0005-0000-0000-000065040000}"/>
    <cellStyle name="Input 3 10" xfId="531" xr:uid="{00000000-0005-0000-0000-000066040000}"/>
    <cellStyle name="Input 3 10 2" xfId="1515" xr:uid="{00000000-0005-0000-0000-000067040000}"/>
    <cellStyle name="Input 3 10 2 2" xfId="2590" xr:uid="{00000000-0005-0000-0000-000068040000}"/>
    <cellStyle name="Input 3 10 2 3" xfId="3623" xr:uid="{00000000-0005-0000-0000-000069040000}"/>
    <cellStyle name="Input 3 11" xfId="560" xr:uid="{00000000-0005-0000-0000-00006A040000}"/>
    <cellStyle name="Input 3 11 2" xfId="1544" xr:uid="{00000000-0005-0000-0000-00006B040000}"/>
    <cellStyle name="Input 3 11 2 2" xfId="2619" xr:uid="{00000000-0005-0000-0000-00006C040000}"/>
    <cellStyle name="Input 3 11 2 3" xfId="3652" xr:uid="{00000000-0005-0000-0000-00006D040000}"/>
    <cellStyle name="Input 3 12" xfId="556" xr:uid="{00000000-0005-0000-0000-00006E040000}"/>
    <cellStyle name="Input 3 12 2" xfId="1540" xr:uid="{00000000-0005-0000-0000-00006F040000}"/>
    <cellStyle name="Input 3 12 2 2" xfId="2615" xr:uid="{00000000-0005-0000-0000-000070040000}"/>
    <cellStyle name="Input 3 12 2 3" xfId="3648" xr:uid="{00000000-0005-0000-0000-000071040000}"/>
    <cellStyle name="Input 3 13" xfId="679" xr:uid="{00000000-0005-0000-0000-000072040000}"/>
    <cellStyle name="Input 3 13 2" xfId="1663" xr:uid="{00000000-0005-0000-0000-000073040000}"/>
    <cellStyle name="Input 3 13 2 2" xfId="2738" xr:uid="{00000000-0005-0000-0000-000074040000}"/>
    <cellStyle name="Input 3 13 2 3" xfId="3771" xr:uid="{00000000-0005-0000-0000-000075040000}"/>
    <cellStyle name="Input 3 14" xfId="621" xr:uid="{00000000-0005-0000-0000-000076040000}"/>
    <cellStyle name="Input 3 14 2" xfId="1605" xr:uid="{00000000-0005-0000-0000-000077040000}"/>
    <cellStyle name="Input 3 14 2 2" xfId="2680" xr:uid="{00000000-0005-0000-0000-000078040000}"/>
    <cellStyle name="Input 3 14 2 3" xfId="3713" xr:uid="{00000000-0005-0000-0000-000079040000}"/>
    <cellStyle name="Input 3 15" xfId="745" xr:uid="{00000000-0005-0000-0000-00007A040000}"/>
    <cellStyle name="Input 3 15 2" xfId="1707" xr:uid="{00000000-0005-0000-0000-00007B040000}"/>
    <cellStyle name="Input 3 15 2 2" xfId="2782" xr:uid="{00000000-0005-0000-0000-00007C040000}"/>
    <cellStyle name="Input 3 15 2 3" xfId="3815" xr:uid="{00000000-0005-0000-0000-00007D040000}"/>
    <cellStyle name="Input 3 16" xfId="789" xr:uid="{00000000-0005-0000-0000-00007E040000}"/>
    <cellStyle name="Input 3 16 2" xfId="1751" xr:uid="{00000000-0005-0000-0000-00007F040000}"/>
    <cellStyle name="Input 3 16 2 2" xfId="2826" xr:uid="{00000000-0005-0000-0000-000080040000}"/>
    <cellStyle name="Input 3 16 2 3" xfId="3859" xr:uid="{00000000-0005-0000-0000-000081040000}"/>
    <cellStyle name="Input 3 17" xfId="828" xr:uid="{00000000-0005-0000-0000-000082040000}"/>
    <cellStyle name="Input 3 17 2" xfId="1790" xr:uid="{00000000-0005-0000-0000-000083040000}"/>
    <cellStyle name="Input 3 17 2 2" xfId="2865" xr:uid="{00000000-0005-0000-0000-000084040000}"/>
    <cellStyle name="Input 3 17 2 3" xfId="3898" xr:uid="{00000000-0005-0000-0000-000085040000}"/>
    <cellStyle name="Input 3 18" xfId="865" xr:uid="{00000000-0005-0000-0000-000086040000}"/>
    <cellStyle name="Input 3 18 2" xfId="1827" xr:uid="{00000000-0005-0000-0000-000087040000}"/>
    <cellStyle name="Input 3 18 2 2" xfId="2902" xr:uid="{00000000-0005-0000-0000-000088040000}"/>
    <cellStyle name="Input 3 18 2 3" xfId="3935" xr:uid="{00000000-0005-0000-0000-000089040000}"/>
    <cellStyle name="Input 3 19" xfId="871" xr:uid="{00000000-0005-0000-0000-00008A040000}"/>
    <cellStyle name="Input 3 19 2" xfId="1833" xr:uid="{00000000-0005-0000-0000-00008B040000}"/>
    <cellStyle name="Input 3 19 2 2" xfId="2908" xr:uid="{00000000-0005-0000-0000-00008C040000}"/>
    <cellStyle name="Input 3 19 2 3" xfId="3941" xr:uid="{00000000-0005-0000-0000-00008D040000}"/>
    <cellStyle name="Input 3 2" xfId="261" xr:uid="{00000000-0005-0000-0000-00008E040000}"/>
    <cellStyle name="Input 3 2 2" xfId="1287" xr:uid="{00000000-0005-0000-0000-00008F040000}"/>
    <cellStyle name="Input 3 2 2 2" xfId="2374" xr:uid="{00000000-0005-0000-0000-000090040000}"/>
    <cellStyle name="Input 3 2 2 3" xfId="3407" xr:uid="{00000000-0005-0000-0000-000091040000}"/>
    <cellStyle name="Input 3 2 3" xfId="1083" xr:uid="{00000000-0005-0000-0000-000092040000}"/>
    <cellStyle name="Input 3 2 3 2" xfId="2170" xr:uid="{00000000-0005-0000-0000-000093040000}"/>
    <cellStyle name="Input 3 2 3 3" xfId="3203" xr:uid="{00000000-0005-0000-0000-000094040000}"/>
    <cellStyle name="Input 3 20" xfId="942" xr:uid="{00000000-0005-0000-0000-000095040000}"/>
    <cellStyle name="Input 3 20 2" xfId="1903" xr:uid="{00000000-0005-0000-0000-000096040000}"/>
    <cellStyle name="Input 3 20 2 2" xfId="2978" xr:uid="{00000000-0005-0000-0000-000097040000}"/>
    <cellStyle name="Input 3 20 2 3" xfId="4011" xr:uid="{00000000-0005-0000-0000-000098040000}"/>
    <cellStyle name="Input 3 21" xfId="952" xr:uid="{00000000-0005-0000-0000-000099040000}"/>
    <cellStyle name="Input 3 21 2" xfId="1912" xr:uid="{00000000-0005-0000-0000-00009A040000}"/>
    <cellStyle name="Input 3 21 2 2" xfId="2987" xr:uid="{00000000-0005-0000-0000-00009B040000}"/>
    <cellStyle name="Input 3 21 2 3" xfId="4020" xr:uid="{00000000-0005-0000-0000-00009C040000}"/>
    <cellStyle name="Input 3 21 3" xfId="2049" xr:uid="{00000000-0005-0000-0000-00009D040000}"/>
    <cellStyle name="Input 3 21 4" xfId="3082" xr:uid="{00000000-0005-0000-0000-00009E040000}"/>
    <cellStyle name="Input 3 22" xfId="1010" xr:uid="{00000000-0005-0000-0000-00009F040000}"/>
    <cellStyle name="Input 3 22 2" xfId="2098" xr:uid="{00000000-0005-0000-0000-0000A0040000}"/>
    <cellStyle name="Input 3 22 3" xfId="3131" xr:uid="{00000000-0005-0000-0000-0000A1040000}"/>
    <cellStyle name="Input 3 23" xfId="1089" xr:uid="{00000000-0005-0000-0000-0000A2040000}"/>
    <cellStyle name="Input 3 23 2" xfId="2176" xr:uid="{00000000-0005-0000-0000-0000A3040000}"/>
    <cellStyle name="Input 3 23 3" xfId="3209" xr:uid="{00000000-0005-0000-0000-0000A4040000}"/>
    <cellStyle name="Input 3 24" xfId="1683" xr:uid="{00000000-0005-0000-0000-0000A5040000}"/>
    <cellStyle name="Input 3 24 2" xfId="2758" xr:uid="{00000000-0005-0000-0000-0000A6040000}"/>
    <cellStyle name="Input 3 24 3" xfId="3791" xr:uid="{00000000-0005-0000-0000-0000A7040000}"/>
    <cellStyle name="Input 3 25" xfId="1968" xr:uid="{00000000-0005-0000-0000-0000A8040000}"/>
    <cellStyle name="Input 3 25 2" xfId="3042" xr:uid="{00000000-0005-0000-0000-0000A9040000}"/>
    <cellStyle name="Input 3 25 3" xfId="4075" xr:uid="{00000000-0005-0000-0000-0000AA040000}"/>
    <cellStyle name="Input 3 26" xfId="1028" xr:uid="{00000000-0005-0000-0000-0000AB040000}"/>
    <cellStyle name="Input 3 26 2" xfId="2116" xr:uid="{00000000-0005-0000-0000-0000AC040000}"/>
    <cellStyle name="Input 3 26 3" xfId="3149" xr:uid="{00000000-0005-0000-0000-0000AD040000}"/>
    <cellStyle name="Input 3 3" xfId="192" xr:uid="{00000000-0005-0000-0000-0000AE040000}"/>
    <cellStyle name="Input 3 3 2" xfId="1222" xr:uid="{00000000-0005-0000-0000-0000AF040000}"/>
    <cellStyle name="Input 3 3 2 2" xfId="2309" xr:uid="{00000000-0005-0000-0000-0000B0040000}"/>
    <cellStyle name="Input 3 3 2 3" xfId="3342" xr:uid="{00000000-0005-0000-0000-0000B1040000}"/>
    <cellStyle name="Input 3 3 3" xfId="1049" xr:uid="{00000000-0005-0000-0000-0000B2040000}"/>
    <cellStyle name="Input 3 3 3 2" xfId="2136" xr:uid="{00000000-0005-0000-0000-0000B3040000}"/>
    <cellStyle name="Input 3 3 3 3" xfId="3169" xr:uid="{00000000-0005-0000-0000-0000B4040000}"/>
    <cellStyle name="Input 3 4" xfId="217" xr:uid="{00000000-0005-0000-0000-0000B5040000}"/>
    <cellStyle name="Input 3 4 2" xfId="1246" xr:uid="{00000000-0005-0000-0000-0000B6040000}"/>
    <cellStyle name="Input 3 4 2 2" xfId="2333" xr:uid="{00000000-0005-0000-0000-0000B7040000}"/>
    <cellStyle name="Input 3 4 2 3" xfId="3366" xr:uid="{00000000-0005-0000-0000-0000B8040000}"/>
    <cellStyle name="Input 3 4 3" xfId="1091" xr:uid="{00000000-0005-0000-0000-0000B9040000}"/>
    <cellStyle name="Input 3 4 3 2" xfId="2178" xr:uid="{00000000-0005-0000-0000-0000BA040000}"/>
    <cellStyle name="Input 3 4 3 3" xfId="3211" xr:uid="{00000000-0005-0000-0000-0000BB040000}"/>
    <cellStyle name="Input 3 5" xfId="324" xr:uid="{00000000-0005-0000-0000-0000BC040000}"/>
    <cellStyle name="Input 3 5 2" xfId="1347" xr:uid="{00000000-0005-0000-0000-0000BD040000}"/>
    <cellStyle name="Input 3 5 2 2" xfId="2434" xr:uid="{00000000-0005-0000-0000-0000BE040000}"/>
    <cellStyle name="Input 3 5 2 3" xfId="3467" xr:uid="{00000000-0005-0000-0000-0000BF040000}"/>
    <cellStyle name="Input 3 6" xfId="343" xr:uid="{00000000-0005-0000-0000-0000C0040000}"/>
    <cellStyle name="Input 3 6 2" xfId="1366" xr:uid="{00000000-0005-0000-0000-0000C1040000}"/>
    <cellStyle name="Input 3 6 2 2" xfId="2453" xr:uid="{00000000-0005-0000-0000-0000C2040000}"/>
    <cellStyle name="Input 3 6 2 3" xfId="3486" xr:uid="{00000000-0005-0000-0000-0000C3040000}"/>
    <cellStyle name="Input 3 7" xfId="395" xr:uid="{00000000-0005-0000-0000-0000C4040000}"/>
    <cellStyle name="Input 3 7 2" xfId="1418" xr:uid="{00000000-0005-0000-0000-0000C5040000}"/>
    <cellStyle name="Input 3 7 2 2" xfId="2505" xr:uid="{00000000-0005-0000-0000-0000C6040000}"/>
    <cellStyle name="Input 3 7 2 3" xfId="3538" xr:uid="{00000000-0005-0000-0000-0000C7040000}"/>
    <cellStyle name="Input 3 8" xfId="424" xr:uid="{00000000-0005-0000-0000-0000C8040000}"/>
    <cellStyle name="Input 3 8 2" xfId="1447" xr:uid="{00000000-0005-0000-0000-0000C9040000}"/>
    <cellStyle name="Input 3 8 2 2" xfId="2534" xr:uid="{00000000-0005-0000-0000-0000CA040000}"/>
    <cellStyle name="Input 3 8 2 3" xfId="3567" xr:uid="{00000000-0005-0000-0000-0000CB040000}"/>
    <cellStyle name="Input 3 9" xfId="430" xr:uid="{00000000-0005-0000-0000-0000CC040000}"/>
    <cellStyle name="Input 3 9 2" xfId="1453" xr:uid="{00000000-0005-0000-0000-0000CD040000}"/>
    <cellStyle name="Input 3 9 2 2" xfId="2540" xr:uid="{00000000-0005-0000-0000-0000CE040000}"/>
    <cellStyle name="Input 3 9 2 3" xfId="3573" xr:uid="{00000000-0005-0000-0000-0000CF040000}"/>
    <cellStyle name="Input 4" xfId="114" xr:uid="{00000000-0005-0000-0000-0000D0040000}"/>
    <cellStyle name="Input 4 10" xfId="534" xr:uid="{00000000-0005-0000-0000-0000D1040000}"/>
    <cellStyle name="Input 4 10 2" xfId="1518" xr:uid="{00000000-0005-0000-0000-0000D2040000}"/>
    <cellStyle name="Input 4 10 2 2" xfId="2593" xr:uid="{00000000-0005-0000-0000-0000D3040000}"/>
    <cellStyle name="Input 4 10 2 3" xfId="3626" xr:uid="{00000000-0005-0000-0000-0000D4040000}"/>
    <cellStyle name="Input 4 11" xfId="603" xr:uid="{00000000-0005-0000-0000-0000D5040000}"/>
    <cellStyle name="Input 4 11 2" xfId="1587" xr:uid="{00000000-0005-0000-0000-0000D6040000}"/>
    <cellStyle name="Input 4 11 2 2" xfId="2662" xr:uid="{00000000-0005-0000-0000-0000D7040000}"/>
    <cellStyle name="Input 4 11 2 3" xfId="3695" xr:uid="{00000000-0005-0000-0000-0000D8040000}"/>
    <cellStyle name="Input 4 12" xfId="614" xr:uid="{00000000-0005-0000-0000-0000D9040000}"/>
    <cellStyle name="Input 4 12 2" xfId="1598" xr:uid="{00000000-0005-0000-0000-0000DA040000}"/>
    <cellStyle name="Input 4 12 2 2" xfId="2673" xr:uid="{00000000-0005-0000-0000-0000DB040000}"/>
    <cellStyle name="Input 4 12 2 3" xfId="3706" xr:uid="{00000000-0005-0000-0000-0000DC040000}"/>
    <cellStyle name="Input 4 13" xfId="551" xr:uid="{00000000-0005-0000-0000-0000DD040000}"/>
    <cellStyle name="Input 4 13 2" xfId="1535" xr:uid="{00000000-0005-0000-0000-0000DE040000}"/>
    <cellStyle name="Input 4 13 2 2" xfId="2610" xr:uid="{00000000-0005-0000-0000-0000DF040000}"/>
    <cellStyle name="Input 4 13 2 3" xfId="3643" xr:uid="{00000000-0005-0000-0000-0000E0040000}"/>
    <cellStyle name="Input 4 14" xfId="584" xr:uid="{00000000-0005-0000-0000-0000E1040000}"/>
    <cellStyle name="Input 4 14 2" xfId="1568" xr:uid="{00000000-0005-0000-0000-0000E2040000}"/>
    <cellStyle name="Input 4 14 2 2" xfId="2643" xr:uid="{00000000-0005-0000-0000-0000E3040000}"/>
    <cellStyle name="Input 4 14 2 3" xfId="3676" xr:uid="{00000000-0005-0000-0000-0000E4040000}"/>
    <cellStyle name="Input 4 15" xfId="748" xr:uid="{00000000-0005-0000-0000-0000E5040000}"/>
    <cellStyle name="Input 4 15 2" xfId="1710" xr:uid="{00000000-0005-0000-0000-0000E6040000}"/>
    <cellStyle name="Input 4 15 2 2" xfId="2785" xr:uid="{00000000-0005-0000-0000-0000E7040000}"/>
    <cellStyle name="Input 4 15 2 3" xfId="3818" xr:uid="{00000000-0005-0000-0000-0000E8040000}"/>
    <cellStyle name="Input 4 16" xfId="792" xr:uid="{00000000-0005-0000-0000-0000E9040000}"/>
    <cellStyle name="Input 4 16 2" xfId="1754" xr:uid="{00000000-0005-0000-0000-0000EA040000}"/>
    <cellStyle name="Input 4 16 2 2" xfId="2829" xr:uid="{00000000-0005-0000-0000-0000EB040000}"/>
    <cellStyle name="Input 4 16 2 3" xfId="3862" xr:uid="{00000000-0005-0000-0000-0000EC040000}"/>
    <cellStyle name="Input 4 17" xfId="771" xr:uid="{00000000-0005-0000-0000-0000ED040000}"/>
    <cellStyle name="Input 4 17 2" xfId="1733" xr:uid="{00000000-0005-0000-0000-0000EE040000}"/>
    <cellStyle name="Input 4 17 2 2" xfId="2808" xr:uid="{00000000-0005-0000-0000-0000EF040000}"/>
    <cellStyle name="Input 4 17 2 3" xfId="3841" xr:uid="{00000000-0005-0000-0000-0000F0040000}"/>
    <cellStyle name="Input 4 18" xfId="868" xr:uid="{00000000-0005-0000-0000-0000F1040000}"/>
    <cellStyle name="Input 4 18 2" xfId="1830" xr:uid="{00000000-0005-0000-0000-0000F2040000}"/>
    <cellStyle name="Input 4 18 2 2" xfId="2905" xr:uid="{00000000-0005-0000-0000-0000F3040000}"/>
    <cellStyle name="Input 4 18 2 3" xfId="3938" xr:uid="{00000000-0005-0000-0000-0000F4040000}"/>
    <cellStyle name="Input 4 19" xfId="835" xr:uid="{00000000-0005-0000-0000-0000F5040000}"/>
    <cellStyle name="Input 4 19 2" xfId="1797" xr:uid="{00000000-0005-0000-0000-0000F6040000}"/>
    <cellStyle name="Input 4 19 2 2" xfId="2872" xr:uid="{00000000-0005-0000-0000-0000F7040000}"/>
    <cellStyle name="Input 4 19 2 3" xfId="3905" xr:uid="{00000000-0005-0000-0000-0000F8040000}"/>
    <cellStyle name="Input 4 2" xfId="197" xr:uid="{00000000-0005-0000-0000-0000F9040000}"/>
    <cellStyle name="Input 4 2 2" xfId="1227" xr:uid="{00000000-0005-0000-0000-0000FA040000}"/>
    <cellStyle name="Input 4 2 2 2" xfId="2314" xr:uid="{00000000-0005-0000-0000-0000FB040000}"/>
    <cellStyle name="Input 4 2 2 3" xfId="3347" xr:uid="{00000000-0005-0000-0000-0000FC040000}"/>
    <cellStyle name="Input 4 2 3" xfId="1086" xr:uid="{00000000-0005-0000-0000-0000FD040000}"/>
    <cellStyle name="Input 4 2 3 2" xfId="2173" xr:uid="{00000000-0005-0000-0000-0000FE040000}"/>
    <cellStyle name="Input 4 2 3 3" xfId="3206" xr:uid="{00000000-0005-0000-0000-0000FF040000}"/>
    <cellStyle name="Input 4 20" xfId="945" xr:uid="{00000000-0005-0000-0000-000000050000}"/>
    <cellStyle name="Input 4 20 2" xfId="1906" xr:uid="{00000000-0005-0000-0000-000001050000}"/>
    <cellStyle name="Input 4 20 2 2" xfId="2981" xr:uid="{00000000-0005-0000-0000-000002050000}"/>
    <cellStyle name="Input 4 20 2 3" xfId="4014" xr:uid="{00000000-0005-0000-0000-000003050000}"/>
    <cellStyle name="Input 4 21" xfId="914" xr:uid="{00000000-0005-0000-0000-000004050000}"/>
    <cellStyle name="Input 4 21 2" xfId="1875" xr:uid="{00000000-0005-0000-0000-000005050000}"/>
    <cellStyle name="Input 4 21 2 2" xfId="2950" xr:uid="{00000000-0005-0000-0000-000006050000}"/>
    <cellStyle name="Input 4 21 2 3" xfId="3983" xr:uid="{00000000-0005-0000-0000-000007050000}"/>
    <cellStyle name="Input 4 21 3" xfId="2023" xr:uid="{00000000-0005-0000-0000-000008050000}"/>
    <cellStyle name="Input 4 21 4" xfId="697" xr:uid="{00000000-0005-0000-0000-000009050000}"/>
    <cellStyle name="Input 4 22" xfId="1013" xr:uid="{00000000-0005-0000-0000-00000A050000}"/>
    <cellStyle name="Input 4 22 2" xfId="2101" xr:uid="{00000000-0005-0000-0000-00000B050000}"/>
    <cellStyle name="Input 4 22 3" xfId="3134" xr:uid="{00000000-0005-0000-0000-00000C050000}"/>
    <cellStyle name="Input 4 23" xfId="1046" xr:uid="{00000000-0005-0000-0000-00000D050000}"/>
    <cellStyle name="Input 4 23 2" xfId="2133" xr:uid="{00000000-0005-0000-0000-00000E050000}"/>
    <cellStyle name="Input 4 23 3" xfId="3166" xr:uid="{00000000-0005-0000-0000-00000F050000}"/>
    <cellStyle name="Input 4 24" xfId="1204" xr:uid="{00000000-0005-0000-0000-000010050000}"/>
    <cellStyle name="Input 4 24 2" xfId="2291" xr:uid="{00000000-0005-0000-0000-000011050000}"/>
    <cellStyle name="Input 4 24 3" xfId="3324" xr:uid="{00000000-0005-0000-0000-000012050000}"/>
    <cellStyle name="Input 4 25" xfId="1956" xr:uid="{00000000-0005-0000-0000-000013050000}"/>
    <cellStyle name="Input 4 25 2" xfId="3031" xr:uid="{00000000-0005-0000-0000-000014050000}"/>
    <cellStyle name="Input 4 25 3" xfId="4064" xr:uid="{00000000-0005-0000-0000-000015050000}"/>
    <cellStyle name="Input 4 26" xfId="1969" xr:uid="{00000000-0005-0000-0000-000016050000}"/>
    <cellStyle name="Input 4 26 2" xfId="3043" xr:uid="{00000000-0005-0000-0000-000017050000}"/>
    <cellStyle name="Input 4 26 3" xfId="4076" xr:uid="{00000000-0005-0000-0000-000018050000}"/>
    <cellStyle name="Input 4 3" xfId="222" xr:uid="{00000000-0005-0000-0000-000019050000}"/>
    <cellStyle name="Input 4 3 2" xfId="1251" xr:uid="{00000000-0005-0000-0000-00001A050000}"/>
    <cellStyle name="Input 4 3 2 2" xfId="2338" xr:uid="{00000000-0005-0000-0000-00001B050000}"/>
    <cellStyle name="Input 4 3 2 3" xfId="3371" xr:uid="{00000000-0005-0000-0000-00001C050000}"/>
    <cellStyle name="Input 4 3 3" xfId="1096" xr:uid="{00000000-0005-0000-0000-00001D050000}"/>
    <cellStyle name="Input 4 3 3 2" xfId="2183" xr:uid="{00000000-0005-0000-0000-00001E050000}"/>
    <cellStyle name="Input 4 3 3 3" xfId="3216" xr:uid="{00000000-0005-0000-0000-00001F050000}"/>
    <cellStyle name="Input 4 4" xfId="184" xr:uid="{00000000-0005-0000-0000-000020050000}"/>
    <cellStyle name="Input 4 4 2" xfId="1215" xr:uid="{00000000-0005-0000-0000-000021050000}"/>
    <cellStyle name="Input 4 4 2 2" xfId="2302" xr:uid="{00000000-0005-0000-0000-000022050000}"/>
    <cellStyle name="Input 4 4 2 3" xfId="3335" xr:uid="{00000000-0005-0000-0000-000023050000}"/>
    <cellStyle name="Input 4 4 3" xfId="1040" xr:uid="{00000000-0005-0000-0000-000024050000}"/>
    <cellStyle name="Input 4 4 3 2" xfId="2128" xr:uid="{00000000-0005-0000-0000-000025050000}"/>
    <cellStyle name="Input 4 4 3 3" xfId="3161" xr:uid="{00000000-0005-0000-0000-000026050000}"/>
    <cellStyle name="Input 4 5" xfId="206" xr:uid="{00000000-0005-0000-0000-000027050000}"/>
    <cellStyle name="Input 4 5 2" xfId="1236" xr:uid="{00000000-0005-0000-0000-000028050000}"/>
    <cellStyle name="Input 4 5 2 2" xfId="2323" xr:uid="{00000000-0005-0000-0000-000029050000}"/>
    <cellStyle name="Input 4 5 2 3" xfId="3356" xr:uid="{00000000-0005-0000-0000-00002A050000}"/>
    <cellStyle name="Input 4 6" xfId="346" xr:uid="{00000000-0005-0000-0000-00002B050000}"/>
    <cellStyle name="Input 4 6 2" xfId="1369" xr:uid="{00000000-0005-0000-0000-00002C050000}"/>
    <cellStyle name="Input 4 6 2 2" xfId="2456" xr:uid="{00000000-0005-0000-0000-00002D050000}"/>
    <cellStyle name="Input 4 6 2 3" xfId="3489" xr:uid="{00000000-0005-0000-0000-00002E050000}"/>
    <cellStyle name="Input 4 7" xfId="258" xr:uid="{00000000-0005-0000-0000-00002F050000}"/>
    <cellStyle name="Input 4 7 2" xfId="1284" xr:uid="{00000000-0005-0000-0000-000030050000}"/>
    <cellStyle name="Input 4 7 2 2" xfId="2371" xr:uid="{00000000-0005-0000-0000-000031050000}"/>
    <cellStyle name="Input 4 7 2 3" xfId="3404" xr:uid="{00000000-0005-0000-0000-000032050000}"/>
    <cellStyle name="Input 4 8" xfId="427" xr:uid="{00000000-0005-0000-0000-000033050000}"/>
    <cellStyle name="Input 4 8 2" xfId="1450" xr:uid="{00000000-0005-0000-0000-000034050000}"/>
    <cellStyle name="Input 4 8 2 2" xfId="2537" xr:uid="{00000000-0005-0000-0000-000035050000}"/>
    <cellStyle name="Input 4 8 2 3" xfId="3570" xr:uid="{00000000-0005-0000-0000-000036050000}"/>
    <cellStyle name="Input 4 9" xfId="398" xr:uid="{00000000-0005-0000-0000-000037050000}"/>
    <cellStyle name="Input 4 9 2" xfId="1421" xr:uid="{00000000-0005-0000-0000-000038050000}"/>
    <cellStyle name="Input 4 9 2 2" xfId="2508" xr:uid="{00000000-0005-0000-0000-000039050000}"/>
    <cellStyle name="Input 4 9 2 3" xfId="3541" xr:uid="{00000000-0005-0000-0000-00003A050000}"/>
    <cellStyle name="Input 5" xfId="164" xr:uid="{00000000-0005-0000-0000-00003B050000}"/>
    <cellStyle name="Input 5 10" xfId="546" xr:uid="{00000000-0005-0000-0000-00003C050000}"/>
    <cellStyle name="Input 5 10 2" xfId="1530" xr:uid="{00000000-0005-0000-0000-00003D050000}"/>
    <cellStyle name="Input 5 10 2 2" xfId="2605" xr:uid="{00000000-0005-0000-0000-00003E050000}"/>
    <cellStyle name="Input 5 10 2 3" xfId="3638" xr:uid="{00000000-0005-0000-0000-00003F050000}"/>
    <cellStyle name="Input 5 11" xfId="633" xr:uid="{00000000-0005-0000-0000-000040050000}"/>
    <cellStyle name="Input 5 11 2" xfId="1617" xr:uid="{00000000-0005-0000-0000-000041050000}"/>
    <cellStyle name="Input 5 11 2 2" xfId="2692" xr:uid="{00000000-0005-0000-0000-000042050000}"/>
    <cellStyle name="Input 5 11 2 3" xfId="3725" xr:uid="{00000000-0005-0000-0000-000043050000}"/>
    <cellStyle name="Input 5 12" xfId="660" xr:uid="{00000000-0005-0000-0000-000044050000}"/>
    <cellStyle name="Input 5 12 2" xfId="1644" xr:uid="{00000000-0005-0000-0000-000045050000}"/>
    <cellStyle name="Input 5 12 2 2" xfId="2719" xr:uid="{00000000-0005-0000-0000-000046050000}"/>
    <cellStyle name="Input 5 12 2 3" xfId="3752" xr:uid="{00000000-0005-0000-0000-000047050000}"/>
    <cellStyle name="Input 5 13" xfId="590" xr:uid="{00000000-0005-0000-0000-000048050000}"/>
    <cellStyle name="Input 5 13 2" xfId="1574" xr:uid="{00000000-0005-0000-0000-000049050000}"/>
    <cellStyle name="Input 5 13 2 2" xfId="2649" xr:uid="{00000000-0005-0000-0000-00004A050000}"/>
    <cellStyle name="Input 5 13 2 3" xfId="3682" xr:uid="{00000000-0005-0000-0000-00004B050000}"/>
    <cellStyle name="Input 5 14" xfId="641" xr:uid="{00000000-0005-0000-0000-00004C050000}"/>
    <cellStyle name="Input 5 14 2" xfId="1625" xr:uid="{00000000-0005-0000-0000-00004D050000}"/>
    <cellStyle name="Input 5 14 2 2" xfId="2700" xr:uid="{00000000-0005-0000-0000-00004E050000}"/>
    <cellStyle name="Input 5 14 2 3" xfId="3733" xr:uid="{00000000-0005-0000-0000-00004F050000}"/>
    <cellStyle name="Input 5 15" xfId="760" xr:uid="{00000000-0005-0000-0000-000050050000}"/>
    <cellStyle name="Input 5 15 2" xfId="1722" xr:uid="{00000000-0005-0000-0000-000051050000}"/>
    <cellStyle name="Input 5 15 2 2" xfId="2797" xr:uid="{00000000-0005-0000-0000-000052050000}"/>
    <cellStyle name="Input 5 15 2 3" xfId="3830" xr:uid="{00000000-0005-0000-0000-000053050000}"/>
    <cellStyle name="Input 5 16" xfId="811" xr:uid="{00000000-0005-0000-0000-000054050000}"/>
    <cellStyle name="Input 5 16 2" xfId="1773" xr:uid="{00000000-0005-0000-0000-000055050000}"/>
    <cellStyle name="Input 5 16 2 2" xfId="2848" xr:uid="{00000000-0005-0000-0000-000056050000}"/>
    <cellStyle name="Input 5 16 2 3" xfId="3881" xr:uid="{00000000-0005-0000-0000-000057050000}"/>
    <cellStyle name="Input 5 17" xfId="819" xr:uid="{00000000-0005-0000-0000-000058050000}"/>
    <cellStyle name="Input 5 17 2" xfId="1781" xr:uid="{00000000-0005-0000-0000-000059050000}"/>
    <cellStyle name="Input 5 17 2 2" xfId="2856" xr:uid="{00000000-0005-0000-0000-00005A050000}"/>
    <cellStyle name="Input 5 17 2 3" xfId="3889" xr:uid="{00000000-0005-0000-0000-00005B050000}"/>
    <cellStyle name="Input 5 18" xfId="891" xr:uid="{00000000-0005-0000-0000-00005C050000}"/>
    <cellStyle name="Input 5 18 2" xfId="1853" xr:uid="{00000000-0005-0000-0000-00005D050000}"/>
    <cellStyle name="Input 5 18 2 2" xfId="2928" xr:uid="{00000000-0005-0000-0000-00005E050000}"/>
    <cellStyle name="Input 5 18 2 3" xfId="3961" xr:uid="{00000000-0005-0000-0000-00005F050000}"/>
    <cellStyle name="Input 5 19" xfId="907" xr:uid="{00000000-0005-0000-0000-000060050000}"/>
    <cellStyle name="Input 5 19 2" xfId="1869" xr:uid="{00000000-0005-0000-0000-000061050000}"/>
    <cellStyle name="Input 5 19 2 2" xfId="2944" xr:uid="{00000000-0005-0000-0000-000062050000}"/>
    <cellStyle name="Input 5 19 2 3" xfId="3977" xr:uid="{00000000-0005-0000-0000-000063050000}"/>
    <cellStyle name="Input 5 2" xfId="229" xr:uid="{00000000-0005-0000-0000-000064050000}"/>
    <cellStyle name="Input 5 2 2" xfId="1258" xr:uid="{00000000-0005-0000-0000-000065050000}"/>
    <cellStyle name="Input 5 2 2 2" xfId="2345" xr:uid="{00000000-0005-0000-0000-000066050000}"/>
    <cellStyle name="Input 5 2 2 3" xfId="3378" xr:uid="{00000000-0005-0000-0000-000067050000}"/>
    <cellStyle name="Input 5 2 3" xfId="1125" xr:uid="{00000000-0005-0000-0000-000068050000}"/>
    <cellStyle name="Input 5 2 3 2" xfId="2212" xr:uid="{00000000-0005-0000-0000-000069050000}"/>
    <cellStyle name="Input 5 2 3 3" xfId="3245" xr:uid="{00000000-0005-0000-0000-00006A050000}"/>
    <cellStyle name="Input 5 20" xfId="970" xr:uid="{00000000-0005-0000-0000-00006B050000}"/>
    <cellStyle name="Input 5 20 2" xfId="1928" xr:uid="{00000000-0005-0000-0000-00006C050000}"/>
    <cellStyle name="Input 5 20 2 2" xfId="3003" xr:uid="{00000000-0005-0000-0000-00006D050000}"/>
    <cellStyle name="Input 5 20 2 3" xfId="4036" xr:uid="{00000000-0005-0000-0000-00006E050000}"/>
    <cellStyle name="Input 5 21" xfId="986" xr:uid="{00000000-0005-0000-0000-00006F050000}"/>
    <cellStyle name="Input 5 21 2" xfId="1943" xr:uid="{00000000-0005-0000-0000-000070050000}"/>
    <cellStyle name="Input 5 21 2 2" xfId="3018" xr:uid="{00000000-0005-0000-0000-000071050000}"/>
    <cellStyle name="Input 5 21 2 3" xfId="4051" xr:uid="{00000000-0005-0000-0000-000072050000}"/>
    <cellStyle name="Input 5 21 3" xfId="2074" xr:uid="{00000000-0005-0000-0000-000073050000}"/>
    <cellStyle name="Input 5 21 4" xfId="3107" xr:uid="{00000000-0005-0000-0000-000074050000}"/>
    <cellStyle name="Input 5 22" xfId="1025" xr:uid="{00000000-0005-0000-0000-000075050000}"/>
    <cellStyle name="Input 5 22 2" xfId="2113" xr:uid="{00000000-0005-0000-0000-000076050000}"/>
    <cellStyle name="Input 5 22 3" xfId="3146" xr:uid="{00000000-0005-0000-0000-000077050000}"/>
    <cellStyle name="Input 5 23" xfId="1198" xr:uid="{00000000-0005-0000-0000-000078050000}"/>
    <cellStyle name="Input 5 23 2" xfId="2285" xr:uid="{00000000-0005-0000-0000-000079050000}"/>
    <cellStyle name="Input 5 23 3" xfId="3318" xr:uid="{00000000-0005-0000-0000-00007A050000}"/>
    <cellStyle name="Input 5 24" xfId="1109" xr:uid="{00000000-0005-0000-0000-00007B050000}"/>
    <cellStyle name="Input 5 24 2" xfId="2196" xr:uid="{00000000-0005-0000-0000-00007C050000}"/>
    <cellStyle name="Input 5 24 3" xfId="3229" xr:uid="{00000000-0005-0000-0000-00007D050000}"/>
    <cellStyle name="Input 5 25" xfId="1980" xr:uid="{00000000-0005-0000-0000-00007E050000}"/>
    <cellStyle name="Input 5 25 2" xfId="3054" xr:uid="{00000000-0005-0000-0000-00007F050000}"/>
    <cellStyle name="Input 5 25 3" xfId="4087" xr:uid="{00000000-0005-0000-0000-000080050000}"/>
    <cellStyle name="Input 5 26" xfId="1999" xr:uid="{00000000-0005-0000-0000-000081050000}"/>
    <cellStyle name="Input 5 26 2" xfId="3073" xr:uid="{00000000-0005-0000-0000-000082050000}"/>
    <cellStyle name="Input 5 26 3" xfId="4106" xr:uid="{00000000-0005-0000-0000-000083050000}"/>
    <cellStyle name="Input 5 3" xfId="287" xr:uid="{00000000-0005-0000-0000-000084050000}"/>
    <cellStyle name="Input 5 3 2" xfId="1310" xr:uid="{00000000-0005-0000-0000-000085050000}"/>
    <cellStyle name="Input 5 3 2 2" xfId="2397" xr:uid="{00000000-0005-0000-0000-000086050000}"/>
    <cellStyle name="Input 5 3 2 3" xfId="3430" xr:uid="{00000000-0005-0000-0000-000087050000}"/>
    <cellStyle name="Input 5 3 3" xfId="1151" xr:uid="{00000000-0005-0000-0000-000088050000}"/>
    <cellStyle name="Input 5 3 3 2" xfId="2238" xr:uid="{00000000-0005-0000-0000-000089050000}"/>
    <cellStyle name="Input 5 3 3 3" xfId="3271" xr:uid="{00000000-0005-0000-0000-00008A050000}"/>
    <cellStyle name="Input 5 4" xfId="313" xr:uid="{00000000-0005-0000-0000-00008B050000}"/>
    <cellStyle name="Input 5 4 2" xfId="1336" xr:uid="{00000000-0005-0000-0000-00008C050000}"/>
    <cellStyle name="Input 5 4 2 2" xfId="2423" xr:uid="{00000000-0005-0000-0000-00008D050000}"/>
    <cellStyle name="Input 5 4 2 3" xfId="3456" xr:uid="{00000000-0005-0000-0000-00008E050000}"/>
    <cellStyle name="Input 5 4 3" xfId="1176" xr:uid="{00000000-0005-0000-0000-00008F050000}"/>
    <cellStyle name="Input 5 4 3 2" xfId="2263" xr:uid="{00000000-0005-0000-0000-000090050000}"/>
    <cellStyle name="Input 5 4 3 3" xfId="3296" xr:uid="{00000000-0005-0000-0000-000091050000}"/>
    <cellStyle name="Input 5 5" xfId="247" xr:uid="{00000000-0005-0000-0000-000092050000}"/>
    <cellStyle name="Input 5 5 2" xfId="1275" xr:uid="{00000000-0005-0000-0000-000093050000}"/>
    <cellStyle name="Input 5 5 2 2" xfId="2362" xr:uid="{00000000-0005-0000-0000-000094050000}"/>
    <cellStyle name="Input 5 5 2 3" xfId="3395" xr:uid="{00000000-0005-0000-0000-000095050000}"/>
    <cellStyle name="Input 5 6" xfId="364" xr:uid="{00000000-0005-0000-0000-000096050000}"/>
    <cellStyle name="Input 5 6 2" xfId="1387" xr:uid="{00000000-0005-0000-0000-000097050000}"/>
    <cellStyle name="Input 5 6 2 2" xfId="2474" xr:uid="{00000000-0005-0000-0000-000098050000}"/>
    <cellStyle name="Input 5 6 2 3" xfId="3507" xr:uid="{00000000-0005-0000-0000-000099050000}"/>
    <cellStyle name="Input 5 7" xfId="381" xr:uid="{00000000-0005-0000-0000-00009A050000}"/>
    <cellStyle name="Input 5 7 2" xfId="1404" xr:uid="{00000000-0005-0000-0000-00009B050000}"/>
    <cellStyle name="Input 5 7 2 2" xfId="2491" xr:uid="{00000000-0005-0000-0000-00009C050000}"/>
    <cellStyle name="Input 5 7 2 3" xfId="3524" xr:uid="{00000000-0005-0000-0000-00009D050000}"/>
    <cellStyle name="Input 5 8" xfId="450" xr:uid="{00000000-0005-0000-0000-00009E050000}"/>
    <cellStyle name="Input 5 8 2" xfId="1473" xr:uid="{00000000-0005-0000-0000-00009F050000}"/>
    <cellStyle name="Input 5 8 2 2" xfId="2560" xr:uid="{00000000-0005-0000-0000-0000A0050000}"/>
    <cellStyle name="Input 5 8 2 3" xfId="3593" xr:uid="{00000000-0005-0000-0000-0000A1050000}"/>
    <cellStyle name="Input 5 9" xfId="466" xr:uid="{00000000-0005-0000-0000-0000A2050000}"/>
    <cellStyle name="Input 5 9 2" xfId="1489" xr:uid="{00000000-0005-0000-0000-0000A3050000}"/>
    <cellStyle name="Input 5 9 2 2" xfId="2576" xr:uid="{00000000-0005-0000-0000-0000A4050000}"/>
    <cellStyle name="Input 5 9 2 3" xfId="3609" xr:uid="{00000000-0005-0000-0000-0000A5050000}"/>
    <cellStyle name="Input 6" xfId="95" xr:uid="{00000000-0005-0000-0000-0000A6050000}"/>
    <cellStyle name="Input 6 10" xfId="407" xr:uid="{00000000-0005-0000-0000-0000A7050000}"/>
    <cellStyle name="Input 6 10 2" xfId="1430" xr:uid="{00000000-0005-0000-0000-0000A8050000}"/>
    <cellStyle name="Input 6 10 2 2" xfId="2517" xr:uid="{00000000-0005-0000-0000-0000A9050000}"/>
    <cellStyle name="Input 6 10 2 3" xfId="3550" xr:uid="{00000000-0005-0000-0000-0000AA050000}"/>
    <cellStyle name="Input 6 11" xfId="617" xr:uid="{00000000-0005-0000-0000-0000AB050000}"/>
    <cellStyle name="Input 6 11 2" xfId="1601" xr:uid="{00000000-0005-0000-0000-0000AC050000}"/>
    <cellStyle name="Input 6 11 2 2" xfId="2676" xr:uid="{00000000-0005-0000-0000-0000AD050000}"/>
    <cellStyle name="Input 6 11 2 3" xfId="3709" xr:uid="{00000000-0005-0000-0000-0000AE050000}"/>
    <cellStyle name="Input 6 12" xfId="587" xr:uid="{00000000-0005-0000-0000-0000AF050000}"/>
    <cellStyle name="Input 6 12 2" xfId="1571" xr:uid="{00000000-0005-0000-0000-0000B0050000}"/>
    <cellStyle name="Input 6 12 2 2" xfId="2646" xr:uid="{00000000-0005-0000-0000-0000B1050000}"/>
    <cellStyle name="Input 6 12 2 3" xfId="3679" xr:uid="{00000000-0005-0000-0000-0000B2050000}"/>
    <cellStyle name="Input 6 13" xfId="636" xr:uid="{00000000-0005-0000-0000-0000B3050000}"/>
    <cellStyle name="Input 6 13 2" xfId="1620" xr:uid="{00000000-0005-0000-0000-0000B4050000}"/>
    <cellStyle name="Input 6 13 2 2" xfId="2695" xr:uid="{00000000-0005-0000-0000-0000B5050000}"/>
    <cellStyle name="Input 6 13 2 3" xfId="3728" xr:uid="{00000000-0005-0000-0000-0000B6050000}"/>
    <cellStyle name="Input 6 14" xfId="559" xr:uid="{00000000-0005-0000-0000-0000B7050000}"/>
    <cellStyle name="Input 6 14 2" xfId="1543" xr:uid="{00000000-0005-0000-0000-0000B8050000}"/>
    <cellStyle name="Input 6 14 2 2" xfId="2618" xr:uid="{00000000-0005-0000-0000-0000B9050000}"/>
    <cellStyle name="Input 6 14 2 3" xfId="3651" xr:uid="{00000000-0005-0000-0000-0000BA050000}"/>
    <cellStyle name="Input 6 15" xfId="684" xr:uid="{00000000-0005-0000-0000-0000BB050000}"/>
    <cellStyle name="Input 6 15 2" xfId="1668" xr:uid="{00000000-0005-0000-0000-0000BC050000}"/>
    <cellStyle name="Input 6 15 2 2" xfId="2743" xr:uid="{00000000-0005-0000-0000-0000BD050000}"/>
    <cellStyle name="Input 6 15 2 3" xfId="3776" xr:uid="{00000000-0005-0000-0000-0000BE050000}"/>
    <cellStyle name="Input 6 16" xfId="738" xr:uid="{00000000-0005-0000-0000-0000BF050000}"/>
    <cellStyle name="Input 6 16 2" xfId="1700" xr:uid="{00000000-0005-0000-0000-0000C0050000}"/>
    <cellStyle name="Input 6 16 2 2" xfId="2775" xr:uid="{00000000-0005-0000-0000-0000C1050000}"/>
    <cellStyle name="Input 6 16 2 3" xfId="3808" xr:uid="{00000000-0005-0000-0000-0000C2050000}"/>
    <cellStyle name="Input 6 17" xfId="766" xr:uid="{00000000-0005-0000-0000-0000C3050000}"/>
    <cellStyle name="Input 6 17 2" xfId="1728" xr:uid="{00000000-0005-0000-0000-0000C4050000}"/>
    <cellStyle name="Input 6 17 2 2" xfId="2803" xr:uid="{00000000-0005-0000-0000-0000C5050000}"/>
    <cellStyle name="Input 6 17 2 3" xfId="3836" xr:uid="{00000000-0005-0000-0000-0000C6050000}"/>
    <cellStyle name="Input 6 18" xfId="837" xr:uid="{00000000-0005-0000-0000-0000C7050000}"/>
    <cellStyle name="Input 6 18 2" xfId="1799" xr:uid="{00000000-0005-0000-0000-0000C8050000}"/>
    <cellStyle name="Input 6 18 2 2" xfId="2874" xr:uid="{00000000-0005-0000-0000-0000C9050000}"/>
    <cellStyle name="Input 6 18 2 3" xfId="3907" xr:uid="{00000000-0005-0000-0000-0000CA050000}"/>
    <cellStyle name="Input 6 19" xfId="851" xr:uid="{00000000-0005-0000-0000-0000CB050000}"/>
    <cellStyle name="Input 6 19 2" xfId="1813" xr:uid="{00000000-0005-0000-0000-0000CC050000}"/>
    <cellStyle name="Input 6 19 2 2" xfId="2888" xr:uid="{00000000-0005-0000-0000-0000CD050000}"/>
    <cellStyle name="Input 6 19 2 3" xfId="3921" xr:uid="{00000000-0005-0000-0000-0000CE050000}"/>
    <cellStyle name="Input 6 2" xfId="209" xr:uid="{00000000-0005-0000-0000-0000CF050000}"/>
    <cellStyle name="Input 6 2 2" xfId="1239" xr:uid="{00000000-0005-0000-0000-0000D0050000}"/>
    <cellStyle name="Input 6 2 2 2" xfId="2326" xr:uid="{00000000-0005-0000-0000-0000D1050000}"/>
    <cellStyle name="Input 6 2 2 3" xfId="3359" xr:uid="{00000000-0005-0000-0000-0000D2050000}"/>
    <cellStyle name="Input 6 2 3" xfId="1069" xr:uid="{00000000-0005-0000-0000-0000D3050000}"/>
    <cellStyle name="Input 6 2 3 2" xfId="2156" xr:uid="{00000000-0005-0000-0000-0000D4050000}"/>
    <cellStyle name="Input 6 2 3 3" xfId="3189" xr:uid="{00000000-0005-0000-0000-0000D5050000}"/>
    <cellStyle name="Input 6 20" xfId="830" xr:uid="{00000000-0005-0000-0000-0000D6050000}"/>
    <cellStyle name="Input 6 20 2" xfId="1792" xr:uid="{00000000-0005-0000-0000-0000D7050000}"/>
    <cellStyle name="Input 6 20 2 2" xfId="2867" xr:uid="{00000000-0005-0000-0000-0000D8050000}"/>
    <cellStyle name="Input 6 20 2 3" xfId="3900" xr:uid="{00000000-0005-0000-0000-0000D9050000}"/>
    <cellStyle name="Input 6 21" xfId="928" xr:uid="{00000000-0005-0000-0000-0000DA050000}"/>
    <cellStyle name="Input 6 21 2" xfId="1889" xr:uid="{00000000-0005-0000-0000-0000DB050000}"/>
    <cellStyle name="Input 6 21 2 2" xfId="2964" xr:uid="{00000000-0005-0000-0000-0000DC050000}"/>
    <cellStyle name="Input 6 21 2 3" xfId="3997" xr:uid="{00000000-0005-0000-0000-0000DD050000}"/>
    <cellStyle name="Input 6 21 3" xfId="2037" xr:uid="{00000000-0005-0000-0000-0000DE050000}"/>
    <cellStyle name="Input 6 21 4" xfId="695" xr:uid="{00000000-0005-0000-0000-0000DF050000}"/>
    <cellStyle name="Input 6 22" xfId="924" xr:uid="{00000000-0005-0000-0000-0000E0050000}"/>
    <cellStyle name="Input 6 22 2" xfId="1885" xr:uid="{00000000-0005-0000-0000-0000E1050000}"/>
    <cellStyle name="Input 6 22 2 2" xfId="2960" xr:uid="{00000000-0005-0000-0000-0000E2050000}"/>
    <cellStyle name="Input 6 22 2 3" xfId="3993" xr:uid="{00000000-0005-0000-0000-0000E3050000}"/>
    <cellStyle name="Input 6 22 3" xfId="2033" xr:uid="{00000000-0005-0000-0000-0000E4050000}"/>
    <cellStyle name="Input 6 22 4" xfId="2002" xr:uid="{00000000-0005-0000-0000-0000E5050000}"/>
    <cellStyle name="Input 6 23" xfId="956" xr:uid="{00000000-0005-0000-0000-0000E6050000}"/>
    <cellStyle name="Input 6 23 2" xfId="2052" xr:uid="{00000000-0005-0000-0000-0000E7050000}"/>
    <cellStyle name="Input 6 23 3" xfId="3085" xr:uid="{00000000-0005-0000-0000-0000E8050000}"/>
    <cellStyle name="Input 6 24" xfId="1680" xr:uid="{00000000-0005-0000-0000-0000E9050000}"/>
    <cellStyle name="Input 6 24 2" xfId="2755" xr:uid="{00000000-0005-0000-0000-0000EA050000}"/>
    <cellStyle name="Input 6 24 3" xfId="3788" xr:uid="{00000000-0005-0000-0000-0000EB050000}"/>
    <cellStyle name="Input 6 25" xfId="1034" xr:uid="{00000000-0005-0000-0000-0000EC050000}"/>
    <cellStyle name="Input 6 25 2" xfId="2122" xr:uid="{00000000-0005-0000-0000-0000ED050000}"/>
    <cellStyle name="Input 6 25 3" xfId="3155" xr:uid="{00000000-0005-0000-0000-0000EE050000}"/>
    <cellStyle name="Input 6 26" xfId="1988" xr:uid="{00000000-0005-0000-0000-0000EF050000}"/>
    <cellStyle name="Input 6 26 2" xfId="3062" xr:uid="{00000000-0005-0000-0000-0000F0050000}"/>
    <cellStyle name="Input 6 26 3" xfId="4095" xr:uid="{00000000-0005-0000-0000-0000F1050000}"/>
    <cellStyle name="Input 6 3" xfId="204" xr:uid="{00000000-0005-0000-0000-0000F2050000}"/>
    <cellStyle name="Input 6 3 2" xfId="1234" xr:uid="{00000000-0005-0000-0000-0000F3050000}"/>
    <cellStyle name="Input 6 3 2 2" xfId="2321" xr:uid="{00000000-0005-0000-0000-0000F4050000}"/>
    <cellStyle name="Input 6 3 2 3" xfId="3354" xr:uid="{00000000-0005-0000-0000-0000F5050000}"/>
    <cellStyle name="Input 6 3 3" xfId="1056" xr:uid="{00000000-0005-0000-0000-0000F6050000}"/>
    <cellStyle name="Input 6 3 3 2" xfId="2143" xr:uid="{00000000-0005-0000-0000-0000F7050000}"/>
    <cellStyle name="Input 6 3 3 3" xfId="3176" xr:uid="{00000000-0005-0000-0000-0000F8050000}"/>
    <cellStyle name="Input 6 4" xfId="245" xr:uid="{00000000-0005-0000-0000-0000F9050000}"/>
    <cellStyle name="Input 6 4 2" xfId="1060" xr:uid="{00000000-0005-0000-0000-0000FA050000}"/>
    <cellStyle name="Input 6 4 2 2" xfId="2147" xr:uid="{00000000-0005-0000-0000-0000FB050000}"/>
    <cellStyle name="Input 6 4 2 3" xfId="3180" xr:uid="{00000000-0005-0000-0000-0000FC050000}"/>
    <cellStyle name="Input 6 5" xfId="290" xr:uid="{00000000-0005-0000-0000-0000FD050000}"/>
    <cellStyle name="Input 6 5 2" xfId="1313" xr:uid="{00000000-0005-0000-0000-0000FE050000}"/>
    <cellStyle name="Input 6 5 2 2" xfId="2400" xr:uid="{00000000-0005-0000-0000-0000FF050000}"/>
    <cellStyle name="Input 6 5 2 3" xfId="3433" xr:uid="{00000000-0005-0000-0000-000000060000}"/>
    <cellStyle name="Input 6 6" xfId="295" xr:uid="{00000000-0005-0000-0000-000001060000}"/>
    <cellStyle name="Input 6 6 2" xfId="1318" xr:uid="{00000000-0005-0000-0000-000002060000}"/>
    <cellStyle name="Input 6 6 2 2" xfId="2405" xr:uid="{00000000-0005-0000-0000-000003060000}"/>
    <cellStyle name="Input 6 6 2 3" xfId="3438" xr:uid="{00000000-0005-0000-0000-000004060000}"/>
    <cellStyle name="Input 6 7" xfId="374" xr:uid="{00000000-0005-0000-0000-000005060000}"/>
    <cellStyle name="Input 6 7 2" xfId="1397" xr:uid="{00000000-0005-0000-0000-000006060000}"/>
    <cellStyle name="Input 6 7 2 2" xfId="2484" xr:uid="{00000000-0005-0000-0000-000007060000}"/>
    <cellStyle name="Input 6 7 2 3" xfId="3517" xr:uid="{00000000-0005-0000-0000-000008060000}"/>
    <cellStyle name="Input 6 8" xfId="371" xr:uid="{00000000-0005-0000-0000-000009060000}"/>
    <cellStyle name="Input 6 8 2" xfId="1394" xr:uid="{00000000-0005-0000-0000-00000A060000}"/>
    <cellStyle name="Input 6 8 2 2" xfId="2481" xr:uid="{00000000-0005-0000-0000-00000B060000}"/>
    <cellStyle name="Input 6 8 2 3" xfId="3514" xr:uid="{00000000-0005-0000-0000-00000C060000}"/>
    <cellStyle name="Input 6 9" xfId="410" xr:uid="{00000000-0005-0000-0000-00000D060000}"/>
    <cellStyle name="Input 6 9 2" xfId="1433" xr:uid="{00000000-0005-0000-0000-00000E060000}"/>
    <cellStyle name="Input 6 9 2 2" xfId="2520" xr:uid="{00000000-0005-0000-0000-00000F060000}"/>
    <cellStyle name="Input 6 9 2 3" xfId="3553" xr:uid="{00000000-0005-0000-0000-000010060000}"/>
    <cellStyle name="Input 7" xfId="84" xr:uid="{00000000-0005-0000-0000-000011060000}"/>
    <cellStyle name="Input 7 2" xfId="1030" xr:uid="{00000000-0005-0000-0000-000012060000}"/>
    <cellStyle name="Input 7 2 2" xfId="2118" xr:uid="{00000000-0005-0000-0000-000013060000}"/>
    <cellStyle name="Input 7 2 3" xfId="3151" xr:uid="{00000000-0005-0000-0000-000014060000}"/>
    <cellStyle name="Input 8" xfId="1181" xr:uid="{00000000-0005-0000-0000-000015060000}"/>
    <cellStyle name="Input 8 2" xfId="2268" xr:uid="{00000000-0005-0000-0000-000016060000}"/>
    <cellStyle name="Input 8 3" xfId="3301" xr:uid="{00000000-0005-0000-0000-000017060000}"/>
    <cellStyle name="Linked Cell" xfId="16" builtinId="24" customBuiltin="1"/>
    <cellStyle name="Linked Cell 2" xfId="85" xr:uid="{00000000-0005-0000-0000-000019060000}"/>
    <cellStyle name="Neutral" xfId="12" builtinId="28" customBuiltin="1"/>
    <cellStyle name="Neutral 2" xfId="86" xr:uid="{00000000-0005-0000-0000-00001B060000}"/>
    <cellStyle name="Normal" xfId="0" builtinId="0"/>
    <cellStyle name="Normal 10" xfId="519" xr:uid="{00000000-0005-0000-0000-00001D060000}"/>
    <cellStyle name="Normal 10 2" xfId="4112" xr:uid="{00000000-0005-0000-0000-00001E060000}"/>
    <cellStyle name="Normal 11" xfId="4" xr:uid="{00000000-0005-0000-0000-00001F060000}"/>
    <cellStyle name="Normal 11 3" xfId="4115" xr:uid="{00000000-0005-0000-0000-000020060000}"/>
    <cellStyle name="Normal 12" xfId="4109" xr:uid="{00000000-0005-0000-0000-000021060000}"/>
    <cellStyle name="Normal 13" xfId="4110" xr:uid="{00000000-0005-0000-0000-000022060000}"/>
    <cellStyle name="Normal 13 2" xfId="4113" xr:uid="{00000000-0005-0000-0000-000023060000}"/>
    <cellStyle name="Normal 18" xfId="4117" xr:uid="{00000000-0005-0000-0000-000024060000}"/>
    <cellStyle name="Normal 2" xfId="118" xr:uid="{00000000-0005-0000-0000-000025060000}"/>
    <cellStyle name="Normal 2 2" xfId="143" xr:uid="{00000000-0005-0000-0000-000026060000}"/>
    <cellStyle name="Normal 2 2 2" xfId="709" xr:uid="{00000000-0005-0000-0000-000027060000}"/>
    <cellStyle name="Normal 2 3" xfId="173" xr:uid="{00000000-0005-0000-0000-000028060000}"/>
    <cellStyle name="Normal 23" xfId="706" xr:uid="{00000000-0005-0000-0000-000029060000}"/>
    <cellStyle name="Normal 3" xfId="144" xr:uid="{00000000-0005-0000-0000-00002A060000}"/>
    <cellStyle name="Normal 3 2" xfId="487" xr:uid="{00000000-0005-0000-0000-00002B060000}"/>
    <cellStyle name="Normal 3 3" xfId="704" xr:uid="{00000000-0005-0000-0000-00002C060000}"/>
    <cellStyle name="Normal 4" xfId="145" xr:uid="{00000000-0005-0000-0000-00002D060000}"/>
    <cellStyle name="Normal 4 2" xfId="488" xr:uid="{00000000-0005-0000-0000-00002E060000}"/>
    <cellStyle name="Normal 4 3" xfId="700" xr:uid="{00000000-0005-0000-0000-00002F060000}"/>
    <cellStyle name="Normal 5" xfId="116" xr:uid="{00000000-0005-0000-0000-000030060000}"/>
    <cellStyle name="Normal 5 2" xfId="489" xr:uid="{00000000-0005-0000-0000-000031060000}"/>
    <cellStyle name="Normal 5 3" xfId="707" xr:uid="{00000000-0005-0000-0000-000032060000}"/>
    <cellStyle name="Normal 6" xfId="171" xr:uid="{00000000-0005-0000-0000-000033060000}"/>
    <cellStyle name="Normal 6 2" xfId="490" xr:uid="{00000000-0005-0000-0000-000034060000}"/>
    <cellStyle name="Normal 7" xfId="146" xr:uid="{00000000-0005-0000-0000-000035060000}"/>
    <cellStyle name="Normal 7 2" xfId="516" xr:uid="{00000000-0005-0000-0000-000036060000}"/>
    <cellStyle name="Normal 8" xfId="47" xr:uid="{00000000-0005-0000-0000-000037060000}"/>
    <cellStyle name="Normal 8 2" xfId="517" xr:uid="{00000000-0005-0000-0000-000038060000}"/>
    <cellStyle name="Normal 9" xfId="470" xr:uid="{00000000-0005-0000-0000-000039060000}"/>
    <cellStyle name="Normal 9 2" xfId="1492" xr:uid="{00000000-0005-0000-0000-00003A060000}"/>
    <cellStyle name="Note" xfId="19" builtinId="10" customBuiltin="1"/>
    <cellStyle name="Note 2" xfId="99" xr:uid="{00000000-0005-0000-0000-00003C060000}"/>
    <cellStyle name="Note 2 10" xfId="394" xr:uid="{00000000-0005-0000-0000-00003D060000}"/>
    <cellStyle name="Note 2 10 2" xfId="1417" xr:uid="{00000000-0005-0000-0000-00003E060000}"/>
    <cellStyle name="Note 2 10 2 2" xfId="2504" xr:uid="{00000000-0005-0000-0000-00003F060000}"/>
    <cellStyle name="Note 2 10 2 3" xfId="3537" xr:uid="{00000000-0005-0000-0000-000040060000}"/>
    <cellStyle name="Note 2 11" xfId="414" xr:uid="{00000000-0005-0000-0000-000041060000}"/>
    <cellStyle name="Note 2 11 2" xfId="1437" xr:uid="{00000000-0005-0000-0000-000042060000}"/>
    <cellStyle name="Note 2 11 2 2" xfId="2524" xr:uid="{00000000-0005-0000-0000-000043060000}"/>
    <cellStyle name="Note 2 11 2 3" xfId="3557" xr:uid="{00000000-0005-0000-0000-000044060000}"/>
    <cellStyle name="Note 2 12" xfId="404" xr:uid="{00000000-0005-0000-0000-000045060000}"/>
    <cellStyle name="Note 2 12 2" xfId="1427" xr:uid="{00000000-0005-0000-0000-000046060000}"/>
    <cellStyle name="Note 2 12 2 2" xfId="2514" xr:uid="{00000000-0005-0000-0000-000047060000}"/>
    <cellStyle name="Note 2 12 2 3" xfId="3547" xr:uid="{00000000-0005-0000-0000-000048060000}"/>
    <cellStyle name="Note 2 13" xfId="521" xr:uid="{00000000-0005-0000-0000-000049060000}"/>
    <cellStyle name="Note 2 13 2" xfId="1505" xr:uid="{00000000-0005-0000-0000-00004A060000}"/>
    <cellStyle name="Note 2 13 2 2" xfId="2580" xr:uid="{00000000-0005-0000-0000-00004B060000}"/>
    <cellStyle name="Note 2 13 2 3" xfId="3613" xr:uid="{00000000-0005-0000-0000-00004C060000}"/>
    <cellStyle name="Note 2 14" xfId="602" xr:uid="{00000000-0005-0000-0000-00004D060000}"/>
    <cellStyle name="Note 2 14 2" xfId="1586" xr:uid="{00000000-0005-0000-0000-00004E060000}"/>
    <cellStyle name="Note 2 14 2 2" xfId="2661" xr:uid="{00000000-0005-0000-0000-00004F060000}"/>
    <cellStyle name="Note 2 14 2 3" xfId="3694" xr:uid="{00000000-0005-0000-0000-000050060000}"/>
    <cellStyle name="Note 2 15" xfId="608" xr:uid="{00000000-0005-0000-0000-000051060000}"/>
    <cellStyle name="Note 2 15 2" xfId="1592" xr:uid="{00000000-0005-0000-0000-000052060000}"/>
    <cellStyle name="Note 2 15 2 2" xfId="2667" xr:uid="{00000000-0005-0000-0000-000053060000}"/>
    <cellStyle name="Note 2 15 2 3" xfId="3700" xr:uid="{00000000-0005-0000-0000-000054060000}"/>
    <cellStyle name="Note 2 16" xfId="678" xr:uid="{00000000-0005-0000-0000-000055060000}"/>
    <cellStyle name="Note 2 16 2" xfId="1662" xr:uid="{00000000-0005-0000-0000-000056060000}"/>
    <cellStyle name="Note 2 16 2 2" xfId="2737" xr:uid="{00000000-0005-0000-0000-000057060000}"/>
    <cellStyle name="Note 2 16 2 3" xfId="3770" xr:uid="{00000000-0005-0000-0000-000058060000}"/>
    <cellStyle name="Note 2 17" xfId="731" xr:uid="{00000000-0005-0000-0000-000059060000}"/>
    <cellStyle name="Note 2 17 2" xfId="1694" xr:uid="{00000000-0005-0000-0000-00005A060000}"/>
    <cellStyle name="Note 2 17 2 2" xfId="2769" xr:uid="{00000000-0005-0000-0000-00005B060000}"/>
    <cellStyle name="Note 2 17 2 3" xfId="3802" xr:uid="{00000000-0005-0000-0000-00005C060000}"/>
    <cellStyle name="Note 2 18" xfId="779" xr:uid="{00000000-0005-0000-0000-00005D060000}"/>
    <cellStyle name="Note 2 18 2" xfId="1741" xr:uid="{00000000-0005-0000-0000-00005E060000}"/>
    <cellStyle name="Note 2 18 2 2" xfId="2816" xr:uid="{00000000-0005-0000-0000-00005F060000}"/>
    <cellStyle name="Note 2 18 2 3" xfId="3849" xr:uid="{00000000-0005-0000-0000-000060060000}"/>
    <cellStyle name="Note 2 19" xfId="827" xr:uid="{00000000-0005-0000-0000-000061060000}"/>
    <cellStyle name="Note 2 19 2" xfId="1789" xr:uid="{00000000-0005-0000-0000-000062060000}"/>
    <cellStyle name="Note 2 19 2 2" xfId="2864" xr:uid="{00000000-0005-0000-0000-000063060000}"/>
    <cellStyle name="Note 2 19 2 3" xfId="3897" xr:uid="{00000000-0005-0000-0000-000064060000}"/>
    <cellStyle name="Note 2 2" xfId="147" xr:uid="{00000000-0005-0000-0000-000065060000}"/>
    <cellStyle name="Note 2 2 10" xfId="537" xr:uid="{00000000-0005-0000-0000-000066060000}"/>
    <cellStyle name="Note 2 2 10 2" xfId="1521" xr:uid="{00000000-0005-0000-0000-000067060000}"/>
    <cellStyle name="Note 2 2 10 2 2" xfId="2596" xr:uid="{00000000-0005-0000-0000-000068060000}"/>
    <cellStyle name="Note 2 2 10 2 3" xfId="3629" xr:uid="{00000000-0005-0000-0000-000069060000}"/>
    <cellStyle name="Note 2 2 11" xfId="552" xr:uid="{00000000-0005-0000-0000-00006A060000}"/>
    <cellStyle name="Note 2 2 11 2" xfId="1536" xr:uid="{00000000-0005-0000-0000-00006B060000}"/>
    <cellStyle name="Note 2 2 11 2 2" xfId="2611" xr:uid="{00000000-0005-0000-0000-00006C060000}"/>
    <cellStyle name="Note 2 2 11 2 3" xfId="3644" xr:uid="{00000000-0005-0000-0000-00006D060000}"/>
    <cellStyle name="Note 2 2 12" xfId="643" xr:uid="{00000000-0005-0000-0000-00006E060000}"/>
    <cellStyle name="Note 2 2 12 2" xfId="1627" xr:uid="{00000000-0005-0000-0000-00006F060000}"/>
    <cellStyle name="Note 2 2 12 2 2" xfId="2702" xr:uid="{00000000-0005-0000-0000-000070060000}"/>
    <cellStyle name="Note 2 2 12 2 3" xfId="3735" xr:uid="{00000000-0005-0000-0000-000071060000}"/>
    <cellStyle name="Note 2 2 13" xfId="568" xr:uid="{00000000-0005-0000-0000-000072060000}"/>
    <cellStyle name="Note 2 2 13 2" xfId="1552" xr:uid="{00000000-0005-0000-0000-000073060000}"/>
    <cellStyle name="Note 2 2 13 2 2" xfId="2627" xr:uid="{00000000-0005-0000-0000-000074060000}"/>
    <cellStyle name="Note 2 2 13 2 3" xfId="3660" xr:uid="{00000000-0005-0000-0000-000075060000}"/>
    <cellStyle name="Note 2 2 14" xfId="751" xr:uid="{00000000-0005-0000-0000-000076060000}"/>
    <cellStyle name="Note 2 2 14 2" xfId="1713" xr:uid="{00000000-0005-0000-0000-000077060000}"/>
    <cellStyle name="Note 2 2 14 2 2" xfId="2788" xr:uid="{00000000-0005-0000-0000-000078060000}"/>
    <cellStyle name="Note 2 2 14 2 3" xfId="3821" xr:uid="{00000000-0005-0000-0000-000079060000}"/>
    <cellStyle name="Note 2 2 15" xfId="801" xr:uid="{00000000-0005-0000-0000-00007A060000}"/>
    <cellStyle name="Note 2 2 15 2" xfId="1763" xr:uid="{00000000-0005-0000-0000-00007B060000}"/>
    <cellStyle name="Note 2 2 15 2 2" xfId="2838" xr:uid="{00000000-0005-0000-0000-00007C060000}"/>
    <cellStyle name="Note 2 2 15 2 3" xfId="3871" xr:uid="{00000000-0005-0000-0000-00007D060000}"/>
    <cellStyle name="Note 2 2 16" xfId="773" xr:uid="{00000000-0005-0000-0000-00007E060000}"/>
    <cellStyle name="Note 2 2 16 2" xfId="1735" xr:uid="{00000000-0005-0000-0000-00007F060000}"/>
    <cellStyle name="Note 2 2 16 2 2" xfId="2810" xr:uid="{00000000-0005-0000-0000-000080060000}"/>
    <cellStyle name="Note 2 2 16 2 3" xfId="3843" xr:uid="{00000000-0005-0000-0000-000081060000}"/>
    <cellStyle name="Note 2 2 17" xfId="879" xr:uid="{00000000-0005-0000-0000-000082060000}"/>
    <cellStyle name="Note 2 2 17 2" xfId="1841" xr:uid="{00000000-0005-0000-0000-000083060000}"/>
    <cellStyle name="Note 2 2 17 2 2" xfId="2916" xr:uid="{00000000-0005-0000-0000-000084060000}"/>
    <cellStyle name="Note 2 2 17 2 3" xfId="3949" xr:uid="{00000000-0005-0000-0000-000085060000}"/>
    <cellStyle name="Note 2 2 18" xfId="895" xr:uid="{00000000-0005-0000-0000-000086060000}"/>
    <cellStyle name="Note 2 2 18 2" xfId="1857" xr:uid="{00000000-0005-0000-0000-000087060000}"/>
    <cellStyle name="Note 2 2 18 2 2" xfId="2932" xr:uid="{00000000-0005-0000-0000-000088060000}"/>
    <cellStyle name="Note 2 2 18 2 3" xfId="3965" xr:uid="{00000000-0005-0000-0000-000089060000}"/>
    <cellStyle name="Note 2 2 19" xfId="974" xr:uid="{00000000-0005-0000-0000-00008A060000}"/>
    <cellStyle name="Note 2 2 19 2" xfId="1931" xr:uid="{00000000-0005-0000-0000-00008B060000}"/>
    <cellStyle name="Note 2 2 19 2 2" xfId="3006" xr:uid="{00000000-0005-0000-0000-00008C060000}"/>
    <cellStyle name="Note 2 2 19 2 3" xfId="4039" xr:uid="{00000000-0005-0000-0000-00008D060000}"/>
    <cellStyle name="Note 2 2 19 3" xfId="2062" xr:uid="{00000000-0005-0000-0000-00008E060000}"/>
    <cellStyle name="Note 2 2 19 4" xfId="3095" xr:uid="{00000000-0005-0000-0000-00008F060000}"/>
    <cellStyle name="Note 2 2 2" xfId="183" xr:uid="{00000000-0005-0000-0000-000090060000}"/>
    <cellStyle name="Note 2 2 2 2" xfId="1214" xr:uid="{00000000-0005-0000-0000-000091060000}"/>
    <cellStyle name="Note 2 2 2 2 2" xfId="2301" xr:uid="{00000000-0005-0000-0000-000092060000}"/>
    <cellStyle name="Note 2 2 2 2 3" xfId="3334" xr:uid="{00000000-0005-0000-0000-000093060000}"/>
    <cellStyle name="Note 2 2 2 3" xfId="1110" xr:uid="{00000000-0005-0000-0000-000094060000}"/>
    <cellStyle name="Note 2 2 2 3 2" xfId="2197" xr:uid="{00000000-0005-0000-0000-000095060000}"/>
    <cellStyle name="Note 2 2 2 3 3" xfId="3230" xr:uid="{00000000-0005-0000-0000-000096060000}"/>
    <cellStyle name="Note 2 2 20" xfId="989" xr:uid="{00000000-0005-0000-0000-000097060000}"/>
    <cellStyle name="Note 2 2 20 2" xfId="1946" xr:uid="{00000000-0005-0000-0000-000098060000}"/>
    <cellStyle name="Note 2 2 20 2 2" xfId="3021" xr:uid="{00000000-0005-0000-0000-000099060000}"/>
    <cellStyle name="Note 2 2 20 2 3" xfId="4054" xr:uid="{00000000-0005-0000-0000-00009A060000}"/>
    <cellStyle name="Note 2 2 20 3" xfId="2077" xr:uid="{00000000-0005-0000-0000-00009B060000}"/>
    <cellStyle name="Note 2 2 20 4" xfId="3110" xr:uid="{00000000-0005-0000-0000-00009C060000}"/>
    <cellStyle name="Note 2 2 21" xfId="1016" xr:uid="{00000000-0005-0000-0000-00009D060000}"/>
    <cellStyle name="Note 2 2 21 2" xfId="2104" xr:uid="{00000000-0005-0000-0000-00009E060000}"/>
    <cellStyle name="Note 2 2 21 3" xfId="3137" xr:uid="{00000000-0005-0000-0000-00009F060000}"/>
    <cellStyle name="Note 2 2 22" xfId="1188" xr:uid="{00000000-0005-0000-0000-0000A0060000}"/>
    <cellStyle name="Note 2 2 22 2" xfId="2275" xr:uid="{00000000-0005-0000-0000-0000A1060000}"/>
    <cellStyle name="Note 2 2 22 3" xfId="3308" xr:uid="{00000000-0005-0000-0000-0000A2060000}"/>
    <cellStyle name="Note 2 2 23" xfId="1059" xr:uid="{00000000-0005-0000-0000-0000A3060000}"/>
    <cellStyle name="Note 2 2 23 2" xfId="2146" xr:uid="{00000000-0005-0000-0000-0000A4060000}"/>
    <cellStyle name="Note 2 2 23 3" xfId="3179" xr:uid="{00000000-0005-0000-0000-0000A5060000}"/>
    <cellStyle name="Note 2 2 24" xfId="1036" xr:uid="{00000000-0005-0000-0000-0000A6060000}"/>
    <cellStyle name="Note 2 2 24 2" xfId="2124" xr:uid="{00000000-0005-0000-0000-0000A7060000}"/>
    <cellStyle name="Note 2 2 24 3" xfId="3157" xr:uid="{00000000-0005-0000-0000-0000A8060000}"/>
    <cellStyle name="Note 2 2 3" xfId="273" xr:uid="{00000000-0005-0000-0000-0000A9060000}"/>
    <cellStyle name="Note 2 2 3 2" xfId="1299" xr:uid="{00000000-0005-0000-0000-0000AA060000}"/>
    <cellStyle name="Note 2 2 3 2 2" xfId="2386" xr:uid="{00000000-0005-0000-0000-0000AB060000}"/>
    <cellStyle name="Note 2 2 3 2 3" xfId="3419" xr:uid="{00000000-0005-0000-0000-0000AC060000}"/>
    <cellStyle name="Note 2 2 3 3" xfId="1139" xr:uid="{00000000-0005-0000-0000-0000AD060000}"/>
    <cellStyle name="Note 2 2 3 3 2" xfId="2226" xr:uid="{00000000-0005-0000-0000-0000AE060000}"/>
    <cellStyle name="Note 2 2 3 3 3" xfId="3259" xr:uid="{00000000-0005-0000-0000-0000AF060000}"/>
    <cellStyle name="Note 2 2 4" xfId="297" xr:uid="{00000000-0005-0000-0000-0000B0060000}"/>
    <cellStyle name="Note 2 2 4 2" xfId="1320" xr:uid="{00000000-0005-0000-0000-0000B1060000}"/>
    <cellStyle name="Note 2 2 4 2 2" xfId="2407" xr:uid="{00000000-0005-0000-0000-0000B2060000}"/>
    <cellStyle name="Note 2 2 4 2 3" xfId="3440" xr:uid="{00000000-0005-0000-0000-0000B3060000}"/>
    <cellStyle name="Note 2 2 4 3" xfId="1163" xr:uid="{00000000-0005-0000-0000-0000B4060000}"/>
    <cellStyle name="Note 2 2 4 3 2" xfId="2250" xr:uid="{00000000-0005-0000-0000-0000B5060000}"/>
    <cellStyle name="Note 2 2 4 3 3" xfId="3283" xr:uid="{00000000-0005-0000-0000-0000B6060000}"/>
    <cellStyle name="Note 2 2 5" xfId="233" xr:uid="{00000000-0005-0000-0000-0000B7060000}"/>
    <cellStyle name="Note 2 2 5 2" xfId="1262" xr:uid="{00000000-0005-0000-0000-0000B8060000}"/>
    <cellStyle name="Note 2 2 5 2 2" xfId="2349" xr:uid="{00000000-0005-0000-0000-0000B9060000}"/>
    <cellStyle name="Note 2 2 5 2 3" xfId="3382" xr:uid="{00000000-0005-0000-0000-0000BA060000}"/>
    <cellStyle name="Note 2 2 6" xfId="355" xr:uid="{00000000-0005-0000-0000-0000BB060000}"/>
    <cellStyle name="Note 2 2 6 2" xfId="1378" xr:uid="{00000000-0005-0000-0000-0000BC060000}"/>
    <cellStyle name="Note 2 2 6 2 2" xfId="2465" xr:uid="{00000000-0005-0000-0000-0000BD060000}"/>
    <cellStyle name="Note 2 2 6 2 3" xfId="3498" xr:uid="{00000000-0005-0000-0000-0000BE060000}"/>
    <cellStyle name="Note 2 2 7" xfId="327" xr:uid="{00000000-0005-0000-0000-0000BF060000}"/>
    <cellStyle name="Note 2 2 7 2" xfId="1350" xr:uid="{00000000-0005-0000-0000-0000C0060000}"/>
    <cellStyle name="Note 2 2 7 2 2" xfId="2437" xr:uid="{00000000-0005-0000-0000-0000C1060000}"/>
    <cellStyle name="Note 2 2 7 2 3" xfId="3470" xr:uid="{00000000-0005-0000-0000-0000C2060000}"/>
    <cellStyle name="Note 2 2 8" xfId="438" xr:uid="{00000000-0005-0000-0000-0000C3060000}"/>
    <cellStyle name="Note 2 2 8 2" xfId="1461" xr:uid="{00000000-0005-0000-0000-0000C4060000}"/>
    <cellStyle name="Note 2 2 8 2 2" xfId="2548" xr:uid="{00000000-0005-0000-0000-0000C5060000}"/>
    <cellStyle name="Note 2 2 8 2 3" xfId="3581" xr:uid="{00000000-0005-0000-0000-0000C6060000}"/>
    <cellStyle name="Note 2 2 9" xfId="454" xr:uid="{00000000-0005-0000-0000-0000C7060000}"/>
    <cellStyle name="Note 2 2 9 2" xfId="1477" xr:uid="{00000000-0005-0000-0000-0000C8060000}"/>
    <cellStyle name="Note 2 2 9 2 2" xfId="2564" xr:uid="{00000000-0005-0000-0000-0000C9060000}"/>
    <cellStyle name="Note 2 2 9 2 3" xfId="3597" xr:uid="{00000000-0005-0000-0000-0000CA060000}"/>
    <cellStyle name="Note 2 20" xfId="855" xr:uid="{00000000-0005-0000-0000-0000CB060000}"/>
    <cellStyle name="Note 2 20 2" xfId="1817" xr:uid="{00000000-0005-0000-0000-0000CC060000}"/>
    <cellStyle name="Note 2 20 2 2" xfId="2892" xr:uid="{00000000-0005-0000-0000-0000CD060000}"/>
    <cellStyle name="Note 2 20 2 3" xfId="3925" xr:uid="{00000000-0005-0000-0000-0000CE060000}"/>
    <cellStyle name="Note 2 21" xfId="832" xr:uid="{00000000-0005-0000-0000-0000CF060000}"/>
    <cellStyle name="Note 2 21 2" xfId="1794" xr:uid="{00000000-0005-0000-0000-0000D0060000}"/>
    <cellStyle name="Note 2 21 2 2" xfId="2869" xr:uid="{00000000-0005-0000-0000-0000D1060000}"/>
    <cellStyle name="Note 2 21 2 3" xfId="3902" xr:uid="{00000000-0005-0000-0000-0000D2060000}"/>
    <cellStyle name="Note 2 22" xfId="947" xr:uid="{00000000-0005-0000-0000-0000D3060000}"/>
    <cellStyle name="Note 2 22 2" xfId="1908" xr:uid="{00000000-0005-0000-0000-0000D4060000}"/>
    <cellStyle name="Note 2 22 2 2" xfId="2983" xr:uid="{00000000-0005-0000-0000-0000D5060000}"/>
    <cellStyle name="Note 2 22 2 3" xfId="4016" xr:uid="{00000000-0005-0000-0000-0000D6060000}"/>
    <cellStyle name="Note 2 22 3" xfId="2044" xr:uid="{00000000-0005-0000-0000-0000D7060000}"/>
    <cellStyle name="Note 2 22 4" xfId="3077" xr:uid="{00000000-0005-0000-0000-0000D8060000}"/>
    <cellStyle name="Note 2 23" xfId="958" xr:uid="{00000000-0005-0000-0000-0000D9060000}"/>
    <cellStyle name="Note 2 23 2" xfId="1916" xr:uid="{00000000-0005-0000-0000-0000DA060000}"/>
    <cellStyle name="Note 2 23 2 2" xfId="2991" xr:uid="{00000000-0005-0000-0000-0000DB060000}"/>
    <cellStyle name="Note 2 23 2 3" xfId="4024" xr:uid="{00000000-0005-0000-0000-0000DC060000}"/>
    <cellStyle name="Note 2 23 3" xfId="2054" xr:uid="{00000000-0005-0000-0000-0000DD060000}"/>
    <cellStyle name="Note 2 23 4" xfId="3087" xr:uid="{00000000-0005-0000-0000-0000DE060000}"/>
    <cellStyle name="Note 2 24" xfId="1000" xr:uid="{00000000-0005-0000-0000-0000DF060000}"/>
    <cellStyle name="Note 2 24 2" xfId="2088" xr:uid="{00000000-0005-0000-0000-0000E0060000}"/>
    <cellStyle name="Note 2 24 3" xfId="3121" xr:uid="{00000000-0005-0000-0000-0000E1060000}"/>
    <cellStyle name="Note 2 25" xfId="1043" xr:uid="{00000000-0005-0000-0000-0000E2060000}"/>
    <cellStyle name="Note 2 25 2" xfId="2131" xr:uid="{00000000-0005-0000-0000-0000E3060000}"/>
    <cellStyle name="Note 2 25 3" xfId="3164" xr:uid="{00000000-0005-0000-0000-0000E4060000}"/>
    <cellStyle name="Note 2 26" xfId="1184" xr:uid="{00000000-0005-0000-0000-0000E5060000}"/>
    <cellStyle name="Note 2 26 2" xfId="2271" xr:uid="{00000000-0005-0000-0000-0000E6060000}"/>
    <cellStyle name="Note 2 26 3" xfId="3304" xr:uid="{00000000-0005-0000-0000-0000E7060000}"/>
    <cellStyle name="Note 2 27" xfId="1986" xr:uid="{00000000-0005-0000-0000-0000E8060000}"/>
    <cellStyle name="Note 2 27 2" xfId="3060" xr:uid="{00000000-0005-0000-0000-0000E9060000}"/>
    <cellStyle name="Note 2 27 3" xfId="4093" xr:uid="{00000000-0005-0000-0000-0000EA060000}"/>
    <cellStyle name="Note 2 3" xfId="156" xr:uid="{00000000-0005-0000-0000-0000EB060000}"/>
    <cellStyle name="Note 2 3 10" xfId="540" xr:uid="{00000000-0005-0000-0000-0000EC060000}"/>
    <cellStyle name="Note 2 3 10 2" xfId="1524" xr:uid="{00000000-0005-0000-0000-0000ED060000}"/>
    <cellStyle name="Note 2 3 10 2 2" xfId="2599" xr:uid="{00000000-0005-0000-0000-0000EE060000}"/>
    <cellStyle name="Note 2 3 10 2 3" xfId="3632" xr:uid="{00000000-0005-0000-0000-0000EF060000}"/>
    <cellStyle name="Note 2 3 11" xfId="625" xr:uid="{00000000-0005-0000-0000-0000F0060000}"/>
    <cellStyle name="Note 2 3 11 2" xfId="1609" xr:uid="{00000000-0005-0000-0000-0000F1060000}"/>
    <cellStyle name="Note 2 3 11 2 2" xfId="2684" xr:uid="{00000000-0005-0000-0000-0000F2060000}"/>
    <cellStyle name="Note 2 3 11 2 3" xfId="3717" xr:uid="{00000000-0005-0000-0000-0000F3060000}"/>
    <cellStyle name="Note 2 3 12" xfId="652" xr:uid="{00000000-0005-0000-0000-0000F4060000}"/>
    <cellStyle name="Note 2 3 12 2" xfId="1636" xr:uid="{00000000-0005-0000-0000-0000F5060000}"/>
    <cellStyle name="Note 2 3 12 2 2" xfId="2711" xr:uid="{00000000-0005-0000-0000-0000F6060000}"/>
    <cellStyle name="Note 2 3 12 2 3" xfId="3744" xr:uid="{00000000-0005-0000-0000-0000F7060000}"/>
    <cellStyle name="Note 2 3 13" xfId="623" xr:uid="{00000000-0005-0000-0000-0000F8060000}"/>
    <cellStyle name="Note 2 3 13 2" xfId="1607" xr:uid="{00000000-0005-0000-0000-0000F9060000}"/>
    <cellStyle name="Note 2 3 13 2 2" xfId="2682" xr:uid="{00000000-0005-0000-0000-0000FA060000}"/>
    <cellStyle name="Note 2 3 13 2 3" xfId="3715" xr:uid="{00000000-0005-0000-0000-0000FB060000}"/>
    <cellStyle name="Note 2 3 14" xfId="754" xr:uid="{00000000-0005-0000-0000-0000FC060000}"/>
    <cellStyle name="Note 2 3 14 2" xfId="1716" xr:uid="{00000000-0005-0000-0000-0000FD060000}"/>
    <cellStyle name="Note 2 3 14 2 2" xfId="2791" xr:uid="{00000000-0005-0000-0000-0000FE060000}"/>
    <cellStyle name="Note 2 3 14 2 3" xfId="3824" xr:uid="{00000000-0005-0000-0000-0000FF060000}"/>
    <cellStyle name="Note 2 3 15" xfId="805" xr:uid="{00000000-0005-0000-0000-000000070000}"/>
    <cellStyle name="Note 2 3 15 2" xfId="1767" xr:uid="{00000000-0005-0000-0000-000001070000}"/>
    <cellStyle name="Note 2 3 15 2 2" xfId="2842" xr:uid="{00000000-0005-0000-0000-000002070000}"/>
    <cellStyle name="Note 2 3 15 2 3" xfId="3875" xr:uid="{00000000-0005-0000-0000-000003070000}"/>
    <cellStyle name="Note 2 3 16" xfId="775" xr:uid="{00000000-0005-0000-0000-000004070000}"/>
    <cellStyle name="Note 2 3 16 2" xfId="1737" xr:uid="{00000000-0005-0000-0000-000005070000}"/>
    <cellStyle name="Note 2 3 16 2 2" xfId="2812" xr:uid="{00000000-0005-0000-0000-000006070000}"/>
    <cellStyle name="Note 2 3 16 2 3" xfId="3845" xr:uid="{00000000-0005-0000-0000-000007070000}"/>
    <cellStyle name="Note 2 3 17" xfId="883" xr:uid="{00000000-0005-0000-0000-000008070000}"/>
    <cellStyle name="Note 2 3 17 2" xfId="1845" xr:uid="{00000000-0005-0000-0000-000009070000}"/>
    <cellStyle name="Note 2 3 17 2 2" xfId="2920" xr:uid="{00000000-0005-0000-0000-00000A070000}"/>
    <cellStyle name="Note 2 3 17 2 3" xfId="3953" xr:uid="{00000000-0005-0000-0000-00000B070000}"/>
    <cellStyle name="Note 2 3 18" xfId="899" xr:uid="{00000000-0005-0000-0000-00000C070000}"/>
    <cellStyle name="Note 2 3 18 2" xfId="1861" xr:uid="{00000000-0005-0000-0000-00000D070000}"/>
    <cellStyle name="Note 2 3 18 2 2" xfId="2936" xr:uid="{00000000-0005-0000-0000-00000E070000}"/>
    <cellStyle name="Note 2 3 18 2 3" xfId="3969" xr:uid="{00000000-0005-0000-0000-00000F070000}"/>
    <cellStyle name="Note 2 3 19" xfId="978" xr:uid="{00000000-0005-0000-0000-000010070000}"/>
    <cellStyle name="Note 2 3 19 2" xfId="1935" xr:uid="{00000000-0005-0000-0000-000011070000}"/>
    <cellStyle name="Note 2 3 19 2 2" xfId="3010" xr:uid="{00000000-0005-0000-0000-000012070000}"/>
    <cellStyle name="Note 2 3 19 2 3" xfId="4043" xr:uid="{00000000-0005-0000-0000-000013070000}"/>
    <cellStyle name="Note 2 3 19 3" xfId="2066" xr:uid="{00000000-0005-0000-0000-000014070000}"/>
    <cellStyle name="Note 2 3 19 4" xfId="3099" xr:uid="{00000000-0005-0000-0000-000015070000}"/>
    <cellStyle name="Note 2 3 2" xfId="178" xr:uid="{00000000-0005-0000-0000-000016070000}"/>
    <cellStyle name="Note 2 3 2 2" xfId="1209" xr:uid="{00000000-0005-0000-0000-000017070000}"/>
    <cellStyle name="Note 2 3 2 2 2" xfId="2296" xr:uid="{00000000-0005-0000-0000-000018070000}"/>
    <cellStyle name="Note 2 3 2 2 3" xfId="3329" xr:uid="{00000000-0005-0000-0000-000019070000}"/>
    <cellStyle name="Note 2 3 2 3" xfId="1117" xr:uid="{00000000-0005-0000-0000-00001A070000}"/>
    <cellStyle name="Note 2 3 2 3 2" xfId="2204" xr:uid="{00000000-0005-0000-0000-00001B070000}"/>
    <cellStyle name="Note 2 3 2 3 3" xfId="3237" xr:uid="{00000000-0005-0000-0000-00001C070000}"/>
    <cellStyle name="Note 2 3 20" xfId="992" xr:uid="{00000000-0005-0000-0000-00001D070000}"/>
    <cellStyle name="Note 2 3 20 2" xfId="1948" xr:uid="{00000000-0005-0000-0000-00001E070000}"/>
    <cellStyle name="Note 2 3 20 2 2" xfId="3023" xr:uid="{00000000-0005-0000-0000-00001F070000}"/>
    <cellStyle name="Note 2 3 20 2 3" xfId="4056" xr:uid="{00000000-0005-0000-0000-000020070000}"/>
    <cellStyle name="Note 2 3 20 3" xfId="2080" xr:uid="{00000000-0005-0000-0000-000021070000}"/>
    <cellStyle name="Note 2 3 20 4" xfId="3113" xr:uid="{00000000-0005-0000-0000-000022070000}"/>
    <cellStyle name="Note 2 3 21" xfId="1019" xr:uid="{00000000-0005-0000-0000-000023070000}"/>
    <cellStyle name="Note 2 3 21 2" xfId="2107" xr:uid="{00000000-0005-0000-0000-000024070000}"/>
    <cellStyle name="Note 2 3 21 3" xfId="3140" xr:uid="{00000000-0005-0000-0000-000025070000}"/>
    <cellStyle name="Note 2 3 22" xfId="1192" xr:uid="{00000000-0005-0000-0000-000026070000}"/>
    <cellStyle name="Note 2 3 22 2" xfId="2279" xr:uid="{00000000-0005-0000-0000-000027070000}"/>
    <cellStyle name="Note 2 3 22 3" xfId="3312" xr:uid="{00000000-0005-0000-0000-000028070000}"/>
    <cellStyle name="Note 2 3 23" xfId="1128" xr:uid="{00000000-0005-0000-0000-000029070000}"/>
    <cellStyle name="Note 2 3 23 2" xfId="2215" xr:uid="{00000000-0005-0000-0000-00002A070000}"/>
    <cellStyle name="Note 2 3 23 3" xfId="3248" xr:uid="{00000000-0005-0000-0000-00002B070000}"/>
    <cellStyle name="Note 2 3 24" xfId="1991" xr:uid="{00000000-0005-0000-0000-00002C070000}"/>
    <cellStyle name="Note 2 3 24 2" xfId="3065" xr:uid="{00000000-0005-0000-0000-00002D070000}"/>
    <cellStyle name="Note 2 3 24 3" xfId="4098" xr:uid="{00000000-0005-0000-0000-00002E070000}"/>
    <cellStyle name="Note 2 3 3" xfId="279" xr:uid="{00000000-0005-0000-0000-00002F070000}"/>
    <cellStyle name="Note 2 3 3 2" xfId="1304" xr:uid="{00000000-0005-0000-0000-000030070000}"/>
    <cellStyle name="Note 2 3 3 2 2" xfId="2391" xr:uid="{00000000-0005-0000-0000-000031070000}"/>
    <cellStyle name="Note 2 3 3 2 3" xfId="3424" xr:uid="{00000000-0005-0000-0000-000032070000}"/>
    <cellStyle name="Note 2 3 3 3" xfId="1143" xr:uid="{00000000-0005-0000-0000-000033070000}"/>
    <cellStyle name="Note 2 3 3 3 2" xfId="2230" xr:uid="{00000000-0005-0000-0000-000034070000}"/>
    <cellStyle name="Note 2 3 3 3 3" xfId="3263" xr:uid="{00000000-0005-0000-0000-000035070000}"/>
    <cellStyle name="Note 2 3 4" xfId="305" xr:uid="{00000000-0005-0000-0000-000036070000}"/>
    <cellStyle name="Note 2 3 4 2" xfId="1328" xr:uid="{00000000-0005-0000-0000-000037070000}"/>
    <cellStyle name="Note 2 3 4 2 2" xfId="2415" xr:uid="{00000000-0005-0000-0000-000038070000}"/>
    <cellStyle name="Note 2 3 4 2 3" xfId="3448" xr:uid="{00000000-0005-0000-0000-000039070000}"/>
    <cellStyle name="Note 2 3 4 3" xfId="1168" xr:uid="{00000000-0005-0000-0000-00003A070000}"/>
    <cellStyle name="Note 2 3 4 3 2" xfId="2255" xr:uid="{00000000-0005-0000-0000-00003B070000}"/>
    <cellStyle name="Note 2 3 4 3 3" xfId="3288" xr:uid="{00000000-0005-0000-0000-00003C070000}"/>
    <cellStyle name="Note 2 3 5" xfId="277" xr:uid="{00000000-0005-0000-0000-00003D070000}"/>
    <cellStyle name="Note 2 3 5 2" xfId="1302" xr:uid="{00000000-0005-0000-0000-00003E070000}"/>
    <cellStyle name="Note 2 3 5 2 2" xfId="2389" xr:uid="{00000000-0005-0000-0000-00003F070000}"/>
    <cellStyle name="Note 2 3 5 2 3" xfId="3422" xr:uid="{00000000-0005-0000-0000-000040070000}"/>
    <cellStyle name="Note 2 3 6" xfId="358" xr:uid="{00000000-0005-0000-0000-000041070000}"/>
    <cellStyle name="Note 2 3 6 2" xfId="1381" xr:uid="{00000000-0005-0000-0000-000042070000}"/>
    <cellStyle name="Note 2 3 6 2 2" xfId="2468" xr:uid="{00000000-0005-0000-0000-000043070000}"/>
    <cellStyle name="Note 2 3 6 2 3" xfId="3501" xr:uid="{00000000-0005-0000-0000-000044070000}"/>
    <cellStyle name="Note 2 3 7" xfId="352" xr:uid="{00000000-0005-0000-0000-000045070000}"/>
    <cellStyle name="Note 2 3 7 2" xfId="1375" xr:uid="{00000000-0005-0000-0000-000046070000}"/>
    <cellStyle name="Note 2 3 7 2 2" xfId="2462" xr:uid="{00000000-0005-0000-0000-000047070000}"/>
    <cellStyle name="Note 2 3 7 2 3" xfId="3495" xr:uid="{00000000-0005-0000-0000-000048070000}"/>
    <cellStyle name="Note 2 3 8" xfId="442" xr:uid="{00000000-0005-0000-0000-000049070000}"/>
    <cellStyle name="Note 2 3 8 2" xfId="1465" xr:uid="{00000000-0005-0000-0000-00004A070000}"/>
    <cellStyle name="Note 2 3 8 2 2" xfId="2552" xr:uid="{00000000-0005-0000-0000-00004B070000}"/>
    <cellStyle name="Note 2 3 8 2 3" xfId="3585" xr:uid="{00000000-0005-0000-0000-00004C070000}"/>
    <cellStyle name="Note 2 3 9" xfId="458" xr:uid="{00000000-0005-0000-0000-00004D070000}"/>
    <cellStyle name="Note 2 3 9 2" xfId="1481" xr:uid="{00000000-0005-0000-0000-00004E070000}"/>
    <cellStyle name="Note 2 3 9 2 2" xfId="2568" xr:uid="{00000000-0005-0000-0000-00004F070000}"/>
    <cellStyle name="Note 2 3 9 2 3" xfId="3601" xr:uid="{00000000-0005-0000-0000-000050070000}"/>
    <cellStyle name="Note 2 4" xfId="160" xr:uid="{00000000-0005-0000-0000-000051070000}"/>
    <cellStyle name="Note 2 4 10" xfId="543" xr:uid="{00000000-0005-0000-0000-000052070000}"/>
    <cellStyle name="Note 2 4 10 2" xfId="1527" xr:uid="{00000000-0005-0000-0000-000053070000}"/>
    <cellStyle name="Note 2 4 10 2 2" xfId="2602" xr:uid="{00000000-0005-0000-0000-000054070000}"/>
    <cellStyle name="Note 2 4 10 2 3" xfId="3635" xr:uid="{00000000-0005-0000-0000-000055070000}"/>
    <cellStyle name="Note 2 4 11" xfId="629" xr:uid="{00000000-0005-0000-0000-000056070000}"/>
    <cellStyle name="Note 2 4 11 2" xfId="1613" xr:uid="{00000000-0005-0000-0000-000057070000}"/>
    <cellStyle name="Note 2 4 11 2 2" xfId="2688" xr:uid="{00000000-0005-0000-0000-000058070000}"/>
    <cellStyle name="Note 2 4 11 2 3" xfId="3721" xr:uid="{00000000-0005-0000-0000-000059070000}"/>
    <cellStyle name="Note 2 4 12" xfId="656" xr:uid="{00000000-0005-0000-0000-00005A070000}"/>
    <cellStyle name="Note 2 4 12 2" xfId="1640" xr:uid="{00000000-0005-0000-0000-00005B070000}"/>
    <cellStyle name="Note 2 4 12 2 2" xfId="2715" xr:uid="{00000000-0005-0000-0000-00005C070000}"/>
    <cellStyle name="Note 2 4 12 2 3" xfId="3748" xr:uid="{00000000-0005-0000-0000-00005D070000}"/>
    <cellStyle name="Note 2 4 13" xfId="581" xr:uid="{00000000-0005-0000-0000-00005E070000}"/>
    <cellStyle name="Note 2 4 13 2" xfId="1565" xr:uid="{00000000-0005-0000-0000-00005F070000}"/>
    <cellStyle name="Note 2 4 13 2 2" xfId="2640" xr:uid="{00000000-0005-0000-0000-000060070000}"/>
    <cellStyle name="Note 2 4 13 2 3" xfId="3673" xr:uid="{00000000-0005-0000-0000-000061070000}"/>
    <cellStyle name="Note 2 4 14" xfId="757" xr:uid="{00000000-0005-0000-0000-000062070000}"/>
    <cellStyle name="Note 2 4 14 2" xfId="1719" xr:uid="{00000000-0005-0000-0000-000063070000}"/>
    <cellStyle name="Note 2 4 14 2 2" xfId="2794" xr:uid="{00000000-0005-0000-0000-000064070000}"/>
    <cellStyle name="Note 2 4 14 2 3" xfId="3827" xr:uid="{00000000-0005-0000-0000-000065070000}"/>
    <cellStyle name="Note 2 4 15" xfId="808" xr:uid="{00000000-0005-0000-0000-000066070000}"/>
    <cellStyle name="Note 2 4 15 2" xfId="1770" xr:uid="{00000000-0005-0000-0000-000067070000}"/>
    <cellStyle name="Note 2 4 15 2 2" xfId="2845" xr:uid="{00000000-0005-0000-0000-000068070000}"/>
    <cellStyle name="Note 2 4 15 2 3" xfId="3878" xr:uid="{00000000-0005-0000-0000-000069070000}"/>
    <cellStyle name="Note 2 4 16" xfId="820" xr:uid="{00000000-0005-0000-0000-00006A070000}"/>
    <cellStyle name="Note 2 4 16 2" xfId="1782" xr:uid="{00000000-0005-0000-0000-00006B070000}"/>
    <cellStyle name="Note 2 4 16 2 2" xfId="2857" xr:uid="{00000000-0005-0000-0000-00006C070000}"/>
    <cellStyle name="Note 2 4 16 2 3" xfId="3890" xr:uid="{00000000-0005-0000-0000-00006D070000}"/>
    <cellStyle name="Note 2 4 17" xfId="887" xr:uid="{00000000-0005-0000-0000-00006E070000}"/>
    <cellStyle name="Note 2 4 17 2" xfId="1849" xr:uid="{00000000-0005-0000-0000-00006F070000}"/>
    <cellStyle name="Note 2 4 17 2 2" xfId="2924" xr:uid="{00000000-0005-0000-0000-000070070000}"/>
    <cellStyle name="Note 2 4 17 2 3" xfId="3957" xr:uid="{00000000-0005-0000-0000-000071070000}"/>
    <cellStyle name="Note 2 4 18" xfId="903" xr:uid="{00000000-0005-0000-0000-000072070000}"/>
    <cellStyle name="Note 2 4 18 2" xfId="1865" xr:uid="{00000000-0005-0000-0000-000073070000}"/>
    <cellStyle name="Note 2 4 18 2 2" xfId="2940" xr:uid="{00000000-0005-0000-0000-000074070000}"/>
    <cellStyle name="Note 2 4 18 2 3" xfId="3973" xr:uid="{00000000-0005-0000-0000-000075070000}"/>
    <cellStyle name="Note 2 4 19" xfId="982" xr:uid="{00000000-0005-0000-0000-000076070000}"/>
    <cellStyle name="Note 2 4 19 2" xfId="1939" xr:uid="{00000000-0005-0000-0000-000077070000}"/>
    <cellStyle name="Note 2 4 19 2 2" xfId="3014" xr:uid="{00000000-0005-0000-0000-000078070000}"/>
    <cellStyle name="Note 2 4 19 2 3" xfId="4047" xr:uid="{00000000-0005-0000-0000-000079070000}"/>
    <cellStyle name="Note 2 4 19 3" xfId="2070" xr:uid="{00000000-0005-0000-0000-00007A070000}"/>
    <cellStyle name="Note 2 4 19 4" xfId="3103" xr:uid="{00000000-0005-0000-0000-00007B070000}"/>
    <cellStyle name="Note 2 4 2" xfId="231" xr:uid="{00000000-0005-0000-0000-00007C070000}"/>
    <cellStyle name="Note 2 4 2 2" xfId="1260" xr:uid="{00000000-0005-0000-0000-00007D070000}"/>
    <cellStyle name="Note 2 4 2 2 2" xfId="2347" xr:uid="{00000000-0005-0000-0000-00007E070000}"/>
    <cellStyle name="Note 2 4 2 2 3" xfId="3380" xr:uid="{00000000-0005-0000-0000-00007F070000}"/>
    <cellStyle name="Note 2 4 2 3" xfId="1121" xr:uid="{00000000-0005-0000-0000-000080070000}"/>
    <cellStyle name="Note 2 4 2 3 2" xfId="2208" xr:uid="{00000000-0005-0000-0000-000081070000}"/>
    <cellStyle name="Note 2 4 2 3 3" xfId="3241" xr:uid="{00000000-0005-0000-0000-000082070000}"/>
    <cellStyle name="Note 2 4 20" xfId="995" xr:uid="{00000000-0005-0000-0000-000083070000}"/>
    <cellStyle name="Note 2 4 20 2" xfId="1950" xr:uid="{00000000-0005-0000-0000-000084070000}"/>
    <cellStyle name="Note 2 4 20 2 2" xfId="3025" xr:uid="{00000000-0005-0000-0000-000085070000}"/>
    <cellStyle name="Note 2 4 20 2 3" xfId="4058" xr:uid="{00000000-0005-0000-0000-000086070000}"/>
    <cellStyle name="Note 2 4 20 3" xfId="2083" xr:uid="{00000000-0005-0000-0000-000087070000}"/>
    <cellStyle name="Note 2 4 20 4" xfId="3116" xr:uid="{00000000-0005-0000-0000-000088070000}"/>
    <cellStyle name="Note 2 4 21" xfId="1022" xr:uid="{00000000-0005-0000-0000-000089070000}"/>
    <cellStyle name="Note 2 4 21 2" xfId="2110" xr:uid="{00000000-0005-0000-0000-00008A070000}"/>
    <cellStyle name="Note 2 4 21 3" xfId="3143" xr:uid="{00000000-0005-0000-0000-00008B070000}"/>
    <cellStyle name="Note 2 4 22" xfId="1195" xr:uid="{00000000-0005-0000-0000-00008C070000}"/>
    <cellStyle name="Note 2 4 22 2" xfId="2282" xr:uid="{00000000-0005-0000-0000-00008D070000}"/>
    <cellStyle name="Note 2 4 22 3" xfId="3315" xr:uid="{00000000-0005-0000-0000-00008E070000}"/>
    <cellStyle name="Note 2 4 23" xfId="1689" xr:uid="{00000000-0005-0000-0000-00008F070000}"/>
    <cellStyle name="Note 2 4 23 2" xfId="2764" xr:uid="{00000000-0005-0000-0000-000090070000}"/>
    <cellStyle name="Note 2 4 23 3" xfId="3797" xr:uid="{00000000-0005-0000-0000-000091070000}"/>
    <cellStyle name="Note 2 4 24" xfId="1995" xr:uid="{00000000-0005-0000-0000-000092070000}"/>
    <cellStyle name="Note 2 4 24 2" xfId="3069" xr:uid="{00000000-0005-0000-0000-000093070000}"/>
    <cellStyle name="Note 2 4 24 3" xfId="4102" xr:uid="{00000000-0005-0000-0000-000094070000}"/>
    <cellStyle name="Note 2 4 3" xfId="283" xr:uid="{00000000-0005-0000-0000-000095070000}"/>
    <cellStyle name="Note 2 4 3 2" xfId="1307" xr:uid="{00000000-0005-0000-0000-000096070000}"/>
    <cellStyle name="Note 2 4 3 2 2" xfId="2394" xr:uid="{00000000-0005-0000-0000-000097070000}"/>
    <cellStyle name="Note 2 4 3 2 3" xfId="3427" xr:uid="{00000000-0005-0000-0000-000098070000}"/>
    <cellStyle name="Note 2 4 3 3" xfId="1147" xr:uid="{00000000-0005-0000-0000-000099070000}"/>
    <cellStyle name="Note 2 4 3 3 2" xfId="2234" xr:uid="{00000000-0005-0000-0000-00009A070000}"/>
    <cellStyle name="Note 2 4 3 3 3" xfId="3267" xr:uid="{00000000-0005-0000-0000-00009B070000}"/>
    <cellStyle name="Note 2 4 4" xfId="309" xr:uid="{00000000-0005-0000-0000-00009C070000}"/>
    <cellStyle name="Note 2 4 4 2" xfId="1332" xr:uid="{00000000-0005-0000-0000-00009D070000}"/>
    <cellStyle name="Note 2 4 4 2 2" xfId="2419" xr:uid="{00000000-0005-0000-0000-00009E070000}"/>
    <cellStyle name="Note 2 4 4 2 3" xfId="3452" xr:uid="{00000000-0005-0000-0000-00009F070000}"/>
    <cellStyle name="Note 2 4 4 3" xfId="1172" xr:uid="{00000000-0005-0000-0000-0000A0070000}"/>
    <cellStyle name="Note 2 4 4 3 2" xfId="2259" xr:uid="{00000000-0005-0000-0000-0000A1070000}"/>
    <cellStyle name="Note 2 4 4 3 3" xfId="3292" xr:uid="{00000000-0005-0000-0000-0000A2070000}"/>
    <cellStyle name="Note 2 4 5" xfId="193" xr:uid="{00000000-0005-0000-0000-0000A3070000}"/>
    <cellStyle name="Note 2 4 5 2" xfId="1223" xr:uid="{00000000-0005-0000-0000-0000A4070000}"/>
    <cellStyle name="Note 2 4 5 2 2" xfId="2310" xr:uid="{00000000-0005-0000-0000-0000A5070000}"/>
    <cellStyle name="Note 2 4 5 2 3" xfId="3343" xr:uid="{00000000-0005-0000-0000-0000A6070000}"/>
    <cellStyle name="Note 2 4 6" xfId="361" xr:uid="{00000000-0005-0000-0000-0000A7070000}"/>
    <cellStyle name="Note 2 4 6 2" xfId="1384" xr:uid="{00000000-0005-0000-0000-0000A8070000}"/>
    <cellStyle name="Note 2 4 6 2 2" xfId="2471" xr:uid="{00000000-0005-0000-0000-0000A9070000}"/>
    <cellStyle name="Note 2 4 6 2 3" xfId="3504" xr:uid="{00000000-0005-0000-0000-0000AA070000}"/>
    <cellStyle name="Note 2 4 7" xfId="383" xr:uid="{00000000-0005-0000-0000-0000AB070000}"/>
    <cellStyle name="Note 2 4 7 2" xfId="1406" xr:uid="{00000000-0005-0000-0000-0000AC070000}"/>
    <cellStyle name="Note 2 4 7 2 2" xfId="2493" xr:uid="{00000000-0005-0000-0000-0000AD070000}"/>
    <cellStyle name="Note 2 4 7 2 3" xfId="3526" xr:uid="{00000000-0005-0000-0000-0000AE070000}"/>
    <cellStyle name="Note 2 4 8" xfId="446" xr:uid="{00000000-0005-0000-0000-0000AF070000}"/>
    <cellStyle name="Note 2 4 8 2" xfId="1469" xr:uid="{00000000-0005-0000-0000-0000B0070000}"/>
    <cellStyle name="Note 2 4 8 2 2" xfId="2556" xr:uid="{00000000-0005-0000-0000-0000B1070000}"/>
    <cellStyle name="Note 2 4 8 2 3" xfId="3589" xr:uid="{00000000-0005-0000-0000-0000B2070000}"/>
    <cellStyle name="Note 2 4 9" xfId="462" xr:uid="{00000000-0005-0000-0000-0000B3070000}"/>
    <cellStyle name="Note 2 4 9 2" xfId="1485" xr:uid="{00000000-0005-0000-0000-0000B4070000}"/>
    <cellStyle name="Note 2 4 9 2 2" xfId="2572" xr:uid="{00000000-0005-0000-0000-0000B5070000}"/>
    <cellStyle name="Note 2 4 9 2 3" xfId="3605" xr:uid="{00000000-0005-0000-0000-0000B6070000}"/>
    <cellStyle name="Note 2 5" xfId="260" xr:uid="{00000000-0005-0000-0000-0000B7070000}"/>
    <cellStyle name="Note 2 5 2" xfId="1286" xr:uid="{00000000-0005-0000-0000-0000B8070000}"/>
    <cellStyle name="Note 2 5 2 2" xfId="2373" xr:uid="{00000000-0005-0000-0000-0000B9070000}"/>
    <cellStyle name="Note 2 5 2 3" xfId="3406" xr:uid="{00000000-0005-0000-0000-0000BA070000}"/>
    <cellStyle name="Note 2 5 3" xfId="1073" xr:uid="{00000000-0005-0000-0000-0000BB070000}"/>
    <cellStyle name="Note 2 5 3 2" xfId="2160" xr:uid="{00000000-0005-0000-0000-0000BC070000}"/>
    <cellStyle name="Note 2 5 3 3" xfId="3193" xr:uid="{00000000-0005-0000-0000-0000BD070000}"/>
    <cellStyle name="Note 2 6" xfId="223" xr:uid="{00000000-0005-0000-0000-0000BE070000}"/>
    <cellStyle name="Note 2 6 2" xfId="1252" xr:uid="{00000000-0005-0000-0000-0000BF070000}"/>
    <cellStyle name="Note 2 6 2 2" xfId="2339" xr:uid="{00000000-0005-0000-0000-0000C0070000}"/>
    <cellStyle name="Note 2 6 2 3" xfId="3372" xr:uid="{00000000-0005-0000-0000-0000C1070000}"/>
    <cellStyle name="Note 2 6 3" xfId="1054" xr:uid="{00000000-0005-0000-0000-0000C2070000}"/>
    <cellStyle name="Note 2 6 3 2" xfId="2141" xr:uid="{00000000-0005-0000-0000-0000C3070000}"/>
    <cellStyle name="Note 2 6 3 3" xfId="3174" xr:uid="{00000000-0005-0000-0000-0000C4070000}"/>
    <cellStyle name="Note 2 7" xfId="48" xr:uid="{00000000-0005-0000-0000-0000C5070000}"/>
    <cellStyle name="Note 2 7 2" xfId="1165" xr:uid="{00000000-0005-0000-0000-0000C6070000}"/>
    <cellStyle name="Note 2 7 2 2" xfId="2252" xr:uid="{00000000-0005-0000-0000-0000C7070000}"/>
    <cellStyle name="Note 2 7 2 3" xfId="3285" xr:uid="{00000000-0005-0000-0000-0000C8070000}"/>
    <cellStyle name="Note 2 7 3" xfId="1107" xr:uid="{00000000-0005-0000-0000-0000C9070000}"/>
    <cellStyle name="Note 2 7 3 2" xfId="2194" xr:uid="{00000000-0005-0000-0000-0000CA070000}"/>
    <cellStyle name="Note 2 7 3 3" xfId="3227" xr:uid="{00000000-0005-0000-0000-0000CB070000}"/>
    <cellStyle name="Note 2 8" xfId="323" xr:uid="{00000000-0005-0000-0000-0000CC070000}"/>
    <cellStyle name="Note 2 8 2" xfId="1346" xr:uid="{00000000-0005-0000-0000-0000CD070000}"/>
    <cellStyle name="Note 2 8 2 2" xfId="2433" xr:uid="{00000000-0005-0000-0000-0000CE070000}"/>
    <cellStyle name="Note 2 8 2 3" xfId="3466" xr:uid="{00000000-0005-0000-0000-0000CF070000}"/>
    <cellStyle name="Note 2 9" xfId="333" xr:uid="{00000000-0005-0000-0000-0000D0070000}"/>
    <cellStyle name="Note 2 9 2" xfId="1356" xr:uid="{00000000-0005-0000-0000-0000D1070000}"/>
    <cellStyle name="Note 2 9 2 2" xfId="2443" xr:uid="{00000000-0005-0000-0000-0000D2070000}"/>
    <cellStyle name="Note 2 9 2 3" xfId="3476" xr:uid="{00000000-0005-0000-0000-0000D3070000}"/>
    <cellStyle name="Note 3" xfId="110" xr:uid="{00000000-0005-0000-0000-0000D4070000}"/>
    <cellStyle name="Note 3 10" xfId="530" xr:uid="{00000000-0005-0000-0000-0000D5070000}"/>
    <cellStyle name="Note 3 10 2" xfId="1514" xr:uid="{00000000-0005-0000-0000-0000D6070000}"/>
    <cellStyle name="Note 3 10 2 2" xfId="2589" xr:uid="{00000000-0005-0000-0000-0000D7070000}"/>
    <cellStyle name="Note 3 10 2 3" xfId="3622" xr:uid="{00000000-0005-0000-0000-0000D8070000}"/>
    <cellStyle name="Note 3 11" xfId="609" xr:uid="{00000000-0005-0000-0000-0000D9070000}"/>
    <cellStyle name="Note 3 11 2" xfId="1593" xr:uid="{00000000-0005-0000-0000-0000DA070000}"/>
    <cellStyle name="Note 3 11 2 2" xfId="2668" xr:uid="{00000000-0005-0000-0000-0000DB070000}"/>
    <cellStyle name="Note 3 11 2 3" xfId="3701" xr:uid="{00000000-0005-0000-0000-0000DC070000}"/>
    <cellStyle name="Note 3 12" xfId="598" xr:uid="{00000000-0005-0000-0000-0000DD070000}"/>
    <cellStyle name="Note 3 12 2" xfId="1582" xr:uid="{00000000-0005-0000-0000-0000DE070000}"/>
    <cellStyle name="Note 3 12 2 2" xfId="2657" xr:uid="{00000000-0005-0000-0000-0000DF070000}"/>
    <cellStyle name="Note 3 12 2 3" xfId="3690" xr:uid="{00000000-0005-0000-0000-0000E0070000}"/>
    <cellStyle name="Note 3 13" xfId="562" xr:uid="{00000000-0005-0000-0000-0000E1070000}"/>
    <cellStyle name="Note 3 13 2" xfId="1546" xr:uid="{00000000-0005-0000-0000-0000E2070000}"/>
    <cellStyle name="Note 3 13 2 2" xfId="2621" xr:uid="{00000000-0005-0000-0000-0000E3070000}"/>
    <cellStyle name="Note 3 13 2 3" xfId="3654" xr:uid="{00000000-0005-0000-0000-0000E4070000}"/>
    <cellStyle name="Note 3 14" xfId="744" xr:uid="{00000000-0005-0000-0000-0000E5070000}"/>
    <cellStyle name="Note 3 14 2" xfId="1706" xr:uid="{00000000-0005-0000-0000-0000E6070000}"/>
    <cellStyle name="Note 3 14 2 2" xfId="2781" xr:uid="{00000000-0005-0000-0000-0000E7070000}"/>
    <cellStyle name="Note 3 14 2 3" xfId="3814" xr:uid="{00000000-0005-0000-0000-0000E8070000}"/>
    <cellStyle name="Note 3 15" xfId="788" xr:uid="{00000000-0005-0000-0000-0000E9070000}"/>
    <cellStyle name="Note 3 15 2" xfId="1750" xr:uid="{00000000-0005-0000-0000-0000EA070000}"/>
    <cellStyle name="Note 3 15 2 2" xfId="2825" xr:uid="{00000000-0005-0000-0000-0000EB070000}"/>
    <cellStyle name="Note 3 15 2 3" xfId="3858" xr:uid="{00000000-0005-0000-0000-0000EC070000}"/>
    <cellStyle name="Note 3 16" xfId="798" xr:uid="{00000000-0005-0000-0000-0000ED070000}"/>
    <cellStyle name="Note 3 16 2" xfId="1760" xr:uid="{00000000-0005-0000-0000-0000EE070000}"/>
    <cellStyle name="Note 3 16 2 2" xfId="2835" xr:uid="{00000000-0005-0000-0000-0000EF070000}"/>
    <cellStyle name="Note 3 16 2 3" xfId="3868" xr:uid="{00000000-0005-0000-0000-0000F0070000}"/>
    <cellStyle name="Note 3 17" xfId="864" xr:uid="{00000000-0005-0000-0000-0000F1070000}"/>
    <cellStyle name="Note 3 17 2" xfId="1826" xr:uid="{00000000-0005-0000-0000-0000F2070000}"/>
    <cellStyle name="Note 3 17 2 2" xfId="2901" xr:uid="{00000000-0005-0000-0000-0000F3070000}"/>
    <cellStyle name="Note 3 17 2 3" xfId="3934" xr:uid="{00000000-0005-0000-0000-0000F4070000}"/>
    <cellStyle name="Note 3 18" xfId="845" xr:uid="{00000000-0005-0000-0000-0000F5070000}"/>
    <cellStyle name="Note 3 18 2" xfId="1807" xr:uid="{00000000-0005-0000-0000-0000F6070000}"/>
    <cellStyle name="Note 3 18 2 2" xfId="2882" xr:uid="{00000000-0005-0000-0000-0000F7070000}"/>
    <cellStyle name="Note 3 18 2 3" xfId="3915" xr:uid="{00000000-0005-0000-0000-0000F8070000}"/>
    <cellStyle name="Note 3 19" xfId="916" xr:uid="{00000000-0005-0000-0000-0000F9070000}"/>
    <cellStyle name="Note 3 19 2" xfId="1877" xr:uid="{00000000-0005-0000-0000-0000FA070000}"/>
    <cellStyle name="Note 3 19 2 2" xfId="2952" xr:uid="{00000000-0005-0000-0000-0000FB070000}"/>
    <cellStyle name="Note 3 19 2 3" xfId="3985" xr:uid="{00000000-0005-0000-0000-0000FC070000}"/>
    <cellStyle name="Note 3 19 3" xfId="2025" xr:uid="{00000000-0005-0000-0000-0000FD070000}"/>
    <cellStyle name="Note 3 19 4" xfId="2005" xr:uid="{00000000-0005-0000-0000-0000FE070000}"/>
    <cellStyle name="Note 3 2" xfId="198" xr:uid="{00000000-0005-0000-0000-0000FF070000}"/>
    <cellStyle name="Note 3 2 2" xfId="1228" xr:uid="{00000000-0005-0000-0000-000000080000}"/>
    <cellStyle name="Note 3 2 2 2" xfId="2315" xr:uid="{00000000-0005-0000-0000-000001080000}"/>
    <cellStyle name="Note 3 2 2 3" xfId="3348" xr:uid="{00000000-0005-0000-0000-000002080000}"/>
    <cellStyle name="Note 3 2 3" xfId="1082" xr:uid="{00000000-0005-0000-0000-000003080000}"/>
    <cellStyle name="Note 3 2 3 2" xfId="2169" xr:uid="{00000000-0005-0000-0000-000004080000}"/>
    <cellStyle name="Note 3 2 3 3" xfId="3202" xr:uid="{00000000-0005-0000-0000-000005080000}"/>
    <cellStyle name="Note 3 20" xfId="959" xr:uid="{00000000-0005-0000-0000-000006080000}"/>
    <cellStyle name="Note 3 20 2" xfId="1917" xr:uid="{00000000-0005-0000-0000-000007080000}"/>
    <cellStyle name="Note 3 20 2 2" xfId="2992" xr:uid="{00000000-0005-0000-0000-000008080000}"/>
    <cellStyle name="Note 3 20 2 3" xfId="4025" xr:uid="{00000000-0005-0000-0000-000009080000}"/>
    <cellStyle name="Note 3 20 3" xfId="2055" xr:uid="{00000000-0005-0000-0000-00000A080000}"/>
    <cellStyle name="Note 3 20 4" xfId="3088" xr:uid="{00000000-0005-0000-0000-00000B080000}"/>
    <cellStyle name="Note 3 21" xfId="1009" xr:uid="{00000000-0005-0000-0000-00000C080000}"/>
    <cellStyle name="Note 3 21 2" xfId="2097" xr:uid="{00000000-0005-0000-0000-00000D080000}"/>
    <cellStyle name="Note 3 21 3" xfId="3130" xr:uid="{00000000-0005-0000-0000-00000E080000}"/>
    <cellStyle name="Note 3 22" xfId="1137" xr:uid="{00000000-0005-0000-0000-00000F080000}"/>
    <cellStyle name="Note 3 22 2" xfId="2224" xr:uid="{00000000-0005-0000-0000-000010080000}"/>
    <cellStyle name="Note 3 22 3" xfId="3257" xr:uid="{00000000-0005-0000-0000-000011080000}"/>
    <cellStyle name="Note 3 23" xfId="1179" xr:uid="{00000000-0005-0000-0000-000012080000}"/>
    <cellStyle name="Note 3 23 2" xfId="2266" xr:uid="{00000000-0005-0000-0000-000013080000}"/>
    <cellStyle name="Note 3 23 3" xfId="3299" xr:uid="{00000000-0005-0000-0000-000014080000}"/>
    <cellStyle name="Note 3 24" xfId="1972" xr:uid="{00000000-0005-0000-0000-000015080000}"/>
    <cellStyle name="Note 3 24 2" xfId="3046" xr:uid="{00000000-0005-0000-0000-000016080000}"/>
    <cellStyle name="Note 3 24 3" xfId="4079" xr:uid="{00000000-0005-0000-0000-000017080000}"/>
    <cellStyle name="Note 3 3" xfId="251" xr:uid="{00000000-0005-0000-0000-000018080000}"/>
    <cellStyle name="Note 3 3 2" xfId="1278" xr:uid="{00000000-0005-0000-0000-000019080000}"/>
    <cellStyle name="Note 3 3 2 2" xfId="2365" xr:uid="{00000000-0005-0000-0000-00001A080000}"/>
    <cellStyle name="Note 3 3 2 3" xfId="3398" xr:uid="{00000000-0005-0000-0000-00001B080000}"/>
    <cellStyle name="Note 3 3 3" xfId="1050" xr:uid="{00000000-0005-0000-0000-00001C080000}"/>
    <cellStyle name="Note 3 3 3 2" xfId="2137" xr:uid="{00000000-0005-0000-0000-00001D080000}"/>
    <cellStyle name="Note 3 3 3 3" xfId="3170" xr:uid="{00000000-0005-0000-0000-00001E080000}"/>
    <cellStyle name="Note 3 4" xfId="266" xr:uid="{00000000-0005-0000-0000-00001F080000}"/>
    <cellStyle name="Note 3 4 2" xfId="1292" xr:uid="{00000000-0005-0000-0000-000020080000}"/>
    <cellStyle name="Note 3 4 2 2" xfId="2379" xr:uid="{00000000-0005-0000-0000-000021080000}"/>
    <cellStyle name="Note 3 4 2 3" xfId="3412" xr:uid="{00000000-0005-0000-0000-000022080000}"/>
    <cellStyle name="Note 3 4 3" xfId="1038" xr:uid="{00000000-0005-0000-0000-000023080000}"/>
    <cellStyle name="Note 3 4 3 2" xfId="2126" xr:uid="{00000000-0005-0000-0000-000024080000}"/>
    <cellStyle name="Note 3 4 3 3" xfId="3159" xr:uid="{00000000-0005-0000-0000-000025080000}"/>
    <cellStyle name="Note 3 5" xfId="186" xr:uid="{00000000-0005-0000-0000-000026080000}"/>
    <cellStyle name="Note 3 5 2" xfId="1217" xr:uid="{00000000-0005-0000-0000-000027080000}"/>
    <cellStyle name="Note 3 5 2 2" xfId="2304" xr:uid="{00000000-0005-0000-0000-000028080000}"/>
    <cellStyle name="Note 3 5 2 3" xfId="3337" xr:uid="{00000000-0005-0000-0000-000029080000}"/>
    <cellStyle name="Note 3 6" xfId="342" xr:uid="{00000000-0005-0000-0000-00002A080000}"/>
    <cellStyle name="Note 3 6 2" xfId="1365" xr:uid="{00000000-0005-0000-0000-00002B080000}"/>
    <cellStyle name="Note 3 6 2 2" xfId="2452" xr:uid="{00000000-0005-0000-0000-00002C080000}"/>
    <cellStyle name="Note 3 6 2 3" xfId="3485" xr:uid="{00000000-0005-0000-0000-00002D080000}"/>
    <cellStyle name="Note 3 7" xfId="348" xr:uid="{00000000-0005-0000-0000-00002E080000}"/>
    <cellStyle name="Note 3 7 2" xfId="1371" xr:uid="{00000000-0005-0000-0000-00002F080000}"/>
    <cellStyle name="Note 3 7 2 2" xfId="2458" xr:uid="{00000000-0005-0000-0000-000030080000}"/>
    <cellStyle name="Note 3 7 2 3" xfId="3491" xr:uid="{00000000-0005-0000-0000-000031080000}"/>
    <cellStyle name="Note 3 8" xfId="423" xr:uid="{00000000-0005-0000-0000-000032080000}"/>
    <cellStyle name="Note 3 8 2" xfId="1446" xr:uid="{00000000-0005-0000-0000-000033080000}"/>
    <cellStyle name="Note 3 8 2 2" xfId="2533" xr:uid="{00000000-0005-0000-0000-000034080000}"/>
    <cellStyle name="Note 3 8 2 3" xfId="3566" xr:uid="{00000000-0005-0000-0000-000035080000}"/>
    <cellStyle name="Note 3 9" xfId="400" xr:uid="{00000000-0005-0000-0000-000036080000}"/>
    <cellStyle name="Note 3 9 2" xfId="1423" xr:uid="{00000000-0005-0000-0000-000037080000}"/>
    <cellStyle name="Note 3 9 2 2" xfId="2510" xr:uid="{00000000-0005-0000-0000-000038080000}"/>
    <cellStyle name="Note 3 9 2 3" xfId="3543" xr:uid="{00000000-0005-0000-0000-000039080000}"/>
    <cellStyle name="Note 4" xfId="115" xr:uid="{00000000-0005-0000-0000-00003A080000}"/>
    <cellStyle name="Note 4 10" xfId="535" xr:uid="{00000000-0005-0000-0000-00003B080000}"/>
    <cellStyle name="Note 4 10 2" xfId="1519" xr:uid="{00000000-0005-0000-0000-00003C080000}"/>
    <cellStyle name="Note 4 10 2 2" xfId="2594" xr:uid="{00000000-0005-0000-0000-00003D080000}"/>
    <cellStyle name="Note 4 10 2 3" xfId="3627" xr:uid="{00000000-0005-0000-0000-00003E080000}"/>
    <cellStyle name="Note 4 11" xfId="554" xr:uid="{00000000-0005-0000-0000-00003F080000}"/>
    <cellStyle name="Note 4 11 2" xfId="1538" xr:uid="{00000000-0005-0000-0000-000040080000}"/>
    <cellStyle name="Note 4 11 2 2" xfId="2613" xr:uid="{00000000-0005-0000-0000-000041080000}"/>
    <cellStyle name="Note 4 11 2 3" xfId="3646" xr:uid="{00000000-0005-0000-0000-000042080000}"/>
    <cellStyle name="Note 4 12" xfId="579" xr:uid="{00000000-0005-0000-0000-000043080000}"/>
    <cellStyle name="Note 4 12 2" xfId="1563" xr:uid="{00000000-0005-0000-0000-000044080000}"/>
    <cellStyle name="Note 4 12 2 2" xfId="2638" xr:uid="{00000000-0005-0000-0000-000045080000}"/>
    <cellStyle name="Note 4 12 2 3" xfId="3671" xr:uid="{00000000-0005-0000-0000-000046080000}"/>
    <cellStyle name="Note 4 13" xfId="561" xr:uid="{00000000-0005-0000-0000-000047080000}"/>
    <cellStyle name="Note 4 13 2" xfId="1545" xr:uid="{00000000-0005-0000-0000-000048080000}"/>
    <cellStyle name="Note 4 13 2 2" xfId="2620" xr:uid="{00000000-0005-0000-0000-000049080000}"/>
    <cellStyle name="Note 4 13 2 3" xfId="3653" xr:uid="{00000000-0005-0000-0000-00004A080000}"/>
    <cellStyle name="Note 4 14" xfId="749" xr:uid="{00000000-0005-0000-0000-00004B080000}"/>
    <cellStyle name="Note 4 14 2" xfId="1711" xr:uid="{00000000-0005-0000-0000-00004C080000}"/>
    <cellStyle name="Note 4 14 2 2" xfId="2786" xr:uid="{00000000-0005-0000-0000-00004D080000}"/>
    <cellStyle name="Note 4 14 2 3" xfId="3819" xr:uid="{00000000-0005-0000-0000-00004E080000}"/>
    <cellStyle name="Note 4 15" xfId="793" xr:uid="{00000000-0005-0000-0000-00004F080000}"/>
    <cellStyle name="Note 4 15 2" xfId="1755" xr:uid="{00000000-0005-0000-0000-000050080000}"/>
    <cellStyle name="Note 4 15 2 2" xfId="2830" xr:uid="{00000000-0005-0000-0000-000051080000}"/>
    <cellStyle name="Note 4 15 2 3" xfId="3863" xr:uid="{00000000-0005-0000-0000-000052080000}"/>
    <cellStyle name="Note 4 16" xfId="772" xr:uid="{00000000-0005-0000-0000-000053080000}"/>
    <cellStyle name="Note 4 16 2" xfId="1734" xr:uid="{00000000-0005-0000-0000-000054080000}"/>
    <cellStyle name="Note 4 16 2 2" xfId="2809" xr:uid="{00000000-0005-0000-0000-000055080000}"/>
    <cellStyle name="Note 4 16 2 3" xfId="3842" xr:uid="{00000000-0005-0000-0000-000056080000}"/>
    <cellStyle name="Note 4 17" xfId="869" xr:uid="{00000000-0005-0000-0000-000057080000}"/>
    <cellStyle name="Note 4 17 2" xfId="1831" xr:uid="{00000000-0005-0000-0000-000058080000}"/>
    <cellStyle name="Note 4 17 2 2" xfId="2906" xr:uid="{00000000-0005-0000-0000-000059080000}"/>
    <cellStyle name="Note 4 17 2 3" xfId="3939" xr:uid="{00000000-0005-0000-0000-00005A080000}"/>
    <cellStyle name="Note 4 18" xfId="846" xr:uid="{00000000-0005-0000-0000-00005B080000}"/>
    <cellStyle name="Note 4 18 2" xfId="1808" xr:uid="{00000000-0005-0000-0000-00005C080000}"/>
    <cellStyle name="Note 4 18 2 2" xfId="2883" xr:uid="{00000000-0005-0000-0000-00005D080000}"/>
    <cellStyle name="Note 4 18 2 3" xfId="3916" xr:uid="{00000000-0005-0000-0000-00005E080000}"/>
    <cellStyle name="Note 4 19" xfId="950" xr:uid="{00000000-0005-0000-0000-00005F080000}"/>
    <cellStyle name="Note 4 19 2" xfId="1910" xr:uid="{00000000-0005-0000-0000-000060080000}"/>
    <cellStyle name="Note 4 19 2 2" xfId="2985" xr:uid="{00000000-0005-0000-0000-000061080000}"/>
    <cellStyle name="Note 4 19 2 3" xfId="4018" xr:uid="{00000000-0005-0000-0000-000062080000}"/>
    <cellStyle name="Note 4 19 3" xfId="2047" xr:uid="{00000000-0005-0000-0000-000063080000}"/>
    <cellStyle name="Note 4 19 4" xfId="3080" xr:uid="{00000000-0005-0000-0000-000064080000}"/>
    <cellStyle name="Note 4 2" xfId="196" xr:uid="{00000000-0005-0000-0000-000065080000}"/>
    <cellStyle name="Note 4 2 2" xfId="1226" xr:uid="{00000000-0005-0000-0000-000066080000}"/>
    <cellStyle name="Note 4 2 2 2" xfId="2313" xr:uid="{00000000-0005-0000-0000-000067080000}"/>
    <cellStyle name="Note 4 2 2 3" xfId="3346" xr:uid="{00000000-0005-0000-0000-000068080000}"/>
    <cellStyle name="Note 4 2 3" xfId="1087" xr:uid="{00000000-0005-0000-0000-000069080000}"/>
    <cellStyle name="Note 4 2 3 2" xfId="2174" xr:uid="{00000000-0005-0000-0000-00006A080000}"/>
    <cellStyle name="Note 4 2 3 3" xfId="3207" xr:uid="{00000000-0005-0000-0000-00006B080000}"/>
    <cellStyle name="Note 4 20" xfId="941" xr:uid="{00000000-0005-0000-0000-00006C080000}"/>
    <cellStyle name="Note 4 20 2" xfId="1902" xr:uid="{00000000-0005-0000-0000-00006D080000}"/>
    <cellStyle name="Note 4 20 2 2" xfId="2977" xr:uid="{00000000-0005-0000-0000-00006E080000}"/>
    <cellStyle name="Note 4 20 2 3" xfId="4010" xr:uid="{00000000-0005-0000-0000-00006F080000}"/>
    <cellStyle name="Note 4 20 3" xfId="2042" xr:uid="{00000000-0005-0000-0000-000070080000}"/>
    <cellStyle name="Note 4 20 4" xfId="2014" xr:uid="{00000000-0005-0000-0000-000071080000}"/>
    <cellStyle name="Note 4 21" xfId="1014" xr:uid="{00000000-0005-0000-0000-000072080000}"/>
    <cellStyle name="Note 4 21 2" xfId="2102" xr:uid="{00000000-0005-0000-0000-000073080000}"/>
    <cellStyle name="Note 4 21 3" xfId="3135" xr:uid="{00000000-0005-0000-0000-000074080000}"/>
    <cellStyle name="Note 4 22" xfId="1155" xr:uid="{00000000-0005-0000-0000-000075080000}"/>
    <cellStyle name="Note 4 22 2" xfId="2242" xr:uid="{00000000-0005-0000-0000-000076080000}"/>
    <cellStyle name="Note 4 22 3" xfId="3275" xr:uid="{00000000-0005-0000-0000-000077080000}"/>
    <cellStyle name="Note 4 23" xfId="1190" xr:uid="{00000000-0005-0000-0000-000078080000}"/>
    <cellStyle name="Note 4 23 2" xfId="2277" xr:uid="{00000000-0005-0000-0000-000079080000}"/>
    <cellStyle name="Note 4 23 3" xfId="3310" xr:uid="{00000000-0005-0000-0000-00007A080000}"/>
    <cellStyle name="Note 4 24" xfId="1035" xr:uid="{00000000-0005-0000-0000-00007B080000}"/>
    <cellStyle name="Note 4 24 2" xfId="2123" xr:uid="{00000000-0005-0000-0000-00007C080000}"/>
    <cellStyle name="Note 4 24 3" xfId="3156" xr:uid="{00000000-0005-0000-0000-00007D080000}"/>
    <cellStyle name="Note 4 3" xfId="220" xr:uid="{00000000-0005-0000-0000-00007E080000}"/>
    <cellStyle name="Note 4 3 2" xfId="1249" xr:uid="{00000000-0005-0000-0000-00007F080000}"/>
    <cellStyle name="Note 4 3 2 2" xfId="2336" xr:uid="{00000000-0005-0000-0000-000080080000}"/>
    <cellStyle name="Note 4 3 2 3" xfId="3369" xr:uid="{00000000-0005-0000-0000-000081080000}"/>
    <cellStyle name="Note 4 3 3" xfId="1047" xr:uid="{00000000-0005-0000-0000-000082080000}"/>
    <cellStyle name="Note 4 3 3 2" xfId="2134" xr:uid="{00000000-0005-0000-0000-000083080000}"/>
    <cellStyle name="Note 4 3 3 3" xfId="3167" xr:uid="{00000000-0005-0000-0000-000084080000}"/>
    <cellStyle name="Note 4 4" xfId="256" xr:uid="{00000000-0005-0000-0000-000085080000}"/>
    <cellStyle name="Note 4 4 2" xfId="1282" xr:uid="{00000000-0005-0000-0000-000086080000}"/>
    <cellStyle name="Note 4 4 2 2" xfId="2369" xr:uid="{00000000-0005-0000-0000-000087080000}"/>
    <cellStyle name="Note 4 4 2 3" xfId="3402" xr:uid="{00000000-0005-0000-0000-000088080000}"/>
    <cellStyle name="Note 4 4 3" xfId="1130" xr:uid="{00000000-0005-0000-0000-000089080000}"/>
    <cellStyle name="Note 4 4 3 2" xfId="2217" xr:uid="{00000000-0005-0000-0000-00008A080000}"/>
    <cellStyle name="Note 4 4 3 3" xfId="3250" xr:uid="{00000000-0005-0000-0000-00008B080000}"/>
    <cellStyle name="Note 4 5" xfId="187" xr:uid="{00000000-0005-0000-0000-00008C080000}"/>
    <cellStyle name="Note 4 5 2" xfId="1218" xr:uid="{00000000-0005-0000-0000-00008D080000}"/>
    <cellStyle name="Note 4 5 2 2" xfId="2305" xr:uid="{00000000-0005-0000-0000-00008E080000}"/>
    <cellStyle name="Note 4 5 2 3" xfId="3338" xr:uid="{00000000-0005-0000-0000-00008F080000}"/>
    <cellStyle name="Note 4 6" xfId="347" xr:uid="{00000000-0005-0000-0000-000090080000}"/>
    <cellStyle name="Note 4 6 2" xfId="1370" xr:uid="{00000000-0005-0000-0000-000091080000}"/>
    <cellStyle name="Note 4 6 2 2" xfId="2457" xr:uid="{00000000-0005-0000-0000-000092080000}"/>
    <cellStyle name="Note 4 6 2 3" xfId="3490" xr:uid="{00000000-0005-0000-0000-000093080000}"/>
    <cellStyle name="Note 4 7" xfId="349" xr:uid="{00000000-0005-0000-0000-000094080000}"/>
    <cellStyle name="Note 4 7 2" xfId="1372" xr:uid="{00000000-0005-0000-0000-000095080000}"/>
    <cellStyle name="Note 4 7 2 2" xfId="2459" xr:uid="{00000000-0005-0000-0000-000096080000}"/>
    <cellStyle name="Note 4 7 2 3" xfId="3492" xr:uid="{00000000-0005-0000-0000-000097080000}"/>
    <cellStyle name="Note 4 8" xfId="428" xr:uid="{00000000-0005-0000-0000-000098080000}"/>
    <cellStyle name="Note 4 8 2" xfId="1451" xr:uid="{00000000-0005-0000-0000-000099080000}"/>
    <cellStyle name="Note 4 8 2 2" xfId="2538" xr:uid="{00000000-0005-0000-0000-00009A080000}"/>
    <cellStyle name="Note 4 8 2 3" xfId="3571" xr:uid="{00000000-0005-0000-0000-00009B080000}"/>
    <cellStyle name="Note 4 9" xfId="397" xr:uid="{00000000-0005-0000-0000-00009C080000}"/>
    <cellStyle name="Note 4 9 2" xfId="1420" xr:uid="{00000000-0005-0000-0000-00009D080000}"/>
    <cellStyle name="Note 4 9 2 2" xfId="2507" xr:uid="{00000000-0005-0000-0000-00009E080000}"/>
    <cellStyle name="Note 4 9 2 3" xfId="3540" xr:uid="{00000000-0005-0000-0000-00009F080000}"/>
    <cellStyle name="Note 5" xfId="165" xr:uid="{00000000-0005-0000-0000-0000A0080000}"/>
    <cellStyle name="Note 5 10" xfId="547" xr:uid="{00000000-0005-0000-0000-0000A1080000}"/>
    <cellStyle name="Note 5 10 2" xfId="1531" xr:uid="{00000000-0005-0000-0000-0000A2080000}"/>
    <cellStyle name="Note 5 10 2 2" xfId="2606" xr:uid="{00000000-0005-0000-0000-0000A3080000}"/>
    <cellStyle name="Note 5 10 2 3" xfId="3639" xr:uid="{00000000-0005-0000-0000-0000A4080000}"/>
    <cellStyle name="Note 5 11" xfId="634" xr:uid="{00000000-0005-0000-0000-0000A5080000}"/>
    <cellStyle name="Note 5 11 2" xfId="1618" xr:uid="{00000000-0005-0000-0000-0000A6080000}"/>
    <cellStyle name="Note 5 11 2 2" xfId="2693" xr:uid="{00000000-0005-0000-0000-0000A7080000}"/>
    <cellStyle name="Note 5 11 2 3" xfId="3726" xr:uid="{00000000-0005-0000-0000-0000A8080000}"/>
    <cellStyle name="Note 5 12" xfId="661" xr:uid="{00000000-0005-0000-0000-0000A9080000}"/>
    <cellStyle name="Note 5 12 2" xfId="1645" xr:uid="{00000000-0005-0000-0000-0000AA080000}"/>
    <cellStyle name="Note 5 12 2 2" xfId="2720" xr:uid="{00000000-0005-0000-0000-0000AB080000}"/>
    <cellStyle name="Note 5 12 2 3" xfId="3753" xr:uid="{00000000-0005-0000-0000-0000AC080000}"/>
    <cellStyle name="Note 5 13" xfId="583" xr:uid="{00000000-0005-0000-0000-0000AD080000}"/>
    <cellStyle name="Note 5 13 2" xfId="1567" xr:uid="{00000000-0005-0000-0000-0000AE080000}"/>
    <cellStyle name="Note 5 13 2 2" xfId="2642" xr:uid="{00000000-0005-0000-0000-0000AF080000}"/>
    <cellStyle name="Note 5 13 2 3" xfId="3675" xr:uid="{00000000-0005-0000-0000-0000B0080000}"/>
    <cellStyle name="Note 5 14" xfId="761" xr:uid="{00000000-0005-0000-0000-0000B1080000}"/>
    <cellStyle name="Note 5 14 2" xfId="1723" xr:uid="{00000000-0005-0000-0000-0000B2080000}"/>
    <cellStyle name="Note 5 14 2 2" xfId="2798" xr:uid="{00000000-0005-0000-0000-0000B3080000}"/>
    <cellStyle name="Note 5 14 2 3" xfId="3831" xr:uid="{00000000-0005-0000-0000-0000B4080000}"/>
    <cellStyle name="Note 5 15" xfId="812" xr:uid="{00000000-0005-0000-0000-0000B5080000}"/>
    <cellStyle name="Note 5 15 2" xfId="1774" xr:uid="{00000000-0005-0000-0000-0000B6080000}"/>
    <cellStyle name="Note 5 15 2 2" xfId="2849" xr:uid="{00000000-0005-0000-0000-0000B7080000}"/>
    <cellStyle name="Note 5 15 2 3" xfId="3882" xr:uid="{00000000-0005-0000-0000-0000B8080000}"/>
    <cellStyle name="Note 5 16" xfId="767" xr:uid="{00000000-0005-0000-0000-0000B9080000}"/>
    <cellStyle name="Note 5 16 2" xfId="1729" xr:uid="{00000000-0005-0000-0000-0000BA080000}"/>
    <cellStyle name="Note 5 16 2 2" xfId="2804" xr:uid="{00000000-0005-0000-0000-0000BB080000}"/>
    <cellStyle name="Note 5 16 2 3" xfId="3837" xr:uid="{00000000-0005-0000-0000-0000BC080000}"/>
    <cellStyle name="Note 5 17" xfId="892" xr:uid="{00000000-0005-0000-0000-0000BD080000}"/>
    <cellStyle name="Note 5 17 2" xfId="1854" xr:uid="{00000000-0005-0000-0000-0000BE080000}"/>
    <cellStyle name="Note 5 17 2 2" xfId="2929" xr:uid="{00000000-0005-0000-0000-0000BF080000}"/>
    <cellStyle name="Note 5 17 2 3" xfId="3962" xr:uid="{00000000-0005-0000-0000-0000C0080000}"/>
    <cellStyle name="Note 5 18" xfId="908" xr:uid="{00000000-0005-0000-0000-0000C1080000}"/>
    <cellStyle name="Note 5 18 2" xfId="1870" xr:uid="{00000000-0005-0000-0000-0000C2080000}"/>
    <cellStyle name="Note 5 18 2 2" xfId="2945" xr:uid="{00000000-0005-0000-0000-0000C3080000}"/>
    <cellStyle name="Note 5 18 2 3" xfId="3978" xr:uid="{00000000-0005-0000-0000-0000C4080000}"/>
    <cellStyle name="Note 5 19" xfId="987" xr:uid="{00000000-0005-0000-0000-0000C5080000}"/>
    <cellStyle name="Note 5 19 2" xfId="1944" xr:uid="{00000000-0005-0000-0000-0000C6080000}"/>
    <cellStyle name="Note 5 19 2 2" xfId="3019" xr:uid="{00000000-0005-0000-0000-0000C7080000}"/>
    <cellStyle name="Note 5 19 2 3" xfId="4052" xr:uid="{00000000-0005-0000-0000-0000C8080000}"/>
    <cellStyle name="Note 5 19 3" xfId="2075" xr:uid="{00000000-0005-0000-0000-0000C9080000}"/>
    <cellStyle name="Note 5 19 4" xfId="3108" xr:uid="{00000000-0005-0000-0000-0000CA080000}"/>
    <cellStyle name="Note 5 2" xfId="207" xr:uid="{00000000-0005-0000-0000-0000CB080000}"/>
    <cellStyle name="Note 5 2 2" xfId="1237" xr:uid="{00000000-0005-0000-0000-0000CC080000}"/>
    <cellStyle name="Note 5 2 2 2" xfId="2324" xr:uid="{00000000-0005-0000-0000-0000CD080000}"/>
    <cellStyle name="Note 5 2 2 3" xfId="3357" xr:uid="{00000000-0005-0000-0000-0000CE080000}"/>
    <cellStyle name="Note 5 2 3" xfId="1126" xr:uid="{00000000-0005-0000-0000-0000CF080000}"/>
    <cellStyle name="Note 5 2 3 2" xfId="2213" xr:uid="{00000000-0005-0000-0000-0000D0080000}"/>
    <cellStyle name="Note 5 2 3 3" xfId="3246" xr:uid="{00000000-0005-0000-0000-0000D1080000}"/>
    <cellStyle name="Note 5 20" xfId="998" xr:uid="{00000000-0005-0000-0000-0000D2080000}"/>
    <cellStyle name="Note 5 20 2" xfId="1952" xr:uid="{00000000-0005-0000-0000-0000D3080000}"/>
    <cellStyle name="Note 5 20 2 2" xfId="3027" xr:uid="{00000000-0005-0000-0000-0000D4080000}"/>
    <cellStyle name="Note 5 20 2 3" xfId="4060" xr:uid="{00000000-0005-0000-0000-0000D5080000}"/>
    <cellStyle name="Note 5 20 3" xfId="2086" xr:uid="{00000000-0005-0000-0000-0000D6080000}"/>
    <cellStyle name="Note 5 20 4" xfId="3119" xr:uid="{00000000-0005-0000-0000-0000D7080000}"/>
    <cellStyle name="Note 5 21" xfId="1026" xr:uid="{00000000-0005-0000-0000-0000D8080000}"/>
    <cellStyle name="Note 5 21 2" xfId="2114" xr:uid="{00000000-0005-0000-0000-0000D9080000}"/>
    <cellStyle name="Note 5 21 3" xfId="3147" xr:uid="{00000000-0005-0000-0000-0000DA080000}"/>
    <cellStyle name="Note 5 22" xfId="1199" xr:uid="{00000000-0005-0000-0000-0000DB080000}"/>
    <cellStyle name="Note 5 22 2" xfId="2286" xr:uid="{00000000-0005-0000-0000-0000DC080000}"/>
    <cellStyle name="Note 5 22 3" xfId="3319" xr:uid="{00000000-0005-0000-0000-0000DD080000}"/>
    <cellStyle name="Note 5 23" xfId="1687" xr:uid="{00000000-0005-0000-0000-0000DE080000}"/>
    <cellStyle name="Note 5 23 2" xfId="2762" xr:uid="{00000000-0005-0000-0000-0000DF080000}"/>
    <cellStyle name="Note 5 23 3" xfId="3795" xr:uid="{00000000-0005-0000-0000-0000E0080000}"/>
    <cellStyle name="Note 5 24" xfId="2000" xr:uid="{00000000-0005-0000-0000-0000E1080000}"/>
    <cellStyle name="Note 5 24 2" xfId="3074" xr:uid="{00000000-0005-0000-0000-0000E2080000}"/>
    <cellStyle name="Note 5 24 3" xfId="4107" xr:uid="{00000000-0005-0000-0000-0000E3080000}"/>
    <cellStyle name="Note 5 3" xfId="288" xr:uid="{00000000-0005-0000-0000-0000E4080000}"/>
    <cellStyle name="Note 5 3 2" xfId="1311" xr:uid="{00000000-0005-0000-0000-0000E5080000}"/>
    <cellStyle name="Note 5 3 2 2" xfId="2398" xr:uid="{00000000-0005-0000-0000-0000E6080000}"/>
    <cellStyle name="Note 5 3 2 3" xfId="3431" xr:uid="{00000000-0005-0000-0000-0000E7080000}"/>
    <cellStyle name="Note 5 3 3" xfId="1152" xr:uid="{00000000-0005-0000-0000-0000E8080000}"/>
    <cellStyle name="Note 5 3 3 2" xfId="2239" xr:uid="{00000000-0005-0000-0000-0000E9080000}"/>
    <cellStyle name="Note 5 3 3 3" xfId="3272" xr:uid="{00000000-0005-0000-0000-0000EA080000}"/>
    <cellStyle name="Note 5 4" xfId="314" xr:uid="{00000000-0005-0000-0000-0000EB080000}"/>
    <cellStyle name="Note 5 4 2" xfId="1337" xr:uid="{00000000-0005-0000-0000-0000EC080000}"/>
    <cellStyle name="Note 5 4 2 2" xfId="2424" xr:uid="{00000000-0005-0000-0000-0000ED080000}"/>
    <cellStyle name="Note 5 4 2 3" xfId="3457" xr:uid="{00000000-0005-0000-0000-0000EE080000}"/>
    <cellStyle name="Note 5 4 3" xfId="1177" xr:uid="{00000000-0005-0000-0000-0000EF080000}"/>
    <cellStyle name="Note 5 4 3 2" xfId="2264" xr:uid="{00000000-0005-0000-0000-0000F0080000}"/>
    <cellStyle name="Note 5 4 3 3" xfId="3297" xr:uid="{00000000-0005-0000-0000-0000F1080000}"/>
    <cellStyle name="Note 5 5" xfId="269" xr:uid="{00000000-0005-0000-0000-0000F2080000}"/>
    <cellStyle name="Note 5 5 2" xfId="1295" xr:uid="{00000000-0005-0000-0000-0000F3080000}"/>
    <cellStyle name="Note 5 5 2 2" xfId="2382" xr:uid="{00000000-0005-0000-0000-0000F4080000}"/>
    <cellStyle name="Note 5 5 2 3" xfId="3415" xr:uid="{00000000-0005-0000-0000-0000F5080000}"/>
    <cellStyle name="Note 5 6" xfId="365" xr:uid="{00000000-0005-0000-0000-0000F6080000}"/>
    <cellStyle name="Note 5 6 2" xfId="1388" xr:uid="{00000000-0005-0000-0000-0000F7080000}"/>
    <cellStyle name="Note 5 6 2 2" xfId="2475" xr:uid="{00000000-0005-0000-0000-0000F8080000}"/>
    <cellStyle name="Note 5 6 2 3" xfId="3508" xr:uid="{00000000-0005-0000-0000-0000F9080000}"/>
    <cellStyle name="Note 5 7" xfId="372" xr:uid="{00000000-0005-0000-0000-0000FA080000}"/>
    <cellStyle name="Note 5 7 2" xfId="1395" xr:uid="{00000000-0005-0000-0000-0000FB080000}"/>
    <cellStyle name="Note 5 7 2 2" xfId="2482" xr:uid="{00000000-0005-0000-0000-0000FC080000}"/>
    <cellStyle name="Note 5 7 2 3" xfId="3515" xr:uid="{00000000-0005-0000-0000-0000FD080000}"/>
    <cellStyle name="Note 5 8" xfId="451" xr:uid="{00000000-0005-0000-0000-0000FE080000}"/>
    <cellStyle name="Note 5 8 2" xfId="1474" xr:uid="{00000000-0005-0000-0000-0000FF080000}"/>
    <cellStyle name="Note 5 8 2 2" xfId="2561" xr:uid="{00000000-0005-0000-0000-000000090000}"/>
    <cellStyle name="Note 5 8 2 3" xfId="3594" xr:uid="{00000000-0005-0000-0000-000001090000}"/>
    <cellStyle name="Note 5 9" xfId="467" xr:uid="{00000000-0005-0000-0000-000002090000}"/>
    <cellStyle name="Note 5 9 2" xfId="1490" xr:uid="{00000000-0005-0000-0000-000003090000}"/>
    <cellStyle name="Note 5 9 2 2" xfId="2577" xr:uid="{00000000-0005-0000-0000-000004090000}"/>
    <cellStyle name="Note 5 9 2 3" xfId="3610" xr:uid="{00000000-0005-0000-0000-000005090000}"/>
    <cellStyle name="Note 6" xfId="96" xr:uid="{00000000-0005-0000-0000-000006090000}"/>
    <cellStyle name="Note 6 10" xfId="436" xr:uid="{00000000-0005-0000-0000-000007090000}"/>
    <cellStyle name="Note 6 10 2" xfId="1459" xr:uid="{00000000-0005-0000-0000-000008090000}"/>
    <cellStyle name="Note 6 10 2 2" xfId="2546" xr:uid="{00000000-0005-0000-0000-000009090000}"/>
    <cellStyle name="Note 6 10 2 3" xfId="3579" xr:uid="{00000000-0005-0000-0000-00000A090000}"/>
    <cellStyle name="Note 6 11" xfId="573" xr:uid="{00000000-0005-0000-0000-00000B090000}"/>
    <cellStyle name="Note 6 11 2" xfId="1557" xr:uid="{00000000-0005-0000-0000-00000C090000}"/>
    <cellStyle name="Note 6 11 2 2" xfId="2632" xr:uid="{00000000-0005-0000-0000-00000D090000}"/>
    <cellStyle name="Note 6 11 2 3" xfId="3665" xr:uid="{00000000-0005-0000-0000-00000E090000}"/>
    <cellStyle name="Note 6 12" xfId="616" xr:uid="{00000000-0005-0000-0000-00000F090000}"/>
    <cellStyle name="Note 6 12 2" xfId="1600" xr:uid="{00000000-0005-0000-0000-000010090000}"/>
    <cellStyle name="Note 6 12 2 2" xfId="2675" xr:uid="{00000000-0005-0000-0000-000011090000}"/>
    <cellStyle name="Note 6 12 2 3" xfId="3708" xr:uid="{00000000-0005-0000-0000-000012090000}"/>
    <cellStyle name="Note 6 13" xfId="580" xr:uid="{00000000-0005-0000-0000-000013090000}"/>
    <cellStyle name="Note 6 13 2" xfId="1564" xr:uid="{00000000-0005-0000-0000-000014090000}"/>
    <cellStyle name="Note 6 13 2 2" xfId="2639" xr:uid="{00000000-0005-0000-0000-000015090000}"/>
    <cellStyle name="Note 6 13 2 3" xfId="3672" xr:uid="{00000000-0005-0000-0000-000016090000}"/>
    <cellStyle name="Note 6 14" xfId="674" xr:uid="{00000000-0005-0000-0000-000017090000}"/>
    <cellStyle name="Note 6 14 2" xfId="1658" xr:uid="{00000000-0005-0000-0000-000018090000}"/>
    <cellStyle name="Note 6 14 2 2" xfId="2733" xr:uid="{00000000-0005-0000-0000-000019090000}"/>
    <cellStyle name="Note 6 14 2 3" xfId="3766" xr:uid="{00000000-0005-0000-0000-00001A090000}"/>
    <cellStyle name="Note 6 15" xfId="673" xr:uid="{00000000-0005-0000-0000-00001B090000}"/>
    <cellStyle name="Note 6 15 2" xfId="1657" xr:uid="{00000000-0005-0000-0000-00001C090000}"/>
    <cellStyle name="Note 6 15 2 2" xfId="2732" xr:uid="{00000000-0005-0000-0000-00001D090000}"/>
    <cellStyle name="Note 6 15 2 3" xfId="3765" xr:uid="{00000000-0005-0000-0000-00001E090000}"/>
    <cellStyle name="Note 6 16" xfId="737" xr:uid="{00000000-0005-0000-0000-00001F090000}"/>
    <cellStyle name="Note 6 16 2" xfId="1699" xr:uid="{00000000-0005-0000-0000-000020090000}"/>
    <cellStyle name="Note 6 16 2 2" xfId="2774" xr:uid="{00000000-0005-0000-0000-000021090000}"/>
    <cellStyle name="Note 6 16 2 3" xfId="3807" xr:uid="{00000000-0005-0000-0000-000022090000}"/>
    <cellStyle name="Note 6 17" xfId="795" xr:uid="{00000000-0005-0000-0000-000023090000}"/>
    <cellStyle name="Note 6 17 2" xfId="1757" xr:uid="{00000000-0005-0000-0000-000024090000}"/>
    <cellStyle name="Note 6 17 2 2" xfId="2832" xr:uid="{00000000-0005-0000-0000-000025090000}"/>
    <cellStyle name="Note 6 17 2 3" xfId="3865" xr:uid="{00000000-0005-0000-0000-000026090000}"/>
    <cellStyle name="Note 6 18" xfId="838" xr:uid="{00000000-0005-0000-0000-000027090000}"/>
    <cellStyle name="Note 6 18 2" xfId="1800" xr:uid="{00000000-0005-0000-0000-000028090000}"/>
    <cellStyle name="Note 6 18 2 2" xfId="2875" xr:uid="{00000000-0005-0000-0000-000029090000}"/>
    <cellStyle name="Note 6 18 2 3" xfId="3908" xr:uid="{00000000-0005-0000-0000-00002A090000}"/>
    <cellStyle name="Note 6 19" xfId="852" xr:uid="{00000000-0005-0000-0000-00002B090000}"/>
    <cellStyle name="Note 6 19 2" xfId="1814" xr:uid="{00000000-0005-0000-0000-00002C090000}"/>
    <cellStyle name="Note 6 19 2 2" xfId="2889" xr:uid="{00000000-0005-0000-0000-00002D090000}"/>
    <cellStyle name="Note 6 19 2 3" xfId="3922" xr:uid="{00000000-0005-0000-0000-00002E090000}"/>
    <cellStyle name="Note 6 2" xfId="210" xr:uid="{00000000-0005-0000-0000-00002F090000}"/>
    <cellStyle name="Note 6 2 2" xfId="1240" xr:uid="{00000000-0005-0000-0000-000030090000}"/>
    <cellStyle name="Note 6 2 2 2" xfId="2327" xr:uid="{00000000-0005-0000-0000-000031090000}"/>
    <cellStyle name="Note 6 2 2 3" xfId="3360" xr:uid="{00000000-0005-0000-0000-000032090000}"/>
    <cellStyle name="Note 6 2 3" xfId="1070" xr:uid="{00000000-0005-0000-0000-000033090000}"/>
    <cellStyle name="Note 6 2 3 2" xfId="2157" xr:uid="{00000000-0005-0000-0000-000034090000}"/>
    <cellStyle name="Note 6 2 3 3" xfId="3190" xr:uid="{00000000-0005-0000-0000-000035090000}"/>
    <cellStyle name="Note 6 20" xfId="877" xr:uid="{00000000-0005-0000-0000-000036090000}"/>
    <cellStyle name="Note 6 20 2" xfId="1839" xr:uid="{00000000-0005-0000-0000-000037090000}"/>
    <cellStyle name="Note 6 20 2 2" xfId="2914" xr:uid="{00000000-0005-0000-0000-000038090000}"/>
    <cellStyle name="Note 6 20 2 3" xfId="3947" xr:uid="{00000000-0005-0000-0000-000039090000}"/>
    <cellStyle name="Note 6 21" xfId="929" xr:uid="{00000000-0005-0000-0000-00003A090000}"/>
    <cellStyle name="Note 6 21 2" xfId="1890" xr:uid="{00000000-0005-0000-0000-00003B090000}"/>
    <cellStyle name="Note 6 21 2 2" xfId="2965" xr:uid="{00000000-0005-0000-0000-00003C090000}"/>
    <cellStyle name="Note 6 21 2 3" xfId="3998" xr:uid="{00000000-0005-0000-0000-00003D090000}"/>
    <cellStyle name="Note 6 21 3" xfId="2038" xr:uid="{00000000-0005-0000-0000-00003E090000}"/>
    <cellStyle name="Note 6 21 4" xfId="2015" xr:uid="{00000000-0005-0000-0000-00003F090000}"/>
    <cellStyle name="Note 6 22" xfId="923" xr:uid="{00000000-0005-0000-0000-000040090000}"/>
    <cellStyle name="Note 6 22 2" xfId="1884" xr:uid="{00000000-0005-0000-0000-000041090000}"/>
    <cellStyle name="Note 6 22 2 2" xfId="2959" xr:uid="{00000000-0005-0000-0000-000042090000}"/>
    <cellStyle name="Note 6 22 2 3" xfId="3992" xr:uid="{00000000-0005-0000-0000-000043090000}"/>
    <cellStyle name="Note 6 22 3" xfId="2032" xr:uid="{00000000-0005-0000-0000-000044090000}"/>
    <cellStyle name="Note 6 22 4" xfId="2007" xr:uid="{00000000-0005-0000-0000-000045090000}"/>
    <cellStyle name="Note 6 23" xfId="973" xr:uid="{00000000-0005-0000-0000-000046090000}"/>
    <cellStyle name="Note 6 23 2" xfId="2061" xr:uid="{00000000-0005-0000-0000-000047090000}"/>
    <cellStyle name="Note 6 23 3" xfId="3094" xr:uid="{00000000-0005-0000-0000-000048090000}"/>
    <cellStyle name="Note 6 24" xfId="1063" xr:uid="{00000000-0005-0000-0000-000049090000}"/>
    <cellStyle name="Note 6 24 2" xfId="2150" xr:uid="{00000000-0005-0000-0000-00004A090000}"/>
    <cellStyle name="Note 6 24 3" xfId="3183" xr:uid="{00000000-0005-0000-0000-00004B090000}"/>
    <cellStyle name="Note 6 25" xfId="1957" xr:uid="{00000000-0005-0000-0000-00004C090000}"/>
    <cellStyle name="Note 6 25 2" xfId="3032" xr:uid="{00000000-0005-0000-0000-00004D090000}"/>
    <cellStyle name="Note 6 25 3" xfId="4065" xr:uid="{00000000-0005-0000-0000-00004E090000}"/>
    <cellStyle name="Note 6 26" xfId="1983" xr:uid="{00000000-0005-0000-0000-00004F090000}"/>
    <cellStyle name="Note 6 26 2" xfId="3057" xr:uid="{00000000-0005-0000-0000-000050090000}"/>
    <cellStyle name="Note 6 26 3" xfId="4090" xr:uid="{00000000-0005-0000-0000-000051090000}"/>
    <cellStyle name="Note 6 3" xfId="242" xr:uid="{00000000-0005-0000-0000-000052090000}"/>
    <cellStyle name="Note 6 3 2" xfId="1271" xr:uid="{00000000-0005-0000-0000-000053090000}"/>
    <cellStyle name="Note 6 3 2 2" xfId="2358" xr:uid="{00000000-0005-0000-0000-000054090000}"/>
    <cellStyle name="Note 6 3 2 3" xfId="3391" xr:uid="{00000000-0005-0000-0000-000055090000}"/>
    <cellStyle name="Note 6 3 3" xfId="1104" xr:uid="{00000000-0005-0000-0000-000056090000}"/>
    <cellStyle name="Note 6 3 3 2" xfId="2191" xr:uid="{00000000-0005-0000-0000-000057090000}"/>
    <cellStyle name="Note 6 3 3 3" xfId="3224" xr:uid="{00000000-0005-0000-0000-000058090000}"/>
    <cellStyle name="Note 6 4" xfId="189" xr:uid="{00000000-0005-0000-0000-000059090000}"/>
    <cellStyle name="Note 6 4 2" xfId="1106" xr:uid="{00000000-0005-0000-0000-00005A090000}"/>
    <cellStyle name="Note 6 4 2 2" xfId="2193" xr:uid="{00000000-0005-0000-0000-00005B090000}"/>
    <cellStyle name="Note 6 4 2 3" xfId="3226" xr:uid="{00000000-0005-0000-0000-00005C090000}"/>
    <cellStyle name="Note 6 5" xfId="244" xr:uid="{00000000-0005-0000-0000-00005D090000}"/>
    <cellStyle name="Note 6 5 2" xfId="1273" xr:uid="{00000000-0005-0000-0000-00005E090000}"/>
    <cellStyle name="Note 6 5 2 2" xfId="2360" xr:uid="{00000000-0005-0000-0000-00005F090000}"/>
    <cellStyle name="Note 6 5 2 3" xfId="3393" xr:uid="{00000000-0005-0000-0000-000060090000}"/>
    <cellStyle name="Note 6 6" xfId="275" xr:uid="{00000000-0005-0000-0000-000061090000}"/>
    <cellStyle name="Note 6 6 2" xfId="1301" xr:uid="{00000000-0005-0000-0000-000062090000}"/>
    <cellStyle name="Note 6 6 2 2" xfId="2388" xr:uid="{00000000-0005-0000-0000-000063090000}"/>
    <cellStyle name="Note 6 6 2 3" xfId="3421" xr:uid="{00000000-0005-0000-0000-000064090000}"/>
    <cellStyle name="Note 6 7" xfId="375" xr:uid="{00000000-0005-0000-0000-000065090000}"/>
    <cellStyle name="Note 6 7 2" xfId="1398" xr:uid="{00000000-0005-0000-0000-000066090000}"/>
    <cellStyle name="Note 6 7 2 2" xfId="2485" xr:uid="{00000000-0005-0000-0000-000067090000}"/>
    <cellStyle name="Note 6 7 2 3" xfId="3518" xr:uid="{00000000-0005-0000-0000-000068090000}"/>
    <cellStyle name="Note 6 8" xfId="386" xr:uid="{00000000-0005-0000-0000-000069090000}"/>
    <cellStyle name="Note 6 8 2" xfId="1409" xr:uid="{00000000-0005-0000-0000-00006A090000}"/>
    <cellStyle name="Note 6 8 2 2" xfId="2496" xr:uid="{00000000-0005-0000-0000-00006B090000}"/>
    <cellStyle name="Note 6 8 2 3" xfId="3529" xr:uid="{00000000-0005-0000-0000-00006C090000}"/>
    <cellStyle name="Note 6 9" xfId="411" xr:uid="{00000000-0005-0000-0000-00006D090000}"/>
    <cellStyle name="Note 6 9 2" xfId="1434" xr:uid="{00000000-0005-0000-0000-00006E090000}"/>
    <cellStyle name="Note 6 9 2 2" xfId="2521" xr:uid="{00000000-0005-0000-0000-00006F090000}"/>
    <cellStyle name="Note 6 9 2 3" xfId="3554" xr:uid="{00000000-0005-0000-0000-000070090000}"/>
    <cellStyle name="Note 7" xfId="87" xr:uid="{00000000-0005-0000-0000-000071090000}"/>
    <cellStyle name="Note 7 2" xfId="1031" xr:uid="{00000000-0005-0000-0000-000072090000}"/>
    <cellStyle name="Note 7 2 2" xfId="2119" xr:uid="{00000000-0005-0000-0000-000073090000}"/>
    <cellStyle name="Note 7 2 3" xfId="3152" xr:uid="{00000000-0005-0000-0000-000074090000}"/>
    <cellStyle name="Note 8" xfId="1157" xr:uid="{00000000-0005-0000-0000-000075090000}"/>
    <cellStyle name="Note 8 2" xfId="2244" xr:uid="{00000000-0005-0000-0000-000076090000}"/>
    <cellStyle name="Note 8 3" xfId="3277" xr:uid="{00000000-0005-0000-0000-000077090000}"/>
    <cellStyle name="Output" xfId="14" builtinId="21" customBuiltin="1"/>
    <cellStyle name="Output 2" xfId="101" xr:uid="{00000000-0005-0000-0000-000079090000}"/>
    <cellStyle name="Output 2 10" xfId="378" xr:uid="{00000000-0005-0000-0000-00007A090000}"/>
    <cellStyle name="Output 2 10 2" xfId="1401" xr:uid="{00000000-0005-0000-0000-00007B090000}"/>
    <cellStyle name="Output 2 10 2 2" xfId="2488" xr:uid="{00000000-0005-0000-0000-00007C090000}"/>
    <cellStyle name="Output 2 10 2 3" xfId="3521" xr:uid="{00000000-0005-0000-0000-00007D090000}"/>
    <cellStyle name="Output 2 11" xfId="416" xr:uid="{00000000-0005-0000-0000-00007E090000}"/>
    <cellStyle name="Output 2 11 2" xfId="1439" xr:uid="{00000000-0005-0000-0000-00007F090000}"/>
    <cellStyle name="Output 2 11 2 2" xfId="2526" xr:uid="{00000000-0005-0000-0000-000080090000}"/>
    <cellStyle name="Output 2 11 2 3" xfId="3559" xr:uid="{00000000-0005-0000-0000-000081090000}"/>
    <cellStyle name="Output 2 12" xfId="403" xr:uid="{00000000-0005-0000-0000-000082090000}"/>
    <cellStyle name="Output 2 12 2" xfId="1426" xr:uid="{00000000-0005-0000-0000-000083090000}"/>
    <cellStyle name="Output 2 12 2 2" xfId="2513" xr:uid="{00000000-0005-0000-0000-000084090000}"/>
    <cellStyle name="Output 2 12 2 3" xfId="3546" xr:uid="{00000000-0005-0000-0000-000085090000}"/>
    <cellStyle name="Output 2 13" xfId="523" xr:uid="{00000000-0005-0000-0000-000086090000}"/>
    <cellStyle name="Output 2 13 2" xfId="1507" xr:uid="{00000000-0005-0000-0000-000087090000}"/>
    <cellStyle name="Output 2 13 2 2" xfId="2582" xr:uid="{00000000-0005-0000-0000-000088090000}"/>
    <cellStyle name="Output 2 13 2 3" xfId="3615" xr:uid="{00000000-0005-0000-0000-000089090000}"/>
    <cellStyle name="Output 2 14" xfId="578" xr:uid="{00000000-0005-0000-0000-00008A090000}"/>
    <cellStyle name="Output 2 14 2" xfId="1562" xr:uid="{00000000-0005-0000-0000-00008B090000}"/>
    <cellStyle name="Output 2 14 2 2" xfId="2637" xr:uid="{00000000-0005-0000-0000-00008C090000}"/>
    <cellStyle name="Output 2 14 2 3" xfId="3670" xr:uid="{00000000-0005-0000-0000-00008D090000}"/>
    <cellStyle name="Output 2 15" xfId="612" xr:uid="{00000000-0005-0000-0000-00008E090000}"/>
    <cellStyle name="Output 2 15 2" xfId="1596" xr:uid="{00000000-0005-0000-0000-00008F090000}"/>
    <cellStyle name="Output 2 15 2 2" xfId="2671" xr:uid="{00000000-0005-0000-0000-000090090000}"/>
    <cellStyle name="Output 2 15 2 3" xfId="3704" xr:uid="{00000000-0005-0000-0000-000091090000}"/>
    <cellStyle name="Output 2 16" xfId="553" xr:uid="{00000000-0005-0000-0000-000092090000}"/>
    <cellStyle name="Output 2 16 2" xfId="1537" xr:uid="{00000000-0005-0000-0000-000093090000}"/>
    <cellStyle name="Output 2 16 2 2" xfId="2612" xr:uid="{00000000-0005-0000-0000-000094090000}"/>
    <cellStyle name="Output 2 16 2 3" xfId="3645" xr:uid="{00000000-0005-0000-0000-000095090000}"/>
    <cellStyle name="Output 2 17" xfId="565" xr:uid="{00000000-0005-0000-0000-000096090000}"/>
    <cellStyle name="Output 2 17 2" xfId="1549" xr:uid="{00000000-0005-0000-0000-000097090000}"/>
    <cellStyle name="Output 2 17 2 2" xfId="2624" xr:uid="{00000000-0005-0000-0000-000098090000}"/>
    <cellStyle name="Output 2 17 2 3" xfId="3657" xr:uid="{00000000-0005-0000-0000-000099090000}"/>
    <cellStyle name="Output 2 18" xfId="732" xr:uid="{00000000-0005-0000-0000-00009A090000}"/>
    <cellStyle name="Output 2 18 2" xfId="1695" xr:uid="{00000000-0005-0000-0000-00009B090000}"/>
    <cellStyle name="Output 2 18 2 2" xfId="2770" xr:uid="{00000000-0005-0000-0000-00009C090000}"/>
    <cellStyle name="Output 2 18 2 3" xfId="3803" xr:uid="{00000000-0005-0000-0000-00009D090000}"/>
    <cellStyle name="Output 2 19" xfId="781" xr:uid="{00000000-0005-0000-0000-00009E090000}"/>
    <cellStyle name="Output 2 19 2" xfId="1743" xr:uid="{00000000-0005-0000-0000-00009F090000}"/>
    <cellStyle name="Output 2 19 2 2" xfId="2818" xr:uid="{00000000-0005-0000-0000-0000A0090000}"/>
    <cellStyle name="Output 2 19 2 3" xfId="3851" xr:uid="{00000000-0005-0000-0000-0000A1090000}"/>
    <cellStyle name="Output 2 2" xfId="148" xr:uid="{00000000-0005-0000-0000-0000A2090000}"/>
    <cellStyle name="Output 2 2 10" xfId="538" xr:uid="{00000000-0005-0000-0000-0000A3090000}"/>
    <cellStyle name="Output 2 2 10 2" xfId="1522" xr:uid="{00000000-0005-0000-0000-0000A4090000}"/>
    <cellStyle name="Output 2 2 10 2 2" xfId="2597" xr:uid="{00000000-0005-0000-0000-0000A5090000}"/>
    <cellStyle name="Output 2 2 10 2 3" xfId="3630" xr:uid="{00000000-0005-0000-0000-0000A6090000}"/>
    <cellStyle name="Output 2 2 11" xfId="620" xr:uid="{00000000-0005-0000-0000-0000A7090000}"/>
    <cellStyle name="Output 2 2 11 2" xfId="1604" xr:uid="{00000000-0005-0000-0000-0000A8090000}"/>
    <cellStyle name="Output 2 2 11 2 2" xfId="2679" xr:uid="{00000000-0005-0000-0000-0000A9090000}"/>
    <cellStyle name="Output 2 2 11 2 3" xfId="3712" xr:uid="{00000000-0005-0000-0000-0000AA090000}"/>
    <cellStyle name="Output 2 2 12" xfId="644" xr:uid="{00000000-0005-0000-0000-0000AB090000}"/>
    <cellStyle name="Output 2 2 12 2" xfId="1628" xr:uid="{00000000-0005-0000-0000-0000AC090000}"/>
    <cellStyle name="Output 2 2 12 2 2" xfId="2703" xr:uid="{00000000-0005-0000-0000-0000AD090000}"/>
    <cellStyle name="Output 2 2 12 2 3" xfId="3736" xr:uid="{00000000-0005-0000-0000-0000AE090000}"/>
    <cellStyle name="Output 2 2 13" xfId="645" xr:uid="{00000000-0005-0000-0000-0000AF090000}"/>
    <cellStyle name="Output 2 2 13 2" xfId="1629" xr:uid="{00000000-0005-0000-0000-0000B0090000}"/>
    <cellStyle name="Output 2 2 13 2 2" xfId="2704" xr:uid="{00000000-0005-0000-0000-0000B1090000}"/>
    <cellStyle name="Output 2 2 13 2 3" xfId="3737" xr:uid="{00000000-0005-0000-0000-0000B2090000}"/>
    <cellStyle name="Output 2 2 14" xfId="682" xr:uid="{00000000-0005-0000-0000-0000B3090000}"/>
    <cellStyle name="Output 2 2 14 2" xfId="1666" xr:uid="{00000000-0005-0000-0000-0000B4090000}"/>
    <cellStyle name="Output 2 2 14 2 2" xfId="2741" xr:uid="{00000000-0005-0000-0000-0000B5090000}"/>
    <cellStyle name="Output 2 2 14 2 3" xfId="3774" xr:uid="{00000000-0005-0000-0000-0000B6090000}"/>
    <cellStyle name="Output 2 2 15" xfId="752" xr:uid="{00000000-0005-0000-0000-0000B7090000}"/>
    <cellStyle name="Output 2 2 15 2" xfId="1714" xr:uid="{00000000-0005-0000-0000-0000B8090000}"/>
    <cellStyle name="Output 2 2 15 2 2" xfId="2789" xr:uid="{00000000-0005-0000-0000-0000B9090000}"/>
    <cellStyle name="Output 2 2 15 2 3" xfId="3822" xr:uid="{00000000-0005-0000-0000-0000BA090000}"/>
    <cellStyle name="Output 2 2 16" xfId="802" xr:uid="{00000000-0005-0000-0000-0000BB090000}"/>
    <cellStyle name="Output 2 2 16 2" xfId="1764" xr:uid="{00000000-0005-0000-0000-0000BC090000}"/>
    <cellStyle name="Output 2 2 16 2 2" xfId="2839" xr:uid="{00000000-0005-0000-0000-0000BD090000}"/>
    <cellStyle name="Output 2 2 16 2 3" xfId="3872" xr:uid="{00000000-0005-0000-0000-0000BE090000}"/>
    <cellStyle name="Output 2 2 17" xfId="774" xr:uid="{00000000-0005-0000-0000-0000BF090000}"/>
    <cellStyle name="Output 2 2 17 2" xfId="1736" xr:uid="{00000000-0005-0000-0000-0000C0090000}"/>
    <cellStyle name="Output 2 2 17 2 2" xfId="2811" xr:uid="{00000000-0005-0000-0000-0000C1090000}"/>
    <cellStyle name="Output 2 2 17 2 3" xfId="3844" xr:uid="{00000000-0005-0000-0000-0000C2090000}"/>
    <cellStyle name="Output 2 2 18" xfId="880" xr:uid="{00000000-0005-0000-0000-0000C3090000}"/>
    <cellStyle name="Output 2 2 18 2" xfId="1842" xr:uid="{00000000-0005-0000-0000-0000C4090000}"/>
    <cellStyle name="Output 2 2 18 2 2" xfId="2917" xr:uid="{00000000-0005-0000-0000-0000C5090000}"/>
    <cellStyle name="Output 2 2 18 2 3" xfId="3950" xr:uid="{00000000-0005-0000-0000-0000C6090000}"/>
    <cellStyle name="Output 2 2 19" xfId="896" xr:uid="{00000000-0005-0000-0000-0000C7090000}"/>
    <cellStyle name="Output 2 2 19 2" xfId="1858" xr:uid="{00000000-0005-0000-0000-0000C8090000}"/>
    <cellStyle name="Output 2 2 19 2 2" xfId="2933" xr:uid="{00000000-0005-0000-0000-0000C9090000}"/>
    <cellStyle name="Output 2 2 19 2 3" xfId="3966" xr:uid="{00000000-0005-0000-0000-0000CA090000}"/>
    <cellStyle name="Output 2 2 2" xfId="182" xr:uid="{00000000-0005-0000-0000-0000CB090000}"/>
    <cellStyle name="Output 2 2 2 2" xfId="1213" xr:uid="{00000000-0005-0000-0000-0000CC090000}"/>
    <cellStyle name="Output 2 2 2 2 2" xfId="2300" xr:uid="{00000000-0005-0000-0000-0000CD090000}"/>
    <cellStyle name="Output 2 2 2 2 3" xfId="3333" xr:uid="{00000000-0005-0000-0000-0000CE090000}"/>
    <cellStyle name="Output 2 2 2 3" xfId="1111" xr:uid="{00000000-0005-0000-0000-0000CF090000}"/>
    <cellStyle name="Output 2 2 2 3 2" xfId="2198" xr:uid="{00000000-0005-0000-0000-0000D0090000}"/>
    <cellStyle name="Output 2 2 2 3 3" xfId="3231" xr:uid="{00000000-0005-0000-0000-0000D1090000}"/>
    <cellStyle name="Output 2 2 20" xfId="960" xr:uid="{00000000-0005-0000-0000-0000D2090000}"/>
    <cellStyle name="Output 2 2 20 2" xfId="1918" xr:uid="{00000000-0005-0000-0000-0000D3090000}"/>
    <cellStyle name="Output 2 2 20 2 2" xfId="2993" xr:uid="{00000000-0005-0000-0000-0000D4090000}"/>
    <cellStyle name="Output 2 2 20 2 3" xfId="4026" xr:uid="{00000000-0005-0000-0000-0000D5090000}"/>
    <cellStyle name="Output 2 2 21" xfId="975" xr:uid="{00000000-0005-0000-0000-0000D6090000}"/>
    <cellStyle name="Output 2 2 21 2" xfId="1932" xr:uid="{00000000-0005-0000-0000-0000D7090000}"/>
    <cellStyle name="Output 2 2 21 2 2" xfId="3007" xr:uid="{00000000-0005-0000-0000-0000D8090000}"/>
    <cellStyle name="Output 2 2 21 2 3" xfId="4040" xr:uid="{00000000-0005-0000-0000-0000D9090000}"/>
    <cellStyle name="Output 2 2 21 3" xfId="2063" xr:uid="{00000000-0005-0000-0000-0000DA090000}"/>
    <cellStyle name="Output 2 2 21 4" xfId="3096" xr:uid="{00000000-0005-0000-0000-0000DB090000}"/>
    <cellStyle name="Output 2 2 22" xfId="990" xr:uid="{00000000-0005-0000-0000-0000DC090000}"/>
    <cellStyle name="Output 2 2 22 2" xfId="1947" xr:uid="{00000000-0005-0000-0000-0000DD090000}"/>
    <cellStyle name="Output 2 2 22 2 2" xfId="3022" xr:uid="{00000000-0005-0000-0000-0000DE090000}"/>
    <cellStyle name="Output 2 2 22 2 3" xfId="4055" xr:uid="{00000000-0005-0000-0000-0000DF090000}"/>
    <cellStyle name="Output 2 2 22 3" xfId="2078" xr:uid="{00000000-0005-0000-0000-0000E0090000}"/>
    <cellStyle name="Output 2 2 22 4" xfId="3111" xr:uid="{00000000-0005-0000-0000-0000E1090000}"/>
    <cellStyle name="Output 2 2 23" xfId="1017" xr:uid="{00000000-0005-0000-0000-0000E2090000}"/>
    <cellStyle name="Output 2 2 23 2" xfId="2105" xr:uid="{00000000-0005-0000-0000-0000E3090000}"/>
    <cellStyle name="Output 2 2 23 3" xfId="3138" xr:uid="{00000000-0005-0000-0000-0000E4090000}"/>
    <cellStyle name="Output 2 2 24" xfId="1189" xr:uid="{00000000-0005-0000-0000-0000E5090000}"/>
    <cellStyle name="Output 2 2 24 2" xfId="2276" xr:uid="{00000000-0005-0000-0000-0000E6090000}"/>
    <cellStyle name="Output 2 2 24 3" xfId="3309" xr:uid="{00000000-0005-0000-0000-0000E7090000}"/>
    <cellStyle name="Output 2 2 25" xfId="1093" xr:uid="{00000000-0005-0000-0000-0000E8090000}"/>
    <cellStyle name="Output 2 2 25 2" xfId="2180" xr:uid="{00000000-0005-0000-0000-0000E9090000}"/>
    <cellStyle name="Output 2 2 25 3" xfId="3213" xr:uid="{00000000-0005-0000-0000-0000EA090000}"/>
    <cellStyle name="Output 2 2 26" xfId="1971" xr:uid="{00000000-0005-0000-0000-0000EB090000}"/>
    <cellStyle name="Output 2 2 26 2" xfId="3045" xr:uid="{00000000-0005-0000-0000-0000EC090000}"/>
    <cellStyle name="Output 2 2 26 3" xfId="4078" xr:uid="{00000000-0005-0000-0000-0000ED090000}"/>
    <cellStyle name="Output 2 2 3" xfId="274" xr:uid="{00000000-0005-0000-0000-0000EE090000}"/>
    <cellStyle name="Output 2 2 3 2" xfId="1300" xr:uid="{00000000-0005-0000-0000-0000EF090000}"/>
    <cellStyle name="Output 2 2 3 2 2" xfId="2387" xr:uid="{00000000-0005-0000-0000-0000F0090000}"/>
    <cellStyle name="Output 2 2 3 2 3" xfId="3420" xr:uid="{00000000-0005-0000-0000-0000F1090000}"/>
    <cellStyle name="Output 2 2 3 3" xfId="1140" xr:uid="{00000000-0005-0000-0000-0000F2090000}"/>
    <cellStyle name="Output 2 2 3 3 2" xfId="2227" xr:uid="{00000000-0005-0000-0000-0000F3090000}"/>
    <cellStyle name="Output 2 2 3 3 3" xfId="3260" xr:uid="{00000000-0005-0000-0000-0000F4090000}"/>
    <cellStyle name="Output 2 2 4" xfId="298" xr:uid="{00000000-0005-0000-0000-0000F5090000}"/>
    <cellStyle name="Output 2 2 4 2" xfId="1321" xr:uid="{00000000-0005-0000-0000-0000F6090000}"/>
    <cellStyle name="Output 2 2 4 2 2" xfId="2408" xr:uid="{00000000-0005-0000-0000-0000F7090000}"/>
    <cellStyle name="Output 2 2 4 2 3" xfId="3441" xr:uid="{00000000-0005-0000-0000-0000F8090000}"/>
    <cellStyle name="Output 2 2 4 3" xfId="1164" xr:uid="{00000000-0005-0000-0000-0000F9090000}"/>
    <cellStyle name="Output 2 2 4 3 2" xfId="2251" xr:uid="{00000000-0005-0000-0000-0000FA090000}"/>
    <cellStyle name="Output 2 2 4 3 3" xfId="3284" xr:uid="{00000000-0005-0000-0000-0000FB090000}"/>
    <cellStyle name="Output 2 2 5" xfId="299" xr:uid="{00000000-0005-0000-0000-0000FC090000}"/>
    <cellStyle name="Output 2 2 5 2" xfId="1322" xr:uid="{00000000-0005-0000-0000-0000FD090000}"/>
    <cellStyle name="Output 2 2 5 2 2" xfId="2409" xr:uid="{00000000-0005-0000-0000-0000FE090000}"/>
    <cellStyle name="Output 2 2 5 2 3" xfId="3442" xr:uid="{00000000-0005-0000-0000-0000FF090000}"/>
    <cellStyle name="Output 2 2 6" xfId="356" xr:uid="{00000000-0005-0000-0000-0000000A0000}"/>
    <cellStyle name="Output 2 2 6 2" xfId="1379" xr:uid="{00000000-0005-0000-0000-0000010A0000}"/>
    <cellStyle name="Output 2 2 6 2 2" xfId="2466" xr:uid="{00000000-0005-0000-0000-0000020A0000}"/>
    <cellStyle name="Output 2 2 6 2 3" xfId="3499" xr:uid="{00000000-0005-0000-0000-0000030A0000}"/>
    <cellStyle name="Output 2 2 7" xfId="350" xr:uid="{00000000-0005-0000-0000-0000040A0000}"/>
    <cellStyle name="Output 2 2 7 2" xfId="1373" xr:uid="{00000000-0005-0000-0000-0000050A0000}"/>
    <cellStyle name="Output 2 2 7 2 2" xfId="2460" xr:uid="{00000000-0005-0000-0000-0000060A0000}"/>
    <cellStyle name="Output 2 2 7 2 3" xfId="3493" xr:uid="{00000000-0005-0000-0000-0000070A0000}"/>
    <cellStyle name="Output 2 2 8" xfId="439" xr:uid="{00000000-0005-0000-0000-0000080A0000}"/>
    <cellStyle name="Output 2 2 8 2" xfId="1462" xr:uid="{00000000-0005-0000-0000-0000090A0000}"/>
    <cellStyle name="Output 2 2 8 2 2" xfId="2549" xr:uid="{00000000-0005-0000-0000-00000A0A0000}"/>
    <cellStyle name="Output 2 2 8 2 3" xfId="3582" xr:uid="{00000000-0005-0000-0000-00000B0A0000}"/>
    <cellStyle name="Output 2 2 9" xfId="455" xr:uid="{00000000-0005-0000-0000-00000C0A0000}"/>
    <cellStyle name="Output 2 2 9 2" xfId="1478" xr:uid="{00000000-0005-0000-0000-00000D0A0000}"/>
    <cellStyle name="Output 2 2 9 2 2" xfId="2565" xr:uid="{00000000-0005-0000-0000-00000E0A0000}"/>
    <cellStyle name="Output 2 2 9 2 3" xfId="3598" xr:uid="{00000000-0005-0000-0000-00000F0A0000}"/>
    <cellStyle name="Output 2 20" xfId="816" xr:uid="{00000000-0005-0000-0000-0000100A0000}"/>
    <cellStyle name="Output 2 20 2" xfId="1778" xr:uid="{00000000-0005-0000-0000-0000110A0000}"/>
    <cellStyle name="Output 2 20 2 2" xfId="2853" xr:uid="{00000000-0005-0000-0000-0000120A0000}"/>
    <cellStyle name="Output 2 20 2 3" xfId="3886" xr:uid="{00000000-0005-0000-0000-0000130A0000}"/>
    <cellStyle name="Output 2 21" xfId="857" xr:uid="{00000000-0005-0000-0000-0000140A0000}"/>
    <cellStyle name="Output 2 21 2" xfId="1819" xr:uid="{00000000-0005-0000-0000-0000150A0000}"/>
    <cellStyle name="Output 2 21 2 2" xfId="2894" xr:uid="{00000000-0005-0000-0000-0000160A0000}"/>
    <cellStyle name="Output 2 21 2 3" xfId="3927" xr:uid="{00000000-0005-0000-0000-0000170A0000}"/>
    <cellStyle name="Output 2 22" xfId="843" xr:uid="{00000000-0005-0000-0000-0000180A0000}"/>
    <cellStyle name="Output 2 22 2" xfId="1805" xr:uid="{00000000-0005-0000-0000-0000190A0000}"/>
    <cellStyle name="Output 2 22 2 2" xfId="2880" xr:uid="{00000000-0005-0000-0000-00001A0A0000}"/>
    <cellStyle name="Output 2 22 2 3" xfId="3913" xr:uid="{00000000-0005-0000-0000-00001B0A0000}"/>
    <cellStyle name="Output 2 23" xfId="934" xr:uid="{00000000-0005-0000-0000-00001C0A0000}"/>
    <cellStyle name="Output 2 23 2" xfId="1895" xr:uid="{00000000-0005-0000-0000-00001D0A0000}"/>
    <cellStyle name="Output 2 23 2 2" xfId="2970" xr:uid="{00000000-0005-0000-0000-00001E0A0000}"/>
    <cellStyle name="Output 2 23 2 3" xfId="4003" xr:uid="{00000000-0005-0000-0000-00001F0A0000}"/>
    <cellStyle name="Output 2 24" xfId="921" xr:uid="{00000000-0005-0000-0000-0000200A0000}"/>
    <cellStyle name="Output 2 24 2" xfId="1882" xr:uid="{00000000-0005-0000-0000-0000210A0000}"/>
    <cellStyle name="Output 2 24 2 2" xfId="2957" xr:uid="{00000000-0005-0000-0000-0000220A0000}"/>
    <cellStyle name="Output 2 24 2 3" xfId="3990" xr:uid="{00000000-0005-0000-0000-0000230A0000}"/>
    <cellStyle name="Output 2 24 3" xfId="2030" xr:uid="{00000000-0005-0000-0000-0000240A0000}"/>
    <cellStyle name="Output 2 24 4" xfId="2016" xr:uid="{00000000-0005-0000-0000-0000250A0000}"/>
    <cellStyle name="Output 2 25" xfId="946" xr:uid="{00000000-0005-0000-0000-0000260A0000}"/>
    <cellStyle name="Output 2 25 2" xfId="1907" xr:uid="{00000000-0005-0000-0000-0000270A0000}"/>
    <cellStyle name="Output 2 25 2 2" xfId="2982" xr:uid="{00000000-0005-0000-0000-0000280A0000}"/>
    <cellStyle name="Output 2 25 2 3" xfId="4015" xr:uid="{00000000-0005-0000-0000-0000290A0000}"/>
    <cellStyle name="Output 2 25 3" xfId="2043" xr:uid="{00000000-0005-0000-0000-00002A0A0000}"/>
    <cellStyle name="Output 2 25 4" xfId="3076" xr:uid="{00000000-0005-0000-0000-00002B0A0000}"/>
    <cellStyle name="Output 2 26" xfId="1002" xr:uid="{00000000-0005-0000-0000-00002C0A0000}"/>
    <cellStyle name="Output 2 26 2" xfId="2090" xr:uid="{00000000-0005-0000-0000-00002D0A0000}"/>
    <cellStyle name="Output 2 26 3" xfId="3123" xr:uid="{00000000-0005-0000-0000-00002E0A0000}"/>
    <cellStyle name="Output 2 27" xfId="1113" xr:uid="{00000000-0005-0000-0000-00002F0A0000}"/>
    <cellStyle name="Output 2 27 2" xfId="2200" xr:uid="{00000000-0005-0000-0000-0000300A0000}"/>
    <cellStyle name="Output 2 27 3" xfId="3233" xr:uid="{00000000-0005-0000-0000-0000310A0000}"/>
    <cellStyle name="Output 2 28" xfId="1679" xr:uid="{00000000-0005-0000-0000-0000320A0000}"/>
    <cellStyle name="Output 2 28 2" xfId="2754" xr:uid="{00000000-0005-0000-0000-0000330A0000}"/>
    <cellStyle name="Output 2 28 3" xfId="3787" xr:uid="{00000000-0005-0000-0000-0000340A0000}"/>
    <cellStyle name="Output 2 29" xfId="1982" xr:uid="{00000000-0005-0000-0000-0000350A0000}"/>
    <cellStyle name="Output 2 29 2" xfId="3056" xr:uid="{00000000-0005-0000-0000-0000360A0000}"/>
    <cellStyle name="Output 2 29 3" xfId="4089" xr:uid="{00000000-0005-0000-0000-0000370A0000}"/>
    <cellStyle name="Output 2 3" xfId="157" xr:uid="{00000000-0005-0000-0000-0000380A0000}"/>
    <cellStyle name="Output 2 3 10" xfId="541" xr:uid="{00000000-0005-0000-0000-0000390A0000}"/>
    <cellStyle name="Output 2 3 10 2" xfId="1525" xr:uid="{00000000-0005-0000-0000-00003A0A0000}"/>
    <cellStyle name="Output 2 3 10 2 2" xfId="2600" xr:uid="{00000000-0005-0000-0000-00003B0A0000}"/>
    <cellStyle name="Output 2 3 10 2 3" xfId="3633" xr:uid="{00000000-0005-0000-0000-00003C0A0000}"/>
    <cellStyle name="Output 2 3 11" xfId="626" xr:uid="{00000000-0005-0000-0000-00003D0A0000}"/>
    <cellStyle name="Output 2 3 11 2" xfId="1610" xr:uid="{00000000-0005-0000-0000-00003E0A0000}"/>
    <cellStyle name="Output 2 3 11 2 2" xfId="2685" xr:uid="{00000000-0005-0000-0000-00003F0A0000}"/>
    <cellStyle name="Output 2 3 11 2 3" xfId="3718" xr:uid="{00000000-0005-0000-0000-0000400A0000}"/>
    <cellStyle name="Output 2 3 12" xfId="653" xr:uid="{00000000-0005-0000-0000-0000410A0000}"/>
    <cellStyle name="Output 2 3 12 2" xfId="1637" xr:uid="{00000000-0005-0000-0000-0000420A0000}"/>
    <cellStyle name="Output 2 3 12 2 2" xfId="2712" xr:uid="{00000000-0005-0000-0000-0000430A0000}"/>
    <cellStyle name="Output 2 3 12 2 3" xfId="3745" xr:uid="{00000000-0005-0000-0000-0000440A0000}"/>
    <cellStyle name="Output 2 3 13" xfId="648" xr:uid="{00000000-0005-0000-0000-0000450A0000}"/>
    <cellStyle name="Output 2 3 13 2" xfId="1632" xr:uid="{00000000-0005-0000-0000-0000460A0000}"/>
    <cellStyle name="Output 2 3 13 2 2" xfId="2707" xr:uid="{00000000-0005-0000-0000-0000470A0000}"/>
    <cellStyle name="Output 2 3 13 2 3" xfId="3740" xr:uid="{00000000-0005-0000-0000-0000480A0000}"/>
    <cellStyle name="Output 2 3 14" xfId="689" xr:uid="{00000000-0005-0000-0000-0000490A0000}"/>
    <cellStyle name="Output 2 3 14 2" xfId="1673" xr:uid="{00000000-0005-0000-0000-00004A0A0000}"/>
    <cellStyle name="Output 2 3 14 2 2" xfId="2748" xr:uid="{00000000-0005-0000-0000-00004B0A0000}"/>
    <cellStyle name="Output 2 3 14 2 3" xfId="3781" xr:uid="{00000000-0005-0000-0000-00004C0A0000}"/>
    <cellStyle name="Output 2 3 15" xfId="755" xr:uid="{00000000-0005-0000-0000-00004D0A0000}"/>
    <cellStyle name="Output 2 3 15 2" xfId="1717" xr:uid="{00000000-0005-0000-0000-00004E0A0000}"/>
    <cellStyle name="Output 2 3 15 2 2" xfId="2792" xr:uid="{00000000-0005-0000-0000-00004F0A0000}"/>
    <cellStyle name="Output 2 3 15 2 3" xfId="3825" xr:uid="{00000000-0005-0000-0000-0000500A0000}"/>
    <cellStyle name="Output 2 3 16" xfId="806" xr:uid="{00000000-0005-0000-0000-0000510A0000}"/>
    <cellStyle name="Output 2 3 16 2" xfId="1768" xr:uid="{00000000-0005-0000-0000-0000520A0000}"/>
    <cellStyle name="Output 2 3 16 2 2" xfId="2843" xr:uid="{00000000-0005-0000-0000-0000530A0000}"/>
    <cellStyle name="Output 2 3 16 2 3" xfId="3876" xr:uid="{00000000-0005-0000-0000-0000540A0000}"/>
    <cellStyle name="Output 2 3 17" xfId="776" xr:uid="{00000000-0005-0000-0000-0000550A0000}"/>
    <cellStyle name="Output 2 3 17 2" xfId="1738" xr:uid="{00000000-0005-0000-0000-0000560A0000}"/>
    <cellStyle name="Output 2 3 17 2 2" xfId="2813" xr:uid="{00000000-0005-0000-0000-0000570A0000}"/>
    <cellStyle name="Output 2 3 17 2 3" xfId="3846" xr:uid="{00000000-0005-0000-0000-0000580A0000}"/>
    <cellStyle name="Output 2 3 18" xfId="884" xr:uid="{00000000-0005-0000-0000-0000590A0000}"/>
    <cellStyle name="Output 2 3 18 2" xfId="1846" xr:uid="{00000000-0005-0000-0000-00005A0A0000}"/>
    <cellStyle name="Output 2 3 18 2 2" xfId="2921" xr:uid="{00000000-0005-0000-0000-00005B0A0000}"/>
    <cellStyle name="Output 2 3 18 2 3" xfId="3954" xr:uid="{00000000-0005-0000-0000-00005C0A0000}"/>
    <cellStyle name="Output 2 3 19" xfId="900" xr:uid="{00000000-0005-0000-0000-00005D0A0000}"/>
    <cellStyle name="Output 2 3 19 2" xfId="1862" xr:uid="{00000000-0005-0000-0000-00005E0A0000}"/>
    <cellStyle name="Output 2 3 19 2 2" xfId="2937" xr:uid="{00000000-0005-0000-0000-00005F0A0000}"/>
    <cellStyle name="Output 2 3 19 2 3" xfId="3970" xr:uid="{00000000-0005-0000-0000-0000600A0000}"/>
    <cellStyle name="Output 2 3 2" xfId="177" xr:uid="{00000000-0005-0000-0000-0000610A0000}"/>
    <cellStyle name="Output 2 3 2 2" xfId="1208" xr:uid="{00000000-0005-0000-0000-0000620A0000}"/>
    <cellStyle name="Output 2 3 2 2 2" xfId="2295" xr:uid="{00000000-0005-0000-0000-0000630A0000}"/>
    <cellStyle name="Output 2 3 2 2 3" xfId="3328" xr:uid="{00000000-0005-0000-0000-0000640A0000}"/>
    <cellStyle name="Output 2 3 2 3" xfId="1118" xr:uid="{00000000-0005-0000-0000-0000650A0000}"/>
    <cellStyle name="Output 2 3 2 3 2" xfId="2205" xr:uid="{00000000-0005-0000-0000-0000660A0000}"/>
    <cellStyle name="Output 2 3 2 3 3" xfId="3238" xr:uid="{00000000-0005-0000-0000-0000670A0000}"/>
    <cellStyle name="Output 2 3 20" xfId="964" xr:uid="{00000000-0005-0000-0000-0000680A0000}"/>
    <cellStyle name="Output 2 3 20 2" xfId="1922" xr:uid="{00000000-0005-0000-0000-0000690A0000}"/>
    <cellStyle name="Output 2 3 20 2 2" xfId="2997" xr:uid="{00000000-0005-0000-0000-00006A0A0000}"/>
    <cellStyle name="Output 2 3 20 2 3" xfId="4030" xr:uid="{00000000-0005-0000-0000-00006B0A0000}"/>
    <cellStyle name="Output 2 3 21" xfId="979" xr:uid="{00000000-0005-0000-0000-00006C0A0000}"/>
    <cellStyle name="Output 2 3 21 2" xfId="1936" xr:uid="{00000000-0005-0000-0000-00006D0A0000}"/>
    <cellStyle name="Output 2 3 21 2 2" xfId="3011" xr:uid="{00000000-0005-0000-0000-00006E0A0000}"/>
    <cellStyle name="Output 2 3 21 2 3" xfId="4044" xr:uid="{00000000-0005-0000-0000-00006F0A0000}"/>
    <cellStyle name="Output 2 3 21 3" xfId="2067" xr:uid="{00000000-0005-0000-0000-0000700A0000}"/>
    <cellStyle name="Output 2 3 21 4" xfId="3100" xr:uid="{00000000-0005-0000-0000-0000710A0000}"/>
    <cellStyle name="Output 2 3 22" xfId="993" xr:uid="{00000000-0005-0000-0000-0000720A0000}"/>
    <cellStyle name="Output 2 3 22 2" xfId="1949" xr:uid="{00000000-0005-0000-0000-0000730A0000}"/>
    <cellStyle name="Output 2 3 22 2 2" xfId="3024" xr:uid="{00000000-0005-0000-0000-0000740A0000}"/>
    <cellStyle name="Output 2 3 22 2 3" xfId="4057" xr:uid="{00000000-0005-0000-0000-0000750A0000}"/>
    <cellStyle name="Output 2 3 22 3" xfId="2081" xr:uid="{00000000-0005-0000-0000-0000760A0000}"/>
    <cellStyle name="Output 2 3 22 4" xfId="3114" xr:uid="{00000000-0005-0000-0000-0000770A0000}"/>
    <cellStyle name="Output 2 3 23" xfId="1020" xr:uid="{00000000-0005-0000-0000-0000780A0000}"/>
    <cellStyle name="Output 2 3 23 2" xfId="2108" xr:uid="{00000000-0005-0000-0000-0000790A0000}"/>
    <cellStyle name="Output 2 3 23 3" xfId="3141" xr:uid="{00000000-0005-0000-0000-00007A0A0000}"/>
    <cellStyle name="Output 2 3 24" xfId="1193" xr:uid="{00000000-0005-0000-0000-00007B0A0000}"/>
    <cellStyle name="Output 2 3 24 2" xfId="2280" xr:uid="{00000000-0005-0000-0000-00007C0A0000}"/>
    <cellStyle name="Output 2 3 24 3" xfId="3313" xr:uid="{00000000-0005-0000-0000-00007D0A0000}"/>
    <cellStyle name="Output 2 3 25" xfId="1684" xr:uid="{00000000-0005-0000-0000-00007E0A0000}"/>
    <cellStyle name="Output 2 3 25 2" xfId="2759" xr:uid="{00000000-0005-0000-0000-00007F0A0000}"/>
    <cellStyle name="Output 2 3 25 3" xfId="3792" xr:uid="{00000000-0005-0000-0000-0000800A0000}"/>
    <cellStyle name="Output 2 3 26" xfId="1992" xr:uid="{00000000-0005-0000-0000-0000810A0000}"/>
    <cellStyle name="Output 2 3 26 2" xfId="3066" xr:uid="{00000000-0005-0000-0000-0000820A0000}"/>
    <cellStyle name="Output 2 3 26 3" xfId="4099" xr:uid="{00000000-0005-0000-0000-0000830A0000}"/>
    <cellStyle name="Output 2 3 3" xfId="280" xr:uid="{00000000-0005-0000-0000-0000840A0000}"/>
    <cellStyle name="Output 2 3 3 2" xfId="1305" xr:uid="{00000000-0005-0000-0000-0000850A0000}"/>
    <cellStyle name="Output 2 3 3 2 2" xfId="2392" xr:uid="{00000000-0005-0000-0000-0000860A0000}"/>
    <cellStyle name="Output 2 3 3 2 3" xfId="3425" xr:uid="{00000000-0005-0000-0000-0000870A0000}"/>
    <cellStyle name="Output 2 3 3 3" xfId="1144" xr:uid="{00000000-0005-0000-0000-0000880A0000}"/>
    <cellStyle name="Output 2 3 3 3 2" xfId="2231" xr:uid="{00000000-0005-0000-0000-0000890A0000}"/>
    <cellStyle name="Output 2 3 3 3 3" xfId="3264" xr:uid="{00000000-0005-0000-0000-00008A0A0000}"/>
    <cellStyle name="Output 2 3 4" xfId="306" xr:uid="{00000000-0005-0000-0000-00008B0A0000}"/>
    <cellStyle name="Output 2 3 4 2" xfId="1329" xr:uid="{00000000-0005-0000-0000-00008C0A0000}"/>
    <cellStyle name="Output 2 3 4 2 2" xfId="2416" xr:uid="{00000000-0005-0000-0000-00008D0A0000}"/>
    <cellStyle name="Output 2 3 4 2 3" xfId="3449" xr:uid="{00000000-0005-0000-0000-00008E0A0000}"/>
    <cellStyle name="Output 2 3 4 3" xfId="1169" xr:uid="{00000000-0005-0000-0000-00008F0A0000}"/>
    <cellStyle name="Output 2 3 4 3 2" xfId="2256" xr:uid="{00000000-0005-0000-0000-0000900A0000}"/>
    <cellStyle name="Output 2 3 4 3 3" xfId="3289" xr:uid="{00000000-0005-0000-0000-0000910A0000}"/>
    <cellStyle name="Output 2 3 5" xfId="301" xr:uid="{00000000-0005-0000-0000-0000920A0000}"/>
    <cellStyle name="Output 2 3 5 2" xfId="1324" xr:uid="{00000000-0005-0000-0000-0000930A0000}"/>
    <cellStyle name="Output 2 3 5 2 2" xfId="2411" xr:uid="{00000000-0005-0000-0000-0000940A0000}"/>
    <cellStyle name="Output 2 3 5 2 3" xfId="3444" xr:uid="{00000000-0005-0000-0000-0000950A0000}"/>
    <cellStyle name="Output 2 3 6" xfId="359" xr:uid="{00000000-0005-0000-0000-0000960A0000}"/>
    <cellStyle name="Output 2 3 6 2" xfId="1382" xr:uid="{00000000-0005-0000-0000-0000970A0000}"/>
    <cellStyle name="Output 2 3 6 2 2" xfId="2469" xr:uid="{00000000-0005-0000-0000-0000980A0000}"/>
    <cellStyle name="Output 2 3 6 2 3" xfId="3502" xr:uid="{00000000-0005-0000-0000-0000990A0000}"/>
    <cellStyle name="Output 2 3 7" xfId="329" xr:uid="{00000000-0005-0000-0000-00009A0A0000}"/>
    <cellStyle name="Output 2 3 7 2" xfId="1352" xr:uid="{00000000-0005-0000-0000-00009B0A0000}"/>
    <cellStyle name="Output 2 3 7 2 2" xfId="2439" xr:uid="{00000000-0005-0000-0000-00009C0A0000}"/>
    <cellStyle name="Output 2 3 7 2 3" xfId="3472" xr:uid="{00000000-0005-0000-0000-00009D0A0000}"/>
    <cellStyle name="Output 2 3 8" xfId="443" xr:uid="{00000000-0005-0000-0000-00009E0A0000}"/>
    <cellStyle name="Output 2 3 8 2" xfId="1466" xr:uid="{00000000-0005-0000-0000-00009F0A0000}"/>
    <cellStyle name="Output 2 3 8 2 2" xfId="2553" xr:uid="{00000000-0005-0000-0000-0000A00A0000}"/>
    <cellStyle name="Output 2 3 8 2 3" xfId="3586" xr:uid="{00000000-0005-0000-0000-0000A10A0000}"/>
    <cellStyle name="Output 2 3 9" xfId="459" xr:uid="{00000000-0005-0000-0000-0000A20A0000}"/>
    <cellStyle name="Output 2 3 9 2" xfId="1482" xr:uid="{00000000-0005-0000-0000-0000A30A0000}"/>
    <cellStyle name="Output 2 3 9 2 2" xfId="2569" xr:uid="{00000000-0005-0000-0000-0000A40A0000}"/>
    <cellStyle name="Output 2 3 9 2 3" xfId="3602" xr:uid="{00000000-0005-0000-0000-0000A50A0000}"/>
    <cellStyle name="Output 2 4" xfId="161" xr:uid="{00000000-0005-0000-0000-0000A60A0000}"/>
    <cellStyle name="Output 2 4 10" xfId="544" xr:uid="{00000000-0005-0000-0000-0000A70A0000}"/>
    <cellStyle name="Output 2 4 10 2" xfId="1528" xr:uid="{00000000-0005-0000-0000-0000A80A0000}"/>
    <cellStyle name="Output 2 4 10 2 2" xfId="2603" xr:uid="{00000000-0005-0000-0000-0000A90A0000}"/>
    <cellStyle name="Output 2 4 10 2 3" xfId="3636" xr:uid="{00000000-0005-0000-0000-0000AA0A0000}"/>
    <cellStyle name="Output 2 4 11" xfId="630" xr:uid="{00000000-0005-0000-0000-0000AB0A0000}"/>
    <cellStyle name="Output 2 4 11 2" xfId="1614" xr:uid="{00000000-0005-0000-0000-0000AC0A0000}"/>
    <cellStyle name="Output 2 4 11 2 2" xfId="2689" xr:uid="{00000000-0005-0000-0000-0000AD0A0000}"/>
    <cellStyle name="Output 2 4 11 2 3" xfId="3722" xr:uid="{00000000-0005-0000-0000-0000AE0A0000}"/>
    <cellStyle name="Output 2 4 12" xfId="657" xr:uid="{00000000-0005-0000-0000-0000AF0A0000}"/>
    <cellStyle name="Output 2 4 12 2" xfId="1641" xr:uid="{00000000-0005-0000-0000-0000B00A0000}"/>
    <cellStyle name="Output 2 4 12 2 2" xfId="2716" xr:uid="{00000000-0005-0000-0000-0000B10A0000}"/>
    <cellStyle name="Output 2 4 12 2 3" xfId="3749" xr:uid="{00000000-0005-0000-0000-0000B20A0000}"/>
    <cellStyle name="Output 2 4 13" xfId="658" xr:uid="{00000000-0005-0000-0000-0000B30A0000}"/>
    <cellStyle name="Output 2 4 13 2" xfId="1642" xr:uid="{00000000-0005-0000-0000-0000B40A0000}"/>
    <cellStyle name="Output 2 4 13 2 2" xfId="2717" xr:uid="{00000000-0005-0000-0000-0000B50A0000}"/>
    <cellStyle name="Output 2 4 13 2 3" xfId="3750" xr:uid="{00000000-0005-0000-0000-0000B60A0000}"/>
    <cellStyle name="Output 2 4 14" xfId="670" xr:uid="{00000000-0005-0000-0000-0000B70A0000}"/>
    <cellStyle name="Output 2 4 14 2" xfId="1654" xr:uid="{00000000-0005-0000-0000-0000B80A0000}"/>
    <cellStyle name="Output 2 4 14 2 2" xfId="2729" xr:uid="{00000000-0005-0000-0000-0000B90A0000}"/>
    <cellStyle name="Output 2 4 14 2 3" xfId="3762" xr:uid="{00000000-0005-0000-0000-0000BA0A0000}"/>
    <cellStyle name="Output 2 4 15" xfId="758" xr:uid="{00000000-0005-0000-0000-0000BB0A0000}"/>
    <cellStyle name="Output 2 4 15 2" xfId="1720" xr:uid="{00000000-0005-0000-0000-0000BC0A0000}"/>
    <cellStyle name="Output 2 4 15 2 2" xfId="2795" xr:uid="{00000000-0005-0000-0000-0000BD0A0000}"/>
    <cellStyle name="Output 2 4 15 2 3" xfId="3828" xr:uid="{00000000-0005-0000-0000-0000BE0A0000}"/>
    <cellStyle name="Output 2 4 16" xfId="809" xr:uid="{00000000-0005-0000-0000-0000BF0A0000}"/>
    <cellStyle name="Output 2 4 16 2" xfId="1771" xr:uid="{00000000-0005-0000-0000-0000C00A0000}"/>
    <cellStyle name="Output 2 4 16 2 2" xfId="2846" xr:uid="{00000000-0005-0000-0000-0000C10A0000}"/>
    <cellStyle name="Output 2 4 16 2 3" xfId="3879" xr:uid="{00000000-0005-0000-0000-0000C20A0000}"/>
    <cellStyle name="Output 2 4 17" xfId="803" xr:uid="{00000000-0005-0000-0000-0000C30A0000}"/>
    <cellStyle name="Output 2 4 17 2" xfId="1765" xr:uid="{00000000-0005-0000-0000-0000C40A0000}"/>
    <cellStyle name="Output 2 4 17 2 2" xfId="2840" xr:uid="{00000000-0005-0000-0000-0000C50A0000}"/>
    <cellStyle name="Output 2 4 17 2 3" xfId="3873" xr:uid="{00000000-0005-0000-0000-0000C60A0000}"/>
    <cellStyle name="Output 2 4 18" xfId="888" xr:uid="{00000000-0005-0000-0000-0000C70A0000}"/>
    <cellStyle name="Output 2 4 18 2" xfId="1850" xr:uid="{00000000-0005-0000-0000-0000C80A0000}"/>
    <cellStyle name="Output 2 4 18 2 2" xfId="2925" xr:uid="{00000000-0005-0000-0000-0000C90A0000}"/>
    <cellStyle name="Output 2 4 18 2 3" xfId="3958" xr:uid="{00000000-0005-0000-0000-0000CA0A0000}"/>
    <cellStyle name="Output 2 4 19" xfId="904" xr:uid="{00000000-0005-0000-0000-0000CB0A0000}"/>
    <cellStyle name="Output 2 4 19 2" xfId="1866" xr:uid="{00000000-0005-0000-0000-0000CC0A0000}"/>
    <cellStyle name="Output 2 4 19 2 2" xfId="2941" xr:uid="{00000000-0005-0000-0000-0000CD0A0000}"/>
    <cellStyle name="Output 2 4 19 2 3" xfId="3974" xr:uid="{00000000-0005-0000-0000-0000CE0A0000}"/>
    <cellStyle name="Output 2 4 2" xfId="175" xr:uid="{00000000-0005-0000-0000-0000CF0A0000}"/>
    <cellStyle name="Output 2 4 2 2" xfId="1206" xr:uid="{00000000-0005-0000-0000-0000D00A0000}"/>
    <cellStyle name="Output 2 4 2 2 2" xfId="2293" xr:uid="{00000000-0005-0000-0000-0000D10A0000}"/>
    <cellStyle name="Output 2 4 2 2 3" xfId="3326" xr:uid="{00000000-0005-0000-0000-0000D20A0000}"/>
    <cellStyle name="Output 2 4 2 3" xfId="1122" xr:uid="{00000000-0005-0000-0000-0000D30A0000}"/>
    <cellStyle name="Output 2 4 2 3 2" xfId="2209" xr:uid="{00000000-0005-0000-0000-0000D40A0000}"/>
    <cellStyle name="Output 2 4 2 3 3" xfId="3242" xr:uid="{00000000-0005-0000-0000-0000D50A0000}"/>
    <cellStyle name="Output 2 4 20" xfId="967" xr:uid="{00000000-0005-0000-0000-0000D60A0000}"/>
    <cellStyle name="Output 2 4 20 2" xfId="1925" xr:uid="{00000000-0005-0000-0000-0000D70A0000}"/>
    <cellStyle name="Output 2 4 20 2 2" xfId="3000" xr:uid="{00000000-0005-0000-0000-0000D80A0000}"/>
    <cellStyle name="Output 2 4 20 2 3" xfId="4033" xr:uid="{00000000-0005-0000-0000-0000D90A0000}"/>
    <cellStyle name="Output 2 4 21" xfId="983" xr:uid="{00000000-0005-0000-0000-0000DA0A0000}"/>
    <cellStyle name="Output 2 4 21 2" xfId="1940" xr:uid="{00000000-0005-0000-0000-0000DB0A0000}"/>
    <cellStyle name="Output 2 4 21 2 2" xfId="3015" xr:uid="{00000000-0005-0000-0000-0000DC0A0000}"/>
    <cellStyle name="Output 2 4 21 2 3" xfId="4048" xr:uid="{00000000-0005-0000-0000-0000DD0A0000}"/>
    <cellStyle name="Output 2 4 21 3" xfId="2071" xr:uid="{00000000-0005-0000-0000-0000DE0A0000}"/>
    <cellStyle name="Output 2 4 21 4" xfId="3104" xr:uid="{00000000-0005-0000-0000-0000DF0A0000}"/>
    <cellStyle name="Output 2 4 22" xfId="996" xr:uid="{00000000-0005-0000-0000-0000E00A0000}"/>
    <cellStyle name="Output 2 4 22 2" xfId="1951" xr:uid="{00000000-0005-0000-0000-0000E10A0000}"/>
    <cellStyle name="Output 2 4 22 2 2" xfId="3026" xr:uid="{00000000-0005-0000-0000-0000E20A0000}"/>
    <cellStyle name="Output 2 4 22 2 3" xfId="4059" xr:uid="{00000000-0005-0000-0000-0000E30A0000}"/>
    <cellStyle name="Output 2 4 22 3" xfId="2084" xr:uid="{00000000-0005-0000-0000-0000E40A0000}"/>
    <cellStyle name="Output 2 4 22 4" xfId="3117" xr:uid="{00000000-0005-0000-0000-0000E50A0000}"/>
    <cellStyle name="Output 2 4 23" xfId="1023" xr:uid="{00000000-0005-0000-0000-0000E60A0000}"/>
    <cellStyle name="Output 2 4 23 2" xfId="2111" xr:uid="{00000000-0005-0000-0000-0000E70A0000}"/>
    <cellStyle name="Output 2 4 23 3" xfId="3144" xr:uid="{00000000-0005-0000-0000-0000E80A0000}"/>
    <cellStyle name="Output 2 4 24" xfId="1196" xr:uid="{00000000-0005-0000-0000-0000E90A0000}"/>
    <cellStyle name="Output 2 4 24 2" xfId="2283" xr:uid="{00000000-0005-0000-0000-0000EA0A0000}"/>
    <cellStyle name="Output 2 4 24 3" xfId="3316" xr:uid="{00000000-0005-0000-0000-0000EB0A0000}"/>
    <cellStyle name="Output 2 4 25" xfId="1161" xr:uid="{00000000-0005-0000-0000-0000EC0A0000}"/>
    <cellStyle name="Output 2 4 25 2" xfId="2248" xr:uid="{00000000-0005-0000-0000-0000ED0A0000}"/>
    <cellStyle name="Output 2 4 25 3" xfId="3281" xr:uid="{00000000-0005-0000-0000-0000EE0A0000}"/>
    <cellStyle name="Output 2 4 26" xfId="1996" xr:uid="{00000000-0005-0000-0000-0000EF0A0000}"/>
    <cellStyle name="Output 2 4 26 2" xfId="3070" xr:uid="{00000000-0005-0000-0000-0000F00A0000}"/>
    <cellStyle name="Output 2 4 26 3" xfId="4103" xr:uid="{00000000-0005-0000-0000-0000F10A0000}"/>
    <cellStyle name="Output 2 4 3" xfId="284" xr:uid="{00000000-0005-0000-0000-0000F20A0000}"/>
    <cellStyle name="Output 2 4 3 2" xfId="1308" xr:uid="{00000000-0005-0000-0000-0000F30A0000}"/>
    <cellStyle name="Output 2 4 3 2 2" xfId="2395" xr:uid="{00000000-0005-0000-0000-0000F40A0000}"/>
    <cellStyle name="Output 2 4 3 2 3" xfId="3428" xr:uid="{00000000-0005-0000-0000-0000F50A0000}"/>
    <cellStyle name="Output 2 4 3 3" xfId="1148" xr:uid="{00000000-0005-0000-0000-0000F60A0000}"/>
    <cellStyle name="Output 2 4 3 3 2" xfId="2235" xr:uid="{00000000-0005-0000-0000-0000F70A0000}"/>
    <cellStyle name="Output 2 4 3 3 3" xfId="3268" xr:uid="{00000000-0005-0000-0000-0000F80A0000}"/>
    <cellStyle name="Output 2 4 4" xfId="310" xr:uid="{00000000-0005-0000-0000-0000F90A0000}"/>
    <cellStyle name="Output 2 4 4 2" xfId="1333" xr:uid="{00000000-0005-0000-0000-0000FA0A0000}"/>
    <cellStyle name="Output 2 4 4 2 2" xfId="2420" xr:uid="{00000000-0005-0000-0000-0000FB0A0000}"/>
    <cellStyle name="Output 2 4 4 2 3" xfId="3453" xr:uid="{00000000-0005-0000-0000-0000FC0A0000}"/>
    <cellStyle name="Output 2 4 4 3" xfId="1173" xr:uid="{00000000-0005-0000-0000-0000FD0A0000}"/>
    <cellStyle name="Output 2 4 4 3 2" xfId="2260" xr:uid="{00000000-0005-0000-0000-0000FE0A0000}"/>
    <cellStyle name="Output 2 4 4 3 3" xfId="3293" xr:uid="{00000000-0005-0000-0000-0000FF0A0000}"/>
    <cellStyle name="Output 2 4 5" xfId="311" xr:uid="{00000000-0005-0000-0000-0000000B0000}"/>
    <cellStyle name="Output 2 4 5 2" xfId="1334" xr:uid="{00000000-0005-0000-0000-0000010B0000}"/>
    <cellStyle name="Output 2 4 5 2 2" xfId="2421" xr:uid="{00000000-0005-0000-0000-0000020B0000}"/>
    <cellStyle name="Output 2 4 5 2 3" xfId="3454" xr:uid="{00000000-0005-0000-0000-0000030B0000}"/>
    <cellStyle name="Output 2 4 6" xfId="362" xr:uid="{00000000-0005-0000-0000-0000040B0000}"/>
    <cellStyle name="Output 2 4 6 2" xfId="1385" xr:uid="{00000000-0005-0000-0000-0000050B0000}"/>
    <cellStyle name="Output 2 4 6 2 2" xfId="2472" xr:uid="{00000000-0005-0000-0000-0000060B0000}"/>
    <cellStyle name="Output 2 4 6 2 3" xfId="3505" xr:uid="{00000000-0005-0000-0000-0000070B0000}"/>
    <cellStyle name="Output 2 4 7" xfId="330" xr:uid="{00000000-0005-0000-0000-0000080B0000}"/>
    <cellStyle name="Output 2 4 7 2" xfId="1353" xr:uid="{00000000-0005-0000-0000-0000090B0000}"/>
    <cellStyle name="Output 2 4 7 2 2" xfId="2440" xr:uid="{00000000-0005-0000-0000-00000A0B0000}"/>
    <cellStyle name="Output 2 4 7 2 3" xfId="3473" xr:uid="{00000000-0005-0000-0000-00000B0B0000}"/>
    <cellStyle name="Output 2 4 8" xfId="447" xr:uid="{00000000-0005-0000-0000-00000C0B0000}"/>
    <cellStyle name="Output 2 4 8 2" xfId="1470" xr:uid="{00000000-0005-0000-0000-00000D0B0000}"/>
    <cellStyle name="Output 2 4 8 2 2" xfId="2557" xr:uid="{00000000-0005-0000-0000-00000E0B0000}"/>
    <cellStyle name="Output 2 4 8 2 3" xfId="3590" xr:uid="{00000000-0005-0000-0000-00000F0B0000}"/>
    <cellStyle name="Output 2 4 9" xfId="463" xr:uid="{00000000-0005-0000-0000-0000100B0000}"/>
    <cellStyle name="Output 2 4 9 2" xfId="1486" xr:uid="{00000000-0005-0000-0000-0000110B0000}"/>
    <cellStyle name="Output 2 4 9 2 2" xfId="2573" xr:uid="{00000000-0005-0000-0000-0000120B0000}"/>
    <cellStyle name="Output 2 4 9 2 3" xfId="3606" xr:uid="{00000000-0005-0000-0000-0000130B0000}"/>
    <cellStyle name="Output 2 5" xfId="216" xr:uid="{00000000-0005-0000-0000-0000140B0000}"/>
    <cellStyle name="Output 2 5 2" xfId="1245" xr:uid="{00000000-0005-0000-0000-0000150B0000}"/>
    <cellStyle name="Output 2 5 2 2" xfId="2332" xr:uid="{00000000-0005-0000-0000-0000160B0000}"/>
    <cellStyle name="Output 2 5 2 3" xfId="3365" xr:uid="{00000000-0005-0000-0000-0000170B0000}"/>
    <cellStyle name="Output 2 5 3" xfId="1075" xr:uid="{00000000-0005-0000-0000-0000180B0000}"/>
    <cellStyle name="Output 2 5 3 2" xfId="2162" xr:uid="{00000000-0005-0000-0000-0000190B0000}"/>
    <cellStyle name="Output 2 5 3 3" xfId="3195" xr:uid="{00000000-0005-0000-0000-00001A0B0000}"/>
    <cellStyle name="Output 2 6" xfId="227" xr:uid="{00000000-0005-0000-0000-00001B0B0000}"/>
    <cellStyle name="Output 2 6 2" xfId="1256" xr:uid="{00000000-0005-0000-0000-00001C0B0000}"/>
    <cellStyle name="Output 2 6 2 2" xfId="2343" xr:uid="{00000000-0005-0000-0000-00001D0B0000}"/>
    <cellStyle name="Output 2 6 2 3" xfId="3376" xr:uid="{00000000-0005-0000-0000-00001E0B0000}"/>
    <cellStyle name="Output 2 6 3" xfId="1053" xr:uid="{00000000-0005-0000-0000-00001F0B0000}"/>
    <cellStyle name="Output 2 6 3 2" xfId="2140" xr:uid="{00000000-0005-0000-0000-0000200B0000}"/>
    <cellStyle name="Output 2 6 3 3" xfId="3173" xr:uid="{00000000-0005-0000-0000-0000210B0000}"/>
    <cellStyle name="Output 2 7" xfId="205" xr:uid="{00000000-0005-0000-0000-0000220B0000}"/>
    <cellStyle name="Output 2 7 2" xfId="1235" xr:uid="{00000000-0005-0000-0000-0000230B0000}"/>
    <cellStyle name="Output 2 7 2 2" xfId="2322" xr:uid="{00000000-0005-0000-0000-0000240B0000}"/>
    <cellStyle name="Output 2 7 2 3" xfId="3355" xr:uid="{00000000-0005-0000-0000-0000250B0000}"/>
    <cellStyle name="Output 2 7 3" xfId="1062" xr:uid="{00000000-0005-0000-0000-0000260B0000}"/>
    <cellStyle name="Output 2 7 3 2" xfId="2149" xr:uid="{00000000-0005-0000-0000-0000270B0000}"/>
    <cellStyle name="Output 2 7 3 3" xfId="3182" xr:uid="{00000000-0005-0000-0000-0000280B0000}"/>
    <cellStyle name="Output 2 8" xfId="270" xr:uid="{00000000-0005-0000-0000-0000290B0000}"/>
    <cellStyle name="Output 2 8 2" xfId="1296" xr:uid="{00000000-0005-0000-0000-00002A0B0000}"/>
    <cellStyle name="Output 2 8 2 2" xfId="2383" xr:uid="{00000000-0005-0000-0000-00002B0B0000}"/>
    <cellStyle name="Output 2 8 2 3" xfId="3416" xr:uid="{00000000-0005-0000-0000-00002C0B0000}"/>
    <cellStyle name="Output 2 9" xfId="335" xr:uid="{00000000-0005-0000-0000-00002D0B0000}"/>
    <cellStyle name="Output 2 9 2" xfId="1358" xr:uid="{00000000-0005-0000-0000-00002E0B0000}"/>
    <cellStyle name="Output 2 9 2 2" xfId="2445" xr:uid="{00000000-0005-0000-0000-00002F0B0000}"/>
    <cellStyle name="Output 2 9 2 3" xfId="3478" xr:uid="{00000000-0005-0000-0000-0000300B0000}"/>
    <cellStyle name="Output 3" xfId="109" xr:uid="{00000000-0005-0000-0000-0000310B0000}"/>
    <cellStyle name="Output 3 10" xfId="529" xr:uid="{00000000-0005-0000-0000-0000320B0000}"/>
    <cellStyle name="Output 3 10 2" xfId="1513" xr:uid="{00000000-0005-0000-0000-0000330B0000}"/>
    <cellStyle name="Output 3 10 2 2" xfId="2588" xr:uid="{00000000-0005-0000-0000-0000340B0000}"/>
    <cellStyle name="Output 3 10 2 3" xfId="3621" xr:uid="{00000000-0005-0000-0000-0000350B0000}"/>
    <cellStyle name="Output 3 11" xfId="600" xr:uid="{00000000-0005-0000-0000-0000360B0000}"/>
    <cellStyle name="Output 3 11 2" xfId="1584" xr:uid="{00000000-0005-0000-0000-0000370B0000}"/>
    <cellStyle name="Output 3 11 2 2" xfId="2659" xr:uid="{00000000-0005-0000-0000-0000380B0000}"/>
    <cellStyle name="Output 3 11 2 3" xfId="3692" xr:uid="{00000000-0005-0000-0000-0000390B0000}"/>
    <cellStyle name="Output 3 12" xfId="593" xr:uid="{00000000-0005-0000-0000-00003A0B0000}"/>
    <cellStyle name="Output 3 12 2" xfId="1577" xr:uid="{00000000-0005-0000-0000-00003B0B0000}"/>
    <cellStyle name="Output 3 12 2 2" xfId="2652" xr:uid="{00000000-0005-0000-0000-00003C0B0000}"/>
    <cellStyle name="Output 3 12 2 3" xfId="3685" xr:uid="{00000000-0005-0000-0000-00003D0B0000}"/>
    <cellStyle name="Output 3 13" xfId="555" xr:uid="{00000000-0005-0000-0000-00003E0B0000}"/>
    <cellStyle name="Output 3 13 2" xfId="1539" xr:uid="{00000000-0005-0000-0000-00003F0B0000}"/>
    <cellStyle name="Output 3 13 2 2" xfId="2614" xr:uid="{00000000-0005-0000-0000-0000400B0000}"/>
    <cellStyle name="Output 3 13 2 3" xfId="3647" xr:uid="{00000000-0005-0000-0000-0000410B0000}"/>
    <cellStyle name="Output 3 14" xfId="688" xr:uid="{00000000-0005-0000-0000-0000420B0000}"/>
    <cellStyle name="Output 3 14 2" xfId="1672" xr:uid="{00000000-0005-0000-0000-0000430B0000}"/>
    <cellStyle name="Output 3 14 2 2" xfId="2747" xr:uid="{00000000-0005-0000-0000-0000440B0000}"/>
    <cellStyle name="Output 3 14 2 3" xfId="3780" xr:uid="{00000000-0005-0000-0000-0000450B0000}"/>
    <cellStyle name="Output 3 15" xfId="743" xr:uid="{00000000-0005-0000-0000-0000460B0000}"/>
    <cellStyle name="Output 3 15 2" xfId="1705" xr:uid="{00000000-0005-0000-0000-0000470B0000}"/>
    <cellStyle name="Output 3 15 2 2" xfId="2780" xr:uid="{00000000-0005-0000-0000-0000480B0000}"/>
    <cellStyle name="Output 3 15 2 3" xfId="3813" xr:uid="{00000000-0005-0000-0000-0000490B0000}"/>
    <cellStyle name="Output 3 16" xfId="787" xr:uid="{00000000-0005-0000-0000-00004A0B0000}"/>
    <cellStyle name="Output 3 16 2" xfId="1749" xr:uid="{00000000-0005-0000-0000-00004B0B0000}"/>
    <cellStyle name="Output 3 16 2 2" xfId="2824" xr:uid="{00000000-0005-0000-0000-00004C0B0000}"/>
    <cellStyle name="Output 3 16 2 3" xfId="3857" xr:uid="{00000000-0005-0000-0000-00004D0B0000}"/>
    <cellStyle name="Output 3 17" xfId="770" xr:uid="{00000000-0005-0000-0000-00004E0B0000}"/>
    <cellStyle name="Output 3 17 2" xfId="1732" xr:uid="{00000000-0005-0000-0000-00004F0B0000}"/>
    <cellStyle name="Output 3 17 2 2" xfId="2807" xr:uid="{00000000-0005-0000-0000-0000500B0000}"/>
    <cellStyle name="Output 3 17 2 3" xfId="3840" xr:uid="{00000000-0005-0000-0000-0000510B0000}"/>
    <cellStyle name="Output 3 18" xfId="863" xr:uid="{00000000-0005-0000-0000-0000520B0000}"/>
    <cellStyle name="Output 3 18 2" xfId="1825" xr:uid="{00000000-0005-0000-0000-0000530B0000}"/>
    <cellStyle name="Output 3 18 2 2" xfId="2900" xr:uid="{00000000-0005-0000-0000-0000540B0000}"/>
    <cellStyle name="Output 3 18 2 3" xfId="3933" xr:uid="{00000000-0005-0000-0000-0000550B0000}"/>
    <cellStyle name="Output 3 19" xfId="833" xr:uid="{00000000-0005-0000-0000-0000560B0000}"/>
    <cellStyle name="Output 3 19 2" xfId="1795" xr:uid="{00000000-0005-0000-0000-0000570B0000}"/>
    <cellStyle name="Output 3 19 2 2" xfId="2870" xr:uid="{00000000-0005-0000-0000-0000580B0000}"/>
    <cellStyle name="Output 3 19 2 3" xfId="3903" xr:uid="{00000000-0005-0000-0000-0000590B0000}"/>
    <cellStyle name="Output 3 2" xfId="199" xr:uid="{00000000-0005-0000-0000-00005A0B0000}"/>
    <cellStyle name="Output 3 2 2" xfId="1229" xr:uid="{00000000-0005-0000-0000-00005B0B0000}"/>
    <cellStyle name="Output 3 2 2 2" xfId="2316" xr:uid="{00000000-0005-0000-0000-00005C0B0000}"/>
    <cellStyle name="Output 3 2 2 3" xfId="3349" xr:uid="{00000000-0005-0000-0000-00005D0B0000}"/>
    <cellStyle name="Output 3 2 3" xfId="1081" xr:uid="{00000000-0005-0000-0000-00005E0B0000}"/>
    <cellStyle name="Output 3 2 3 2" xfId="2168" xr:uid="{00000000-0005-0000-0000-00005F0B0000}"/>
    <cellStyle name="Output 3 2 3 3" xfId="3201" xr:uid="{00000000-0005-0000-0000-0000600B0000}"/>
    <cellStyle name="Output 3 20" xfId="940" xr:uid="{00000000-0005-0000-0000-0000610B0000}"/>
    <cellStyle name="Output 3 20 2" xfId="1901" xr:uid="{00000000-0005-0000-0000-0000620B0000}"/>
    <cellStyle name="Output 3 20 2 2" xfId="2976" xr:uid="{00000000-0005-0000-0000-0000630B0000}"/>
    <cellStyle name="Output 3 20 2 3" xfId="4009" xr:uid="{00000000-0005-0000-0000-0000640B0000}"/>
    <cellStyle name="Output 3 21" xfId="953" xr:uid="{00000000-0005-0000-0000-0000650B0000}"/>
    <cellStyle name="Output 3 21 2" xfId="1913" xr:uid="{00000000-0005-0000-0000-0000660B0000}"/>
    <cellStyle name="Output 3 21 2 2" xfId="2988" xr:uid="{00000000-0005-0000-0000-0000670B0000}"/>
    <cellStyle name="Output 3 21 2 3" xfId="4021" xr:uid="{00000000-0005-0000-0000-0000680B0000}"/>
    <cellStyle name="Output 3 21 3" xfId="2050" xr:uid="{00000000-0005-0000-0000-0000690B0000}"/>
    <cellStyle name="Output 3 21 4" xfId="3083" xr:uid="{00000000-0005-0000-0000-00006A0B0000}"/>
    <cellStyle name="Output 3 22" xfId="913" xr:uid="{00000000-0005-0000-0000-00006B0B0000}"/>
    <cellStyle name="Output 3 22 2" xfId="1874" xr:uid="{00000000-0005-0000-0000-00006C0B0000}"/>
    <cellStyle name="Output 3 22 2 2" xfId="2949" xr:uid="{00000000-0005-0000-0000-00006D0B0000}"/>
    <cellStyle name="Output 3 22 2 3" xfId="3982" xr:uid="{00000000-0005-0000-0000-00006E0B0000}"/>
    <cellStyle name="Output 3 22 3" xfId="2022" xr:uid="{00000000-0005-0000-0000-00006F0B0000}"/>
    <cellStyle name="Output 3 22 4" xfId="2011" xr:uid="{00000000-0005-0000-0000-0000700B0000}"/>
    <cellStyle name="Output 3 23" xfId="1008" xr:uid="{00000000-0005-0000-0000-0000710B0000}"/>
    <cellStyle name="Output 3 23 2" xfId="2096" xr:uid="{00000000-0005-0000-0000-0000720B0000}"/>
    <cellStyle name="Output 3 23 3" xfId="3129" xr:uid="{00000000-0005-0000-0000-0000730B0000}"/>
    <cellStyle name="Output 3 24" xfId="1156" xr:uid="{00000000-0005-0000-0000-0000740B0000}"/>
    <cellStyle name="Output 3 24 2" xfId="2243" xr:uid="{00000000-0005-0000-0000-0000750B0000}"/>
    <cellStyle name="Output 3 24 3" xfId="3276" xr:uid="{00000000-0005-0000-0000-0000760B0000}"/>
    <cellStyle name="Output 3 25" xfId="1681" xr:uid="{00000000-0005-0000-0000-0000770B0000}"/>
    <cellStyle name="Output 3 25 2" xfId="2756" xr:uid="{00000000-0005-0000-0000-0000780B0000}"/>
    <cellStyle name="Output 3 25 3" xfId="3789" xr:uid="{00000000-0005-0000-0000-0000790B0000}"/>
    <cellStyle name="Output 3 26" xfId="1503" xr:uid="{00000000-0005-0000-0000-00007A0B0000}"/>
    <cellStyle name="Output 3 26 2" xfId="2579" xr:uid="{00000000-0005-0000-0000-00007B0B0000}"/>
    <cellStyle name="Output 3 26 3" xfId="3612" xr:uid="{00000000-0005-0000-0000-00007C0B0000}"/>
    <cellStyle name="Output 3 3" xfId="246" xr:uid="{00000000-0005-0000-0000-00007D0B0000}"/>
    <cellStyle name="Output 3 3 2" xfId="1274" xr:uid="{00000000-0005-0000-0000-00007E0B0000}"/>
    <cellStyle name="Output 3 3 2 2" xfId="2361" xr:uid="{00000000-0005-0000-0000-00007F0B0000}"/>
    <cellStyle name="Output 3 3 2 3" xfId="3394" xr:uid="{00000000-0005-0000-0000-0000800B0000}"/>
    <cellStyle name="Output 3 3 3" xfId="1098" xr:uid="{00000000-0005-0000-0000-0000810B0000}"/>
    <cellStyle name="Output 3 3 3 2" xfId="2185" xr:uid="{00000000-0005-0000-0000-0000820B0000}"/>
    <cellStyle name="Output 3 3 3 3" xfId="3218" xr:uid="{00000000-0005-0000-0000-0000830B0000}"/>
    <cellStyle name="Output 3 4" xfId="185" xr:uid="{00000000-0005-0000-0000-0000840B0000}"/>
    <cellStyle name="Output 3 4 2" xfId="1216" xr:uid="{00000000-0005-0000-0000-0000850B0000}"/>
    <cellStyle name="Output 3 4 2 2" xfId="2303" xr:uid="{00000000-0005-0000-0000-0000860B0000}"/>
    <cellStyle name="Output 3 4 2 3" xfId="3336" xr:uid="{00000000-0005-0000-0000-0000870B0000}"/>
    <cellStyle name="Output 3 4 3" xfId="1039" xr:uid="{00000000-0005-0000-0000-0000880B0000}"/>
    <cellStyle name="Output 3 4 3 2" xfId="2127" xr:uid="{00000000-0005-0000-0000-0000890B0000}"/>
    <cellStyle name="Output 3 4 3 3" xfId="3160" xr:uid="{00000000-0005-0000-0000-00008A0B0000}"/>
    <cellStyle name="Output 3 5" xfId="268" xr:uid="{00000000-0005-0000-0000-00008B0B0000}"/>
    <cellStyle name="Output 3 5 2" xfId="1294" xr:uid="{00000000-0005-0000-0000-00008C0B0000}"/>
    <cellStyle name="Output 3 5 2 2" xfId="2381" xr:uid="{00000000-0005-0000-0000-00008D0B0000}"/>
    <cellStyle name="Output 3 5 2 3" xfId="3414" xr:uid="{00000000-0005-0000-0000-00008E0B0000}"/>
    <cellStyle name="Output 3 6" xfId="341" xr:uid="{00000000-0005-0000-0000-00008F0B0000}"/>
    <cellStyle name="Output 3 6 2" xfId="1364" xr:uid="{00000000-0005-0000-0000-0000900B0000}"/>
    <cellStyle name="Output 3 6 2 2" xfId="2451" xr:uid="{00000000-0005-0000-0000-0000910B0000}"/>
    <cellStyle name="Output 3 6 2 3" xfId="3484" xr:uid="{00000000-0005-0000-0000-0000920B0000}"/>
    <cellStyle name="Output 3 7" xfId="332" xr:uid="{00000000-0005-0000-0000-0000930B0000}"/>
    <cellStyle name="Output 3 7 2" xfId="1355" xr:uid="{00000000-0005-0000-0000-0000940B0000}"/>
    <cellStyle name="Output 3 7 2 2" xfId="2442" xr:uid="{00000000-0005-0000-0000-0000950B0000}"/>
    <cellStyle name="Output 3 7 2 3" xfId="3475" xr:uid="{00000000-0005-0000-0000-0000960B0000}"/>
    <cellStyle name="Output 3 8" xfId="422" xr:uid="{00000000-0005-0000-0000-0000970B0000}"/>
    <cellStyle name="Output 3 8 2" xfId="1445" xr:uid="{00000000-0005-0000-0000-0000980B0000}"/>
    <cellStyle name="Output 3 8 2 2" xfId="2532" xr:uid="{00000000-0005-0000-0000-0000990B0000}"/>
    <cellStyle name="Output 3 8 2 3" xfId="3565" xr:uid="{00000000-0005-0000-0000-00009A0B0000}"/>
    <cellStyle name="Output 3 9" xfId="401" xr:uid="{00000000-0005-0000-0000-00009B0B0000}"/>
    <cellStyle name="Output 3 9 2" xfId="1424" xr:uid="{00000000-0005-0000-0000-00009C0B0000}"/>
    <cellStyle name="Output 3 9 2 2" xfId="2511" xr:uid="{00000000-0005-0000-0000-00009D0B0000}"/>
    <cellStyle name="Output 3 9 2 3" xfId="3544" xr:uid="{00000000-0005-0000-0000-00009E0B0000}"/>
    <cellStyle name="Output 4" xfId="107" xr:uid="{00000000-0005-0000-0000-00009F0B0000}"/>
    <cellStyle name="Output 4 10" xfId="527" xr:uid="{00000000-0005-0000-0000-0000A00B0000}"/>
    <cellStyle name="Output 4 10 2" xfId="1511" xr:uid="{00000000-0005-0000-0000-0000A10B0000}"/>
    <cellStyle name="Output 4 10 2 2" xfId="2586" xr:uid="{00000000-0005-0000-0000-0000A20B0000}"/>
    <cellStyle name="Output 4 10 2 3" xfId="3619" xr:uid="{00000000-0005-0000-0000-0000A30B0000}"/>
    <cellStyle name="Output 4 11" xfId="585" xr:uid="{00000000-0005-0000-0000-0000A40B0000}"/>
    <cellStyle name="Output 4 11 2" xfId="1569" xr:uid="{00000000-0005-0000-0000-0000A50B0000}"/>
    <cellStyle name="Output 4 11 2 2" xfId="2644" xr:uid="{00000000-0005-0000-0000-0000A60B0000}"/>
    <cellStyle name="Output 4 11 2 3" xfId="3677" xr:uid="{00000000-0005-0000-0000-0000A70B0000}"/>
    <cellStyle name="Output 4 12" xfId="574" xr:uid="{00000000-0005-0000-0000-0000A80B0000}"/>
    <cellStyle name="Output 4 12 2" xfId="1558" xr:uid="{00000000-0005-0000-0000-0000A90B0000}"/>
    <cellStyle name="Output 4 12 2 2" xfId="2633" xr:uid="{00000000-0005-0000-0000-0000AA0B0000}"/>
    <cellStyle name="Output 4 12 2 3" xfId="3666" xr:uid="{00000000-0005-0000-0000-0000AB0B0000}"/>
    <cellStyle name="Output 4 13" xfId="637" xr:uid="{00000000-0005-0000-0000-0000AC0B0000}"/>
    <cellStyle name="Output 4 13 2" xfId="1621" xr:uid="{00000000-0005-0000-0000-0000AD0B0000}"/>
    <cellStyle name="Output 4 13 2 2" xfId="2696" xr:uid="{00000000-0005-0000-0000-0000AE0B0000}"/>
    <cellStyle name="Output 4 13 2 3" xfId="3729" xr:uid="{00000000-0005-0000-0000-0000AF0B0000}"/>
    <cellStyle name="Output 4 14" xfId="685" xr:uid="{00000000-0005-0000-0000-0000B00B0000}"/>
    <cellStyle name="Output 4 14 2" xfId="1669" xr:uid="{00000000-0005-0000-0000-0000B10B0000}"/>
    <cellStyle name="Output 4 14 2 2" xfId="2744" xr:uid="{00000000-0005-0000-0000-0000B20B0000}"/>
    <cellStyle name="Output 4 14 2 3" xfId="3777" xr:uid="{00000000-0005-0000-0000-0000B30B0000}"/>
    <cellStyle name="Output 4 15" xfId="741" xr:uid="{00000000-0005-0000-0000-0000B40B0000}"/>
    <cellStyle name="Output 4 15 2" xfId="1703" xr:uid="{00000000-0005-0000-0000-0000B50B0000}"/>
    <cellStyle name="Output 4 15 2 2" xfId="2778" xr:uid="{00000000-0005-0000-0000-0000B60B0000}"/>
    <cellStyle name="Output 4 15 2 3" xfId="3811" xr:uid="{00000000-0005-0000-0000-0000B70B0000}"/>
    <cellStyle name="Output 4 16" xfId="785" xr:uid="{00000000-0005-0000-0000-0000B80B0000}"/>
    <cellStyle name="Output 4 16 2" xfId="1747" xr:uid="{00000000-0005-0000-0000-0000B90B0000}"/>
    <cellStyle name="Output 4 16 2 2" xfId="2822" xr:uid="{00000000-0005-0000-0000-0000BA0B0000}"/>
    <cellStyle name="Output 4 16 2 3" xfId="3855" xr:uid="{00000000-0005-0000-0000-0000BB0B0000}"/>
    <cellStyle name="Output 4 17" xfId="769" xr:uid="{00000000-0005-0000-0000-0000BC0B0000}"/>
    <cellStyle name="Output 4 17 2" xfId="1731" xr:uid="{00000000-0005-0000-0000-0000BD0B0000}"/>
    <cellStyle name="Output 4 17 2 2" xfId="2806" xr:uid="{00000000-0005-0000-0000-0000BE0B0000}"/>
    <cellStyle name="Output 4 17 2 3" xfId="3839" xr:uid="{00000000-0005-0000-0000-0000BF0B0000}"/>
    <cellStyle name="Output 4 18" xfId="861" xr:uid="{00000000-0005-0000-0000-0000C00B0000}"/>
    <cellStyle name="Output 4 18 2" xfId="1823" xr:uid="{00000000-0005-0000-0000-0000C10B0000}"/>
    <cellStyle name="Output 4 18 2 2" xfId="2898" xr:uid="{00000000-0005-0000-0000-0000C20B0000}"/>
    <cellStyle name="Output 4 18 2 3" xfId="3931" xr:uid="{00000000-0005-0000-0000-0000C30B0000}"/>
    <cellStyle name="Output 4 19" xfId="844" xr:uid="{00000000-0005-0000-0000-0000C40B0000}"/>
    <cellStyle name="Output 4 19 2" xfId="1806" xr:uid="{00000000-0005-0000-0000-0000C50B0000}"/>
    <cellStyle name="Output 4 19 2 2" xfId="2881" xr:uid="{00000000-0005-0000-0000-0000C60B0000}"/>
    <cellStyle name="Output 4 19 2 3" xfId="3914" xr:uid="{00000000-0005-0000-0000-0000C70B0000}"/>
    <cellStyle name="Output 4 2" xfId="201" xr:uid="{00000000-0005-0000-0000-0000C80B0000}"/>
    <cellStyle name="Output 4 2 2" xfId="1231" xr:uid="{00000000-0005-0000-0000-0000C90B0000}"/>
    <cellStyle name="Output 4 2 2 2" xfId="2318" xr:uid="{00000000-0005-0000-0000-0000CA0B0000}"/>
    <cellStyle name="Output 4 2 2 3" xfId="3351" xr:uid="{00000000-0005-0000-0000-0000CB0B0000}"/>
    <cellStyle name="Output 4 2 3" xfId="1079" xr:uid="{00000000-0005-0000-0000-0000CC0B0000}"/>
    <cellStyle name="Output 4 2 3 2" xfId="2166" xr:uid="{00000000-0005-0000-0000-0000CD0B0000}"/>
    <cellStyle name="Output 4 2 3 3" xfId="3199" xr:uid="{00000000-0005-0000-0000-0000CE0B0000}"/>
    <cellStyle name="Output 4 20" xfId="938" xr:uid="{00000000-0005-0000-0000-0000CF0B0000}"/>
    <cellStyle name="Output 4 20 2" xfId="1899" xr:uid="{00000000-0005-0000-0000-0000D00B0000}"/>
    <cellStyle name="Output 4 20 2 2" xfId="2974" xr:uid="{00000000-0005-0000-0000-0000D10B0000}"/>
    <cellStyle name="Output 4 20 2 3" xfId="4007" xr:uid="{00000000-0005-0000-0000-0000D20B0000}"/>
    <cellStyle name="Output 4 21" xfId="954" xr:uid="{00000000-0005-0000-0000-0000D30B0000}"/>
    <cellStyle name="Output 4 21 2" xfId="1914" xr:uid="{00000000-0005-0000-0000-0000D40B0000}"/>
    <cellStyle name="Output 4 21 2 2" xfId="2989" xr:uid="{00000000-0005-0000-0000-0000D50B0000}"/>
    <cellStyle name="Output 4 21 2 3" xfId="4022" xr:uid="{00000000-0005-0000-0000-0000D60B0000}"/>
    <cellStyle name="Output 4 21 3" xfId="2051" xr:uid="{00000000-0005-0000-0000-0000D70B0000}"/>
    <cellStyle name="Output 4 21 4" xfId="3084" xr:uid="{00000000-0005-0000-0000-0000D80B0000}"/>
    <cellStyle name="Output 4 22" xfId="926" xr:uid="{00000000-0005-0000-0000-0000D90B0000}"/>
    <cellStyle name="Output 4 22 2" xfId="1887" xr:uid="{00000000-0005-0000-0000-0000DA0B0000}"/>
    <cellStyle name="Output 4 22 2 2" xfId="2962" xr:uid="{00000000-0005-0000-0000-0000DB0B0000}"/>
    <cellStyle name="Output 4 22 2 3" xfId="3995" xr:uid="{00000000-0005-0000-0000-0000DC0B0000}"/>
    <cellStyle name="Output 4 22 3" xfId="2035" xr:uid="{00000000-0005-0000-0000-0000DD0B0000}"/>
    <cellStyle name="Output 4 22 4" xfId="699" xr:uid="{00000000-0005-0000-0000-0000DE0B0000}"/>
    <cellStyle name="Output 4 23" xfId="1006" xr:uid="{00000000-0005-0000-0000-0000DF0B0000}"/>
    <cellStyle name="Output 4 23 2" xfId="2094" xr:uid="{00000000-0005-0000-0000-0000E00B0000}"/>
    <cellStyle name="Output 4 23 3" xfId="3127" xr:uid="{00000000-0005-0000-0000-0000E10B0000}"/>
    <cellStyle name="Output 4 24" xfId="1136" xr:uid="{00000000-0005-0000-0000-0000E20B0000}"/>
    <cellStyle name="Output 4 24 2" xfId="2223" xr:uid="{00000000-0005-0000-0000-0000E30B0000}"/>
    <cellStyle name="Output 4 24 3" xfId="3256" xr:uid="{00000000-0005-0000-0000-0000E40B0000}"/>
    <cellStyle name="Output 4 25" xfId="1678" xr:uid="{00000000-0005-0000-0000-0000E50B0000}"/>
    <cellStyle name="Output 4 25 2" xfId="2753" xr:uid="{00000000-0005-0000-0000-0000E60B0000}"/>
    <cellStyle name="Output 4 25 3" xfId="3786" xr:uid="{00000000-0005-0000-0000-0000E70B0000}"/>
    <cellStyle name="Output 4 26" xfId="1989" xr:uid="{00000000-0005-0000-0000-0000E80B0000}"/>
    <cellStyle name="Output 4 26 2" xfId="3063" xr:uid="{00000000-0005-0000-0000-0000E90B0000}"/>
    <cellStyle name="Output 4 26 3" xfId="4096" xr:uid="{00000000-0005-0000-0000-0000EA0B0000}"/>
    <cellStyle name="Output 4 3" xfId="214" xr:uid="{00000000-0005-0000-0000-0000EB0B0000}"/>
    <cellStyle name="Output 4 3 2" xfId="1243" xr:uid="{00000000-0005-0000-0000-0000EC0B0000}"/>
    <cellStyle name="Output 4 3 2 2" xfId="2330" xr:uid="{00000000-0005-0000-0000-0000ED0B0000}"/>
    <cellStyle name="Output 4 3 2 3" xfId="3363" xr:uid="{00000000-0005-0000-0000-0000EE0B0000}"/>
    <cellStyle name="Output 4 3 3" xfId="1099" xr:uid="{00000000-0005-0000-0000-0000EF0B0000}"/>
    <cellStyle name="Output 4 3 3 2" xfId="2186" xr:uid="{00000000-0005-0000-0000-0000F00B0000}"/>
    <cellStyle name="Output 4 3 3 3" xfId="3219" xr:uid="{00000000-0005-0000-0000-0000F10B0000}"/>
    <cellStyle name="Output 4 4" xfId="224" xr:uid="{00000000-0005-0000-0000-0000F20B0000}"/>
    <cellStyle name="Output 4 4 2" xfId="1253" xr:uid="{00000000-0005-0000-0000-0000F30B0000}"/>
    <cellStyle name="Output 4 4 2 2" xfId="2340" xr:uid="{00000000-0005-0000-0000-0000F40B0000}"/>
    <cellStyle name="Output 4 4 2 3" xfId="3373" xr:uid="{00000000-0005-0000-0000-0000F50B0000}"/>
    <cellStyle name="Output 4 4 3" xfId="1064" xr:uid="{00000000-0005-0000-0000-0000F60B0000}"/>
    <cellStyle name="Output 4 4 3 2" xfId="2151" xr:uid="{00000000-0005-0000-0000-0000F70B0000}"/>
    <cellStyle name="Output 4 4 3 3" xfId="3184" xr:uid="{00000000-0005-0000-0000-0000F80B0000}"/>
    <cellStyle name="Output 4 5" xfId="292" xr:uid="{00000000-0005-0000-0000-0000F90B0000}"/>
    <cellStyle name="Output 4 5 2" xfId="1315" xr:uid="{00000000-0005-0000-0000-0000FA0B0000}"/>
    <cellStyle name="Output 4 5 2 2" xfId="2402" xr:uid="{00000000-0005-0000-0000-0000FB0B0000}"/>
    <cellStyle name="Output 4 5 2 3" xfId="3435" xr:uid="{00000000-0005-0000-0000-0000FC0B0000}"/>
    <cellStyle name="Output 4 6" xfId="339" xr:uid="{00000000-0005-0000-0000-0000FD0B0000}"/>
    <cellStyle name="Output 4 6 2" xfId="1362" xr:uid="{00000000-0005-0000-0000-0000FE0B0000}"/>
    <cellStyle name="Output 4 6 2 2" xfId="2449" xr:uid="{00000000-0005-0000-0000-0000FF0B0000}"/>
    <cellStyle name="Output 4 6 2 3" xfId="3482" xr:uid="{00000000-0005-0000-0000-0000000C0000}"/>
    <cellStyle name="Output 4 7" xfId="368" xr:uid="{00000000-0005-0000-0000-0000010C0000}"/>
    <cellStyle name="Output 4 7 2" xfId="1391" xr:uid="{00000000-0005-0000-0000-0000020C0000}"/>
    <cellStyle name="Output 4 7 2 2" xfId="2478" xr:uid="{00000000-0005-0000-0000-0000030C0000}"/>
    <cellStyle name="Output 4 7 2 3" xfId="3511" xr:uid="{00000000-0005-0000-0000-0000040C0000}"/>
    <cellStyle name="Output 4 8" xfId="420" xr:uid="{00000000-0005-0000-0000-0000050C0000}"/>
    <cellStyle name="Output 4 8 2" xfId="1443" xr:uid="{00000000-0005-0000-0000-0000060C0000}"/>
    <cellStyle name="Output 4 8 2 2" xfId="2530" xr:uid="{00000000-0005-0000-0000-0000070C0000}"/>
    <cellStyle name="Output 4 8 2 3" xfId="3563" xr:uid="{00000000-0005-0000-0000-0000080C0000}"/>
    <cellStyle name="Output 4 9" xfId="402" xr:uid="{00000000-0005-0000-0000-0000090C0000}"/>
    <cellStyle name="Output 4 9 2" xfId="1425" xr:uid="{00000000-0005-0000-0000-00000A0C0000}"/>
    <cellStyle name="Output 4 9 2 2" xfId="2512" xr:uid="{00000000-0005-0000-0000-00000B0C0000}"/>
    <cellStyle name="Output 4 9 2 3" xfId="3545" xr:uid="{00000000-0005-0000-0000-00000C0C0000}"/>
    <cellStyle name="Output 5" xfId="166" xr:uid="{00000000-0005-0000-0000-00000D0C0000}"/>
    <cellStyle name="Output 5 10" xfId="548" xr:uid="{00000000-0005-0000-0000-00000E0C0000}"/>
    <cellStyle name="Output 5 10 2" xfId="1532" xr:uid="{00000000-0005-0000-0000-00000F0C0000}"/>
    <cellStyle name="Output 5 10 2 2" xfId="2607" xr:uid="{00000000-0005-0000-0000-0000100C0000}"/>
    <cellStyle name="Output 5 10 2 3" xfId="3640" xr:uid="{00000000-0005-0000-0000-0000110C0000}"/>
    <cellStyle name="Output 5 11" xfId="635" xr:uid="{00000000-0005-0000-0000-0000120C0000}"/>
    <cellStyle name="Output 5 11 2" xfId="1619" xr:uid="{00000000-0005-0000-0000-0000130C0000}"/>
    <cellStyle name="Output 5 11 2 2" xfId="2694" xr:uid="{00000000-0005-0000-0000-0000140C0000}"/>
    <cellStyle name="Output 5 11 2 3" xfId="3727" xr:uid="{00000000-0005-0000-0000-0000150C0000}"/>
    <cellStyle name="Output 5 12" xfId="662" xr:uid="{00000000-0005-0000-0000-0000160C0000}"/>
    <cellStyle name="Output 5 12 2" xfId="1646" xr:uid="{00000000-0005-0000-0000-0000170C0000}"/>
    <cellStyle name="Output 5 12 2 2" xfId="2721" xr:uid="{00000000-0005-0000-0000-0000180C0000}"/>
    <cellStyle name="Output 5 12 2 3" xfId="3754" xr:uid="{00000000-0005-0000-0000-0000190C0000}"/>
    <cellStyle name="Output 5 13" xfId="680" xr:uid="{00000000-0005-0000-0000-00001A0C0000}"/>
    <cellStyle name="Output 5 13 2" xfId="1664" xr:uid="{00000000-0005-0000-0000-00001B0C0000}"/>
    <cellStyle name="Output 5 13 2 2" xfId="2739" xr:uid="{00000000-0005-0000-0000-00001C0C0000}"/>
    <cellStyle name="Output 5 13 2 3" xfId="3772" xr:uid="{00000000-0005-0000-0000-00001D0C0000}"/>
    <cellStyle name="Output 5 14" xfId="693" xr:uid="{00000000-0005-0000-0000-00001E0C0000}"/>
    <cellStyle name="Output 5 14 2" xfId="1677" xr:uid="{00000000-0005-0000-0000-00001F0C0000}"/>
    <cellStyle name="Output 5 14 2 2" xfId="2752" xr:uid="{00000000-0005-0000-0000-0000200C0000}"/>
    <cellStyle name="Output 5 14 2 3" xfId="3785" xr:uid="{00000000-0005-0000-0000-0000210C0000}"/>
    <cellStyle name="Output 5 15" xfId="762" xr:uid="{00000000-0005-0000-0000-0000220C0000}"/>
    <cellStyle name="Output 5 15 2" xfId="1724" xr:uid="{00000000-0005-0000-0000-0000230C0000}"/>
    <cellStyle name="Output 5 15 2 2" xfId="2799" xr:uid="{00000000-0005-0000-0000-0000240C0000}"/>
    <cellStyle name="Output 5 15 2 3" xfId="3832" xr:uid="{00000000-0005-0000-0000-0000250C0000}"/>
    <cellStyle name="Output 5 16" xfId="813" xr:uid="{00000000-0005-0000-0000-0000260C0000}"/>
    <cellStyle name="Output 5 16 2" xfId="1775" xr:uid="{00000000-0005-0000-0000-0000270C0000}"/>
    <cellStyle name="Output 5 16 2 2" xfId="2850" xr:uid="{00000000-0005-0000-0000-0000280C0000}"/>
    <cellStyle name="Output 5 16 2 3" xfId="3883" xr:uid="{00000000-0005-0000-0000-0000290C0000}"/>
    <cellStyle name="Output 5 17" xfId="829" xr:uid="{00000000-0005-0000-0000-00002A0C0000}"/>
    <cellStyle name="Output 5 17 2" xfId="1791" xr:uid="{00000000-0005-0000-0000-00002B0C0000}"/>
    <cellStyle name="Output 5 17 2 2" xfId="2866" xr:uid="{00000000-0005-0000-0000-00002C0C0000}"/>
    <cellStyle name="Output 5 17 2 3" xfId="3899" xr:uid="{00000000-0005-0000-0000-00002D0C0000}"/>
    <cellStyle name="Output 5 18" xfId="893" xr:uid="{00000000-0005-0000-0000-00002E0C0000}"/>
    <cellStyle name="Output 5 18 2" xfId="1855" xr:uid="{00000000-0005-0000-0000-00002F0C0000}"/>
    <cellStyle name="Output 5 18 2 2" xfId="2930" xr:uid="{00000000-0005-0000-0000-0000300C0000}"/>
    <cellStyle name="Output 5 18 2 3" xfId="3963" xr:uid="{00000000-0005-0000-0000-0000310C0000}"/>
    <cellStyle name="Output 5 19" xfId="909" xr:uid="{00000000-0005-0000-0000-0000320C0000}"/>
    <cellStyle name="Output 5 19 2" xfId="1871" xr:uid="{00000000-0005-0000-0000-0000330C0000}"/>
    <cellStyle name="Output 5 19 2 2" xfId="2946" xr:uid="{00000000-0005-0000-0000-0000340C0000}"/>
    <cellStyle name="Output 5 19 2 3" xfId="3979" xr:uid="{00000000-0005-0000-0000-0000350C0000}"/>
    <cellStyle name="Output 5 2" xfId="262" xr:uid="{00000000-0005-0000-0000-0000360C0000}"/>
    <cellStyle name="Output 5 2 2" xfId="1288" xr:uid="{00000000-0005-0000-0000-0000370C0000}"/>
    <cellStyle name="Output 5 2 2 2" xfId="2375" xr:uid="{00000000-0005-0000-0000-0000380C0000}"/>
    <cellStyle name="Output 5 2 2 3" xfId="3408" xr:uid="{00000000-0005-0000-0000-0000390C0000}"/>
    <cellStyle name="Output 5 2 3" xfId="1127" xr:uid="{00000000-0005-0000-0000-00003A0C0000}"/>
    <cellStyle name="Output 5 2 3 2" xfId="2214" xr:uid="{00000000-0005-0000-0000-00003B0C0000}"/>
    <cellStyle name="Output 5 2 3 3" xfId="3247" xr:uid="{00000000-0005-0000-0000-00003C0C0000}"/>
    <cellStyle name="Output 5 20" xfId="971" xr:uid="{00000000-0005-0000-0000-00003D0C0000}"/>
    <cellStyle name="Output 5 20 2" xfId="1929" xr:uid="{00000000-0005-0000-0000-00003E0C0000}"/>
    <cellStyle name="Output 5 20 2 2" xfId="3004" xr:uid="{00000000-0005-0000-0000-00003F0C0000}"/>
    <cellStyle name="Output 5 20 2 3" xfId="4037" xr:uid="{00000000-0005-0000-0000-0000400C0000}"/>
    <cellStyle name="Output 5 21" xfId="988" xr:uid="{00000000-0005-0000-0000-0000410C0000}"/>
    <cellStyle name="Output 5 21 2" xfId="1945" xr:uid="{00000000-0005-0000-0000-0000420C0000}"/>
    <cellStyle name="Output 5 21 2 2" xfId="3020" xr:uid="{00000000-0005-0000-0000-0000430C0000}"/>
    <cellStyle name="Output 5 21 2 3" xfId="4053" xr:uid="{00000000-0005-0000-0000-0000440C0000}"/>
    <cellStyle name="Output 5 21 3" xfId="2076" xr:uid="{00000000-0005-0000-0000-0000450C0000}"/>
    <cellStyle name="Output 5 21 4" xfId="3109" xr:uid="{00000000-0005-0000-0000-0000460C0000}"/>
    <cellStyle name="Output 5 22" xfId="999" xr:uid="{00000000-0005-0000-0000-0000470C0000}"/>
    <cellStyle name="Output 5 22 2" xfId="1953" xr:uid="{00000000-0005-0000-0000-0000480C0000}"/>
    <cellStyle name="Output 5 22 2 2" xfId="3028" xr:uid="{00000000-0005-0000-0000-0000490C0000}"/>
    <cellStyle name="Output 5 22 2 3" xfId="4061" xr:uid="{00000000-0005-0000-0000-00004A0C0000}"/>
    <cellStyle name="Output 5 22 3" xfId="2087" xr:uid="{00000000-0005-0000-0000-00004B0C0000}"/>
    <cellStyle name="Output 5 22 4" xfId="3120" xr:uid="{00000000-0005-0000-0000-00004C0C0000}"/>
    <cellStyle name="Output 5 23" xfId="1027" xr:uid="{00000000-0005-0000-0000-00004D0C0000}"/>
    <cellStyle name="Output 5 23 2" xfId="2115" xr:uid="{00000000-0005-0000-0000-00004E0C0000}"/>
    <cellStyle name="Output 5 23 3" xfId="3148" xr:uid="{00000000-0005-0000-0000-00004F0C0000}"/>
    <cellStyle name="Output 5 24" xfId="1200" xr:uid="{00000000-0005-0000-0000-0000500C0000}"/>
    <cellStyle name="Output 5 24 2" xfId="2287" xr:uid="{00000000-0005-0000-0000-0000510C0000}"/>
    <cellStyle name="Output 5 24 3" xfId="3320" xr:uid="{00000000-0005-0000-0000-0000520C0000}"/>
    <cellStyle name="Output 5 25" xfId="1092" xr:uid="{00000000-0005-0000-0000-0000530C0000}"/>
    <cellStyle name="Output 5 25 2" xfId="2179" xr:uid="{00000000-0005-0000-0000-0000540C0000}"/>
    <cellStyle name="Output 5 25 3" xfId="3212" xr:uid="{00000000-0005-0000-0000-0000550C0000}"/>
    <cellStyle name="Output 5 26" xfId="2001" xr:uid="{00000000-0005-0000-0000-0000560C0000}"/>
    <cellStyle name="Output 5 26 2" xfId="3075" xr:uid="{00000000-0005-0000-0000-0000570C0000}"/>
    <cellStyle name="Output 5 26 3" xfId="4108" xr:uid="{00000000-0005-0000-0000-0000580C0000}"/>
    <cellStyle name="Output 5 3" xfId="289" xr:uid="{00000000-0005-0000-0000-0000590C0000}"/>
    <cellStyle name="Output 5 3 2" xfId="1312" xr:uid="{00000000-0005-0000-0000-00005A0C0000}"/>
    <cellStyle name="Output 5 3 2 2" xfId="2399" xr:uid="{00000000-0005-0000-0000-00005B0C0000}"/>
    <cellStyle name="Output 5 3 2 3" xfId="3432" xr:uid="{00000000-0005-0000-0000-00005C0C0000}"/>
    <cellStyle name="Output 5 3 3" xfId="1153" xr:uid="{00000000-0005-0000-0000-00005D0C0000}"/>
    <cellStyle name="Output 5 3 3 2" xfId="2240" xr:uid="{00000000-0005-0000-0000-00005E0C0000}"/>
    <cellStyle name="Output 5 3 3 3" xfId="3273" xr:uid="{00000000-0005-0000-0000-00005F0C0000}"/>
    <cellStyle name="Output 5 4" xfId="315" xr:uid="{00000000-0005-0000-0000-0000600C0000}"/>
    <cellStyle name="Output 5 4 2" xfId="1338" xr:uid="{00000000-0005-0000-0000-0000610C0000}"/>
    <cellStyle name="Output 5 4 2 2" xfId="2425" xr:uid="{00000000-0005-0000-0000-0000620C0000}"/>
    <cellStyle name="Output 5 4 2 3" xfId="3458" xr:uid="{00000000-0005-0000-0000-0000630C0000}"/>
    <cellStyle name="Output 5 4 3" xfId="1178" xr:uid="{00000000-0005-0000-0000-0000640C0000}"/>
    <cellStyle name="Output 5 4 3 2" xfId="2265" xr:uid="{00000000-0005-0000-0000-0000650C0000}"/>
    <cellStyle name="Output 5 4 3 3" xfId="3298" xr:uid="{00000000-0005-0000-0000-0000660C0000}"/>
    <cellStyle name="Output 5 5" xfId="325" xr:uid="{00000000-0005-0000-0000-0000670C0000}"/>
    <cellStyle name="Output 5 5 2" xfId="1348" xr:uid="{00000000-0005-0000-0000-0000680C0000}"/>
    <cellStyle name="Output 5 5 2 2" xfId="2435" xr:uid="{00000000-0005-0000-0000-0000690C0000}"/>
    <cellStyle name="Output 5 5 2 3" xfId="3468" xr:uid="{00000000-0005-0000-0000-00006A0C0000}"/>
    <cellStyle name="Output 5 6" xfId="366" xr:uid="{00000000-0005-0000-0000-00006B0C0000}"/>
    <cellStyle name="Output 5 6 2" xfId="1389" xr:uid="{00000000-0005-0000-0000-00006C0C0000}"/>
    <cellStyle name="Output 5 6 2 2" xfId="2476" xr:uid="{00000000-0005-0000-0000-00006D0C0000}"/>
    <cellStyle name="Output 5 6 2 3" xfId="3509" xr:uid="{00000000-0005-0000-0000-00006E0C0000}"/>
    <cellStyle name="Output 5 7" xfId="396" xr:uid="{00000000-0005-0000-0000-00006F0C0000}"/>
    <cellStyle name="Output 5 7 2" xfId="1419" xr:uid="{00000000-0005-0000-0000-0000700C0000}"/>
    <cellStyle name="Output 5 7 2 2" xfId="2506" xr:uid="{00000000-0005-0000-0000-0000710C0000}"/>
    <cellStyle name="Output 5 7 2 3" xfId="3539" xr:uid="{00000000-0005-0000-0000-0000720C0000}"/>
    <cellStyle name="Output 5 8" xfId="452" xr:uid="{00000000-0005-0000-0000-0000730C0000}"/>
    <cellStyle name="Output 5 8 2" xfId="1475" xr:uid="{00000000-0005-0000-0000-0000740C0000}"/>
    <cellStyle name="Output 5 8 2 2" xfId="2562" xr:uid="{00000000-0005-0000-0000-0000750C0000}"/>
    <cellStyle name="Output 5 8 2 3" xfId="3595" xr:uid="{00000000-0005-0000-0000-0000760C0000}"/>
    <cellStyle name="Output 5 9" xfId="468" xr:uid="{00000000-0005-0000-0000-0000770C0000}"/>
    <cellStyle name="Output 5 9 2" xfId="1491" xr:uid="{00000000-0005-0000-0000-0000780C0000}"/>
    <cellStyle name="Output 5 9 2 2" xfId="2578" xr:uid="{00000000-0005-0000-0000-0000790C0000}"/>
    <cellStyle name="Output 5 9 2 3" xfId="3611" xr:uid="{00000000-0005-0000-0000-00007A0C0000}"/>
    <cellStyle name="Output 6" xfId="97" xr:uid="{00000000-0005-0000-0000-00007B0C0000}"/>
    <cellStyle name="Output 6 10" xfId="406" xr:uid="{00000000-0005-0000-0000-00007C0C0000}"/>
    <cellStyle name="Output 6 10 2" xfId="1429" xr:uid="{00000000-0005-0000-0000-00007D0C0000}"/>
    <cellStyle name="Output 6 10 2 2" xfId="2516" xr:uid="{00000000-0005-0000-0000-00007E0C0000}"/>
    <cellStyle name="Output 6 10 2 3" xfId="3549" xr:uid="{00000000-0005-0000-0000-00007F0C0000}"/>
    <cellStyle name="Output 6 11" xfId="588" xr:uid="{00000000-0005-0000-0000-0000800C0000}"/>
    <cellStyle name="Output 6 11 2" xfId="1572" xr:uid="{00000000-0005-0000-0000-0000810C0000}"/>
    <cellStyle name="Output 6 11 2 2" xfId="2647" xr:uid="{00000000-0005-0000-0000-0000820C0000}"/>
    <cellStyle name="Output 6 11 2 3" xfId="3680" xr:uid="{00000000-0005-0000-0000-0000830C0000}"/>
    <cellStyle name="Output 6 12" xfId="570" xr:uid="{00000000-0005-0000-0000-0000840C0000}"/>
    <cellStyle name="Output 6 12 2" xfId="1554" xr:uid="{00000000-0005-0000-0000-0000850C0000}"/>
    <cellStyle name="Output 6 12 2 2" xfId="2629" xr:uid="{00000000-0005-0000-0000-0000860C0000}"/>
    <cellStyle name="Output 6 12 2 3" xfId="3662" xr:uid="{00000000-0005-0000-0000-0000870C0000}"/>
    <cellStyle name="Output 6 13" xfId="664" xr:uid="{00000000-0005-0000-0000-0000880C0000}"/>
    <cellStyle name="Output 6 13 2" xfId="1648" xr:uid="{00000000-0005-0000-0000-0000890C0000}"/>
    <cellStyle name="Output 6 13 2 2" xfId="2723" xr:uid="{00000000-0005-0000-0000-00008A0C0000}"/>
    <cellStyle name="Output 6 13 2 3" xfId="3756" xr:uid="{00000000-0005-0000-0000-00008B0C0000}"/>
    <cellStyle name="Output 6 14" xfId="595" xr:uid="{00000000-0005-0000-0000-00008C0C0000}"/>
    <cellStyle name="Output 6 14 2" xfId="1579" xr:uid="{00000000-0005-0000-0000-00008D0C0000}"/>
    <cellStyle name="Output 6 14 2 2" xfId="2654" xr:uid="{00000000-0005-0000-0000-00008E0C0000}"/>
    <cellStyle name="Output 6 14 2 3" xfId="3687" xr:uid="{00000000-0005-0000-0000-00008F0C0000}"/>
    <cellStyle name="Output 6 15" xfId="676" xr:uid="{00000000-0005-0000-0000-0000900C0000}"/>
    <cellStyle name="Output 6 15 2" xfId="1660" xr:uid="{00000000-0005-0000-0000-0000910C0000}"/>
    <cellStyle name="Output 6 15 2 2" xfId="2735" xr:uid="{00000000-0005-0000-0000-0000920C0000}"/>
    <cellStyle name="Output 6 15 2 3" xfId="3768" xr:uid="{00000000-0005-0000-0000-0000930C0000}"/>
    <cellStyle name="Output 6 16" xfId="736" xr:uid="{00000000-0005-0000-0000-0000940C0000}"/>
    <cellStyle name="Output 6 16 2" xfId="1698" xr:uid="{00000000-0005-0000-0000-0000950C0000}"/>
    <cellStyle name="Output 6 16 2 2" xfId="2773" xr:uid="{00000000-0005-0000-0000-0000960C0000}"/>
    <cellStyle name="Output 6 16 2 3" xfId="3806" xr:uid="{00000000-0005-0000-0000-0000970C0000}"/>
    <cellStyle name="Output 6 17" xfId="777" xr:uid="{00000000-0005-0000-0000-0000980C0000}"/>
    <cellStyle name="Output 6 17 2" xfId="1739" xr:uid="{00000000-0005-0000-0000-0000990C0000}"/>
    <cellStyle name="Output 6 17 2 2" xfId="2814" xr:uid="{00000000-0005-0000-0000-00009A0C0000}"/>
    <cellStyle name="Output 6 17 2 3" xfId="3847" xr:uid="{00000000-0005-0000-0000-00009B0C0000}"/>
    <cellStyle name="Output 6 18" xfId="839" xr:uid="{00000000-0005-0000-0000-00009C0C0000}"/>
    <cellStyle name="Output 6 18 2" xfId="1801" xr:uid="{00000000-0005-0000-0000-00009D0C0000}"/>
    <cellStyle name="Output 6 18 2 2" xfId="2876" xr:uid="{00000000-0005-0000-0000-00009E0C0000}"/>
    <cellStyle name="Output 6 18 2 3" xfId="3909" xr:uid="{00000000-0005-0000-0000-00009F0C0000}"/>
    <cellStyle name="Output 6 19" xfId="853" xr:uid="{00000000-0005-0000-0000-0000A00C0000}"/>
    <cellStyle name="Output 6 19 2" xfId="1815" xr:uid="{00000000-0005-0000-0000-0000A10C0000}"/>
    <cellStyle name="Output 6 19 2 2" xfId="2890" xr:uid="{00000000-0005-0000-0000-0000A20C0000}"/>
    <cellStyle name="Output 6 19 2 3" xfId="3923" xr:uid="{00000000-0005-0000-0000-0000A30C0000}"/>
    <cellStyle name="Output 6 2" xfId="211" xr:uid="{00000000-0005-0000-0000-0000A40C0000}"/>
    <cellStyle name="Output 6 2 2" xfId="1241" xr:uid="{00000000-0005-0000-0000-0000A50C0000}"/>
    <cellStyle name="Output 6 2 2 2" xfId="2328" xr:uid="{00000000-0005-0000-0000-0000A60C0000}"/>
    <cellStyle name="Output 6 2 2 3" xfId="3361" xr:uid="{00000000-0005-0000-0000-0000A70C0000}"/>
    <cellStyle name="Output 6 2 3" xfId="1071" xr:uid="{00000000-0005-0000-0000-0000A80C0000}"/>
    <cellStyle name="Output 6 2 3 2" xfId="2158" xr:uid="{00000000-0005-0000-0000-0000A90C0000}"/>
    <cellStyle name="Output 6 2 3 3" xfId="3191" xr:uid="{00000000-0005-0000-0000-0000AA0C0000}"/>
    <cellStyle name="Output 6 20" xfId="831" xr:uid="{00000000-0005-0000-0000-0000AB0C0000}"/>
    <cellStyle name="Output 6 20 2" xfId="1793" xr:uid="{00000000-0005-0000-0000-0000AC0C0000}"/>
    <cellStyle name="Output 6 20 2 2" xfId="2868" xr:uid="{00000000-0005-0000-0000-0000AD0C0000}"/>
    <cellStyle name="Output 6 20 2 3" xfId="3901" xr:uid="{00000000-0005-0000-0000-0000AE0C0000}"/>
    <cellStyle name="Output 6 21" xfId="930" xr:uid="{00000000-0005-0000-0000-0000AF0C0000}"/>
    <cellStyle name="Output 6 21 2" xfId="1891" xr:uid="{00000000-0005-0000-0000-0000B00C0000}"/>
    <cellStyle name="Output 6 21 2 2" xfId="2966" xr:uid="{00000000-0005-0000-0000-0000B10C0000}"/>
    <cellStyle name="Output 6 21 2 3" xfId="3999" xr:uid="{00000000-0005-0000-0000-0000B20C0000}"/>
    <cellStyle name="Output 6 21 3" xfId="2039" xr:uid="{00000000-0005-0000-0000-0000B30C0000}"/>
    <cellStyle name="Output 6 21 4" xfId="2003" xr:uid="{00000000-0005-0000-0000-0000B40C0000}"/>
    <cellStyle name="Output 6 22" xfId="972" xr:uid="{00000000-0005-0000-0000-0000B50C0000}"/>
    <cellStyle name="Output 6 22 2" xfId="1930" xr:uid="{00000000-0005-0000-0000-0000B60C0000}"/>
    <cellStyle name="Output 6 22 2 2" xfId="3005" xr:uid="{00000000-0005-0000-0000-0000B70C0000}"/>
    <cellStyle name="Output 6 22 2 3" xfId="4038" xr:uid="{00000000-0005-0000-0000-0000B80C0000}"/>
    <cellStyle name="Output 6 22 3" xfId="2060" xr:uid="{00000000-0005-0000-0000-0000B90C0000}"/>
    <cellStyle name="Output 6 22 4" xfId="3093" xr:uid="{00000000-0005-0000-0000-0000BA0C0000}"/>
    <cellStyle name="Output 6 23" xfId="957" xr:uid="{00000000-0005-0000-0000-0000BB0C0000}"/>
    <cellStyle name="Output 6 23 2" xfId="2053" xr:uid="{00000000-0005-0000-0000-0000BC0C0000}"/>
    <cellStyle name="Output 6 23 3" xfId="3086" xr:uid="{00000000-0005-0000-0000-0000BD0C0000}"/>
    <cellStyle name="Output 6 24" xfId="1201" xr:uid="{00000000-0005-0000-0000-0000BE0C0000}"/>
    <cellStyle name="Output 6 24 2" xfId="2288" xr:uid="{00000000-0005-0000-0000-0000BF0C0000}"/>
    <cellStyle name="Output 6 24 3" xfId="3321" xr:uid="{00000000-0005-0000-0000-0000C00C0000}"/>
    <cellStyle name="Output 6 25" xfId="1967" xr:uid="{00000000-0005-0000-0000-0000C10C0000}"/>
    <cellStyle name="Output 6 25 2" xfId="3041" xr:uid="{00000000-0005-0000-0000-0000C20C0000}"/>
    <cellStyle name="Output 6 25 3" xfId="4074" xr:uid="{00000000-0005-0000-0000-0000C30C0000}"/>
    <cellStyle name="Output 6 26" xfId="1037" xr:uid="{00000000-0005-0000-0000-0000C40C0000}"/>
    <cellStyle name="Output 6 26 2" xfId="2125" xr:uid="{00000000-0005-0000-0000-0000C50C0000}"/>
    <cellStyle name="Output 6 26 3" xfId="3158" xr:uid="{00000000-0005-0000-0000-0000C60C0000}"/>
    <cellStyle name="Output 6 3" xfId="203" xr:uid="{00000000-0005-0000-0000-0000C70C0000}"/>
    <cellStyle name="Output 6 3 2" xfId="1233" xr:uid="{00000000-0005-0000-0000-0000C80C0000}"/>
    <cellStyle name="Output 6 3 2 2" xfId="2320" xr:uid="{00000000-0005-0000-0000-0000C90C0000}"/>
    <cellStyle name="Output 6 3 2 3" xfId="3353" xr:uid="{00000000-0005-0000-0000-0000CA0C0000}"/>
    <cellStyle name="Output 6 3 3" xfId="1055" xr:uid="{00000000-0005-0000-0000-0000CB0C0000}"/>
    <cellStyle name="Output 6 3 3 2" xfId="2142" xr:uid="{00000000-0005-0000-0000-0000CC0C0000}"/>
    <cellStyle name="Output 6 3 3 3" xfId="3175" xr:uid="{00000000-0005-0000-0000-0000CD0C0000}"/>
    <cellStyle name="Output 6 4" xfId="250" xr:uid="{00000000-0005-0000-0000-0000CE0C0000}"/>
    <cellStyle name="Output 6 4 2" xfId="1061" xr:uid="{00000000-0005-0000-0000-0000CF0C0000}"/>
    <cellStyle name="Output 6 4 2 2" xfId="2148" xr:uid="{00000000-0005-0000-0000-0000D00C0000}"/>
    <cellStyle name="Output 6 4 2 3" xfId="3181" xr:uid="{00000000-0005-0000-0000-0000D10C0000}"/>
    <cellStyle name="Output 6 5" xfId="316" xr:uid="{00000000-0005-0000-0000-0000D20C0000}"/>
    <cellStyle name="Output 6 5 2" xfId="1339" xr:uid="{00000000-0005-0000-0000-0000D30C0000}"/>
    <cellStyle name="Output 6 5 2 2" xfId="2426" xr:uid="{00000000-0005-0000-0000-0000D40C0000}"/>
    <cellStyle name="Output 6 5 2 3" xfId="3459" xr:uid="{00000000-0005-0000-0000-0000D50C0000}"/>
    <cellStyle name="Output 6 6" xfId="291" xr:uid="{00000000-0005-0000-0000-0000D60C0000}"/>
    <cellStyle name="Output 6 6 2" xfId="1314" xr:uid="{00000000-0005-0000-0000-0000D70C0000}"/>
    <cellStyle name="Output 6 6 2 2" xfId="2401" xr:uid="{00000000-0005-0000-0000-0000D80C0000}"/>
    <cellStyle name="Output 6 6 2 3" xfId="3434" xr:uid="{00000000-0005-0000-0000-0000D90C0000}"/>
    <cellStyle name="Output 6 7" xfId="376" xr:uid="{00000000-0005-0000-0000-0000DA0C0000}"/>
    <cellStyle name="Output 6 7 2" xfId="1399" xr:uid="{00000000-0005-0000-0000-0000DB0C0000}"/>
    <cellStyle name="Output 6 7 2 2" xfId="2486" xr:uid="{00000000-0005-0000-0000-0000DC0C0000}"/>
    <cellStyle name="Output 6 7 2 3" xfId="3519" xr:uid="{00000000-0005-0000-0000-0000DD0C0000}"/>
    <cellStyle name="Output 6 8" xfId="370" xr:uid="{00000000-0005-0000-0000-0000DE0C0000}"/>
    <cellStyle name="Output 6 8 2" xfId="1393" xr:uid="{00000000-0005-0000-0000-0000DF0C0000}"/>
    <cellStyle name="Output 6 8 2 2" xfId="2480" xr:uid="{00000000-0005-0000-0000-0000E00C0000}"/>
    <cellStyle name="Output 6 8 2 3" xfId="3513" xr:uid="{00000000-0005-0000-0000-0000E10C0000}"/>
    <cellStyle name="Output 6 9" xfId="412" xr:uid="{00000000-0005-0000-0000-0000E20C0000}"/>
    <cellStyle name="Output 6 9 2" xfId="1435" xr:uid="{00000000-0005-0000-0000-0000E30C0000}"/>
    <cellStyle name="Output 6 9 2 2" xfId="2522" xr:uid="{00000000-0005-0000-0000-0000E40C0000}"/>
    <cellStyle name="Output 6 9 2 3" xfId="3555" xr:uid="{00000000-0005-0000-0000-0000E50C0000}"/>
    <cellStyle name="Output 7" xfId="88" xr:uid="{00000000-0005-0000-0000-0000E60C0000}"/>
    <cellStyle name="Output 7 2" xfId="1032" xr:uid="{00000000-0005-0000-0000-0000E70C0000}"/>
    <cellStyle name="Output 7 2 2" xfId="2120" xr:uid="{00000000-0005-0000-0000-0000E80C0000}"/>
    <cellStyle name="Output 7 2 3" xfId="3153" xr:uid="{00000000-0005-0000-0000-0000E90C0000}"/>
    <cellStyle name="Output 8" xfId="1682" xr:uid="{00000000-0005-0000-0000-0000EA0C0000}"/>
    <cellStyle name="Output 8 2" xfId="2757" xr:uid="{00000000-0005-0000-0000-0000EB0C0000}"/>
    <cellStyle name="Output 8 3" xfId="3790" xr:uid="{00000000-0005-0000-0000-0000EC0C0000}"/>
    <cellStyle name="Percent" xfId="2" builtinId="5"/>
    <cellStyle name="Percent 2" xfId="119" xr:uid="{00000000-0005-0000-0000-0000EE0C0000}"/>
    <cellStyle name="Percent 2 2" xfId="149" xr:uid="{00000000-0005-0000-0000-0000EF0C0000}"/>
    <cellStyle name="Percent 2 3" xfId="491" xr:uid="{00000000-0005-0000-0000-0000F00C0000}"/>
    <cellStyle name="Percent 3" xfId="150" xr:uid="{00000000-0005-0000-0000-0000F10C0000}"/>
    <cellStyle name="Percent 3 2" xfId="702" xr:uid="{00000000-0005-0000-0000-0000F20C0000}"/>
    <cellStyle name="Percent 4" xfId="117" xr:uid="{00000000-0005-0000-0000-0000F30C0000}"/>
    <cellStyle name="Percent 4 2" xfId="705" xr:uid="{00000000-0005-0000-0000-0000F40C0000}"/>
    <cellStyle name="Percent 5" xfId="89" xr:uid="{00000000-0005-0000-0000-0000F50C0000}"/>
    <cellStyle name="Percent 5 2" xfId="703" xr:uid="{00000000-0005-0000-0000-0000F60C0000}"/>
    <cellStyle name="Reference" xfId="492" xr:uid="{00000000-0005-0000-0000-0000F70C0000}"/>
    <cellStyle name="Row heading" xfId="493" xr:uid="{00000000-0005-0000-0000-0000F80C0000}"/>
    <cellStyle name="Source Hed" xfId="494" xr:uid="{00000000-0005-0000-0000-0000F90C0000}"/>
    <cellStyle name="Source Letter" xfId="495" xr:uid="{00000000-0005-0000-0000-0000FA0C0000}"/>
    <cellStyle name="Source Superscript" xfId="496" xr:uid="{00000000-0005-0000-0000-0000FB0C0000}"/>
    <cellStyle name="Source Text" xfId="497" xr:uid="{00000000-0005-0000-0000-0000FC0C0000}"/>
    <cellStyle name="State" xfId="498" xr:uid="{00000000-0005-0000-0000-0000FD0C0000}"/>
    <cellStyle name="Superscript" xfId="499" xr:uid="{00000000-0005-0000-0000-0000FE0C0000}"/>
    <cellStyle name="Superscript 2" xfId="1501" xr:uid="{00000000-0005-0000-0000-0000FF0C0000}"/>
    <cellStyle name="Superscript- regular" xfId="500" xr:uid="{00000000-0005-0000-0000-0000000D0000}"/>
    <cellStyle name="Superscript- regular 2" xfId="1502" xr:uid="{00000000-0005-0000-0000-0000010D0000}"/>
    <cellStyle name="Superscript_1-43A" xfId="501" xr:uid="{00000000-0005-0000-0000-0000020D0000}"/>
    <cellStyle name="Table Data" xfId="502" xr:uid="{00000000-0005-0000-0000-0000030D0000}"/>
    <cellStyle name="Table Head Top" xfId="503" xr:uid="{00000000-0005-0000-0000-0000040D0000}"/>
    <cellStyle name="Table Hed Side" xfId="504" xr:uid="{00000000-0005-0000-0000-0000050D0000}"/>
    <cellStyle name="Table Title" xfId="505" xr:uid="{00000000-0005-0000-0000-0000060D0000}"/>
    <cellStyle name="Title 2" xfId="151" xr:uid="{00000000-0005-0000-0000-0000070D0000}"/>
    <cellStyle name="Title 2 2" xfId="733" xr:uid="{00000000-0005-0000-0000-0000080D0000}"/>
    <cellStyle name="Title 3" xfId="90" xr:uid="{00000000-0005-0000-0000-0000090D0000}"/>
    <cellStyle name="Title 4" xfId="46" xr:uid="{00000000-0005-0000-0000-00000A0D0000}"/>
    <cellStyle name="Title Text" xfId="506" xr:uid="{00000000-0005-0000-0000-00000B0D0000}"/>
    <cellStyle name="Title Text 1" xfId="507" xr:uid="{00000000-0005-0000-0000-00000C0D0000}"/>
    <cellStyle name="Title Text 2" xfId="508" xr:uid="{00000000-0005-0000-0000-00000D0D0000}"/>
    <cellStyle name="Title-1" xfId="509" xr:uid="{00000000-0005-0000-0000-00000E0D0000}"/>
    <cellStyle name="Title-2" xfId="510" xr:uid="{00000000-0005-0000-0000-00000F0D0000}"/>
    <cellStyle name="Title-3" xfId="511" xr:uid="{00000000-0005-0000-0000-0000100D0000}"/>
    <cellStyle name="Total" xfId="21" builtinId="25" customBuiltin="1"/>
    <cellStyle name="Total 2" xfId="104" xr:uid="{00000000-0005-0000-0000-0000120D0000}"/>
    <cellStyle name="Total 2 10" xfId="393" xr:uid="{00000000-0005-0000-0000-0000130D0000}"/>
    <cellStyle name="Total 2 10 2" xfId="1416" xr:uid="{00000000-0005-0000-0000-0000140D0000}"/>
    <cellStyle name="Total 2 10 2 2" xfId="2503" xr:uid="{00000000-0005-0000-0000-0000150D0000}"/>
    <cellStyle name="Total 2 10 2 3" xfId="3536" xr:uid="{00000000-0005-0000-0000-0000160D0000}"/>
    <cellStyle name="Total 2 11" xfId="418" xr:uid="{00000000-0005-0000-0000-0000170D0000}"/>
    <cellStyle name="Total 2 11 2" xfId="1441" xr:uid="{00000000-0005-0000-0000-0000180D0000}"/>
    <cellStyle name="Total 2 11 2 2" xfId="2528" xr:uid="{00000000-0005-0000-0000-0000190D0000}"/>
    <cellStyle name="Total 2 11 2 3" xfId="3561" xr:uid="{00000000-0005-0000-0000-00001A0D0000}"/>
    <cellStyle name="Total 2 12" xfId="433" xr:uid="{00000000-0005-0000-0000-00001B0D0000}"/>
    <cellStyle name="Total 2 12 2" xfId="1456" xr:uid="{00000000-0005-0000-0000-00001C0D0000}"/>
    <cellStyle name="Total 2 12 2 2" xfId="2543" xr:uid="{00000000-0005-0000-0000-00001D0D0000}"/>
    <cellStyle name="Total 2 12 2 3" xfId="3576" xr:uid="{00000000-0005-0000-0000-00001E0D0000}"/>
    <cellStyle name="Total 2 13" xfId="525" xr:uid="{00000000-0005-0000-0000-00001F0D0000}"/>
    <cellStyle name="Total 2 13 2" xfId="1509" xr:uid="{00000000-0005-0000-0000-0000200D0000}"/>
    <cellStyle name="Total 2 13 2 2" xfId="2584" xr:uid="{00000000-0005-0000-0000-0000210D0000}"/>
    <cellStyle name="Total 2 13 2 3" xfId="3617" xr:uid="{00000000-0005-0000-0000-0000220D0000}"/>
    <cellStyle name="Total 2 14" xfId="563" xr:uid="{00000000-0005-0000-0000-0000230D0000}"/>
    <cellStyle name="Total 2 14 2" xfId="1547" xr:uid="{00000000-0005-0000-0000-0000240D0000}"/>
    <cellStyle name="Total 2 14 2 2" xfId="2622" xr:uid="{00000000-0005-0000-0000-0000250D0000}"/>
    <cellStyle name="Total 2 14 2 3" xfId="3655" xr:uid="{00000000-0005-0000-0000-0000260D0000}"/>
    <cellStyle name="Total 2 15" xfId="558" xr:uid="{00000000-0005-0000-0000-0000270D0000}"/>
    <cellStyle name="Total 2 15 2" xfId="1542" xr:uid="{00000000-0005-0000-0000-0000280D0000}"/>
    <cellStyle name="Total 2 15 2 2" xfId="2617" xr:uid="{00000000-0005-0000-0000-0000290D0000}"/>
    <cellStyle name="Total 2 15 2 3" xfId="3650" xr:uid="{00000000-0005-0000-0000-00002A0D0000}"/>
    <cellStyle name="Total 2 16" xfId="677" xr:uid="{00000000-0005-0000-0000-00002B0D0000}"/>
    <cellStyle name="Total 2 16 2" xfId="1661" xr:uid="{00000000-0005-0000-0000-00002C0D0000}"/>
    <cellStyle name="Total 2 16 2 2" xfId="2736" xr:uid="{00000000-0005-0000-0000-00002D0D0000}"/>
    <cellStyle name="Total 2 16 2 3" xfId="3769" xr:uid="{00000000-0005-0000-0000-00002E0D0000}"/>
    <cellStyle name="Total 2 17" xfId="618" xr:uid="{00000000-0005-0000-0000-00002F0D0000}"/>
    <cellStyle name="Total 2 17 2" xfId="1602" xr:uid="{00000000-0005-0000-0000-0000300D0000}"/>
    <cellStyle name="Total 2 17 2 2" xfId="2677" xr:uid="{00000000-0005-0000-0000-0000310D0000}"/>
    <cellStyle name="Total 2 17 2 3" xfId="3710" xr:uid="{00000000-0005-0000-0000-0000320D0000}"/>
    <cellStyle name="Total 2 18" xfId="734" xr:uid="{00000000-0005-0000-0000-0000330D0000}"/>
    <cellStyle name="Total 2 18 2" xfId="1696" xr:uid="{00000000-0005-0000-0000-0000340D0000}"/>
    <cellStyle name="Total 2 18 2 2" xfId="2771" xr:uid="{00000000-0005-0000-0000-0000350D0000}"/>
    <cellStyle name="Total 2 18 2 3" xfId="3804" xr:uid="{00000000-0005-0000-0000-0000360D0000}"/>
    <cellStyle name="Total 2 19" xfId="783" xr:uid="{00000000-0005-0000-0000-0000370D0000}"/>
    <cellStyle name="Total 2 19 2" xfId="1745" xr:uid="{00000000-0005-0000-0000-0000380D0000}"/>
    <cellStyle name="Total 2 19 2 2" xfId="2820" xr:uid="{00000000-0005-0000-0000-0000390D0000}"/>
    <cellStyle name="Total 2 19 2 3" xfId="3853" xr:uid="{00000000-0005-0000-0000-00003A0D0000}"/>
    <cellStyle name="Total 2 2" xfId="152" xr:uid="{00000000-0005-0000-0000-00003B0D0000}"/>
    <cellStyle name="Total 2 2 10" xfId="456" xr:uid="{00000000-0005-0000-0000-00003C0D0000}"/>
    <cellStyle name="Total 2 2 10 2" xfId="1479" xr:uid="{00000000-0005-0000-0000-00003D0D0000}"/>
    <cellStyle name="Total 2 2 10 2 2" xfId="2566" xr:uid="{00000000-0005-0000-0000-00003E0D0000}"/>
    <cellStyle name="Total 2 2 10 2 3" xfId="3599" xr:uid="{00000000-0005-0000-0000-00003F0D0000}"/>
    <cellStyle name="Total 2 2 11" xfId="604" xr:uid="{00000000-0005-0000-0000-0000400D0000}"/>
    <cellStyle name="Total 2 2 11 2" xfId="1588" xr:uid="{00000000-0005-0000-0000-0000410D0000}"/>
    <cellStyle name="Total 2 2 11 2 2" xfId="2663" xr:uid="{00000000-0005-0000-0000-0000420D0000}"/>
    <cellStyle name="Total 2 2 11 2 3" xfId="3696" xr:uid="{00000000-0005-0000-0000-0000430D0000}"/>
    <cellStyle name="Total 2 2 12" xfId="622" xr:uid="{00000000-0005-0000-0000-0000440D0000}"/>
    <cellStyle name="Total 2 2 12 2" xfId="1606" xr:uid="{00000000-0005-0000-0000-0000450D0000}"/>
    <cellStyle name="Total 2 2 12 2 2" xfId="2681" xr:uid="{00000000-0005-0000-0000-0000460D0000}"/>
    <cellStyle name="Total 2 2 12 2 3" xfId="3714" xr:uid="{00000000-0005-0000-0000-0000470D0000}"/>
    <cellStyle name="Total 2 2 13" xfId="666" xr:uid="{00000000-0005-0000-0000-0000480D0000}"/>
    <cellStyle name="Total 2 2 13 2" xfId="1650" xr:uid="{00000000-0005-0000-0000-0000490D0000}"/>
    <cellStyle name="Total 2 2 13 2 2" xfId="2725" xr:uid="{00000000-0005-0000-0000-00004A0D0000}"/>
    <cellStyle name="Total 2 2 13 2 3" xfId="3758" xr:uid="{00000000-0005-0000-0000-00004B0D0000}"/>
    <cellStyle name="Total 2 2 14" xfId="665" xr:uid="{00000000-0005-0000-0000-00004C0D0000}"/>
    <cellStyle name="Total 2 2 14 2" xfId="1649" xr:uid="{00000000-0005-0000-0000-00004D0D0000}"/>
    <cellStyle name="Total 2 2 14 2 2" xfId="2724" xr:uid="{00000000-0005-0000-0000-00004E0D0000}"/>
    <cellStyle name="Total 2 2 14 2 3" xfId="3757" xr:uid="{00000000-0005-0000-0000-00004F0D0000}"/>
    <cellStyle name="Total 2 2 15" xfId="607" xr:uid="{00000000-0005-0000-0000-0000500D0000}"/>
    <cellStyle name="Total 2 2 15 2" xfId="1591" xr:uid="{00000000-0005-0000-0000-0000510D0000}"/>
    <cellStyle name="Total 2 2 15 2 2" xfId="2666" xr:uid="{00000000-0005-0000-0000-0000520D0000}"/>
    <cellStyle name="Total 2 2 15 2 3" xfId="3699" xr:uid="{00000000-0005-0000-0000-0000530D0000}"/>
    <cellStyle name="Total 2 2 16" xfId="763" xr:uid="{00000000-0005-0000-0000-0000540D0000}"/>
    <cellStyle name="Total 2 2 16 2" xfId="1725" xr:uid="{00000000-0005-0000-0000-0000550D0000}"/>
    <cellStyle name="Total 2 2 16 2 2" xfId="2800" xr:uid="{00000000-0005-0000-0000-0000560D0000}"/>
    <cellStyle name="Total 2 2 16 2 3" xfId="3833" xr:uid="{00000000-0005-0000-0000-0000570D0000}"/>
    <cellStyle name="Total 2 2 17" xfId="822" xr:uid="{00000000-0005-0000-0000-0000580D0000}"/>
    <cellStyle name="Total 2 2 17 2" xfId="1784" xr:uid="{00000000-0005-0000-0000-0000590D0000}"/>
    <cellStyle name="Total 2 2 17 2 2" xfId="2859" xr:uid="{00000000-0005-0000-0000-00005A0D0000}"/>
    <cellStyle name="Total 2 2 17 2 3" xfId="3892" xr:uid="{00000000-0005-0000-0000-00005B0D0000}"/>
    <cellStyle name="Total 2 2 18" xfId="847" xr:uid="{00000000-0005-0000-0000-00005C0D0000}"/>
    <cellStyle name="Total 2 2 18 2" xfId="1809" xr:uid="{00000000-0005-0000-0000-00005D0D0000}"/>
    <cellStyle name="Total 2 2 18 2 2" xfId="2884" xr:uid="{00000000-0005-0000-0000-00005E0D0000}"/>
    <cellStyle name="Total 2 2 18 2 3" xfId="3917" xr:uid="{00000000-0005-0000-0000-00005F0D0000}"/>
    <cellStyle name="Total 2 2 19" xfId="881" xr:uid="{00000000-0005-0000-0000-0000600D0000}"/>
    <cellStyle name="Total 2 2 19 2" xfId="1843" xr:uid="{00000000-0005-0000-0000-0000610D0000}"/>
    <cellStyle name="Total 2 2 19 2 2" xfId="2918" xr:uid="{00000000-0005-0000-0000-0000620D0000}"/>
    <cellStyle name="Total 2 2 19 2 3" xfId="3951" xr:uid="{00000000-0005-0000-0000-0000630D0000}"/>
    <cellStyle name="Total 2 2 2" xfId="248" xr:uid="{00000000-0005-0000-0000-0000640D0000}"/>
    <cellStyle name="Total 2 2 2 2" xfId="1276" xr:uid="{00000000-0005-0000-0000-0000650D0000}"/>
    <cellStyle name="Total 2 2 2 2 2" xfId="2363" xr:uid="{00000000-0005-0000-0000-0000660D0000}"/>
    <cellStyle name="Total 2 2 2 2 3" xfId="3396" xr:uid="{00000000-0005-0000-0000-0000670D0000}"/>
    <cellStyle name="Total 2 2 2 3" xfId="1114" xr:uid="{00000000-0005-0000-0000-0000680D0000}"/>
    <cellStyle name="Total 2 2 2 3 2" xfId="2201" xr:uid="{00000000-0005-0000-0000-0000690D0000}"/>
    <cellStyle name="Total 2 2 2 3 3" xfId="3234" xr:uid="{00000000-0005-0000-0000-00006A0D0000}"/>
    <cellStyle name="Total 2 2 20" xfId="897" xr:uid="{00000000-0005-0000-0000-00006B0D0000}"/>
    <cellStyle name="Total 2 2 20 2" xfId="1859" xr:uid="{00000000-0005-0000-0000-00006C0D0000}"/>
    <cellStyle name="Total 2 2 20 2 2" xfId="2934" xr:uid="{00000000-0005-0000-0000-00006D0D0000}"/>
    <cellStyle name="Total 2 2 20 2 3" xfId="3967" xr:uid="{00000000-0005-0000-0000-00006E0D0000}"/>
    <cellStyle name="Total 2 2 21" xfId="961" xr:uid="{00000000-0005-0000-0000-00006F0D0000}"/>
    <cellStyle name="Total 2 2 21 2" xfId="1919" xr:uid="{00000000-0005-0000-0000-0000700D0000}"/>
    <cellStyle name="Total 2 2 21 2 2" xfId="2994" xr:uid="{00000000-0005-0000-0000-0000710D0000}"/>
    <cellStyle name="Total 2 2 21 2 3" xfId="4027" xr:uid="{00000000-0005-0000-0000-0000720D0000}"/>
    <cellStyle name="Total 2 2 21 3" xfId="2056" xr:uid="{00000000-0005-0000-0000-0000730D0000}"/>
    <cellStyle name="Total 2 2 21 4" xfId="3089" xr:uid="{00000000-0005-0000-0000-0000740D0000}"/>
    <cellStyle name="Total 2 2 22" xfId="976" xr:uid="{00000000-0005-0000-0000-0000750D0000}"/>
    <cellStyle name="Total 2 2 22 2" xfId="1933" xr:uid="{00000000-0005-0000-0000-0000760D0000}"/>
    <cellStyle name="Total 2 2 22 2 2" xfId="3008" xr:uid="{00000000-0005-0000-0000-0000770D0000}"/>
    <cellStyle name="Total 2 2 22 2 3" xfId="4041" xr:uid="{00000000-0005-0000-0000-0000780D0000}"/>
    <cellStyle name="Total 2 2 22 3" xfId="2064" xr:uid="{00000000-0005-0000-0000-0000790D0000}"/>
    <cellStyle name="Total 2 2 22 4" xfId="3097" xr:uid="{00000000-0005-0000-0000-00007A0D0000}"/>
    <cellStyle name="Total 2 2 23" xfId="991" xr:uid="{00000000-0005-0000-0000-00007B0D0000}"/>
    <cellStyle name="Total 2 2 23 2" xfId="2079" xr:uid="{00000000-0005-0000-0000-00007C0D0000}"/>
    <cellStyle name="Total 2 2 23 3" xfId="3112" xr:uid="{00000000-0005-0000-0000-00007D0D0000}"/>
    <cellStyle name="Total 2 2 24" xfId="1686" xr:uid="{00000000-0005-0000-0000-00007E0D0000}"/>
    <cellStyle name="Total 2 2 24 2" xfId="2761" xr:uid="{00000000-0005-0000-0000-00007F0D0000}"/>
    <cellStyle name="Total 2 2 24 3" xfId="3794" xr:uid="{00000000-0005-0000-0000-0000800D0000}"/>
    <cellStyle name="Total 2 2 25" xfId="1974" xr:uid="{00000000-0005-0000-0000-0000810D0000}"/>
    <cellStyle name="Total 2 2 25 2" xfId="3048" xr:uid="{00000000-0005-0000-0000-0000820D0000}"/>
    <cellStyle name="Total 2 2 25 3" xfId="4081" xr:uid="{00000000-0005-0000-0000-0000830D0000}"/>
    <cellStyle name="Total 2 2 26" xfId="1962" xr:uid="{00000000-0005-0000-0000-0000840D0000}"/>
    <cellStyle name="Total 2 2 26 2" xfId="3036" xr:uid="{00000000-0005-0000-0000-0000850D0000}"/>
    <cellStyle name="Total 2 2 26 3" xfId="4069" xr:uid="{00000000-0005-0000-0000-0000860D0000}"/>
    <cellStyle name="Total 2 2 3" xfId="181" xr:uid="{00000000-0005-0000-0000-0000870D0000}"/>
    <cellStyle name="Total 2 2 3 2" xfId="1212" xr:uid="{00000000-0005-0000-0000-0000880D0000}"/>
    <cellStyle name="Total 2 2 3 2 2" xfId="2299" xr:uid="{00000000-0005-0000-0000-0000890D0000}"/>
    <cellStyle name="Total 2 2 3 2 3" xfId="3332" xr:uid="{00000000-0005-0000-0000-00008A0D0000}"/>
    <cellStyle name="Total 2 2 3 3" xfId="1141" xr:uid="{00000000-0005-0000-0000-00008B0D0000}"/>
    <cellStyle name="Total 2 2 3 3 2" xfId="2228" xr:uid="{00000000-0005-0000-0000-00008C0D0000}"/>
    <cellStyle name="Total 2 2 3 3 3" xfId="3261" xr:uid="{00000000-0005-0000-0000-00008D0D0000}"/>
    <cellStyle name="Total 2 2 4" xfId="276" xr:uid="{00000000-0005-0000-0000-00008E0D0000}"/>
    <cellStyle name="Total 2 2 4 2" xfId="1166" xr:uid="{00000000-0005-0000-0000-00008F0D0000}"/>
    <cellStyle name="Total 2 2 4 2 2" xfId="2253" xr:uid="{00000000-0005-0000-0000-0000900D0000}"/>
    <cellStyle name="Total 2 2 4 2 3" xfId="3286" xr:uid="{00000000-0005-0000-0000-0000910D0000}"/>
    <cellStyle name="Total 2 2 5" xfId="317" xr:uid="{00000000-0005-0000-0000-0000920D0000}"/>
    <cellStyle name="Total 2 2 5 2" xfId="1340" xr:uid="{00000000-0005-0000-0000-0000930D0000}"/>
    <cellStyle name="Total 2 2 5 2 2" xfId="2427" xr:uid="{00000000-0005-0000-0000-0000940D0000}"/>
    <cellStyle name="Total 2 2 5 2 3" xfId="3460" xr:uid="{00000000-0005-0000-0000-0000950D0000}"/>
    <cellStyle name="Total 2 2 6" xfId="265" xr:uid="{00000000-0005-0000-0000-0000960D0000}"/>
    <cellStyle name="Total 2 2 6 2" xfId="1291" xr:uid="{00000000-0005-0000-0000-0000970D0000}"/>
    <cellStyle name="Total 2 2 6 2 2" xfId="2378" xr:uid="{00000000-0005-0000-0000-0000980D0000}"/>
    <cellStyle name="Total 2 2 6 2 3" xfId="3411" xr:uid="{00000000-0005-0000-0000-0000990D0000}"/>
    <cellStyle name="Total 2 2 7" xfId="388" xr:uid="{00000000-0005-0000-0000-00009A0D0000}"/>
    <cellStyle name="Total 2 2 7 2" xfId="1411" xr:uid="{00000000-0005-0000-0000-00009B0D0000}"/>
    <cellStyle name="Total 2 2 7 2 2" xfId="2498" xr:uid="{00000000-0005-0000-0000-00009C0D0000}"/>
    <cellStyle name="Total 2 2 7 2 3" xfId="3531" xr:uid="{00000000-0005-0000-0000-00009D0D0000}"/>
    <cellStyle name="Total 2 2 8" xfId="351" xr:uid="{00000000-0005-0000-0000-00009E0D0000}"/>
    <cellStyle name="Total 2 2 8 2" xfId="1374" xr:uid="{00000000-0005-0000-0000-00009F0D0000}"/>
    <cellStyle name="Total 2 2 8 2 2" xfId="2461" xr:uid="{00000000-0005-0000-0000-0000A00D0000}"/>
    <cellStyle name="Total 2 2 8 2 3" xfId="3494" xr:uid="{00000000-0005-0000-0000-0000A10D0000}"/>
    <cellStyle name="Total 2 2 9" xfId="440" xr:uid="{00000000-0005-0000-0000-0000A20D0000}"/>
    <cellStyle name="Total 2 2 9 2" xfId="1463" xr:uid="{00000000-0005-0000-0000-0000A30D0000}"/>
    <cellStyle name="Total 2 2 9 2 2" xfId="2550" xr:uid="{00000000-0005-0000-0000-0000A40D0000}"/>
    <cellStyle name="Total 2 2 9 2 3" xfId="3583" xr:uid="{00000000-0005-0000-0000-0000A50D0000}"/>
    <cellStyle name="Total 2 20" xfId="826" xr:uid="{00000000-0005-0000-0000-0000A60D0000}"/>
    <cellStyle name="Total 2 20 2" xfId="1788" xr:uid="{00000000-0005-0000-0000-0000A70D0000}"/>
    <cellStyle name="Total 2 20 2 2" xfId="2863" xr:uid="{00000000-0005-0000-0000-0000A80D0000}"/>
    <cellStyle name="Total 2 20 2 3" xfId="3896" xr:uid="{00000000-0005-0000-0000-0000A90D0000}"/>
    <cellStyle name="Total 2 21" xfId="859" xr:uid="{00000000-0005-0000-0000-0000AA0D0000}"/>
    <cellStyle name="Total 2 21 2" xfId="1821" xr:uid="{00000000-0005-0000-0000-0000AB0D0000}"/>
    <cellStyle name="Total 2 21 2 2" xfId="2896" xr:uid="{00000000-0005-0000-0000-0000AC0D0000}"/>
    <cellStyle name="Total 2 21 2 3" xfId="3929" xr:uid="{00000000-0005-0000-0000-0000AD0D0000}"/>
    <cellStyle name="Total 2 22" xfId="874" xr:uid="{00000000-0005-0000-0000-0000AE0D0000}"/>
    <cellStyle name="Total 2 22 2" xfId="1836" xr:uid="{00000000-0005-0000-0000-0000AF0D0000}"/>
    <cellStyle name="Total 2 22 2 2" xfId="2911" xr:uid="{00000000-0005-0000-0000-0000B00D0000}"/>
    <cellStyle name="Total 2 22 2 3" xfId="3944" xr:uid="{00000000-0005-0000-0000-0000B10D0000}"/>
    <cellStyle name="Total 2 23" xfId="936" xr:uid="{00000000-0005-0000-0000-0000B20D0000}"/>
    <cellStyle name="Total 2 23 2" xfId="1897" xr:uid="{00000000-0005-0000-0000-0000B30D0000}"/>
    <cellStyle name="Total 2 23 2 2" xfId="2972" xr:uid="{00000000-0005-0000-0000-0000B40D0000}"/>
    <cellStyle name="Total 2 23 2 3" xfId="4005" xr:uid="{00000000-0005-0000-0000-0000B50D0000}"/>
    <cellStyle name="Total 2 24" xfId="919" xr:uid="{00000000-0005-0000-0000-0000B60D0000}"/>
    <cellStyle name="Total 2 24 2" xfId="1880" xr:uid="{00000000-0005-0000-0000-0000B70D0000}"/>
    <cellStyle name="Total 2 24 2 2" xfId="2955" xr:uid="{00000000-0005-0000-0000-0000B80D0000}"/>
    <cellStyle name="Total 2 24 2 3" xfId="3988" xr:uid="{00000000-0005-0000-0000-0000B90D0000}"/>
    <cellStyle name="Total 2 24 3" xfId="2028" xr:uid="{00000000-0005-0000-0000-0000BA0D0000}"/>
    <cellStyle name="Total 2 24 4" xfId="2008" xr:uid="{00000000-0005-0000-0000-0000BB0D0000}"/>
    <cellStyle name="Total 2 25" xfId="949" xr:uid="{00000000-0005-0000-0000-0000BC0D0000}"/>
    <cellStyle name="Total 2 25 2" xfId="1909" xr:uid="{00000000-0005-0000-0000-0000BD0D0000}"/>
    <cellStyle name="Total 2 25 2 2" xfId="2984" xr:uid="{00000000-0005-0000-0000-0000BE0D0000}"/>
    <cellStyle name="Total 2 25 2 3" xfId="4017" xr:uid="{00000000-0005-0000-0000-0000BF0D0000}"/>
    <cellStyle name="Total 2 25 3" xfId="2046" xr:uid="{00000000-0005-0000-0000-0000C00D0000}"/>
    <cellStyle name="Total 2 25 4" xfId="3079" xr:uid="{00000000-0005-0000-0000-0000C10D0000}"/>
    <cellStyle name="Total 2 26" xfId="1004" xr:uid="{00000000-0005-0000-0000-0000C20D0000}"/>
    <cellStyle name="Total 2 26 2" xfId="2092" xr:uid="{00000000-0005-0000-0000-0000C30D0000}"/>
    <cellStyle name="Total 2 26 3" xfId="3125" xr:uid="{00000000-0005-0000-0000-0000C40D0000}"/>
    <cellStyle name="Total 2 27" xfId="1066" xr:uid="{00000000-0005-0000-0000-0000C50D0000}"/>
    <cellStyle name="Total 2 27 2" xfId="2153" xr:uid="{00000000-0005-0000-0000-0000C60D0000}"/>
    <cellStyle name="Total 2 27 3" xfId="3186" xr:uid="{00000000-0005-0000-0000-0000C70D0000}"/>
    <cellStyle name="Total 2 28" xfId="1202" xr:uid="{00000000-0005-0000-0000-0000C80D0000}"/>
    <cellStyle name="Total 2 28 2" xfId="2289" xr:uid="{00000000-0005-0000-0000-0000C90D0000}"/>
    <cellStyle name="Total 2 28 3" xfId="3322" xr:uid="{00000000-0005-0000-0000-0000CA0D0000}"/>
    <cellStyle name="Total 2 29" xfId="1960" xr:uid="{00000000-0005-0000-0000-0000CB0D0000}"/>
    <cellStyle name="Total 2 29 2" xfId="3035" xr:uid="{00000000-0005-0000-0000-0000CC0D0000}"/>
    <cellStyle name="Total 2 29 3" xfId="4068" xr:uid="{00000000-0005-0000-0000-0000CD0D0000}"/>
    <cellStyle name="Total 2 3" xfId="158" xr:uid="{00000000-0005-0000-0000-0000CE0D0000}"/>
    <cellStyle name="Total 2 3 10" xfId="460" xr:uid="{00000000-0005-0000-0000-0000CF0D0000}"/>
    <cellStyle name="Total 2 3 10 2" xfId="1483" xr:uid="{00000000-0005-0000-0000-0000D00D0000}"/>
    <cellStyle name="Total 2 3 10 2 2" xfId="2570" xr:uid="{00000000-0005-0000-0000-0000D10D0000}"/>
    <cellStyle name="Total 2 3 10 2 3" xfId="3603" xr:uid="{00000000-0005-0000-0000-0000D20D0000}"/>
    <cellStyle name="Total 2 3 11" xfId="586" xr:uid="{00000000-0005-0000-0000-0000D30D0000}"/>
    <cellStyle name="Total 2 3 11 2" xfId="1570" xr:uid="{00000000-0005-0000-0000-0000D40D0000}"/>
    <cellStyle name="Total 2 3 11 2 2" xfId="2645" xr:uid="{00000000-0005-0000-0000-0000D50D0000}"/>
    <cellStyle name="Total 2 3 11 2 3" xfId="3678" xr:uid="{00000000-0005-0000-0000-0000D60D0000}"/>
    <cellStyle name="Total 2 3 12" xfId="627" xr:uid="{00000000-0005-0000-0000-0000D70D0000}"/>
    <cellStyle name="Total 2 3 12 2" xfId="1611" xr:uid="{00000000-0005-0000-0000-0000D80D0000}"/>
    <cellStyle name="Total 2 3 12 2 2" xfId="2686" xr:uid="{00000000-0005-0000-0000-0000D90D0000}"/>
    <cellStyle name="Total 2 3 12 2 3" xfId="3719" xr:uid="{00000000-0005-0000-0000-0000DA0D0000}"/>
    <cellStyle name="Total 2 3 13" xfId="669" xr:uid="{00000000-0005-0000-0000-0000DB0D0000}"/>
    <cellStyle name="Total 2 3 13 2" xfId="1653" xr:uid="{00000000-0005-0000-0000-0000DC0D0000}"/>
    <cellStyle name="Total 2 3 13 2 2" xfId="2728" xr:uid="{00000000-0005-0000-0000-0000DD0D0000}"/>
    <cellStyle name="Total 2 3 13 2 3" xfId="3761" xr:uid="{00000000-0005-0000-0000-0000DE0D0000}"/>
    <cellStyle name="Total 2 3 14" xfId="646" xr:uid="{00000000-0005-0000-0000-0000DF0D0000}"/>
    <cellStyle name="Total 2 3 14 2" xfId="1630" xr:uid="{00000000-0005-0000-0000-0000E00D0000}"/>
    <cellStyle name="Total 2 3 14 2 2" xfId="2705" xr:uid="{00000000-0005-0000-0000-0000E10D0000}"/>
    <cellStyle name="Total 2 3 14 2 3" xfId="3738" xr:uid="{00000000-0005-0000-0000-0000E20D0000}"/>
    <cellStyle name="Total 2 3 15" xfId="690" xr:uid="{00000000-0005-0000-0000-0000E30D0000}"/>
    <cellStyle name="Total 2 3 15 2" xfId="1674" xr:uid="{00000000-0005-0000-0000-0000E40D0000}"/>
    <cellStyle name="Total 2 3 15 2 2" xfId="2749" xr:uid="{00000000-0005-0000-0000-0000E50D0000}"/>
    <cellStyle name="Total 2 3 15 2 3" xfId="3782" xr:uid="{00000000-0005-0000-0000-0000E60D0000}"/>
    <cellStyle name="Total 2 3 16" xfId="764" xr:uid="{00000000-0005-0000-0000-0000E70D0000}"/>
    <cellStyle name="Total 2 3 16 2" xfId="1726" xr:uid="{00000000-0005-0000-0000-0000E80D0000}"/>
    <cellStyle name="Total 2 3 16 2 2" xfId="2801" xr:uid="{00000000-0005-0000-0000-0000E90D0000}"/>
    <cellStyle name="Total 2 3 16 2 3" xfId="3834" xr:uid="{00000000-0005-0000-0000-0000EA0D0000}"/>
    <cellStyle name="Total 2 3 17" xfId="824" xr:uid="{00000000-0005-0000-0000-0000EB0D0000}"/>
    <cellStyle name="Total 2 3 17 2" xfId="1786" xr:uid="{00000000-0005-0000-0000-0000EC0D0000}"/>
    <cellStyle name="Total 2 3 17 2 2" xfId="2861" xr:uid="{00000000-0005-0000-0000-0000ED0D0000}"/>
    <cellStyle name="Total 2 3 17 2 3" xfId="3894" xr:uid="{00000000-0005-0000-0000-0000EE0D0000}"/>
    <cellStyle name="Total 2 3 18" xfId="848" xr:uid="{00000000-0005-0000-0000-0000EF0D0000}"/>
    <cellStyle name="Total 2 3 18 2" xfId="1810" xr:uid="{00000000-0005-0000-0000-0000F00D0000}"/>
    <cellStyle name="Total 2 3 18 2 2" xfId="2885" xr:uid="{00000000-0005-0000-0000-0000F10D0000}"/>
    <cellStyle name="Total 2 3 18 2 3" xfId="3918" xr:uid="{00000000-0005-0000-0000-0000F20D0000}"/>
    <cellStyle name="Total 2 3 19" xfId="885" xr:uid="{00000000-0005-0000-0000-0000F30D0000}"/>
    <cellStyle name="Total 2 3 19 2" xfId="1847" xr:uid="{00000000-0005-0000-0000-0000F40D0000}"/>
    <cellStyle name="Total 2 3 19 2 2" xfId="2922" xr:uid="{00000000-0005-0000-0000-0000F50D0000}"/>
    <cellStyle name="Total 2 3 19 2 3" xfId="3955" xr:uid="{00000000-0005-0000-0000-0000F60D0000}"/>
    <cellStyle name="Total 2 3 2" xfId="252" xr:uid="{00000000-0005-0000-0000-0000F70D0000}"/>
    <cellStyle name="Total 2 3 2 2" xfId="1279" xr:uid="{00000000-0005-0000-0000-0000F80D0000}"/>
    <cellStyle name="Total 2 3 2 2 2" xfId="2366" xr:uid="{00000000-0005-0000-0000-0000F90D0000}"/>
    <cellStyle name="Total 2 3 2 2 3" xfId="3399" xr:uid="{00000000-0005-0000-0000-0000FA0D0000}"/>
    <cellStyle name="Total 2 3 2 3" xfId="1119" xr:uid="{00000000-0005-0000-0000-0000FB0D0000}"/>
    <cellStyle name="Total 2 3 2 3 2" xfId="2206" xr:uid="{00000000-0005-0000-0000-0000FC0D0000}"/>
    <cellStyle name="Total 2 3 2 3 3" xfId="3239" xr:uid="{00000000-0005-0000-0000-0000FD0D0000}"/>
    <cellStyle name="Total 2 3 20" xfId="901" xr:uid="{00000000-0005-0000-0000-0000FE0D0000}"/>
    <cellStyle name="Total 2 3 20 2" xfId="1863" xr:uid="{00000000-0005-0000-0000-0000FF0D0000}"/>
    <cellStyle name="Total 2 3 20 2 2" xfId="2938" xr:uid="{00000000-0005-0000-0000-0000000E0000}"/>
    <cellStyle name="Total 2 3 20 2 3" xfId="3971" xr:uid="{00000000-0005-0000-0000-0000010E0000}"/>
    <cellStyle name="Total 2 3 21" xfId="965" xr:uid="{00000000-0005-0000-0000-0000020E0000}"/>
    <cellStyle name="Total 2 3 21 2" xfId="1923" xr:uid="{00000000-0005-0000-0000-0000030E0000}"/>
    <cellStyle name="Total 2 3 21 2 2" xfId="2998" xr:uid="{00000000-0005-0000-0000-0000040E0000}"/>
    <cellStyle name="Total 2 3 21 2 3" xfId="4031" xr:uid="{00000000-0005-0000-0000-0000050E0000}"/>
    <cellStyle name="Total 2 3 21 3" xfId="2058" xr:uid="{00000000-0005-0000-0000-0000060E0000}"/>
    <cellStyle name="Total 2 3 21 4" xfId="3091" xr:uid="{00000000-0005-0000-0000-0000070E0000}"/>
    <cellStyle name="Total 2 3 22" xfId="980" xr:uid="{00000000-0005-0000-0000-0000080E0000}"/>
    <cellStyle name="Total 2 3 22 2" xfId="1937" xr:uid="{00000000-0005-0000-0000-0000090E0000}"/>
    <cellStyle name="Total 2 3 22 2 2" xfId="3012" xr:uid="{00000000-0005-0000-0000-00000A0E0000}"/>
    <cellStyle name="Total 2 3 22 2 3" xfId="4045" xr:uid="{00000000-0005-0000-0000-00000B0E0000}"/>
    <cellStyle name="Total 2 3 22 3" xfId="2068" xr:uid="{00000000-0005-0000-0000-00000C0E0000}"/>
    <cellStyle name="Total 2 3 22 4" xfId="3101" xr:uid="{00000000-0005-0000-0000-00000D0E0000}"/>
    <cellStyle name="Total 2 3 23" xfId="994" xr:uid="{00000000-0005-0000-0000-00000E0E0000}"/>
    <cellStyle name="Total 2 3 23 2" xfId="2082" xr:uid="{00000000-0005-0000-0000-00000F0E0000}"/>
    <cellStyle name="Total 2 3 23 3" xfId="3115" xr:uid="{00000000-0005-0000-0000-0000100E0000}"/>
    <cellStyle name="Total 2 3 24" xfId="1182" xr:uid="{00000000-0005-0000-0000-0000110E0000}"/>
    <cellStyle name="Total 2 3 24 2" xfId="2269" xr:uid="{00000000-0005-0000-0000-0000120E0000}"/>
    <cellStyle name="Total 2 3 24 3" xfId="3302" xr:uid="{00000000-0005-0000-0000-0000130E0000}"/>
    <cellStyle name="Total 2 3 25" xfId="1976" xr:uid="{00000000-0005-0000-0000-0000140E0000}"/>
    <cellStyle name="Total 2 3 25 2" xfId="3050" xr:uid="{00000000-0005-0000-0000-0000150E0000}"/>
    <cellStyle name="Total 2 3 25 3" xfId="4083" xr:uid="{00000000-0005-0000-0000-0000160E0000}"/>
    <cellStyle name="Total 2 3 26" xfId="1993" xr:uid="{00000000-0005-0000-0000-0000170E0000}"/>
    <cellStyle name="Total 2 3 26 2" xfId="3067" xr:uid="{00000000-0005-0000-0000-0000180E0000}"/>
    <cellStyle name="Total 2 3 26 3" xfId="4100" xr:uid="{00000000-0005-0000-0000-0000190E0000}"/>
    <cellStyle name="Total 2 3 3" xfId="232" xr:uid="{00000000-0005-0000-0000-00001A0E0000}"/>
    <cellStyle name="Total 2 3 3 2" xfId="1261" xr:uid="{00000000-0005-0000-0000-00001B0E0000}"/>
    <cellStyle name="Total 2 3 3 2 2" xfId="2348" xr:uid="{00000000-0005-0000-0000-00001C0E0000}"/>
    <cellStyle name="Total 2 3 3 2 3" xfId="3381" xr:uid="{00000000-0005-0000-0000-00001D0E0000}"/>
    <cellStyle name="Total 2 3 3 3" xfId="1145" xr:uid="{00000000-0005-0000-0000-00001E0E0000}"/>
    <cellStyle name="Total 2 3 3 3 2" xfId="2232" xr:uid="{00000000-0005-0000-0000-00001F0E0000}"/>
    <cellStyle name="Total 2 3 3 3 3" xfId="3265" xr:uid="{00000000-0005-0000-0000-0000200E0000}"/>
    <cellStyle name="Total 2 3 4" xfId="281" xr:uid="{00000000-0005-0000-0000-0000210E0000}"/>
    <cellStyle name="Total 2 3 4 2" xfId="1170" xr:uid="{00000000-0005-0000-0000-0000220E0000}"/>
    <cellStyle name="Total 2 3 4 2 2" xfId="2257" xr:uid="{00000000-0005-0000-0000-0000230E0000}"/>
    <cellStyle name="Total 2 3 4 2 3" xfId="3290" xr:uid="{00000000-0005-0000-0000-0000240E0000}"/>
    <cellStyle name="Total 2 3 5" xfId="319" xr:uid="{00000000-0005-0000-0000-0000250E0000}"/>
    <cellStyle name="Total 2 3 5 2" xfId="1342" xr:uid="{00000000-0005-0000-0000-0000260E0000}"/>
    <cellStyle name="Total 2 3 5 2 2" xfId="2429" xr:uid="{00000000-0005-0000-0000-0000270E0000}"/>
    <cellStyle name="Total 2 3 5 2 3" xfId="3462" xr:uid="{00000000-0005-0000-0000-0000280E0000}"/>
    <cellStyle name="Total 2 3 6" xfId="225" xr:uid="{00000000-0005-0000-0000-0000290E0000}"/>
    <cellStyle name="Total 2 3 6 2" xfId="1254" xr:uid="{00000000-0005-0000-0000-00002A0E0000}"/>
    <cellStyle name="Total 2 3 6 2 2" xfId="2341" xr:uid="{00000000-0005-0000-0000-00002B0E0000}"/>
    <cellStyle name="Total 2 3 6 2 3" xfId="3374" xr:uid="{00000000-0005-0000-0000-00002C0E0000}"/>
    <cellStyle name="Total 2 3 7" xfId="390" xr:uid="{00000000-0005-0000-0000-00002D0E0000}"/>
    <cellStyle name="Total 2 3 7 2" xfId="1413" xr:uid="{00000000-0005-0000-0000-00002E0E0000}"/>
    <cellStyle name="Total 2 3 7 2 2" xfId="2500" xr:uid="{00000000-0005-0000-0000-00002F0E0000}"/>
    <cellStyle name="Total 2 3 7 2 3" xfId="3533" xr:uid="{00000000-0005-0000-0000-0000300E0000}"/>
    <cellStyle name="Total 2 3 8" xfId="384" xr:uid="{00000000-0005-0000-0000-0000310E0000}"/>
    <cellStyle name="Total 2 3 8 2" xfId="1407" xr:uid="{00000000-0005-0000-0000-0000320E0000}"/>
    <cellStyle name="Total 2 3 8 2 2" xfId="2494" xr:uid="{00000000-0005-0000-0000-0000330E0000}"/>
    <cellStyle name="Total 2 3 8 2 3" xfId="3527" xr:uid="{00000000-0005-0000-0000-0000340E0000}"/>
    <cellStyle name="Total 2 3 9" xfId="444" xr:uid="{00000000-0005-0000-0000-0000350E0000}"/>
    <cellStyle name="Total 2 3 9 2" xfId="1467" xr:uid="{00000000-0005-0000-0000-0000360E0000}"/>
    <cellStyle name="Total 2 3 9 2 2" xfId="2554" xr:uid="{00000000-0005-0000-0000-0000370E0000}"/>
    <cellStyle name="Total 2 3 9 2 3" xfId="3587" xr:uid="{00000000-0005-0000-0000-0000380E0000}"/>
    <cellStyle name="Total 2 4" xfId="162" xr:uid="{00000000-0005-0000-0000-0000390E0000}"/>
    <cellStyle name="Total 2 4 10" xfId="464" xr:uid="{00000000-0005-0000-0000-00003A0E0000}"/>
    <cellStyle name="Total 2 4 10 2" xfId="1487" xr:uid="{00000000-0005-0000-0000-00003B0E0000}"/>
    <cellStyle name="Total 2 4 10 2 2" xfId="2574" xr:uid="{00000000-0005-0000-0000-00003C0E0000}"/>
    <cellStyle name="Total 2 4 10 2 3" xfId="3607" xr:uid="{00000000-0005-0000-0000-00003D0E0000}"/>
    <cellStyle name="Total 2 4 11" xfId="605" xr:uid="{00000000-0005-0000-0000-00003E0E0000}"/>
    <cellStyle name="Total 2 4 11 2" xfId="1589" xr:uid="{00000000-0005-0000-0000-00003F0E0000}"/>
    <cellStyle name="Total 2 4 11 2 2" xfId="2664" xr:uid="{00000000-0005-0000-0000-0000400E0000}"/>
    <cellStyle name="Total 2 4 11 2 3" xfId="3697" xr:uid="{00000000-0005-0000-0000-0000410E0000}"/>
    <cellStyle name="Total 2 4 12" xfId="631" xr:uid="{00000000-0005-0000-0000-0000420E0000}"/>
    <cellStyle name="Total 2 4 12 2" xfId="1615" xr:uid="{00000000-0005-0000-0000-0000430E0000}"/>
    <cellStyle name="Total 2 4 12 2 2" xfId="2690" xr:uid="{00000000-0005-0000-0000-0000440E0000}"/>
    <cellStyle name="Total 2 4 12 2 3" xfId="3723" xr:uid="{00000000-0005-0000-0000-0000450E0000}"/>
    <cellStyle name="Total 2 4 13" xfId="672" xr:uid="{00000000-0005-0000-0000-0000460E0000}"/>
    <cellStyle name="Total 2 4 13 2" xfId="1656" xr:uid="{00000000-0005-0000-0000-0000470E0000}"/>
    <cellStyle name="Total 2 4 13 2 2" xfId="2731" xr:uid="{00000000-0005-0000-0000-0000480E0000}"/>
    <cellStyle name="Total 2 4 13 2 3" xfId="3764" xr:uid="{00000000-0005-0000-0000-0000490E0000}"/>
    <cellStyle name="Total 2 4 14" xfId="675" xr:uid="{00000000-0005-0000-0000-00004A0E0000}"/>
    <cellStyle name="Total 2 4 14 2" xfId="1659" xr:uid="{00000000-0005-0000-0000-00004B0E0000}"/>
    <cellStyle name="Total 2 4 14 2 2" xfId="2734" xr:uid="{00000000-0005-0000-0000-00004C0E0000}"/>
    <cellStyle name="Total 2 4 14 2 3" xfId="3767" xr:uid="{00000000-0005-0000-0000-00004D0E0000}"/>
    <cellStyle name="Total 2 4 15" xfId="663" xr:uid="{00000000-0005-0000-0000-00004E0E0000}"/>
    <cellStyle name="Total 2 4 15 2" xfId="1647" xr:uid="{00000000-0005-0000-0000-00004F0E0000}"/>
    <cellStyle name="Total 2 4 15 2 2" xfId="2722" xr:uid="{00000000-0005-0000-0000-0000500E0000}"/>
    <cellStyle name="Total 2 4 15 2 3" xfId="3755" xr:uid="{00000000-0005-0000-0000-0000510E0000}"/>
    <cellStyle name="Total 2 4 16" xfId="765" xr:uid="{00000000-0005-0000-0000-0000520E0000}"/>
    <cellStyle name="Total 2 4 16 2" xfId="1727" xr:uid="{00000000-0005-0000-0000-0000530E0000}"/>
    <cellStyle name="Total 2 4 16 2 2" xfId="2802" xr:uid="{00000000-0005-0000-0000-0000540E0000}"/>
    <cellStyle name="Total 2 4 16 2 3" xfId="3835" xr:uid="{00000000-0005-0000-0000-0000550E0000}"/>
    <cellStyle name="Total 2 4 17" xfId="825" xr:uid="{00000000-0005-0000-0000-0000560E0000}"/>
    <cellStyle name="Total 2 4 17 2" xfId="1787" xr:uid="{00000000-0005-0000-0000-0000570E0000}"/>
    <cellStyle name="Total 2 4 17 2 2" xfId="2862" xr:uid="{00000000-0005-0000-0000-0000580E0000}"/>
    <cellStyle name="Total 2 4 17 2 3" xfId="3895" xr:uid="{00000000-0005-0000-0000-0000590E0000}"/>
    <cellStyle name="Total 2 4 18" xfId="849" xr:uid="{00000000-0005-0000-0000-00005A0E0000}"/>
    <cellStyle name="Total 2 4 18 2" xfId="1811" xr:uid="{00000000-0005-0000-0000-00005B0E0000}"/>
    <cellStyle name="Total 2 4 18 2 2" xfId="2886" xr:uid="{00000000-0005-0000-0000-00005C0E0000}"/>
    <cellStyle name="Total 2 4 18 2 3" xfId="3919" xr:uid="{00000000-0005-0000-0000-00005D0E0000}"/>
    <cellStyle name="Total 2 4 19" xfId="889" xr:uid="{00000000-0005-0000-0000-00005E0E0000}"/>
    <cellStyle name="Total 2 4 19 2" xfId="1851" xr:uid="{00000000-0005-0000-0000-00005F0E0000}"/>
    <cellStyle name="Total 2 4 19 2 2" xfId="2926" xr:uid="{00000000-0005-0000-0000-0000600E0000}"/>
    <cellStyle name="Total 2 4 19 2 3" xfId="3959" xr:uid="{00000000-0005-0000-0000-0000610E0000}"/>
    <cellStyle name="Total 2 4 2" xfId="255" xr:uid="{00000000-0005-0000-0000-0000620E0000}"/>
    <cellStyle name="Total 2 4 2 2" xfId="1281" xr:uid="{00000000-0005-0000-0000-0000630E0000}"/>
    <cellStyle name="Total 2 4 2 2 2" xfId="2368" xr:uid="{00000000-0005-0000-0000-0000640E0000}"/>
    <cellStyle name="Total 2 4 2 2 3" xfId="3401" xr:uid="{00000000-0005-0000-0000-0000650E0000}"/>
    <cellStyle name="Total 2 4 2 3" xfId="1123" xr:uid="{00000000-0005-0000-0000-0000660E0000}"/>
    <cellStyle name="Total 2 4 2 3 2" xfId="2210" xr:uid="{00000000-0005-0000-0000-0000670E0000}"/>
    <cellStyle name="Total 2 4 2 3 3" xfId="3243" xr:uid="{00000000-0005-0000-0000-0000680E0000}"/>
    <cellStyle name="Total 2 4 20" xfId="905" xr:uid="{00000000-0005-0000-0000-0000690E0000}"/>
    <cellStyle name="Total 2 4 20 2" xfId="1867" xr:uid="{00000000-0005-0000-0000-00006A0E0000}"/>
    <cellStyle name="Total 2 4 20 2 2" xfId="2942" xr:uid="{00000000-0005-0000-0000-00006B0E0000}"/>
    <cellStyle name="Total 2 4 20 2 3" xfId="3975" xr:uid="{00000000-0005-0000-0000-00006C0E0000}"/>
    <cellStyle name="Total 2 4 21" xfId="968" xr:uid="{00000000-0005-0000-0000-00006D0E0000}"/>
    <cellStyle name="Total 2 4 21 2" xfId="1926" xr:uid="{00000000-0005-0000-0000-00006E0E0000}"/>
    <cellStyle name="Total 2 4 21 2 2" xfId="3001" xr:uid="{00000000-0005-0000-0000-00006F0E0000}"/>
    <cellStyle name="Total 2 4 21 2 3" xfId="4034" xr:uid="{00000000-0005-0000-0000-0000700E0000}"/>
    <cellStyle name="Total 2 4 21 3" xfId="2059" xr:uid="{00000000-0005-0000-0000-0000710E0000}"/>
    <cellStyle name="Total 2 4 21 4" xfId="3092" xr:uid="{00000000-0005-0000-0000-0000720E0000}"/>
    <cellStyle name="Total 2 4 22" xfId="984" xr:uid="{00000000-0005-0000-0000-0000730E0000}"/>
    <cellStyle name="Total 2 4 22 2" xfId="1941" xr:uid="{00000000-0005-0000-0000-0000740E0000}"/>
    <cellStyle name="Total 2 4 22 2 2" xfId="3016" xr:uid="{00000000-0005-0000-0000-0000750E0000}"/>
    <cellStyle name="Total 2 4 22 2 3" xfId="4049" xr:uid="{00000000-0005-0000-0000-0000760E0000}"/>
    <cellStyle name="Total 2 4 22 3" xfId="2072" xr:uid="{00000000-0005-0000-0000-0000770E0000}"/>
    <cellStyle name="Total 2 4 22 4" xfId="3105" xr:uid="{00000000-0005-0000-0000-0000780E0000}"/>
    <cellStyle name="Total 2 4 23" xfId="997" xr:uid="{00000000-0005-0000-0000-0000790E0000}"/>
    <cellStyle name="Total 2 4 23 2" xfId="2085" xr:uid="{00000000-0005-0000-0000-00007A0E0000}"/>
    <cellStyle name="Total 2 4 23 3" xfId="3118" xr:uid="{00000000-0005-0000-0000-00007B0E0000}"/>
    <cellStyle name="Total 2 4 24" xfId="1688" xr:uid="{00000000-0005-0000-0000-00007C0E0000}"/>
    <cellStyle name="Total 2 4 24 2" xfId="2763" xr:uid="{00000000-0005-0000-0000-00007D0E0000}"/>
    <cellStyle name="Total 2 4 24 3" xfId="3796" xr:uid="{00000000-0005-0000-0000-00007E0E0000}"/>
    <cellStyle name="Total 2 4 25" xfId="1978" xr:uid="{00000000-0005-0000-0000-00007F0E0000}"/>
    <cellStyle name="Total 2 4 25 2" xfId="3052" xr:uid="{00000000-0005-0000-0000-0000800E0000}"/>
    <cellStyle name="Total 2 4 25 3" xfId="4085" xr:uid="{00000000-0005-0000-0000-0000810E0000}"/>
    <cellStyle name="Total 2 4 26" xfId="1997" xr:uid="{00000000-0005-0000-0000-0000820E0000}"/>
    <cellStyle name="Total 2 4 26 2" xfId="3071" xr:uid="{00000000-0005-0000-0000-0000830E0000}"/>
    <cellStyle name="Total 2 4 26 3" xfId="4104" xr:uid="{00000000-0005-0000-0000-0000840E0000}"/>
    <cellStyle name="Total 2 4 3" xfId="230" xr:uid="{00000000-0005-0000-0000-0000850E0000}"/>
    <cellStyle name="Total 2 4 3 2" xfId="1259" xr:uid="{00000000-0005-0000-0000-0000860E0000}"/>
    <cellStyle name="Total 2 4 3 2 2" xfId="2346" xr:uid="{00000000-0005-0000-0000-0000870E0000}"/>
    <cellStyle name="Total 2 4 3 2 3" xfId="3379" xr:uid="{00000000-0005-0000-0000-0000880E0000}"/>
    <cellStyle name="Total 2 4 3 3" xfId="1149" xr:uid="{00000000-0005-0000-0000-0000890E0000}"/>
    <cellStyle name="Total 2 4 3 3 2" xfId="2236" xr:uid="{00000000-0005-0000-0000-00008A0E0000}"/>
    <cellStyle name="Total 2 4 3 3 3" xfId="3269" xr:uid="{00000000-0005-0000-0000-00008B0E0000}"/>
    <cellStyle name="Total 2 4 4" xfId="285" xr:uid="{00000000-0005-0000-0000-00008C0E0000}"/>
    <cellStyle name="Total 2 4 4 2" xfId="1174" xr:uid="{00000000-0005-0000-0000-00008D0E0000}"/>
    <cellStyle name="Total 2 4 4 2 2" xfId="2261" xr:uid="{00000000-0005-0000-0000-00008E0E0000}"/>
    <cellStyle name="Total 2 4 4 2 3" xfId="3294" xr:uid="{00000000-0005-0000-0000-00008F0E0000}"/>
    <cellStyle name="Total 2 4 5" xfId="320" xr:uid="{00000000-0005-0000-0000-0000900E0000}"/>
    <cellStyle name="Total 2 4 5 2" xfId="1343" xr:uid="{00000000-0005-0000-0000-0000910E0000}"/>
    <cellStyle name="Total 2 4 5 2 2" xfId="2430" xr:uid="{00000000-0005-0000-0000-0000920E0000}"/>
    <cellStyle name="Total 2 4 5 2 3" xfId="3463" xr:uid="{00000000-0005-0000-0000-0000930E0000}"/>
    <cellStyle name="Total 2 4 6" xfId="272" xr:uid="{00000000-0005-0000-0000-0000940E0000}"/>
    <cellStyle name="Total 2 4 6 2" xfId="1298" xr:uid="{00000000-0005-0000-0000-0000950E0000}"/>
    <cellStyle name="Total 2 4 6 2 2" xfId="2385" xr:uid="{00000000-0005-0000-0000-0000960E0000}"/>
    <cellStyle name="Total 2 4 6 2 3" xfId="3418" xr:uid="{00000000-0005-0000-0000-0000970E0000}"/>
    <cellStyle name="Total 2 4 7" xfId="391" xr:uid="{00000000-0005-0000-0000-0000980E0000}"/>
    <cellStyle name="Total 2 4 7 2" xfId="1414" xr:uid="{00000000-0005-0000-0000-0000990E0000}"/>
    <cellStyle name="Total 2 4 7 2 2" xfId="2501" xr:uid="{00000000-0005-0000-0000-00009A0E0000}"/>
    <cellStyle name="Total 2 4 7 2 3" xfId="3534" xr:uid="{00000000-0005-0000-0000-00009B0E0000}"/>
    <cellStyle name="Total 2 4 8" xfId="382" xr:uid="{00000000-0005-0000-0000-00009C0E0000}"/>
    <cellStyle name="Total 2 4 8 2" xfId="1405" xr:uid="{00000000-0005-0000-0000-00009D0E0000}"/>
    <cellStyle name="Total 2 4 8 2 2" xfId="2492" xr:uid="{00000000-0005-0000-0000-00009E0E0000}"/>
    <cellStyle name="Total 2 4 8 2 3" xfId="3525" xr:uid="{00000000-0005-0000-0000-00009F0E0000}"/>
    <cellStyle name="Total 2 4 9" xfId="448" xr:uid="{00000000-0005-0000-0000-0000A00E0000}"/>
    <cellStyle name="Total 2 4 9 2" xfId="1471" xr:uid="{00000000-0005-0000-0000-0000A10E0000}"/>
    <cellStyle name="Total 2 4 9 2 2" xfId="2558" xr:uid="{00000000-0005-0000-0000-0000A20E0000}"/>
    <cellStyle name="Total 2 4 9 2 3" xfId="3591" xr:uid="{00000000-0005-0000-0000-0000A30E0000}"/>
    <cellStyle name="Total 2 5" xfId="259" xr:uid="{00000000-0005-0000-0000-0000A40E0000}"/>
    <cellStyle name="Total 2 5 2" xfId="1285" xr:uid="{00000000-0005-0000-0000-0000A50E0000}"/>
    <cellStyle name="Total 2 5 2 2" xfId="2372" xr:uid="{00000000-0005-0000-0000-0000A60E0000}"/>
    <cellStyle name="Total 2 5 2 3" xfId="3405" xr:uid="{00000000-0005-0000-0000-0000A70E0000}"/>
    <cellStyle name="Total 2 5 3" xfId="1077" xr:uid="{00000000-0005-0000-0000-0000A80E0000}"/>
    <cellStyle name="Total 2 5 3 2" xfId="2164" xr:uid="{00000000-0005-0000-0000-0000A90E0000}"/>
    <cellStyle name="Total 2 5 3 3" xfId="3197" xr:uid="{00000000-0005-0000-0000-0000AA0E0000}"/>
    <cellStyle name="Total 2 6" xfId="236" xr:uid="{00000000-0005-0000-0000-0000AB0E0000}"/>
    <cellStyle name="Total 2 6 2" xfId="1265" xr:uid="{00000000-0005-0000-0000-0000AC0E0000}"/>
    <cellStyle name="Total 2 6 2 2" xfId="2352" xr:uid="{00000000-0005-0000-0000-0000AD0E0000}"/>
    <cellStyle name="Total 2 6 2 3" xfId="3385" xr:uid="{00000000-0005-0000-0000-0000AE0E0000}"/>
    <cellStyle name="Total 2 6 3" xfId="1100" xr:uid="{00000000-0005-0000-0000-0000AF0E0000}"/>
    <cellStyle name="Total 2 6 3 2" xfId="2187" xr:uid="{00000000-0005-0000-0000-0000B00E0000}"/>
    <cellStyle name="Total 2 6 3 3" xfId="3220" xr:uid="{00000000-0005-0000-0000-0000B10E0000}"/>
    <cellStyle name="Total 2 7" xfId="215" xr:uid="{00000000-0005-0000-0000-0000B20E0000}"/>
    <cellStyle name="Total 2 7 2" xfId="1244" xr:uid="{00000000-0005-0000-0000-0000B30E0000}"/>
    <cellStyle name="Total 2 7 2 2" xfId="2331" xr:uid="{00000000-0005-0000-0000-0000B40E0000}"/>
    <cellStyle name="Total 2 7 2 3" xfId="3364" xr:uid="{00000000-0005-0000-0000-0000B50E0000}"/>
    <cellStyle name="Total 2 7 3" xfId="1067" xr:uid="{00000000-0005-0000-0000-0000B60E0000}"/>
    <cellStyle name="Total 2 7 3 2" xfId="2154" xr:uid="{00000000-0005-0000-0000-0000B70E0000}"/>
    <cellStyle name="Total 2 7 3 3" xfId="3187" xr:uid="{00000000-0005-0000-0000-0000B80E0000}"/>
    <cellStyle name="Total 2 8" xfId="322" xr:uid="{00000000-0005-0000-0000-0000B90E0000}"/>
    <cellStyle name="Total 2 8 2" xfId="1345" xr:uid="{00000000-0005-0000-0000-0000BA0E0000}"/>
    <cellStyle name="Total 2 8 2 2" xfId="2432" xr:uid="{00000000-0005-0000-0000-0000BB0E0000}"/>
    <cellStyle name="Total 2 8 2 3" xfId="3465" xr:uid="{00000000-0005-0000-0000-0000BC0E0000}"/>
    <cellStyle name="Total 2 9" xfId="337" xr:uid="{00000000-0005-0000-0000-0000BD0E0000}"/>
    <cellStyle name="Total 2 9 2" xfId="1360" xr:uid="{00000000-0005-0000-0000-0000BE0E0000}"/>
    <cellStyle name="Total 2 9 2 2" xfId="2447" xr:uid="{00000000-0005-0000-0000-0000BF0E0000}"/>
    <cellStyle name="Total 2 9 2 3" xfId="3480" xr:uid="{00000000-0005-0000-0000-0000C00E0000}"/>
    <cellStyle name="Total 3" xfId="108" xr:uid="{00000000-0005-0000-0000-0000C10E0000}"/>
    <cellStyle name="Total 3 10" xfId="528" xr:uid="{00000000-0005-0000-0000-0000C20E0000}"/>
    <cellStyle name="Total 3 10 2" xfId="1512" xr:uid="{00000000-0005-0000-0000-0000C30E0000}"/>
    <cellStyle name="Total 3 10 2 2" xfId="2587" xr:uid="{00000000-0005-0000-0000-0000C40E0000}"/>
    <cellStyle name="Total 3 10 2 3" xfId="3620" xr:uid="{00000000-0005-0000-0000-0000C50E0000}"/>
    <cellStyle name="Total 3 11" xfId="601" xr:uid="{00000000-0005-0000-0000-0000C60E0000}"/>
    <cellStyle name="Total 3 11 2" xfId="1585" xr:uid="{00000000-0005-0000-0000-0000C70E0000}"/>
    <cellStyle name="Total 3 11 2 2" xfId="2660" xr:uid="{00000000-0005-0000-0000-0000C80E0000}"/>
    <cellStyle name="Total 3 11 2 3" xfId="3693" xr:uid="{00000000-0005-0000-0000-0000C90E0000}"/>
    <cellStyle name="Total 3 12" xfId="549" xr:uid="{00000000-0005-0000-0000-0000CA0E0000}"/>
    <cellStyle name="Total 3 12 2" xfId="1533" xr:uid="{00000000-0005-0000-0000-0000CB0E0000}"/>
    <cellStyle name="Total 3 12 2 2" xfId="2608" xr:uid="{00000000-0005-0000-0000-0000CC0E0000}"/>
    <cellStyle name="Total 3 12 2 3" xfId="3641" xr:uid="{00000000-0005-0000-0000-0000CD0E0000}"/>
    <cellStyle name="Total 3 13" xfId="649" xr:uid="{00000000-0005-0000-0000-0000CE0E0000}"/>
    <cellStyle name="Total 3 13 2" xfId="1633" xr:uid="{00000000-0005-0000-0000-0000CF0E0000}"/>
    <cellStyle name="Total 3 13 2 2" xfId="2708" xr:uid="{00000000-0005-0000-0000-0000D00E0000}"/>
    <cellStyle name="Total 3 13 2 3" xfId="3741" xr:uid="{00000000-0005-0000-0000-0000D10E0000}"/>
    <cellStyle name="Total 3 14" xfId="687" xr:uid="{00000000-0005-0000-0000-0000D20E0000}"/>
    <cellStyle name="Total 3 14 2" xfId="1671" xr:uid="{00000000-0005-0000-0000-0000D30E0000}"/>
    <cellStyle name="Total 3 14 2 2" xfId="2746" xr:uid="{00000000-0005-0000-0000-0000D40E0000}"/>
    <cellStyle name="Total 3 14 2 3" xfId="3779" xr:uid="{00000000-0005-0000-0000-0000D50E0000}"/>
    <cellStyle name="Total 3 15" xfId="742" xr:uid="{00000000-0005-0000-0000-0000D60E0000}"/>
    <cellStyle name="Total 3 15 2" xfId="1704" xr:uid="{00000000-0005-0000-0000-0000D70E0000}"/>
    <cellStyle name="Total 3 15 2 2" xfId="2779" xr:uid="{00000000-0005-0000-0000-0000D80E0000}"/>
    <cellStyle name="Total 3 15 2 3" xfId="3812" xr:uid="{00000000-0005-0000-0000-0000D90E0000}"/>
    <cellStyle name="Total 3 16" xfId="786" xr:uid="{00000000-0005-0000-0000-0000DA0E0000}"/>
    <cellStyle name="Total 3 16 2" xfId="1748" xr:uid="{00000000-0005-0000-0000-0000DB0E0000}"/>
    <cellStyle name="Total 3 16 2 2" xfId="2823" xr:uid="{00000000-0005-0000-0000-0000DC0E0000}"/>
    <cellStyle name="Total 3 16 2 3" xfId="3856" xr:uid="{00000000-0005-0000-0000-0000DD0E0000}"/>
    <cellStyle name="Total 3 17" xfId="797" xr:uid="{00000000-0005-0000-0000-0000DE0E0000}"/>
    <cellStyle name="Total 3 17 2" xfId="1759" xr:uid="{00000000-0005-0000-0000-0000DF0E0000}"/>
    <cellStyle name="Total 3 17 2 2" xfId="2834" xr:uid="{00000000-0005-0000-0000-0000E00E0000}"/>
    <cellStyle name="Total 3 17 2 3" xfId="3867" xr:uid="{00000000-0005-0000-0000-0000E10E0000}"/>
    <cellStyle name="Total 3 18" xfId="862" xr:uid="{00000000-0005-0000-0000-0000E20E0000}"/>
    <cellStyle name="Total 3 18 2" xfId="1824" xr:uid="{00000000-0005-0000-0000-0000E30E0000}"/>
    <cellStyle name="Total 3 18 2 2" xfId="2899" xr:uid="{00000000-0005-0000-0000-0000E40E0000}"/>
    <cellStyle name="Total 3 18 2 3" xfId="3932" xr:uid="{00000000-0005-0000-0000-0000E50E0000}"/>
    <cellStyle name="Total 3 19" xfId="872" xr:uid="{00000000-0005-0000-0000-0000E60E0000}"/>
    <cellStyle name="Total 3 19 2" xfId="1834" xr:uid="{00000000-0005-0000-0000-0000E70E0000}"/>
    <cellStyle name="Total 3 19 2 2" xfId="2909" xr:uid="{00000000-0005-0000-0000-0000E80E0000}"/>
    <cellStyle name="Total 3 19 2 3" xfId="3942" xr:uid="{00000000-0005-0000-0000-0000E90E0000}"/>
    <cellStyle name="Total 3 2" xfId="200" xr:uid="{00000000-0005-0000-0000-0000EA0E0000}"/>
    <cellStyle name="Total 3 2 2" xfId="1230" xr:uid="{00000000-0005-0000-0000-0000EB0E0000}"/>
    <cellStyle name="Total 3 2 2 2" xfId="2317" xr:uid="{00000000-0005-0000-0000-0000EC0E0000}"/>
    <cellStyle name="Total 3 2 2 3" xfId="3350" xr:uid="{00000000-0005-0000-0000-0000ED0E0000}"/>
    <cellStyle name="Total 3 2 3" xfId="1080" xr:uid="{00000000-0005-0000-0000-0000EE0E0000}"/>
    <cellStyle name="Total 3 2 3 2" xfId="2167" xr:uid="{00000000-0005-0000-0000-0000EF0E0000}"/>
    <cellStyle name="Total 3 2 3 3" xfId="3200" xr:uid="{00000000-0005-0000-0000-0000F00E0000}"/>
    <cellStyle name="Total 3 20" xfId="939" xr:uid="{00000000-0005-0000-0000-0000F10E0000}"/>
    <cellStyle name="Total 3 20 2" xfId="1900" xr:uid="{00000000-0005-0000-0000-0000F20E0000}"/>
    <cellStyle name="Total 3 20 2 2" xfId="2975" xr:uid="{00000000-0005-0000-0000-0000F30E0000}"/>
    <cellStyle name="Total 3 20 2 3" xfId="4008" xr:uid="{00000000-0005-0000-0000-0000F40E0000}"/>
    <cellStyle name="Total 3 21" xfId="917" xr:uid="{00000000-0005-0000-0000-0000F50E0000}"/>
    <cellStyle name="Total 3 21 2" xfId="1878" xr:uid="{00000000-0005-0000-0000-0000F60E0000}"/>
    <cellStyle name="Total 3 21 2 2" xfId="2953" xr:uid="{00000000-0005-0000-0000-0000F70E0000}"/>
    <cellStyle name="Total 3 21 2 3" xfId="3986" xr:uid="{00000000-0005-0000-0000-0000F80E0000}"/>
    <cellStyle name="Total 3 21 3" xfId="2026" xr:uid="{00000000-0005-0000-0000-0000F90E0000}"/>
    <cellStyle name="Total 3 21 4" xfId="2009" xr:uid="{00000000-0005-0000-0000-0000FA0E0000}"/>
    <cellStyle name="Total 3 22" xfId="932" xr:uid="{00000000-0005-0000-0000-0000FB0E0000}"/>
    <cellStyle name="Total 3 22 2" xfId="1893" xr:uid="{00000000-0005-0000-0000-0000FC0E0000}"/>
    <cellStyle name="Total 3 22 2 2" xfId="2968" xr:uid="{00000000-0005-0000-0000-0000FD0E0000}"/>
    <cellStyle name="Total 3 22 2 3" xfId="4001" xr:uid="{00000000-0005-0000-0000-0000FE0E0000}"/>
    <cellStyle name="Total 3 22 3" xfId="2041" xr:uid="{00000000-0005-0000-0000-0000FF0E0000}"/>
    <cellStyle name="Total 3 22 4" xfId="694" xr:uid="{00000000-0005-0000-0000-0000000F0000}"/>
    <cellStyle name="Total 3 23" xfId="1007" xr:uid="{00000000-0005-0000-0000-0000010F0000}"/>
    <cellStyle name="Total 3 23 2" xfId="2095" xr:uid="{00000000-0005-0000-0000-0000020F0000}"/>
    <cellStyle name="Total 3 23 3" xfId="3128" xr:uid="{00000000-0005-0000-0000-0000030F0000}"/>
    <cellStyle name="Total 3 24" xfId="1042" xr:uid="{00000000-0005-0000-0000-0000040F0000}"/>
    <cellStyle name="Total 3 24 2" xfId="2130" xr:uid="{00000000-0005-0000-0000-0000050F0000}"/>
    <cellStyle name="Total 3 24 3" xfId="3163" xr:uid="{00000000-0005-0000-0000-0000060F0000}"/>
    <cellStyle name="Total 3 25" xfId="1180" xr:uid="{00000000-0005-0000-0000-0000070F0000}"/>
    <cellStyle name="Total 3 25 2" xfId="2267" xr:uid="{00000000-0005-0000-0000-0000080F0000}"/>
    <cellStyle name="Total 3 25 3" xfId="3300" xr:uid="{00000000-0005-0000-0000-0000090F0000}"/>
    <cellStyle name="Total 3 26" xfId="1984" xr:uid="{00000000-0005-0000-0000-00000A0F0000}"/>
    <cellStyle name="Total 3 26 2" xfId="3058" xr:uid="{00000000-0005-0000-0000-00000B0F0000}"/>
    <cellStyle name="Total 3 26 3" xfId="4091" xr:uid="{00000000-0005-0000-0000-00000C0F0000}"/>
    <cellStyle name="Total 3 3" xfId="237" xr:uid="{00000000-0005-0000-0000-00000D0F0000}"/>
    <cellStyle name="Total 3 3 2" xfId="1266" xr:uid="{00000000-0005-0000-0000-00000E0F0000}"/>
    <cellStyle name="Total 3 3 2 2" xfId="2353" xr:uid="{00000000-0005-0000-0000-00000F0F0000}"/>
    <cellStyle name="Total 3 3 2 3" xfId="3386" xr:uid="{00000000-0005-0000-0000-0000100F0000}"/>
    <cellStyle name="Total 3 3 3" xfId="1051" xr:uid="{00000000-0005-0000-0000-0000110F0000}"/>
    <cellStyle name="Total 3 3 3 2" xfId="2138" xr:uid="{00000000-0005-0000-0000-0000120F0000}"/>
    <cellStyle name="Total 3 3 3 3" xfId="3171" xr:uid="{00000000-0005-0000-0000-0000130F0000}"/>
    <cellStyle name="Total 3 4" xfId="195" xr:uid="{00000000-0005-0000-0000-0000140F0000}"/>
    <cellStyle name="Total 3 4 2" xfId="1225" xr:uid="{00000000-0005-0000-0000-0000150F0000}"/>
    <cellStyle name="Total 3 4 2 2" xfId="2312" xr:uid="{00000000-0005-0000-0000-0000160F0000}"/>
    <cellStyle name="Total 3 4 2 3" xfId="3345" xr:uid="{00000000-0005-0000-0000-0000170F0000}"/>
    <cellStyle name="Total 3 4 3" xfId="1065" xr:uid="{00000000-0005-0000-0000-0000180F0000}"/>
    <cellStyle name="Total 3 4 3 2" xfId="2152" xr:uid="{00000000-0005-0000-0000-0000190F0000}"/>
    <cellStyle name="Total 3 4 3 3" xfId="3185" xr:uid="{00000000-0005-0000-0000-00001A0F0000}"/>
    <cellStyle name="Total 3 5" xfId="302" xr:uid="{00000000-0005-0000-0000-00001B0F0000}"/>
    <cellStyle name="Total 3 5 2" xfId="1325" xr:uid="{00000000-0005-0000-0000-00001C0F0000}"/>
    <cellStyle name="Total 3 5 2 2" xfId="2412" xr:uid="{00000000-0005-0000-0000-00001D0F0000}"/>
    <cellStyle name="Total 3 5 2 3" xfId="3445" xr:uid="{00000000-0005-0000-0000-00001E0F0000}"/>
    <cellStyle name="Total 3 6" xfId="340" xr:uid="{00000000-0005-0000-0000-00001F0F0000}"/>
    <cellStyle name="Total 3 6 2" xfId="1363" xr:uid="{00000000-0005-0000-0000-0000200F0000}"/>
    <cellStyle name="Total 3 6 2 2" xfId="2450" xr:uid="{00000000-0005-0000-0000-0000210F0000}"/>
    <cellStyle name="Total 3 6 2 3" xfId="3483" xr:uid="{00000000-0005-0000-0000-0000220F0000}"/>
    <cellStyle name="Total 3 7" xfId="367" xr:uid="{00000000-0005-0000-0000-0000230F0000}"/>
    <cellStyle name="Total 3 7 2" xfId="1390" xr:uid="{00000000-0005-0000-0000-0000240F0000}"/>
    <cellStyle name="Total 3 7 2 2" xfId="2477" xr:uid="{00000000-0005-0000-0000-0000250F0000}"/>
    <cellStyle name="Total 3 7 2 3" xfId="3510" xr:uid="{00000000-0005-0000-0000-0000260F0000}"/>
    <cellStyle name="Total 3 8" xfId="421" xr:uid="{00000000-0005-0000-0000-0000270F0000}"/>
    <cellStyle name="Total 3 8 2" xfId="1444" xr:uid="{00000000-0005-0000-0000-0000280F0000}"/>
    <cellStyle name="Total 3 8 2 2" xfId="2531" xr:uid="{00000000-0005-0000-0000-0000290F0000}"/>
    <cellStyle name="Total 3 8 2 3" xfId="3564" xr:uid="{00000000-0005-0000-0000-00002A0F0000}"/>
    <cellStyle name="Total 3 9" xfId="431" xr:uid="{00000000-0005-0000-0000-00002B0F0000}"/>
    <cellStyle name="Total 3 9 2" xfId="1454" xr:uid="{00000000-0005-0000-0000-00002C0F0000}"/>
    <cellStyle name="Total 3 9 2 2" xfId="2541" xr:uid="{00000000-0005-0000-0000-00002D0F0000}"/>
    <cellStyle name="Total 3 9 2 3" xfId="3574" xr:uid="{00000000-0005-0000-0000-00002E0F0000}"/>
    <cellStyle name="Total 4" xfId="106" xr:uid="{00000000-0005-0000-0000-00002F0F0000}"/>
    <cellStyle name="Total 4 10" xfId="526" xr:uid="{00000000-0005-0000-0000-0000300F0000}"/>
    <cellStyle name="Total 4 10 2" xfId="1510" xr:uid="{00000000-0005-0000-0000-0000310F0000}"/>
    <cellStyle name="Total 4 10 2 2" xfId="2585" xr:uid="{00000000-0005-0000-0000-0000320F0000}"/>
    <cellStyle name="Total 4 10 2 3" xfId="3618" xr:uid="{00000000-0005-0000-0000-0000330F0000}"/>
    <cellStyle name="Total 4 11" xfId="566" xr:uid="{00000000-0005-0000-0000-0000340F0000}"/>
    <cellStyle name="Total 4 11 2" xfId="1550" xr:uid="{00000000-0005-0000-0000-0000350F0000}"/>
    <cellStyle name="Total 4 11 2 2" xfId="2625" xr:uid="{00000000-0005-0000-0000-0000360F0000}"/>
    <cellStyle name="Total 4 11 2 3" xfId="3658" xr:uid="{00000000-0005-0000-0000-0000370F0000}"/>
    <cellStyle name="Total 4 12" xfId="591" xr:uid="{00000000-0005-0000-0000-0000380F0000}"/>
    <cellStyle name="Total 4 12 2" xfId="1575" xr:uid="{00000000-0005-0000-0000-0000390F0000}"/>
    <cellStyle name="Total 4 12 2 2" xfId="2650" xr:uid="{00000000-0005-0000-0000-00003A0F0000}"/>
    <cellStyle name="Total 4 12 2 3" xfId="3683" xr:uid="{00000000-0005-0000-0000-00003B0F0000}"/>
    <cellStyle name="Total 4 13" xfId="576" xr:uid="{00000000-0005-0000-0000-00003C0F0000}"/>
    <cellStyle name="Total 4 13 2" xfId="1560" xr:uid="{00000000-0005-0000-0000-00003D0F0000}"/>
    <cellStyle name="Total 4 13 2 2" xfId="2635" xr:uid="{00000000-0005-0000-0000-00003E0F0000}"/>
    <cellStyle name="Total 4 13 2 3" xfId="3668" xr:uid="{00000000-0005-0000-0000-00003F0F0000}"/>
    <cellStyle name="Total 4 14" xfId="692" xr:uid="{00000000-0005-0000-0000-0000400F0000}"/>
    <cellStyle name="Total 4 14 2" xfId="1676" xr:uid="{00000000-0005-0000-0000-0000410F0000}"/>
    <cellStyle name="Total 4 14 2 2" xfId="2751" xr:uid="{00000000-0005-0000-0000-0000420F0000}"/>
    <cellStyle name="Total 4 14 2 3" xfId="3784" xr:uid="{00000000-0005-0000-0000-0000430F0000}"/>
    <cellStyle name="Total 4 15" xfId="740" xr:uid="{00000000-0005-0000-0000-0000440F0000}"/>
    <cellStyle name="Total 4 15 2" xfId="1702" xr:uid="{00000000-0005-0000-0000-0000450F0000}"/>
    <cellStyle name="Total 4 15 2 2" xfId="2777" xr:uid="{00000000-0005-0000-0000-0000460F0000}"/>
    <cellStyle name="Total 4 15 2 3" xfId="3810" xr:uid="{00000000-0005-0000-0000-0000470F0000}"/>
    <cellStyle name="Total 4 16" xfId="784" xr:uid="{00000000-0005-0000-0000-0000480F0000}"/>
    <cellStyle name="Total 4 16 2" xfId="1746" xr:uid="{00000000-0005-0000-0000-0000490F0000}"/>
    <cellStyle name="Total 4 16 2 2" xfId="2821" xr:uid="{00000000-0005-0000-0000-00004A0F0000}"/>
    <cellStyle name="Total 4 16 2 3" xfId="3854" xr:uid="{00000000-0005-0000-0000-00004B0F0000}"/>
    <cellStyle name="Total 4 17" xfId="817" xr:uid="{00000000-0005-0000-0000-00004C0F0000}"/>
    <cellStyle name="Total 4 17 2" xfId="1779" xr:uid="{00000000-0005-0000-0000-00004D0F0000}"/>
    <cellStyle name="Total 4 17 2 2" xfId="2854" xr:uid="{00000000-0005-0000-0000-00004E0F0000}"/>
    <cellStyle name="Total 4 17 2 3" xfId="3887" xr:uid="{00000000-0005-0000-0000-00004F0F0000}"/>
    <cellStyle name="Total 4 18" xfId="860" xr:uid="{00000000-0005-0000-0000-0000500F0000}"/>
    <cellStyle name="Total 4 18 2" xfId="1822" xr:uid="{00000000-0005-0000-0000-0000510F0000}"/>
    <cellStyle name="Total 4 18 2 2" xfId="2897" xr:uid="{00000000-0005-0000-0000-0000520F0000}"/>
    <cellStyle name="Total 4 18 2 3" xfId="3930" xr:uid="{00000000-0005-0000-0000-0000530F0000}"/>
    <cellStyle name="Total 4 19" xfId="873" xr:uid="{00000000-0005-0000-0000-0000540F0000}"/>
    <cellStyle name="Total 4 19 2" xfId="1835" xr:uid="{00000000-0005-0000-0000-0000550F0000}"/>
    <cellStyle name="Total 4 19 2 2" xfId="2910" xr:uid="{00000000-0005-0000-0000-0000560F0000}"/>
    <cellStyle name="Total 4 19 2 3" xfId="3943" xr:uid="{00000000-0005-0000-0000-0000570F0000}"/>
    <cellStyle name="Total 4 2" xfId="218" xr:uid="{00000000-0005-0000-0000-0000580F0000}"/>
    <cellStyle name="Total 4 2 2" xfId="1247" xr:uid="{00000000-0005-0000-0000-0000590F0000}"/>
    <cellStyle name="Total 4 2 2 2" xfId="2334" xr:uid="{00000000-0005-0000-0000-00005A0F0000}"/>
    <cellStyle name="Total 4 2 2 3" xfId="3367" xr:uid="{00000000-0005-0000-0000-00005B0F0000}"/>
    <cellStyle name="Total 4 2 3" xfId="1078" xr:uid="{00000000-0005-0000-0000-00005C0F0000}"/>
    <cellStyle name="Total 4 2 3 2" xfId="2165" xr:uid="{00000000-0005-0000-0000-00005D0F0000}"/>
    <cellStyle name="Total 4 2 3 3" xfId="3198" xr:uid="{00000000-0005-0000-0000-00005E0F0000}"/>
    <cellStyle name="Total 4 20" xfId="937" xr:uid="{00000000-0005-0000-0000-00005F0F0000}"/>
    <cellStyle name="Total 4 20 2" xfId="1898" xr:uid="{00000000-0005-0000-0000-0000600F0000}"/>
    <cellStyle name="Total 4 20 2 2" xfId="2973" xr:uid="{00000000-0005-0000-0000-0000610F0000}"/>
    <cellStyle name="Total 4 20 2 3" xfId="4006" xr:uid="{00000000-0005-0000-0000-0000620F0000}"/>
    <cellStyle name="Total 4 21" xfId="918" xr:uid="{00000000-0005-0000-0000-0000630F0000}"/>
    <cellStyle name="Total 4 21 2" xfId="1879" xr:uid="{00000000-0005-0000-0000-0000640F0000}"/>
    <cellStyle name="Total 4 21 2 2" xfId="2954" xr:uid="{00000000-0005-0000-0000-0000650F0000}"/>
    <cellStyle name="Total 4 21 2 3" xfId="3987" xr:uid="{00000000-0005-0000-0000-0000660F0000}"/>
    <cellStyle name="Total 4 21 3" xfId="2027" xr:uid="{00000000-0005-0000-0000-0000670F0000}"/>
    <cellStyle name="Total 4 21 4" xfId="698" xr:uid="{00000000-0005-0000-0000-0000680F0000}"/>
    <cellStyle name="Total 4 22" xfId="912" xr:uid="{00000000-0005-0000-0000-0000690F0000}"/>
    <cellStyle name="Total 4 22 2" xfId="1873" xr:uid="{00000000-0005-0000-0000-00006A0F0000}"/>
    <cellStyle name="Total 4 22 2 2" xfId="2948" xr:uid="{00000000-0005-0000-0000-00006B0F0000}"/>
    <cellStyle name="Total 4 22 2 3" xfId="3981" xr:uid="{00000000-0005-0000-0000-00006C0F0000}"/>
    <cellStyle name="Total 4 22 3" xfId="2021" xr:uid="{00000000-0005-0000-0000-00006D0F0000}"/>
    <cellStyle name="Total 4 22 4" xfId="2006" xr:uid="{00000000-0005-0000-0000-00006E0F0000}"/>
    <cellStyle name="Total 4 23" xfId="1005" xr:uid="{00000000-0005-0000-0000-00006F0F0000}"/>
    <cellStyle name="Total 4 23 2" xfId="2093" xr:uid="{00000000-0005-0000-0000-0000700F0000}"/>
    <cellStyle name="Total 4 23 3" xfId="3126" xr:uid="{00000000-0005-0000-0000-0000710F0000}"/>
    <cellStyle name="Total 4 24" xfId="1112" xr:uid="{00000000-0005-0000-0000-0000720F0000}"/>
    <cellStyle name="Total 4 24 2" xfId="2199" xr:uid="{00000000-0005-0000-0000-0000730F0000}"/>
    <cellStyle name="Total 4 24 3" xfId="3232" xr:uid="{00000000-0005-0000-0000-0000740F0000}"/>
    <cellStyle name="Total 4 25" xfId="1045" xr:uid="{00000000-0005-0000-0000-0000750F0000}"/>
    <cellStyle name="Total 4 25 2" xfId="2132" xr:uid="{00000000-0005-0000-0000-0000760F0000}"/>
    <cellStyle name="Total 4 25 3" xfId="3165" xr:uid="{00000000-0005-0000-0000-0000770F0000}"/>
    <cellStyle name="Total 4 26" xfId="1959" xr:uid="{00000000-0005-0000-0000-0000780F0000}"/>
    <cellStyle name="Total 4 26 2" xfId="3034" xr:uid="{00000000-0005-0000-0000-0000790F0000}"/>
    <cellStyle name="Total 4 26 3" xfId="4067" xr:uid="{00000000-0005-0000-0000-00007A0F0000}"/>
    <cellStyle name="Total 4 3" xfId="191" xr:uid="{00000000-0005-0000-0000-00007B0F0000}"/>
    <cellStyle name="Total 4 3 2" xfId="1221" xr:uid="{00000000-0005-0000-0000-00007C0F0000}"/>
    <cellStyle name="Total 4 3 2 2" xfId="2308" xr:uid="{00000000-0005-0000-0000-00007D0F0000}"/>
    <cellStyle name="Total 4 3 2 3" xfId="3341" xr:uid="{00000000-0005-0000-0000-00007E0F0000}"/>
    <cellStyle name="Total 4 3 3" xfId="1052" xr:uid="{00000000-0005-0000-0000-00007F0F0000}"/>
    <cellStyle name="Total 4 3 3 2" xfId="2139" xr:uid="{00000000-0005-0000-0000-0000800F0000}"/>
    <cellStyle name="Total 4 3 3 3" xfId="3172" xr:uid="{00000000-0005-0000-0000-0000810F0000}"/>
    <cellStyle name="Total 4 4" xfId="221" xr:uid="{00000000-0005-0000-0000-0000820F0000}"/>
    <cellStyle name="Total 4 4 2" xfId="1250" xr:uid="{00000000-0005-0000-0000-0000830F0000}"/>
    <cellStyle name="Total 4 4 2 2" xfId="2337" xr:uid="{00000000-0005-0000-0000-0000840F0000}"/>
    <cellStyle name="Total 4 4 2 3" xfId="3370" xr:uid="{00000000-0005-0000-0000-0000850F0000}"/>
    <cellStyle name="Total 4 4 3" xfId="1090" xr:uid="{00000000-0005-0000-0000-0000860F0000}"/>
    <cellStyle name="Total 4 4 3 2" xfId="2177" xr:uid="{00000000-0005-0000-0000-0000870F0000}"/>
    <cellStyle name="Total 4 4 3 3" xfId="3210" xr:uid="{00000000-0005-0000-0000-0000880F0000}"/>
    <cellStyle name="Total 4 5" xfId="263" xr:uid="{00000000-0005-0000-0000-0000890F0000}"/>
    <cellStyle name="Total 4 5 2" xfId="1289" xr:uid="{00000000-0005-0000-0000-00008A0F0000}"/>
    <cellStyle name="Total 4 5 2 2" xfId="2376" xr:uid="{00000000-0005-0000-0000-00008B0F0000}"/>
    <cellStyle name="Total 4 5 2 3" xfId="3409" xr:uid="{00000000-0005-0000-0000-00008C0F0000}"/>
    <cellStyle name="Total 4 6" xfId="338" xr:uid="{00000000-0005-0000-0000-00008D0F0000}"/>
    <cellStyle name="Total 4 6 2" xfId="1361" xr:uid="{00000000-0005-0000-0000-00008E0F0000}"/>
    <cellStyle name="Total 4 6 2 2" xfId="2448" xr:uid="{00000000-0005-0000-0000-00008F0F0000}"/>
    <cellStyle name="Total 4 6 2 3" xfId="3481" xr:uid="{00000000-0005-0000-0000-0000900F0000}"/>
    <cellStyle name="Total 4 7" xfId="379" xr:uid="{00000000-0005-0000-0000-0000910F0000}"/>
    <cellStyle name="Total 4 7 2" xfId="1402" xr:uid="{00000000-0005-0000-0000-0000920F0000}"/>
    <cellStyle name="Total 4 7 2 2" xfId="2489" xr:uid="{00000000-0005-0000-0000-0000930F0000}"/>
    <cellStyle name="Total 4 7 2 3" xfId="3522" xr:uid="{00000000-0005-0000-0000-0000940F0000}"/>
    <cellStyle name="Total 4 8" xfId="419" xr:uid="{00000000-0005-0000-0000-0000950F0000}"/>
    <cellStyle name="Total 4 8 2" xfId="1442" xr:uid="{00000000-0005-0000-0000-0000960F0000}"/>
    <cellStyle name="Total 4 8 2 2" xfId="2529" xr:uid="{00000000-0005-0000-0000-0000970F0000}"/>
    <cellStyle name="Total 4 8 2 3" xfId="3562" xr:uid="{00000000-0005-0000-0000-0000980F0000}"/>
    <cellStyle name="Total 4 9" xfId="432" xr:uid="{00000000-0005-0000-0000-0000990F0000}"/>
    <cellStyle name="Total 4 9 2" xfId="1455" xr:uid="{00000000-0005-0000-0000-00009A0F0000}"/>
    <cellStyle name="Total 4 9 2 2" xfId="2542" xr:uid="{00000000-0005-0000-0000-00009B0F0000}"/>
    <cellStyle name="Total 4 9 2 3" xfId="3575" xr:uid="{00000000-0005-0000-0000-00009C0F0000}"/>
    <cellStyle name="Total 5" xfId="98" xr:uid="{00000000-0005-0000-0000-00009D0F0000}"/>
    <cellStyle name="Total 5 10" xfId="405" xr:uid="{00000000-0005-0000-0000-00009E0F0000}"/>
    <cellStyle name="Total 5 10 2" xfId="1428" xr:uid="{00000000-0005-0000-0000-00009F0F0000}"/>
    <cellStyle name="Total 5 10 2 2" xfId="2515" xr:uid="{00000000-0005-0000-0000-0000A00F0000}"/>
    <cellStyle name="Total 5 10 2 3" xfId="3548" xr:uid="{00000000-0005-0000-0000-0000A10F0000}"/>
    <cellStyle name="Total 5 11" xfId="557" xr:uid="{00000000-0005-0000-0000-0000A20F0000}"/>
    <cellStyle name="Total 5 11 2" xfId="1541" xr:uid="{00000000-0005-0000-0000-0000A30F0000}"/>
    <cellStyle name="Total 5 11 2 2" xfId="2616" xr:uid="{00000000-0005-0000-0000-0000A40F0000}"/>
    <cellStyle name="Total 5 11 2 3" xfId="3649" xr:uid="{00000000-0005-0000-0000-0000A50F0000}"/>
    <cellStyle name="Total 5 12" xfId="610" xr:uid="{00000000-0005-0000-0000-0000A60F0000}"/>
    <cellStyle name="Total 5 12 2" xfId="1594" xr:uid="{00000000-0005-0000-0000-0000A70F0000}"/>
    <cellStyle name="Total 5 12 2 2" xfId="2669" xr:uid="{00000000-0005-0000-0000-0000A80F0000}"/>
    <cellStyle name="Total 5 12 2 3" xfId="3702" xr:uid="{00000000-0005-0000-0000-0000A90F0000}"/>
    <cellStyle name="Total 5 13" xfId="650" xr:uid="{00000000-0005-0000-0000-0000AA0F0000}"/>
    <cellStyle name="Total 5 13 2" xfId="1634" xr:uid="{00000000-0005-0000-0000-0000AB0F0000}"/>
    <cellStyle name="Total 5 13 2 2" xfId="2709" xr:uid="{00000000-0005-0000-0000-0000AC0F0000}"/>
    <cellStyle name="Total 5 13 2 3" xfId="3742" xr:uid="{00000000-0005-0000-0000-0000AD0F0000}"/>
    <cellStyle name="Total 5 14" xfId="681" xr:uid="{00000000-0005-0000-0000-0000AE0F0000}"/>
    <cellStyle name="Total 5 14 2" xfId="1665" xr:uid="{00000000-0005-0000-0000-0000AF0F0000}"/>
    <cellStyle name="Total 5 14 2 2" xfId="2740" xr:uid="{00000000-0005-0000-0000-0000B00F0000}"/>
    <cellStyle name="Total 5 14 2 3" xfId="3773" xr:uid="{00000000-0005-0000-0000-0000B10F0000}"/>
    <cellStyle name="Total 5 15" xfId="550" xr:uid="{00000000-0005-0000-0000-0000B20F0000}"/>
    <cellStyle name="Total 5 15 2" xfId="1534" xr:uid="{00000000-0005-0000-0000-0000B30F0000}"/>
    <cellStyle name="Total 5 15 2 2" xfId="2609" xr:uid="{00000000-0005-0000-0000-0000B40F0000}"/>
    <cellStyle name="Total 5 15 2 3" xfId="3642" xr:uid="{00000000-0005-0000-0000-0000B50F0000}"/>
    <cellStyle name="Total 5 16" xfId="735" xr:uid="{00000000-0005-0000-0000-0000B60F0000}"/>
    <cellStyle name="Total 5 16 2" xfId="1697" xr:uid="{00000000-0005-0000-0000-0000B70F0000}"/>
    <cellStyle name="Total 5 16 2 2" xfId="2772" xr:uid="{00000000-0005-0000-0000-0000B80F0000}"/>
    <cellStyle name="Total 5 16 2 3" xfId="3805" xr:uid="{00000000-0005-0000-0000-0000B90F0000}"/>
    <cellStyle name="Total 5 17" xfId="815" xr:uid="{00000000-0005-0000-0000-0000BA0F0000}"/>
    <cellStyle name="Total 5 17 2" xfId="1777" xr:uid="{00000000-0005-0000-0000-0000BB0F0000}"/>
    <cellStyle name="Total 5 17 2 2" xfId="2852" xr:uid="{00000000-0005-0000-0000-0000BC0F0000}"/>
    <cellStyle name="Total 5 17 2 3" xfId="3885" xr:uid="{00000000-0005-0000-0000-0000BD0F0000}"/>
    <cellStyle name="Total 5 18" xfId="840" xr:uid="{00000000-0005-0000-0000-0000BE0F0000}"/>
    <cellStyle name="Total 5 18 2" xfId="1802" xr:uid="{00000000-0005-0000-0000-0000BF0F0000}"/>
    <cellStyle name="Total 5 18 2 2" xfId="2877" xr:uid="{00000000-0005-0000-0000-0000C00F0000}"/>
    <cellStyle name="Total 5 18 2 3" xfId="3910" xr:uid="{00000000-0005-0000-0000-0000C10F0000}"/>
    <cellStyle name="Total 5 19" xfId="854" xr:uid="{00000000-0005-0000-0000-0000C20F0000}"/>
    <cellStyle name="Total 5 19 2" xfId="1816" xr:uid="{00000000-0005-0000-0000-0000C30F0000}"/>
    <cellStyle name="Total 5 19 2 2" xfId="2891" xr:uid="{00000000-0005-0000-0000-0000C40F0000}"/>
    <cellStyle name="Total 5 19 2 3" xfId="3924" xr:uid="{00000000-0005-0000-0000-0000C50F0000}"/>
    <cellStyle name="Total 5 2" xfId="212" xr:uid="{00000000-0005-0000-0000-0000C60F0000}"/>
    <cellStyle name="Total 5 2 2" xfId="1242" xr:uid="{00000000-0005-0000-0000-0000C70F0000}"/>
    <cellStyle name="Total 5 2 2 2" xfId="2329" xr:uid="{00000000-0005-0000-0000-0000C80F0000}"/>
    <cellStyle name="Total 5 2 2 3" xfId="3362" xr:uid="{00000000-0005-0000-0000-0000C90F0000}"/>
    <cellStyle name="Total 5 2 3" xfId="1072" xr:uid="{00000000-0005-0000-0000-0000CA0F0000}"/>
    <cellStyle name="Total 5 2 3 2" xfId="2159" xr:uid="{00000000-0005-0000-0000-0000CB0F0000}"/>
    <cellStyle name="Total 5 2 3 3" xfId="3192" xr:uid="{00000000-0005-0000-0000-0000CC0F0000}"/>
    <cellStyle name="Total 5 20" xfId="842" xr:uid="{00000000-0005-0000-0000-0000CD0F0000}"/>
    <cellStyle name="Total 5 20 2" xfId="1804" xr:uid="{00000000-0005-0000-0000-0000CE0F0000}"/>
    <cellStyle name="Total 5 20 2 2" xfId="2879" xr:uid="{00000000-0005-0000-0000-0000CF0F0000}"/>
    <cellStyle name="Total 5 20 2 3" xfId="3912" xr:uid="{00000000-0005-0000-0000-0000D00F0000}"/>
    <cellStyle name="Total 5 21" xfId="931" xr:uid="{00000000-0005-0000-0000-0000D10F0000}"/>
    <cellStyle name="Total 5 21 2" xfId="1892" xr:uid="{00000000-0005-0000-0000-0000D20F0000}"/>
    <cellStyle name="Total 5 21 2 2" xfId="2967" xr:uid="{00000000-0005-0000-0000-0000D30F0000}"/>
    <cellStyle name="Total 5 21 2 3" xfId="4000" xr:uid="{00000000-0005-0000-0000-0000D40F0000}"/>
    <cellStyle name="Total 5 21 3" xfId="2040" xr:uid="{00000000-0005-0000-0000-0000D50F0000}"/>
    <cellStyle name="Total 5 21 4" xfId="2010" xr:uid="{00000000-0005-0000-0000-0000D60F0000}"/>
    <cellStyle name="Total 5 22" xfId="962" xr:uid="{00000000-0005-0000-0000-0000D70F0000}"/>
    <cellStyle name="Total 5 22 2" xfId="1920" xr:uid="{00000000-0005-0000-0000-0000D80F0000}"/>
    <cellStyle name="Total 5 22 2 2" xfId="2995" xr:uid="{00000000-0005-0000-0000-0000D90F0000}"/>
    <cellStyle name="Total 5 22 2 3" xfId="4028" xr:uid="{00000000-0005-0000-0000-0000DA0F0000}"/>
    <cellStyle name="Total 5 22 3" xfId="2057" xr:uid="{00000000-0005-0000-0000-0000DB0F0000}"/>
    <cellStyle name="Total 5 22 4" xfId="3090" xr:uid="{00000000-0005-0000-0000-0000DC0F0000}"/>
    <cellStyle name="Total 5 23" xfId="911" xr:uid="{00000000-0005-0000-0000-0000DD0F0000}"/>
    <cellStyle name="Total 5 23 2" xfId="2020" xr:uid="{00000000-0005-0000-0000-0000DE0F0000}"/>
    <cellStyle name="Total 5 23 3" xfId="2018" xr:uid="{00000000-0005-0000-0000-0000DF0F0000}"/>
    <cellStyle name="Total 5 24" xfId="1203" xr:uid="{00000000-0005-0000-0000-0000E00F0000}"/>
    <cellStyle name="Total 5 24 2" xfId="2290" xr:uid="{00000000-0005-0000-0000-0000E10F0000}"/>
    <cellStyle name="Total 5 24 3" xfId="3323" xr:uid="{00000000-0005-0000-0000-0000E20F0000}"/>
    <cellStyle name="Total 5 25" xfId="1966" xr:uid="{00000000-0005-0000-0000-0000E30F0000}"/>
    <cellStyle name="Total 5 25 2" xfId="3040" xr:uid="{00000000-0005-0000-0000-0000E40F0000}"/>
    <cellStyle name="Total 5 25 3" xfId="4073" xr:uid="{00000000-0005-0000-0000-0000E50F0000}"/>
    <cellStyle name="Total 5 26" xfId="1963" xr:uid="{00000000-0005-0000-0000-0000E60F0000}"/>
    <cellStyle name="Total 5 26 2" xfId="3037" xr:uid="{00000000-0005-0000-0000-0000E70F0000}"/>
    <cellStyle name="Total 5 26 3" xfId="4070" xr:uid="{00000000-0005-0000-0000-0000E80F0000}"/>
    <cellStyle name="Total 5 3" xfId="257" xr:uid="{00000000-0005-0000-0000-0000E90F0000}"/>
    <cellStyle name="Total 5 3 2" xfId="1283" xr:uid="{00000000-0005-0000-0000-0000EA0F0000}"/>
    <cellStyle name="Total 5 3 2 2" xfId="2370" xr:uid="{00000000-0005-0000-0000-0000EB0F0000}"/>
    <cellStyle name="Total 5 3 2 3" xfId="3403" xr:uid="{00000000-0005-0000-0000-0000EC0F0000}"/>
    <cellStyle name="Total 5 3 3" xfId="1103" xr:uid="{00000000-0005-0000-0000-0000ED0F0000}"/>
    <cellStyle name="Total 5 3 3 2" xfId="2190" xr:uid="{00000000-0005-0000-0000-0000EE0F0000}"/>
    <cellStyle name="Total 5 3 3 3" xfId="3223" xr:uid="{00000000-0005-0000-0000-0000EF0F0000}"/>
    <cellStyle name="Total 5 4" xfId="253" xr:uid="{00000000-0005-0000-0000-0000F00F0000}"/>
    <cellStyle name="Total 5 4 2" xfId="1133" xr:uid="{00000000-0005-0000-0000-0000F10F0000}"/>
    <cellStyle name="Total 5 4 2 2" xfId="2220" xr:uid="{00000000-0005-0000-0000-0000F20F0000}"/>
    <cellStyle name="Total 5 4 2 3" xfId="3253" xr:uid="{00000000-0005-0000-0000-0000F30F0000}"/>
    <cellStyle name="Total 5 5" xfId="303" xr:uid="{00000000-0005-0000-0000-0000F40F0000}"/>
    <cellStyle name="Total 5 5 2" xfId="1326" xr:uid="{00000000-0005-0000-0000-0000F50F0000}"/>
    <cellStyle name="Total 5 5 2 2" xfId="2413" xr:uid="{00000000-0005-0000-0000-0000F60F0000}"/>
    <cellStyle name="Total 5 5 2 3" xfId="3446" xr:uid="{00000000-0005-0000-0000-0000F70F0000}"/>
    <cellStyle name="Total 5 6" xfId="321" xr:uid="{00000000-0005-0000-0000-0000F80F0000}"/>
    <cellStyle name="Total 5 6 2" xfId="1344" xr:uid="{00000000-0005-0000-0000-0000F90F0000}"/>
    <cellStyle name="Total 5 6 2 2" xfId="2431" xr:uid="{00000000-0005-0000-0000-0000FA0F0000}"/>
    <cellStyle name="Total 5 6 2 3" xfId="3464" xr:uid="{00000000-0005-0000-0000-0000FB0F0000}"/>
    <cellStyle name="Total 5 7" xfId="377" xr:uid="{00000000-0005-0000-0000-0000FC0F0000}"/>
    <cellStyle name="Total 5 7 2" xfId="1400" xr:uid="{00000000-0005-0000-0000-0000FD0F0000}"/>
    <cellStyle name="Total 5 7 2 2" xfId="2487" xr:uid="{00000000-0005-0000-0000-0000FE0F0000}"/>
    <cellStyle name="Total 5 7 2 3" xfId="3520" xr:uid="{00000000-0005-0000-0000-0000FF0F0000}"/>
    <cellStyle name="Total 5 8" xfId="392" xr:uid="{00000000-0005-0000-0000-000000100000}"/>
    <cellStyle name="Total 5 8 2" xfId="1415" xr:uid="{00000000-0005-0000-0000-000001100000}"/>
    <cellStyle name="Total 5 8 2 2" xfId="2502" xr:uid="{00000000-0005-0000-0000-000002100000}"/>
    <cellStyle name="Total 5 8 2 3" xfId="3535" xr:uid="{00000000-0005-0000-0000-000003100000}"/>
    <cellStyle name="Total 5 9" xfId="413" xr:uid="{00000000-0005-0000-0000-000004100000}"/>
    <cellStyle name="Total 5 9 2" xfId="1436" xr:uid="{00000000-0005-0000-0000-000005100000}"/>
    <cellStyle name="Total 5 9 2 2" xfId="2523" xr:uid="{00000000-0005-0000-0000-000006100000}"/>
    <cellStyle name="Total 5 9 2 3" xfId="3556" xr:uid="{00000000-0005-0000-0000-000007100000}"/>
    <cellStyle name="Total 6" xfId="91" xr:uid="{00000000-0005-0000-0000-000008100000}"/>
    <cellStyle name="Total 6 2" xfId="1033" xr:uid="{00000000-0005-0000-0000-000009100000}"/>
    <cellStyle name="Total 6 2 2" xfId="2121" xr:uid="{00000000-0005-0000-0000-00000A100000}"/>
    <cellStyle name="Total 6 2 3" xfId="3154" xr:uid="{00000000-0005-0000-0000-00000B100000}"/>
    <cellStyle name="Total 7" xfId="1186" xr:uid="{00000000-0005-0000-0000-00000C100000}"/>
    <cellStyle name="Total 7 2" xfId="2273" xr:uid="{00000000-0005-0000-0000-00000D100000}"/>
    <cellStyle name="Total 7 3" xfId="3306" xr:uid="{00000000-0005-0000-0000-00000E100000}"/>
    <cellStyle name="Warning Text" xfId="18" builtinId="11" customBuiltin="1"/>
    <cellStyle name="Warning Text 2" xfId="92" xr:uid="{00000000-0005-0000-0000-000010100000}"/>
    <cellStyle name="Wrap" xfId="512" xr:uid="{00000000-0005-0000-0000-000011100000}"/>
    <cellStyle name="Wrap 2" xfId="1504" xr:uid="{00000000-0005-0000-0000-000012100000}"/>
    <cellStyle name="Wrap Bold" xfId="513" xr:uid="{00000000-0005-0000-0000-000013100000}"/>
    <cellStyle name="Wrap Title" xfId="514" xr:uid="{00000000-0005-0000-0000-000014100000}"/>
    <cellStyle name="Wrap_NTS99-~11" xfId="515" xr:uid="{00000000-0005-0000-0000-000015100000}"/>
  </cellStyles>
  <dxfs count="0"/>
  <tableStyles count="0" defaultTableStyle="TableStyleMedium2" defaultPivotStyle="PivotStyleLight16"/>
  <colors>
    <mruColors>
      <color rgb="FF0000FF"/>
      <color rgb="FFF6FE94"/>
      <color rgb="FFF8F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38108</xdr:colOff>
      <xdr:row>0</xdr:row>
      <xdr:rowOff>0</xdr:rowOff>
    </xdr:from>
    <xdr:ext cx="1743458" cy="1371600"/>
    <xdr:pic>
      <xdr:nvPicPr>
        <xdr:cNvPr id="2" name="Picture 1" descr="California Climate Investments logo cap and trade dollars at work&#10;square rotated 45 degrees with a sort of sky and swoosh field symbol." title="California Climate Investment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8" y="0"/>
          <a:ext cx="1743458" cy="13716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9533</xdr:colOff>
      <xdr:row>0</xdr:row>
      <xdr:rowOff>0</xdr:rowOff>
    </xdr:from>
    <xdr:ext cx="1743458" cy="1371600"/>
    <xdr:pic>
      <xdr:nvPicPr>
        <xdr:cNvPr id="2" name="Picture 1" descr="California Climate Investments logo cap and trade dollars at work square rotated 45 degrees with a sort of sky and swoosh field symbol." title="California Climate Investment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33" y="0"/>
          <a:ext cx="1743458" cy="13716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400058</xdr:colOff>
      <xdr:row>0</xdr:row>
      <xdr:rowOff>200025</xdr:rowOff>
    </xdr:from>
    <xdr:ext cx="1743458" cy="1371600"/>
    <xdr:pic>
      <xdr:nvPicPr>
        <xdr:cNvPr id="6" name="Picture 5" descr="California Climate Investments logo cap and trade dollars at work square rotated 45 degrees with a sort of sky and swoosh field symbol." title="California Climate Investment Logo">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8" y="200025"/>
          <a:ext cx="1743458" cy="13716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8</xdr:colOff>
      <xdr:row>0</xdr:row>
      <xdr:rowOff>0</xdr:rowOff>
    </xdr:from>
    <xdr:ext cx="1743458" cy="1371600"/>
    <xdr:pic>
      <xdr:nvPicPr>
        <xdr:cNvPr id="5" name="Picture 4" descr="California Climate Investments logo cap and trade dollars at work square rotated 45 degrees with a sort of sky and swoosh field symbol." title="California Climate Investment Logo">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8" y="0"/>
          <a:ext cx="1743458" cy="137160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0</xdr:row>
      <xdr:rowOff>0</xdr:rowOff>
    </xdr:from>
    <xdr:ext cx="1743458" cy="1371600"/>
    <xdr:pic>
      <xdr:nvPicPr>
        <xdr:cNvPr id="2" name="Picture 1" descr="California Climate Investments logo cap and trade dollars at work square rotated 45 degrees with a sort of sky and swoosh field symbol." title="California Climate Investment Logo">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0"/>
          <a:ext cx="1743458" cy="137160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0</xdr:row>
      <xdr:rowOff>0</xdr:rowOff>
    </xdr:from>
    <xdr:ext cx="1743458" cy="1371600"/>
    <xdr:pic>
      <xdr:nvPicPr>
        <xdr:cNvPr id="3" name="Picture 2" descr="California Climate Investments logo cap and trade dollars at work square rotated 45 degrees with a sort of sky and swoosh field symbol." title="California Climate Investment Logo">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0"/>
          <a:ext cx="1743458" cy="137160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0</xdr:row>
      <xdr:rowOff>0</xdr:rowOff>
    </xdr:from>
    <xdr:ext cx="1743458" cy="1371600"/>
    <xdr:pic>
      <xdr:nvPicPr>
        <xdr:cNvPr id="7" name="Picture 6" descr="California Climate Investments logo cap and trade dollars at work square rotated 45 degrees with a sort of sky and swoosh field symbol." title="California Climate Investment Logo">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43458" cy="137160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0</xdr:row>
      <xdr:rowOff>0</xdr:rowOff>
    </xdr:from>
    <xdr:ext cx="1743458" cy="1371600"/>
    <xdr:pic>
      <xdr:nvPicPr>
        <xdr:cNvPr id="2" name="Picture 1" descr="California Climate Investments logo cap and trade dollars at work square rotated 45 degrees with a sort of sky and swoosh field symbol." title="California Climate Investment Logo">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0" y="0"/>
          <a:ext cx="1743458" cy="13716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arb.ca.gov/cci-resources" TargetMode="External"/><Relationship Id="rId7" Type="http://schemas.openxmlformats.org/officeDocument/2006/relationships/hyperlink" Target="https://ww2.arb.ca.gov/sites/default/files/auction-proceeds/carb_wr_qm_21-22_final.pdf" TargetMode="External"/><Relationship Id="rId2" Type="http://schemas.openxmlformats.org/officeDocument/2006/relationships/hyperlink" Target="mailto:GGRFProgram@arb.ca.gov" TargetMode="External"/><Relationship Id="rId1" Type="http://schemas.openxmlformats.org/officeDocument/2006/relationships/hyperlink" Target="http://www.arb.ca.gov/cci-cobenefits" TargetMode="External"/><Relationship Id="rId6" Type="http://schemas.openxmlformats.org/officeDocument/2006/relationships/hyperlink" Target="https://ww2.arb.ca.gov/our-work/programs/residential-woodsmoke-reduction/woodsmoke-reduction-program" TargetMode="External"/><Relationship Id="rId5" Type="http://schemas.openxmlformats.org/officeDocument/2006/relationships/hyperlink" Target="mailto:WoodsmokeReduction@arb.ca.gov" TargetMode="External"/><Relationship Id="rId4" Type="http://schemas.openxmlformats.org/officeDocument/2006/relationships/hyperlink" Target="http://www.caclimateinvestments.ca.gov/"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hyperlink" Target="https://www.gpo.gov/fdsys/pkg/FR-2013-11-29/pdf/2013-27996.pdf" TargetMode="External"/><Relationship Id="rId18" Type="http://schemas.openxmlformats.org/officeDocument/2006/relationships/hyperlink" Target="https://www3.epa.gov/ttnecas1/docs/ria/wood-heaters_ria_final-nsps-revision_2015-02.pdf" TargetMode="External"/><Relationship Id="rId26" Type="http://schemas.openxmlformats.org/officeDocument/2006/relationships/hyperlink" Target="https://www3.epa.gov/ttn/chief/ap42/ch01/final/c01s10.pdf" TargetMode="External"/><Relationship Id="rId39" Type="http://schemas.openxmlformats.org/officeDocument/2006/relationships/hyperlink" Target="https://www.arb.ca.gov/cc/shortlived/meetings/03142017/final_slcp_report.pdf" TargetMode="External"/><Relationship Id="rId21" Type="http://schemas.openxmlformats.org/officeDocument/2006/relationships/hyperlink" Target="https://www3.epa.gov/ttn/chief/ap42/ch01/final/c01s10.pdf" TargetMode="External"/><Relationship Id="rId34" Type="http://schemas.openxmlformats.org/officeDocument/2006/relationships/hyperlink" Target="https://www.arb.ca.gov/ei/areasrc/fullpdf/full7-1_2011.pdf" TargetMode="External"/><Relationship Id="rId42" Type="http://schemas.openxmlformats.org/officeDocument/2006/relationships/hyperlink" Target="https://www.arb.ca.gov/cc/inventory/background/gwp.htm" TargetMode="External"/><Relationship Id="rId47" Type="http://schemas.openxmlformats.org/officeDocument/2006/relationships/hyperlink" Target="https://www.huduser.gov/portal/publications/rehabinspect.pdf" TargetMode="External"/><Relationship Id="rId50" Type="http://schemas.openxmlformats.org/officeDocument/2006/relationships/hyperlink" Target="https://www.arb.ca.gov/ei/areasrc/fullpdf/full7-1_2011.pdf" TargetMode="External"/><Relationship Id="rId55" Type="http://schemas.openxmlformats.org/officeDocument/2006/relationships/printerSettings" Target="../printerSettings/printerSettings6.bin"/><Relationship Id="rId7" Type="http://schemas.openxmlformats.org/officeDocument/2006/relationships/hyperlink" Target="http://www.omni-test.com/publications/firepl.pdf" TargetMode="External"/><Relationship Id="rId2" Type="http://schemas.openxmlformats.org/officeDocument/2006/relationships/hyperlink" Target="https://www3.epa.gov/ttn/chief/ap42/ch01/final/c01s10.pdf" TargetMode="External"/><Relationship Id="rId16" Type="http://schemas.openxmlformats.org/officeDocument/2006/relationships/hyperlink" Target="https://ww2.arb.ca.gov/resources/documents/high-gwp-refrigerants" TargetMode="External"/><Relationship Id="rId29" Type="http://schemas.openxmlformats.org/officeDocument/2006/relationships/hyperlink" Target="https://www.arb.ca.gov/ei/areasrc/fullpdf/full7-1_2011.pdf" TargetMode="External"/><Relationship Id="rId11" Type="http://schemas.openxmlformats.org/officeDocument/2006/relationships/hyperlink" Target="https://www.arb.ca.gov/cc/shortlived/meetings/03142017/final_slcp_report.pdf" TargetMode="External"/><Relationship Id="rId24" Type="http://schemas.openxmlformats.org/officeDocument/2006/relationships/hyperlink" Target="https://www.gpo.gov/fdsys/pkg/FR-2013-11-29/pdf/2013-27996.pdf" TargetMode="External"/><Relationship Id="rId32" Type="http://schemas.openxmlformats.org/officeDocument/2006/relationships/hyperlink" Target="https://www.arb.ca.gov/ei/areasrc/fullpdf/full7-1_2011.pdf" TargetMode="External"/><Relationship Id="rId37" Type="http://schemas.openxmlformats.org/officeDocument/2006/relationships/hyperlink" Target="https://www3.epa.gov/ttnecas1/docs/ria/wood-heaters_ria_final-nsps-revision_2015-02.pdf" TargetMode="External"/><Relationship Id="rId40" Type="http://schemas.openxmlformats.org/officeDocument/2006/relationships/hyperlink" Target="https://www.arb.ca.gov/cc/inventory/slcp/doc/bc_inventory_tsd_20160411.pdf" TargetMode="External"/><Relationship Id="rId45" Type="http://schemas.openxmlformats.org/officeDocument/2006/relationships/hyperlink" Target="https://www.arb.ca.gov/cc/inventory/background/gwp.htm" TargetMode="External"/><Relationship Id="rId53" Type="http://schemas.openxmlformats.org/officeDocument/2006/relationships/hyperlink" Target="https://ww2.arb.ca.gov/resources/documents/cci-quantification-benefits-and-reporting-materials" TargetMode="External"/><Relationship Id="rId5" Type="http://schemas.openxmlformats.org/officeDocument/2006/relationships/hyperlink" Target="https://energy.gov/energysaver/electric-resistance-heating" TargetMode="External"/><Relationship Id="rId10" Type="http://schemas.openxmlformats.org/officeDocument/2006/relationships/hyperlink" Target="https://www3.epa.gov/ttnecas1/docs/ria/wood-heaters_ria_final-nsps-revision_2015-02.pdf" TargetMode="External"/><Relationship Id="rId19" Type="http://schemas.openxmlformats.org/officeDocument/2006/relationships/hyperlink" Target="http://www.omni-test.com/publications/firepl.pdf" TargetMode="External"/><Relationship Id="rId31" Type="http://schemas.openxmlformats.org/officeDocument/2006/relationships/hyperlink" Target="https://www.arb.ca.gov/ei/areasrc/fullpdf/full7-1_2011.pdf" TargetMode="External"/><Relationship Id="rId44" Type="http://schemas.openxmlformats.org/officeDocument/2006/relationships/hyperlink" Target="https://www.arb.ca.gov/cc/inventory/background/gwp.htm" TargetMode="External"/><Relationship Id="rId52" Type="http://schemas.openxmlformats.org/officeDocument/2006/relationships/hyperlink" Target="https://web.archive.org/web/20190627175021/https:/mrcool.com/documentation/oasis-es-brochure/" TargetMode="External"/><Relationship Id="rId4" Type="http://schemas.openxmlformats.org/officeDocument/2006/relationships/hyperlink" Target="https://www.arb.ca.gov/cc/inventory/background/gwp.htm" TargetMode="External"/><Relationship Id="rId9" Type="http://schemas.openxmlformats.org/officeDocument/2006/relationships/hyperlink" Target="https://www3.epa.gov/ttn/chief/ap42/ch01/final/c01s10.pdf" TargetMode="External"/><Relationship Id="rId14" Type="http://schemas.openxmlformats.org/officeDocument/2006/relationships/hyperlink" Target="https://www.gpo.gov/fdsys/pkg/FR-2013-11-29/pdf/2013-27996.pdf" TargetMode="External"/><Relationship Id="rId22" Type="http://schemas.openxmlformats.org/officeDocument/2006/relationships/hyperlink" Target="https://energy.gov/energysaver/electric-resistance-heating" TargetMode="External"/><Relationship Id="rId27" Type="http://schemas.openxmlformats.org/officeDocument/2006/relationships/hyperlink" Target="https://www3.epa.gov/ttn/chief/ap42/ch01/final/c01s10.pdf" TargetMode="External"/><Relationship Id="rId30" Type="http://schemas.openxmlformats.org/officeDocument/2006/relationships/hyperlink" Target="https://www.arb.ca.gov/ei/areasrc/fullpdf/full7-1_2011.pdf" TargetMode="External"/><Relationship Id="rId35" Type="http://schemas.openxmlformats.org/officeDocument/2006/relationships/hyperlink" Target="https://www.arb.ca.gov/ei/areasrc/fullpdf/full7-1_2011.pdf" TargetMode="External"/><Relationship Id="rId43" Type="http://schemas.openxmlformats.org/officeDocument/2006/relationships/hyperlink" Target="https://www.arb.ca.gov/cc/inventory/background/gwp.htm" TargetMode="External"/><Relationship Id="rId48" Type="http://schemas.openxmlformats.org/officeDocument/2006/relationships/hyperlink" Target="https://www.huduser.gov/portal/publications/rehabinspect.pdf" TargetMode="External"/><Relationship Id="rId56" Type="http://schemas.openxmlformats.org/officeDocument/2006/relationships/drawing" Target="../drawings/drawing6.xml"/><Relationship Id="rId8" Type="http://schemas.openxmlformats.org/officeDocument/2006/relationships/hyperlink" Target="https://www3.epa.gov/ttn/chief/ap42/ch01/final/c01s10.pdf" TargetMode="External"/><Relationship Id="rId51" Type="http://schemas.openxmlformats.org/officeDocument/2006/relationships/hyperlink" Target="http://mrcool.com/documentation/oasis-es-brochure/" TargetMode="External"/><Relationship Id="rId3" Type="http://schemas.openxmlformats.org/officeDocument/2006/relationships/hyperlink" Target="https://www.arb.ca.gov/cc/inventory/slcp/doc/bc_inventory_tsd_20160411.pdf" TargetMode="External"/><Relationship Id="rId12" Type="http://schemas.openxmlformats.org/officeDocument/2006/relationships/hyperlink" Target="https://www.arb.ca.gov/cc/shortlived/meetings/03142017/final_slcp_report.pdf" TargetMode="External"/><Relationship Id="rId17" Type="http://schemas.openxmlformats.org/officeDocument/2006/relationships/hyperlink" Target="https://assets.publishing.service.gov.uk/government/uploads/system/uploads/attachment_data/file/303689/Eunomia_-_DECC_Refrigerants_in_Heat_Pumps_Final_Report.pdf" TargetMode="External"/><Relationship Id="rId25" Type="http://schemas.openxmlformats.org/officeDocument/2006/relationships/hyperlink" Target="https://www.gpo.gov/fdsys/pkg/FR-2013-11-29/pdf/2013-27996.pdf" TargetMode="External"/><Relationship Id="rId33" Type="http://schemas.openxmlformats.org/officeDocument/2006/relationships/hyperlink" Target="https://www.arb.ca.gov/ei/areasrc/fullpdf/full7-1_2011.pdf" TargetMode="External"/><Relationship Id="rId38" Type="http://schemas.openxmlformats.org/officeDocument/2006/relationships/hyperlink" Target="https://www3.epa.gov/ttnecas1/docs/ria/wood-heaters_ria_final-nsps-revision_2015-02.pdf" TargetMode="External"/><Relationship Id="rId46" Type="http://schemas.openxmlformats.org/officeDocument/2006/relationships/hyperlink" Target="https://ww2.arb.ca.gov/resources/documents/high-gwp-refrigerants" TargetMode="External"/><Relationship Id="rId20" Type="http://schemas.openxmlformats.org/officeDocument/2006/relationships/hyperlink" Target="https://www3.epa.gov/ttn/chief/ap42/ch01/final/c01s10.pdf" TargetMode="External"/><Relationship Id="rId41" Type="http://schemas.openxmlformats.org/officeDocument/2006/relationships/hyperlink" Target="https://www.arb.ca.gov/cc/inventory/background/gwp.htm" TargetMode="External"/><Relationship Id="rId54" Type="http://schemas.openxmlformats.org/officeDocument/2006/relationships/hyperlink" Target="https://neo.ne.gov/programs/loans/pdf/fuel-value-calculator.pdf" TargetMode="External"/><Relationship Id="rId1" Type="http://schemas.openxmlformats.org/officeDocument/2006/relationships/hyperlink" Target="https://www.gpo.gov/fdsys/pkg/FR-2013-11-29/pdf/2013-27996.pdf" TargetMode="External"/><Relationship Id="rId6" Type="http://schemas.openxmlformats.org/officeDocument/2006/relationships/hyperlink" Target="https://www3.epa.gov/ttn/chief/ap42/ch01/final/c01s10.pdf" TargetMode="External"/><Relationship Id="rId15" Type="http://schemas.openxmlformats.org/officeDocument/2006/relationships/hyperlink" Target="https://www.gpo.gov/fdsys/pkg/FR-2013-11-29/pdf/2013-27996.pdf" TargetMode="External"/><Relationship Id="rId23" Type="http://schemas.openxmlformats.org/officeDocument/2006/relationships/hyperlink" Target="https://www.gpo.gov/fdsys/pkg/FR-2013-11-29/pdf/2013-27996.pdf" TargetMode="External"/><Relationship Id="rId28" Type="http://schemas.openxmlformats.org/officeDocument/2006/relationships/hyperlink" Target="https://www.gpo.gov/fdsys/pkg/FR-2013-11-29/pdf/2013-27996.pdf" TargetMode="External"/><Relationship Id="rId36" Type="http://schemas.openxmlformats.org/officeDocument/2006/relationships/hyperlink" Target="https://www.arb.ca.gov/ei/areasrc/fullpdf/full7-1_2011.pdf" TargetMode="External"/><Relationship Id="rId49" Type="http://schemas.openxmlformats.org/officeDocument/2006/relationships/hyperlink" Target="https://www.arb.ca.gov/ei/areasrc/fullpdf/full7-1_2011.pdf"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3" Type="http://schemas.openxmlformats.org/officeDocument/2006/relationships/hyperlink" Target="https://www.gpo.gov/fdsys/pkg/FR-2013-11-29/pdf/2013-27996.pdf" TargetMode="External"/><Relationship Id="rId18" Type="http://schemas.openxmlformats.org/officeDocument/2006/relationships/hyperlink" Target="https://www.arb.ca.gov/ei/areasrc/fullpdf/full7-1_2011.pdf" TargetMode="External"/><Relationship Id="rId26" Type="http://schemas.openxmlformats.org/officeDocument/2006/relationships/hyperlink" Target="https://www.arb.ca.gov/ei/areasrc/fullpdf/full7-1_2011.pdf" TargetMode="External"/><Relationship Id="rId39" Type="http://schemas.openxmlformats.org/officeDocument/2006/relationships/hyperlink" Target="https://www.arb.ca.gov/ei/areasrc/fullpdf/full7-1_2011.pdf" TargetMode="External"/><Relationship Id="rId21" Type="http://schemas.openxmlformats.org/officeDocument/2006/relationships/hyperlink" Target="https://www.arb.ca.gov/ei/areasrc/fullpdf/full7-1_2011.pdf" TargetMode="External"/><Relationship Id="rId34" Type="http://schemas.openxmlformats.org/officeDocument/2006/relationships/hyperlink" Target="https://www.arb.ca.gov/ei/areasrc/fullpdf/full7-1_2011.pdf" TargetMode="External"/><Relationship Id="rId42" Type="http://schemas.openxmlformats.org/officeDocument/2006/relationships/hyperlink" Target="https://www.arb.ca.gov/ei/areasrc/fullpdf/full7-1_2011.pdf" TargetMode="External"/><Relationship Id="rId47" Type="http://schemas.openxmlformats.org/officeDocument/2006/relationships/hyperlink" Target="https://www.arb.ca.gov/ei/areasrc/fullpdf/full7-1_2011.pdf" TargetMode="External"/><Relationship Id="rId50" Type="http://schemas.openxmlformats.org/officeDocument/2006/relationships/hyperlink" Target="https://ww2.arb.ca.gov/resources/documents/cci-quantification-benefits-and-reporting-materials" TargetMode="External"/><Relationship Id="rId55" Type="http://schemas.openxmlformats.org/officeDocument/2006/relationships/hyperlink" Target="https://energy.gov/energysaver/electric-resistance-heating" TargetMode="External"/><Relationship Id="rId63" Type="http://schemas.openxmlformats.org/officeDocument/2006/relationships/printerSettings" Target="../printerSettings/printerSettings8.bin"/><Relationship Id="rId7" Type="http://schemas.openxmlformats.org/officeDocument/2006/relationships/hyperlink" Target="https://www.arb.ca.gov/ei/areasrc/fullpdf/full7-1_2011.pdf" TargetMode="External"/><Relationship Id="rId2" Type="http://schemas.openxmlformats.org/officeDocument/2006/relationships/hyperlink" Target="https://www.arb.ca.gov/cc/shortlived/meetings/03142017/final_slcp_report.pdf" TargetMode="External"/><Relationship Id="rId16" Type="http://schemas.openxmlformats.org/officeDocument/2006/relationships/hyperlink" Target="https://www3.epa.gov/ttnecas1/docs/ria/wood-heaters_ria_final-nsps-revision_2015-02.pdf" TargetMode="External"/><Relationship Id="rId29" Type="http://schemas.openxmlformats.org/officeDocument/2006/relationships/hyperlink" Target="https://www.arb.ca.gov/ei/areasrc/fullpdf/full7-1_2011.pdf" TargetMode="External"/><Relationship Id="rId11" Type="http://schemas.openxmlformats.org/officeDocument/2006/relationships/hyperlink" Target="https://ww2.arb.ca.gov/resources/documents/cci-quantification-benefits-and-reporting-materials" TargetMode="External"/><Relationship Id="rId24" Type="http://schemas.openxmlformats.org/officeDocument/2006/relationships/hyperlink" Target="https://www.arb.ca.gov/ei/areasrc/fullpdf/full7-1_2011.pdf" TargetMode="External"/><Relationship Id="rId32" Type="http://schemas.openxmlformats.org/officeDocument/2006/relationships/hyperlink" Target="https://www.arb.ca.gov/ei/areasrc/fullpdf/full7-1_2011.pdf" TargetMode="External"/><Relationship Id="rId37" Type="http://schemas.openxmlformats.org/officeDocument/2006/relationships/hyperlink" Target="https://www.arb.ca.gov/ei/areasrc/fullpdf/full7-1_2011.pdf" TargetMode="External"/><Relationship Id="rId40" Type="http://schemas.openxmlformats.org/officeDocument/2006/relationships/hyperlink" Target="https://www.arb.ca.gov/ei/areasrc/fullpdf/full7-1_2011.pdf" TargetMode="External"/><Relationship Id="rId45" Type="http://schemas.openxmlformats.org/officeDocument/2006/relationships/hyperlink" Target="https://www.arb.ca.gov/ei/areasrc/fullpdf/full7-1_2011.pdf" TargetMode="External"/><Relationship Id="rId53" Type="http://schemas.openxmlformats.org/officeDocument/2006/relationships/hyperlink" Target="https://www.huduser.gov/portal/publications/rehabinspect.pdf" TargetMode="External"/><Relationship Id="rId58" Type="http://schemas.openxmlformats.org/officeDocument/2006/relationships/hyperlink" Target="https://www3.epa.gov/ttn/chief/ap42/ch01/final/c01s10.pdf" TargetMode="External"/><Relationship Id="rId5" Type="http://schemas.openxmlformats.org/officeDocument/2006/relationships/hyperlink" Target="https://www.gpo.gov/fdsys/pkg/FR-2013-11-29/pdf/2013-27996.pdf" TargetMode="External"/><Relationship Id="rId61" Type="http://schemas.openxmlformats.org/officeDocument/2006/relationships/hyperlink" Target="https://www3.epa.gov/ttn/chief/ap42/ch01/final/c01s10.pdf" TargetMode="External"/><Relationship Id="rId19" Type="http://schemas.openxmlformats.org/officeDocument/2006/relationships/hyperlink" Target="https://www.arb.ca.gov/ei/areasrc/fullpdf/full7-1_2011.pdf" TargetMode="External"/><Relationship Id="rId14" Type="http://schemas.openxmlformats.org/officeDocument/2006/relationships/hyperlink" Target="https://www.arb.ca.gov/cc/capandtrade/auctionproceeds/final_energyfuelcost_am.pdf" TargetMode="External"/><Relationship Id="rId22" Type="http://schemas.openxmlformats.org/officeDocument/2006/relationships/hyperlink" Target="https://www.arb.ca.gov/ei/areasrc/fullpdf/full7-1_2011.pdf" TargetMode="External"/><Relationship Id="rId27" Type="http://schemas.openxmlformats.org/officeDocument/2006/relationships/hyperlink" Target="https://www.arb.ca.gov/ei/areasrc/fullpdf/full7-1_2011.pdf" TargetMode="External"/><Relationship Id="rId30" Type="http://schemas.openxmlformats.org/officeDocument/2006/relationships/hyperlink" Target="https://www.arb.ca.gov/ei/areasrc/fullpdf/full7-1_2011.pdf" TargetMode="External"/><Relationship Id="rId35" Type="http://schemas.openxmlformats.org/officeDocument/2006/relationships/hyperlink" Target="https://www.arb.ca.gov/ei/areasrc/fullpdf/full7-1_2011.pdf" TargetMode="External"/><Relationship Id="rId43" Type="http://schemas.openxmlformats.org/officeDocument/2006/relationships/hyperlink" Target="https://www.arb.ca.gov/ei/areasrc/fullpdf/full7-1_2011.pdf" TargetMode="External"/><Relationship Id="rId48" Type="http://schemas.openxmlformats.org/officeDocument/2006/relationships/hyperlink" Target="https://www.arb.ca.gov/ei/areasrc/fullpdf/full7-1_2011.pdf" TargetMode="External"/><Relationship Id="rId56" Type="http://schemas.openxmlformats.org/officeDocument/2006/relationships/hyperlink" Target="https://www3.epa.gov/ttn/chief/ap42/ch01/final/c01s10.pdf" TargetMode="External"/><Relationship Id="rId64" Type="http://schemas.openxmlformats.org/officeDocument/2006/relationships/drawing" Target="../drawings/drawing8.xml"/><Relationship Id="rId8" Type="http://schemas.openxmlformats.org/officeDocument/2006/relationships/hyperlink" Target="https://www.arb.ca.gov/cc/capandtrade/auctionproceeds/final_energyfuelcost_am.pdf" TargetMode="External"/><Relationship Id="rId51" Type="http://schemas.openxmlformats.org/officeDocument/2006/relationships/hyperlink" Target="https://www.arb.ca.gov/cc/shortlived/meetings/03142017/final_slcp_report.pdf" TargetMode="External"/><Relationship Id="rId3" Type="http://schemas.openxmlformats.org/officeDocument/2006/relationships/hyperlink" Target="https://www.arb.ca.gov/cc/shortlived/meetings/03142017/final_slcp_report.pdf" TargetMode="External"/><Relationship Id="rId12" Type="http://schemas.openxmlformats.org/officeDocument/2006/relationships/hyperlink" Target="https://neo.ne.gov/programs/loans/pdf/fuel-value-calculator.pdf" TargetMode="External"/><Relationship Id="rId17" Type="http://schemas.openxmlformats.org/officeDocument/2006/relationships/hyperlink" Target="https://www.arb.ca.gov/ei/areasrc/fullpdf/full7-1_2011.pdf" TargetMode="External"/><Relationship Id="rId25" Type="http://schemas.openxmlformats.org/officeDocument/2006/relationships/hyperlink" Target="https://www.arb.ca.gov/ei/areasrc/fullpdf/full7-1_2011.pdf" TargetMode="External"/><Relationship Id="rId33" Type="http://schemas.openxmlformats.org/officeDocument/2006/relationships/hyperlink" Target="https://www.arb.ca.gov/ei/areasrc/fullpdf/full7-1_2011.pdf" TargetMode="External"/><Relationship Id="rId38" Type="http://schemas.openxmlformats.org/officeDocument/2006/relationships/hyperlink" Target="https://www.arb.ca.gov/ei/areasrc/fullpdf/full7-1_2011.pdf" TargetMode="External"/><Relationship Id="rId46" Type="http://schemas.openxmlformats.org/officeDocument/2006/relationships/hyperlink" Target="https://www.arb.ca.gov/ei/areasrc/fullpdf/full7-1_2011.pdf" TargetMode="External"/><Relationship Id="rId59" Type="http://schemas.openxmlformats.org/officeDocument/2006/relationships/hyperlink" Target="http://www.omni-test.com/publications/firepl.pdf" TargetMode="External"/><Relationship Id="rId20" Type="http://schemas.openxmlformats.org/officeDocument/2006/relationships/hyperlink" Target="https://www.arb.ca.gov/ei/areasrc/fullpdf/full7-1_2011.pdf" TargetMode="External"/><Relationship Id="rId41" Type="http://schemas.openxmlformats.org/officeDocument/2006/relationships/hyperlink" Target="https://www.arb.ca.gov/ei/areasrc/fullpdf/full7-1_2011.pdf" TargetMode="External"/><Relationship Id="rId54" Type="http://schemas.openxmlformats.org/officeDocument/2006/relationships/hyperlink" Target="https://www.huduser.gov/portal/publications/rehabinspect.pdf" TargetMode="External"/><Relationship Id="rId62" Type="http://schemas.openxmlformats.org/officeDocument/2006/relationships/hyperlink" Target="https://energy.gov/energysaver/electric-resistance-heating" TargetMode="External"/><Relationship Id="rId1" Type="http://schemas.openxmlformats.org/officeDocument/2006/relationships/hyperlink" Target="https://www3.epa.gov/ttnecas1/docs/ria/wood-heaters_ria_final-nsps-revision_2015-02.pdf" TargetMode="External"/><Relationship Id="rId6" Type="http://schemas.openxmlformats.org/officeDocument/2006/relationships/hyperlink" Target="https://www.arb.ca.gov/ei/areasrc/fullpdf/full7-1_2011.pdf" TargetMode="External"/><Relationship Id="rId15" Type="http://schemas.openxmlformats.org/officeDocument/2006/relationships/hyperlink" Target="https://www.arb.ca.gov/cc/capandtrade/auctionproceeds/final_energyfuelcost_am.pdf" TargetMode="External"/><Relationship Id="rId23" Type="http://schemas.openxmlformats.org/officeDocument/2006/relationships/hyperlink" Target="https://www.arb.ca.gov/ei/areasrc/fullpdf/full7-1_2011.pdf" TargetMode="External"/><Relationship Id="rId28" Type="http://schemas.openxmlformats.org/officeDocument/2006/relationships/hyperlink" Target="https://www.arb.ca.gov/ei/areasrc/fullpdf/full7-1_2011.pdf" TargetMode="External"/><Relationship Id="rId36" Type="http://schemas.openxmlformats.org/officeDocument/2006/relationships/hyperlink" Target="https://www.arb.ca.gov/ei/areasrc/fullpdf/full7-1_2011.pdf" TargetMode="External"/><Relationship Id="rId49" Type="http://schemas.openxmlformats.org/officeDocument/2006/relationships/hyperlink" Target="https://www.arb.ca.gov/ei/areasrc/fullpdf/full7-1_2011.pdf" TargetMode="External"/><Relationship Id="rId57" Type="http://schemas.openxmlformats.org/officeDocument/2006/relationships/hyperlink" Target="http://www.omni-test.com/publications/firepl.pdf" TargetMode="External"/><Relationship Id="rId10" Type="http://schemas.openxmlformats.org/officeDocument/2006/relationships/hyperlink" Target="https://www.energy.gov/energysaver/home-heating-systems/wood-and-pellet-heating" TargetMode="External"/><Relationship Id="rId31" Type="http://schemas.openxmlformats.org/officeDocument/2006/relationships/hyperlink" Target="https://www.arb.ca.gov/ei/areasrc/fullpdf/full7-1_2011.pdf" TargetMode="External"/><Relationship Id="rId44" Type="http://schemas.openxmlformats.org/officeDocument/2006/relationships/hyperlink" Target="https://www.arb.ca.gov/ei/areasrc/fullpdf/full7-1_2011.pdf" TargetMode="External"/><Relationship Id="rId52" Type="http://schemas.openxmlformats.org/officeDocument/2006/relationships/hyperlink" Target="https://ww2.arb.ca.gov/resources/documents/cci-methodologies" TargetMode="External"/><Relationship Id="rId60" Type="http://schemas.openxmlformats.org/officeDocument/2006/relationships/hyperlink" Target="https://www3.epa.gov/ttn/chief/ap42/ch01/final/c01s10.pdf" TargetMode="External"/><Relationship Id="rId4" Type="http://schemas.openxmlformats.org/officeDocument/2006/relationships/hyperlink" Target="https://www.arb.ca.gov/ei/areasrc/fullpdf/full7-1_2011.pdf" TargetMode="External"/><Relationship Id="rId9" Type="http://schemas.openxmlformats.org/officeDocument/2006/relationships/hyperlink" Target="https://www.arb.ca.gov/cc/capandtrade/auctionproceeds/final_energyfuelcost_a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sheetPr>
  <dimension ref="B1:B26"/>
  <sheetViews>
    <sheetView showGridLines="0" tabSelected="1" zoomScaleNormal="100" workbookViewId="0">
      <selection activeCell="K11" sqref="K11"/>
    </sheetView>
  </sheetViews>
  <sheetFormatPr defaultColWidth="9.140625" defaultRowHeight="15" x14ac:dyDescent="0.25"/>
  <cols>
    <col min="1" max="1" width="9.140625" style="1"/>
    <col min="2" max="2" width="146.85546875" style="2" customWidth="1"/>
    <col min="3" max="3" width="2.5703125" style="1" customWidth="1"/>
    <col min="4" max="16384" width="9.140625" style="1"/>
  </cols>
  <sheetData>
    <row r="1" spans="2:2" ht="18.75" x14ac:dyDescent="0.25">
      <c r="B1" s="3" t="s">
        <v>31</v>
      </c>
    </row>
    <row r="2" spans="2:2" ht="18.75" x14ac:dyDescent="0.25">
      <c r="B2" s="190" t="s">
        <v>243</v>
      </c>
    </row>
    <row r="3" spans="2:2" ht="18.75" x14ac:dyDescent="0.25">
      <c r="B3" s="3" t="s">
        <v>127</v>
      </c>
    </row>
    <row r="4" spans="2:2" ht="18.75" x14ac:dyDescent="0.25">
      <c r="B4" s="190" t="s">
        <v>7</v>
      </c>
    </row>
    <row r="5" spans="2:2" ht="18.75" x14ac:dyDescent="0.25">
      <c r="B5" s="285"/>
    </row>
    <row r="6" spans="2:2" ht="18.75" x14ac:dyDescent="0.25">
      <c r="B6" s="3" t="s">
        <v>128</v>
      </c>
    </row>
    <row r="7" spans="2:2" ht="7.15" customHeight="1" x14ac:dyDescent="0.25">
      <c r="B7" s="4"/>
    </row>
    <row r="8" spans="2:2" ht="6.6" customHeight="1" x14ac:dyDescent="0.25">
      <c r="B8" s="4"/>
    </row>
    <row r="9" spans="2:2" ht="16.5" thickBot="1" x14ac:dyDescent="0.3">
      <c r="B9" s="5" t="s">
        <v>60</v>
      </c>
    </row>
    <row r="10" spans="2:2" ht="78.75" x14ac:dyDescent="0.25">
      <c r="B10" s="9" t="s">
        <v>248</v>
      </c>
    </row>
    <row r="11" spans="2:2" ht="15.75" x14ac:dyDescent="0.25">
      <c r="B11" s="6" t="s">
        <v>123</v>
      </c>
    </row>
    <row r="12" spans="2:2" ht="15.75" x14ac:dyDescent="0.25">
      <c r="B12" s="305" t="s">
        <v>242</v>
      </c>
    </row>
    <row r="13" spans="2:2" ht="15.75" x14ac:dyDescent="0.25">
      <c r="B13" s="324" t="s">
        <v>247</v>
      </c>
    </row>
    <row r="14" spans="2:2" ht="15.75" x14ac:dyDescent="0.25">
      <c r="B14" s="304"/>
    </row>
    <row r="15" spans="2:2" ht="50.25" customHeight="1" x14ac:dyDescent="0.25">
      <c r="B15" s="8" t="s">
        <v>244</v>
      </c>
    </row>
    <row r="16" spans="2:2" ht="15.75" x14ac:dyDescent="0.25">
      <c r="B16" s="6" t="s">
        <v>129</v>
      </c>
    </row>
    <row r="17" spans="2:2" ht="15.75" x14ac:dyDescent="0.25">
      <c r="B17" s="8"/>
    </row>
    <row r="18" spans="2:2" ht="15.75" x14ac:dyDescent="0.25">
      <c r="B18" s="10" t="s">
        <v>59</v>
      </c>
    </row>
    <row r="19" spans="2:2" ht="15.75" x14ac:dyDescent="0.25">
      <c r="B19" s="7" t="s">
        <v>130</v>
      </c>
    </row>
    <row r="20" spans="2:2" ht="15.75" x14ac:dyDescent="0.25">
      <c r="B20" s="11" t="s">
        <v>1</v>
      </c>
    </row>
    <row r="21" spans="2:2" ht="15.75" x14ac:dyDescent="0.25">
      <c r="B21" s="7" t="s">
        <v>133</v>
      </c>
    </row>
    <row r="22" spans="2:2" ht="15.75" x14ac:dyDescent="0.25">
      <c r="B22" s="13" t="s">
        <v>134</v>
      </c>
    </row>
    <row r="23" spans="2:2" ht="15.75" x14ac:dyDescent="0.25">
      <c r="B23" s="7" t="s">
        <v>131</v>
      </c>
    </row>
    <row r="24" spans="2:2" ht="15.75" x14ac:dyDescent="0.25">
      <c r="B24" s="11" t="s">
        <v>132</v>
      </c>
    </row>
    <row r="25" spans="2:2" ht="15.75" x14ac:dyDescent="0.25">
      <c r="B25" s="7" t="s">
        <v>208</v>
      </c>
    </row>
    <row r="26" spans="2:2" ht="16.5" thickBot="1" x14ac:dyDescent="0.3">
      <c r="B26" s="12" t="s">
        <v>209</v>
      </c>
    </row>
  </sheetData>
  <sheetProtection algorithmName="SHA-512" hashValue="5D6PT18D0pgTK3S/xwU1jsLSp92eczWnfJ7KIPKLqPms3rvd2vbG7OcJXiPCGX3Ktoa6WVXmdpGYqDGonG3N5w==" saltValue="elxZ2rWHzr4AX1t77bpnqA==" spinCount="100000" sheet="1" objects="1" scenarios="1"/>
  <hyperlinks>
    <hyperlink ref="B16" r:id="rId1" tooltip="California Climate Investments co-benefits webpage" xr:uid="{00000000-0004-0000-0000-000000000000}"/>
    <hyperlink ref="B20" r:id="rId2" tooltip="California Climate Investments program email" xr:uid="{00000000-0004-0000-0000-000001000000}"/>
    <hyperlink ref="B11" r:id="rId3" tooltip="California Climate Investments resources webpage" xr:uid="{00000000-0004-0000-0000-000002000000}"/>
    <hyperlink ref="B24" r:id="rId4" tooltip="California Climate Investments program webpage" xr:uid="{00000000-0004-0000-0000-000003000000}"/>
    <hyperlink ref="B22" r:id="rId5" tooltip="Questions about the woodsmoke program go to this email address." display="WoodsmokeReduction@arb.ca.gov" xr:uid="{00000000-0004-0000-0000-000004000000}"/>
    <hyperlink ref="B26" r:id="rId6" tooltip="California Climate Investments program webpage" xr:uid="{4C7F1468-ED89-43FE-9580-BAD639A1035F}"/>
    <hyperlink ref="B13" r:id="rId7" xr:uid="{20DF37FD-B44C-45D3-AEC7-CC2421D2A25A}"/>
  </hyperlinks>
  <pageMargins left="0.7" right="0.7" top="0.75" bottom="0.75" header="0.3" footer="0.3"/>
  <pageSetup orientation="portrait"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92D050"/>
    <pageSetUpPr fitToPage="1"/>
  </sheetPr>
  <dimension ref="B1:U172"/>
  <sheetViews>
    <sheetView showGridLines="0" zoomScaleNormal="100" workbookViewId="0">
      <selection activeCell="D20" sqref="D20"/>
    </sheetView>
  </sheetViews>
  <sheetFormatPr defaultColWidth="8.140625" defaultRowHeight="15" customHeight="1" x14ac:dyDescent="0.25"/>
  <cols>
    <col min="1" max="1" width="3.5703125" style="36" customWidth="1"/>
    <col min="2" max="2" width="40.42578125" style="36" customWidth="1"/>
    <col min="3" max="3" width="59.28515625" style="36" customWidth="1"/>
    <col min="4" max="4" width="31.28515625" style="36" customWidth="1"/>
    <col min="5" max="5" width="38.85546875" style="36" customWidth="1"/>
    <col min="6" max="16384" width="8.140625" style="36"/>
  </cols>
  <sheetData>
    <row r="1" spans="2:7" ht="20.100000000000001" customHeight="1" x14ac:dyDescent="0.25">
      <c r="C1" s="192" t="s">
        <v>31</v>
      </c>
      <c r="D1" s="64"/>
      <c r="E1" s="64"/>
    </row>
    <row r="2" spans="2:7" ht="15" customHeight="1" x14ac:dyDescent="0.25">
      <c r="C2" s="190" t="s">
        <v>243</v>
      </c>
      <c r="D2" s="65"/>
      <c r="E2" s="65"/>
    </row>
    <row r="3" spans="2:7" ht="20.100000000000001" customHeight="1" x14ac:dyDescent="0.25">
      <c r="C3" s="192" t="s">
        <v>127</v>
      </c>
      <c r="D3" s="64"/>
      <c r="E3" s="64"/>
    </row>
    <row r="4" spans="2:7" ht="20.100000000000001" customHeight="1" x14ac:dyDescent="0.25">
      <c r="C4" s="194" t="s">
        <v>7</v>
      </c>
      <c r="D4" s="66"/>
      <c r="E4" s="66"/>
    </row>
    <row r="5" spans="2:7" ht="15" customHeight="1" x14ac:dyDescent="0.3">
      <c r="C5" s="193"/>
      <c r="D5" s="65"/>
      <c r="E5" s="65"/>
    </row>
    <row r="6" spans="2:7" ht="20.100000000000001" customHeight="1" x14ac:dyDescent="0.25">
      <c r="C6" s="192" t="s">
        <v>61</v>
      </c>
      <c r="D6" s="64"/>
      <c r="E6" s="64"/>
    </row>
    <row r="8" spans="2:7" ht="15" customHeight="1" x14ac:dyDescent="0.25">
      <c r="B8" s="72"/>
      <c r="C8" s="73"/>
      <c r="D8" s="73"/>
      <c r="E8" s="73"/>
      <c r="F8" s="73"/>
      <c r="G8" s="73"/>
    </row>
    <row r="9" spans="2:7" ht="31.5" x14ac:dyDescent="0.25">
      <c r="B9" s="238" t="s">
        <v>203</v>
      </c>
      <c r="C9" s="238"/>
      <c r="D9" s="185"/>
      <c r="E9" s="74"/>
    </row>
    <row r="10" spans="2:7" ht="15" customHeight="1" thickBot="1" x14ac:dyDescent="0.3">
      <c r="B10" s="49"/>
      <c r="C10" s="49"/>
      <c r="D10" s="50"/>
      <c r="E10" s="50"/>
    </row>
    <row r="11" spans="2:7" ht="15" customHeight="1" x14ac:dyDescent="0.25">
      <c r="B11" s="209" t="s">
        <v>0</v>
      </c>
      <c r="C11" s="199"/>
    </row>
    <row r="12" spans="2:7" ht="15" customHeight="1" x14ac:dyDescent="0.25">
      <c r="B12" s="210" t="s">
        <v>67</v>
      </c>
      <c r="C12" s="201" t="s">
        <v>74</v>
      </c>
    </row>
    <row r="13" spans="2:7" ht="15" customHeight="1" x14ac:dyDescent="0.25">
      <c r="B13" s="210" t="s">
        <v>2</v>
      </c>
      <c r="C13" s="196"/>
    </row>
    <row r="14" spans="2:7" ht="15" customHeight="1" x14ac:dyDescent="0.25">
      <c r="B14" s="210" t="s">
        <v>3</v>
      </c>
      <c r="C14" s="269"/>
    </row>
    <row r="15" spans="2:7" ht="15" customHeight="1" x14ac:dyDescent="0.25">
      <c r="B15" s="210" t="s">
        <v>4</v>
      </c>
      <c r="C15" s="275"/>
    </row>
    <row r="16" spans="2:7" ht="15" customHeight="1" x14ac:dyDescent="0.25">
      <c r="B16" s="210" t="s">
        <v>66</v>
      </c>
      <c r="C16" s="197"/>
    </row>
    <row r="17" spans="2:21" ht="31.5" x14ac:dyDescent="0.25">
      <c r="B17" s="211" t="s">
        <v>76</v>
      </c>
      <c r="C17" s="198"/>
    </row>
    <row r="18" spans="2:21" ht="15" customHeight="1" x14ac:dyDescent="0.25">
      <c r="B18" s="210" t="s">
        <v>65</v>
      </c>
      <c r="C18" s="198"/>
    </row>
    <row r="19" spans="2:21" ht="15" customHeight="1" x14ac:dyDescent="0.25">
      <c r="B19" s="210" t="s">
        <v>64</v>
      </c>
      <c r="C19" s="198"/>
    </row>
    <row r="20" spans="2:21" ht="15" customHeight="1" thickBot="1" x14ac:dyDescent="0.3">
      <c r="B20" s="212" t="s">
        <v>63</v>
      </c>
      <c r="C20" s="272">
        <f>SUM(C17:C19)</f>
        <v>0</v>
      </c>
    </row>
    <row r="21" spans="2:21" ht="15" customHeight="1" thickBot="1" x14ac:dyDescent="0.3">
      <c r="B21" s="50"/>
      <c r="C21" s="50"/>
      <c r="D21" s="50"/>
      <c r="E21" s="50"/>
    </row>
    <row r="22" spans="2:21" ht="15" customHeight="1" thickBot="1" x14ac:dyDescent="0.3">
      <c r="B22" s="202" t="s">
        <v>180</v>
      </c>
      <c r="C22" s="203"/>
      <c r="D22" s="76"/>
      <c r="E22" s="76"/>
      <c r="F22" s="51"/>
      <c r="G22" s="51"/>
      <c r="H22" s="51"/>
      <c r="I22" s="51"/>
      <c r="J22" s="51"/>
      <c r="K22" s="51"/>
      <c r="L22" s="51"/>
      <c r="M22" s="51"/>
      <c r="N22" s="51"/>
      <c r="O22" s="51"/>
      <c r="P22" s="51"/>
      <c r="Q22" s="51"/>
      <c r="R22" s="51"/>
      <c r="S22" s="52"/>
      <c r="T22" s="52"/>
      <c r="U22" s="51"/>
    </row>
    <row r="23" spans="2:21" ht="15" customHeight="1" thickTop="1" x14ac:dyDescent="0.25">
      <c r="B23" s="195" t="s">
        <v>181</v>
      </c>
      <c r="C23" s="187" t="s">
        <v>182</v>
      </c>
      <c r="D23" s="75"/>
      <c r="E23" s="75"/>
      <c r="F23" s="51"/>
    </row>
    <row r="24" spans="2:21" ht="15" customHeight="1" x14ac:dyDescent="0.25">
      <c r="B24" s="200" t="s">
        <v>183</v>
      </c>
      <c r="C24" s="187" t="s">
        <v>184</v>
      </c>
      <c r="D24" s="75"/>
      <c r="E24" s="75"/>
      <c r="F24" s="51"/>
    </row>
    <row r="25" spans="2:21" ht="15" customHeight="1" x14ac:dyDescent="0.25">
      <c r="B25" s="237" t="s">
        <v>185</v>
      </c>
      <c r="C25" s="187" t="s">
        <v>186</v>
      </c>
      <c r="D25" s="75"/>
      <c r="E25" s="75"/>
      <c r="F25" s="51"/>
    </row>
    <row r="26" spans="2:21" ht="15" customHeight="1" thickBot="1" x14ac:dyDescent="0.3">
      <c r="B26" s="188" t="s">
        <v>187</v>
      </c>
      <c r="C26" s="189" t="s">
        <v>188</v>
      </c>
      <c r="D26" s="77"/>
      <c r="E26" s="75"/>
      <c r="F26" s="51"/>
    </row>
    <row r="27" spans="2:21" ht="15" customHeight="1" x14ac:dyDescent="0.25">
      <c r="D27" s="55"/>
      <c r="E27" s="53"/>
      <c r="F27" s="51"/>
    </row>
    <row r="28" spans="2:21" ht="15" customHeight="1" x14ac:dyDescent="0.25">
      <c r="B28" s="53"/>
      <c r="C28" s="53"/>
      <c r="D28" s="53"/>
      <c r="E28" s="53"/>
      <c r="F28" s="51"/>
    </row>
    <row r="29" spans="2:21" ht="15" customHeight="1" x14ac:dyDescent="0.25">
      <c r="B29" s="53"/>
      <c r="C29" s="53"/>
      <c r="D29" s="53"/>
      <c r="E29" s="53"/>
      <c r="F29" s="51"/>
    </row>
    <row r="30" spans="2:21" ht="15" customHeight="1" x14ac:dyDescent="0.25">
      <c r="B30" s="53"/>
      <c r="C30" s="53"/>
      <c r="D30" s="53"/>
      <c r="E30" s="53"/>
      <c r="F30" s="51"/>
    </row>
    <row r="31" spans="2:21" ht="15" customHeight="1" x14ac:dyDescent="0.25">
      <c r="B31" s="53"/>
      <c r="C31" s="53"/>
      <c r="D31" s="53"/>
      <c r="E31" s="53"/>
      <c r="F31" s="51"/>
    </row>
    <row r="32" spans="2:21" ht="15" customHeight="1" x14ac:dyDescent="0.25">
      <c r="B32" s="53"/>
      <c r="C32" s="53"/>
      <c r="D32" s="53"/>
      <c r="E32" s="53"/>
      <c r="F32" s="51"/>
    </row>
    <row r="33" spans="2:6" ht="15" customHeight="1" x14ac:dyDescent="0.25">
      <c r="B33" s="53"/>
      <c r="C33" s="53"/>
      <c r="D33" s="53"/>
      <c r="E33" s="53"/>
      <c r="F33" s="51"/>
    </row>
    <row r="34" spans="2:6" ht="15" customHeight="1" x14ac:dyDescent="0.25">
      <c r="B34" s="53"/>
      <c r="C34" s="53"/>
      <c r="D34" s="53"/>
      <c r="E34" s="53"/>
      <c r="F34" s="51"/>
    </row>
    <row r="35" spans="2:6" ht="15" customHeight="1" x14ac:dyDescent="0.25">
      <c r="B35" s="53"/>
      <c r="C35" s="53"/>
      <c r="D35" s="53"/>
      <c r="E35" s="53"/>
      <c r="F35" s="51"/>
    </row>
    <row r="36" spans="2:6" ht="15" customHeight="1" x14ac:dyDescent="0.25">
      <c r="B36" s="53"/>
      <c r="C36" s="53"/>
      <c r="D36" s="53"/>
      <c r="E36" s="53"/>
      <c r="F36" s="51"/>
    </row>
    <row r="37" spans="2:6" ht="15" customHeight="1" x14ac:dyDescent="0.25">
      <c r="B37" s="53"/>
      <c r="C37" s="53"/>
      <c r="D37" s="53"/>
      <c r="E37" s="53"/>
      <c r="F37" s="51"/>
    </row>
    <row r="38" spans="2:6" ht="15" customHeight="1" x14ac:dyDescent="0.25">
      <c r="B38" s="53"/>
      <c r="C38" s="53"/>
      <c r="D38" s="53"/>
      <c r="E38" s="53"/>
      <c r="F38" s="51"/>
    </row>
    <row r="39" spans="2:6" ht="15" customHeight="1" x14ac:dyDescent="0.25">
      <c r="B39" s="53"/>
      <c r="C39" s="53"/>
      <c r="D39" s="53"/>
      <c r="E39" s="53"/>
      <c r="F39" s="51"/>
    </row>
    <row r="40" spans="2:6" ht="15" customHeight="1" x14ac:dyDescent="0.25">
      <c r="B40" s="53"/>
      <c r="C40" s="53"/>
      <c r="D40" s="53"/>
      <c r="E40" s="53"/>
      <c r="F40" s="51"/>
    </row>
    <row r="41" spans="2:6" ht="15" customHeight="1" x14ac:dyDescent="0.25">
      <c r="B41" s="53"/>
      <c r="C41" s="53"/>
      <c r="D41" s="53"/>
      <c r="E41" s="53"/>
      <c r="F41" s="51"/>
    </row>
    <row r="42" spans="2:6" ht="15" customHeight="1" x14ac:dyDescent="0.25">
      <c r="B42" s="53"/>
      <c r="C42" s="53"/>
      <c r="D42" s="53"/>
      <c r="E42" s="53"/>
      <c r="F42" s="51"/>
    </row>
    <row r="43" spans="2:6" ht="15" customHeight="1" x14ac:dyDescent="0.25">
      <c r="B43" s="53"/>
      <c r="C43" s="53"/>
      <c r="D43" s="53"/>
      <c r="E43" s="53"/>
      <c r="F43" s="51"/>
    </row>
    <row r="44" spans="2:6" ht="15" customHeight="1" x14ac:dyDescent="0.25">
      <c r="B44" s="53"/>
      <c r="C44" s="53"/>
      <c r="D44" s="53"/>
      <c r="E44" s="53"/>
      <c r="F44" s="51"/>
    </row>
    <row r="45" spans="2:6" ht="15" customHeight="1" x14ac:dyDescent="0.25">
      <c r="B45" s="53"/>
      <c r="C45" s="53"/>
      <c r="D45" s="53"/>
      <c r="E45" s="53"/>
      <c r="F45" s="51"/>
    </row>
    <row r="46" spans="2:6" ht="15" customHeight="1" x14ac:dyDescent="0.25">
      <c r="B46" s="53"/>
      <c r="C46" s="53"/>
      <c r="D46" s="53"/>
      <c r="E46" s="53"/>
      <c r="F46" s="51"/>
    </row>
    <row r="47" spans="2:6" ht="15" customHeight="1" x14ac:dyDescent="0.25">
      <c r="B47" s="53"/>
      <c r="C47" s="53"/>
      <c r="D47" s="53"/>
      <c r="E47" s="53"/>
      <c r="F47" s="51"/>
    </row>
    <row r="48" spans="2:6" ht="15" customHeight="1" x14ac:dyDescent="0.25">
      <c r="B48" s="53"/>
      <c r="C48" s="53"/>
      <c r="D48" s="53"/>
      <c r="E48" s="53"/>
      <c r="F48" s="51"/>
    </row>
    <row r="49" spans="2:6" ht="15" customHeight="1" x14ac:dyDescent="0.25">
      <c r="B49" s="53"/>
      <c r="C49" s="53"/>
      <c r="D49" s="53"/>
      <c r="E49" s="53"/>
      <c r="F49" s="51"/>
    </row>
    <row r="50" spans="2:6" ht="15" customHeight="1" x14ac:dyDescent="0.25">
      <c r="B50" s="53"/>
      <c r="C50" s="53"/>
      <c r="D50" s="53"/>
      <c r="E50" s="53"/>
      <c r="F50" s="51"/>
    </row>
    <row r="51" spans="2:6" ht="15" customHeight="1" x14ac:dyDescent="0.25">
      <c r="F51" s="51"/>
    </row>
    <row r="52" spans="2:6" ht="15" customHeight="1" x14ac:dyDescent="0.25">
      <c r="B52" s="54"/>
      <c r="C52" s="54"/>
      <c r="F52" s="51"/>
    </row>
    <row r="53" spans="2:6" ht="15" customHeight="1" x14ac:dyDescent="0.25">
      <c r="B53" s="56"/>
      <c r="C53" s="56"/>
      <c r="F53" s="51"/>
    </row>
    <row r="54" spans="2:6" ht="15" customHeight="1" x14ac:dyDescent="0.25">
      <c r="F54" s="51"/>
    </row>
    <row r="55" spans="2:6" ht="15" customHeight="1" x14ac:dyDescent="0.25">
      <c r="F55" s="51"/>
    </row>
    <row r="56" spans="2:6" ht="15" customHeight="1" x14ac:dyDescent="0.25">
      <c r="F56" s="51"/>
    </row>
    <row r="57" spans="2:6" ht="15" customHeight="1" x14ac:dyDescent="0.25">
      <c r="F57" s="51"/>
    </row>
    <row r="58" spans="2:6" ht="15" customHeight="1" x14ac:dyDescent="0.25">
      <c r="F58" s="51"/>
    </row>
    <row r="59" spans="2:6" ht="15" customHeight="1" x14ac:dyDescent="0.25">
      <c r="F59" s="51"/>
    </row>
    <row r="60" spans="2:6" ht="15" customHeight="1" x14ac:dyDescent="0.25">
      <c r="F60" s="51"/>
    </row>
    <row r="61" spans="2:6" ht="15" customHeight="1" x14ac:dyDescent="0.25">
      <c r="F61" s="51"/>
    </row>
    <row r="62" spans="2:6" ht="15" customHeight="1" x14ac:dyDescent="0.25">
      <c r="F62" s="51"/>
    </row>
    <row r="63" spans="2:6" ht="15" customHeight="1" x14ac:dyDescent="0.25">
      <c r="F63" s="51"/>
    </row>
    <row r="64" spans="2:6" ht="15" customHeight="1" x14ac:dyDescent="0.25">
      <c r="F64" s="51"/>
    </row>
    <row r="65" spans="6:6" ht="15" customHeight="1" x14ac:dyDescent="0.25">
      <c r="F65" s="51"/>
    </row>
    <row r="66" spans="6:6" ht="15" customHeight="1" x14ac:dyDescent="0.25">
      <c r="F66" s="51"/>
    </row>
    <row r="67" spans="6:6" ht="15" customHeight="1" x14ac:dyDescent="0.25">
      <c r="F67" s="51"/>
    </row>
    <row r="68" spans="6:6" ht="15" customHeight="1" x14ac:dyDescent="0.25">
      <c r="F68" s="51"/>
    </row>
    <row r="69" spans="6:6" ht="15" customHeight="1" x14ac:dyDescent="0.25">
      <c r="F69" s="51"/>
    </row>
    <row r="70" spans="6:6" ht="15" customHeight="1" x14ac:dyDescent="0.25">
      <c r="F70" s="51"/>
    </row>
    <row r="71" spans="6:6" ht="15" customHeight="1" x14ac:dyDescent="0.25">
      <c r="F71" s="51"/>
    </row>
    <row r="72" spans="6:6" ht="15" customHeight="1" x14ac:dyDescent="0.25">
      <c r="F72" s="51"/>
    </row>
    <row r="73" spans="6:6" ht="15" customHeight="1" x14ac:dyDescent="0.25">
      <c r="F73" s="51"/>
    </row>
    <row r="74" spans="6:6" ht="15" customHeight="1" x14ac:dyDescent="0.25">
      <c r="F74" s="51"/>
    </row>
    <row r="75" spans="6:6" ht="15" customHeight="1" x14ac:dyDescent="0.25">
      <c r="F75" s="51"/>
    </row>
    <row r="76" spans="6:6" ht="15" customHeight="1" x14ac:dyDescent="0.25">
      <c r="F76" s="51"/>
    </row>
    <row r="77" spans="6:6" ht="15" customHeight="1" x14ac:dyDescent="0.25">
      <c r="F77" s="51"/>
    </row>
    <row r="78" spans="6:6" ht="15" customHeight="1" x14ac:dyDescent="0.25">
      <c r="F78" s="51"/>
    </row>
    <row r="79" spans="6:6" ht="15" customHeight="1" x14ac:dyDescent="0.25">
      <c r="F79" s="51"/>
    </row>
    <row r="80" spans="6:6" ht="15" customHeight="1" x14ac:dyDescent="0.25">
      <c r="F80" s="51"/>
    </row>
    <row r="81" spans="6:6" ht="15" customHeight="1" x14ac:dyDescent="0.25">
      <c r="F81" s="51"/>
    </row>
    <row r="82" spans="6:6" ht="15" customHeight="1" x14ac:dyDescent="0.25">
      <c r="F82" s="51"/>
    </row>
    <row r="83" spans="6:6" ht="15" customHeight="1" x14ac:dyDescent="0.25">
      <c r="F83" s="51"/>
    </row>
    <row r="84" spans="6:6" ht="15" customHeight="1" x14ac:dyDescent="0.25">
      <c r="F84" s="51"/>
    </row>
    <row r="85" spans="6:6" ht="15" customHeight="1" x14ac:dyDescent="0.25">
      <c r="F85" s="51"/>
    </row>
    <row r="86" spans="6:6" ht="15" customHeight="1" x14ac:dyDescent="0.25">
      <c r="F86" s="51"/>
    </row>
    <row r="87" spans="6:6" ht="15" customHeight="1" x14ac:dyDescent="0.25">
      <c r="F87" s="51"/>
    </row>
    <row r="88" spans="6:6" ht="15" customHeight="1" x14ac:dyDescent="0.25">
      <c r="F88" s="51"/>
    </row>
    <row r="89" spans="6:6" ht="15" customHeight="1" x14ac:dyDescent="0.25">
      <c r="F89" s="51"/>
    </row>
    <row r="90" spans="6:6" ht="15" customHeight="1" x14ac:dyDescent="0.25">
      <c r="F90" s="51"/>
    </row>
    <row r="91" spans="6:6" ht="15" customHeight="1" x14ac:dyDescent="0.25">
      <c r="F91" s="51"/>
    </row>
    <row r="92" spans="6:6" ht="15" customHeight="1" x14ac:dyDescent="0.25">
      <c r="F92" s="51"/>
    </row>
    <row r="93" spans="6:6" ht="15" customHeight="1" x14ac:dyDescent="0.25">
      <c r="F93" s="51"/>
    </row>
    <row r="94" spans="6:6" ht="15" customHeight="1" x14ac:dyDescent="0.25">
      <c r="F94" s="51"/>
    </row>
    <row r="95" spans="6:6" ht="15" customHeight="1" x14ac:dyDescent="0.25">
      <c r="F95" s="51"/>
    </row>
    <row r="96" spans="6:6" ht="15" customHeight="1" x14ac:dyDescent="0.25">
      <c r="F96" s="51"/>
    </row>
    <row r="97" spans="6:6" ht="15" customHeight="1" x14ac:dyDescent="0.25">
      <c r="F97" s="51"/>
    </row>
    <row r="98" spans="6:6" ht="15" customHeight="1" x14ac:dyDescent="0.25">
      <c r="F98" s="51"/>
    </row>
    <row r="99" spans="6:6" ht="15" customHeight="1" x14ac:dyDescent="0.25">
      <c r="F99" s="51"/>
    </row>
    <row r="100" spans="6:6" ht="15" customHeight="1" x14ac:dyDescent="0.25">
      <c r="F100" s="51"/>
    </row>
    <row r="101" spans="6:6" ht="15" customHeight="1" x14ac:dyDescent="0.25">
      <c r="F101" s="51"/>
    </row>
    <row r="102" spans="6:6" ht="15" customHeight="1" x14ac:dyDescent="0.25">
      <c r="F102" s="51"/>
    </row>
    <row r="103" spans="6:6" ht="15" customHeight="1" x14ac:dyDescent="0.25">
      <c r="F103" s="51"/>
    </row>
    <row r="104" spans="6:6" ht="15" customHeight="1" x14ac:dyDescent="0.25">
      <c r="F104" s="51"/>
    </row>
    <row r="105" spans="6:6" ht="15" customHeight="1" x14ac:dyDescent="0.25">
      <c r="F105" s="51"/>
    </row>
    <row r="106" spans="6:6" ht="15" customHeight="1" x14ac:dyDescent="0.25">
      <c r="F106" s="51"/>
    </row>
    <row r="107" spans="6:6" ht="15" customHeight="1" x14ac:dyDescent="0.25">
      <c r="F107" s="51"/>
    </row>
    <row r="108" spans="6:6" ht="15" customHeight="1" x14ac:dyDescent="0.25">
      <c r="F108" s="51"/>
    </row>
    <row r="109" spans="6:6" ht="15" customHeight="1" x14ac:dyDescent="0.25">
      <c r="F109" s="51"/>
    </row>
    <row r="110" spans="6:6" ht="15" customHeight="1" x14ac:dyDescent="0.25">
      <c r="F110" s="51"/>
    </row>
    <row r="111" spans="6:6" ht="15" customHeight="1" x14ac:dyDescent="0.25">
      <c r="F111" s="51"/>
    </row>
    <row r="112" spans="6:6" ht="15" customHeight="1" x14ac:dyDescent="0.25">
      <c r="F112" s="51"/>
    </row>
    <row r="113" spans="6:6" ht="15" customHeight="1" x14ac:dyDescent="0.25">
      <c r="F113" s="51"/>
    </row>
    <row r="114" spans="6:6" ht="15" customHeight="1" x14ac:dyDescent="0.25">
      <c r="F114" s="51"/>
    </row>
    <row r="115" spans="6:6" ht="15" customHeight="1" x14ac:dyDescent="0.25">
      <c r="F115" s="51"/>
    </row>
    <row r="116" spans="6:6" ht="15" customHeight="1" x14ac:dyDescent="0.25">
      <c r="F116" s="51"/>
    </row>
    <row r="117" spans="6:6" ht="15" customHeight="1" x14ac:dyDescent="0.25">
      <c r="F117" s="51"/>
    </row>
    <row r="118" spans="6:6" ht="15" customHeight="1" x14ac:dyDescent="0.25">
      <c r="F118" s="51"/>
    </row>
    <row r="119" spans="6:6" ht="15" customHeight="1" x14ac:dyDescent="0.25">
      <c r="F119" s="51"/>
    </row>
    <row r="120" spans="6:6" ht="15" customHeight="1" x14ac:dyDescent="0.25">
      <c r="F120" s="51"/>
    </row>
    <row r="121" spans="6:6" ht="15" customHeight="1" x14ac:dyDescent="0.25">
      <c r="F121" s="51"/>
    </row>
    <row r="122" spans="6:6" ht="15" customHeight="1" x14ac:dyDescent="0.25">
      <c r="F122" s="51"/>
    </row>
    <row r="123" spans="6:6" ht="15" customHeight="1" x14ac:dyDescent="0.25">
      <c r="F123" s="51"/>
    </row>
    <row r="124" spans="6:6" ht="15" customHeight="1" x14ac:dyDescent="0.25">
      <c r="F124" s="51"/>
    </row>
    <row r="125" spans="6:6" ht="15" customHeight="1" x14ac:dyDescent="0.25">
      <c r="F125" s="51"/>
    </row>
    <row r="126" spans="6:6" ht="15" customHeight="1" x14ac:dyDescent="0.25">
      <c r="F126" s="51"/>
    </row>
    <row r="127" spans="6:6" ht="15" customHeight="1" x14ac:dyDescent="0.25">
      <c r="F127" s="51"/>
    </row>
    <row r="128" spans="6:6" ht="15" customHeight="1" x14ac:dyDescent="0.25">
      <c r="F128" s="51"/>
    </row>
    <row r="129" spans="6:6" ht="15" customHeight="1" x14ac:dyDescent="0.25">
      <c r="F129" s="51"/>
    </row>
    <row r="130" spans="6:6" ht="15" customHeight="1" x14ac:dyDescent="0.25">
      <c r="F130" s="51"/>
    </row>
    <row r="131" spans="6:6" ht="15" customHeight="1" x14ac:dyDescent="0.25">
      <c r="F131" s="51"/>
    </row>
    <row r="132" spans="6:6" ht="15" customHeight="1" x14ac:dyDescent="0.25">
      <c r="F132" s="51"/>
    </row>
    <row r="133" spans="6:6" ht="15" customHeight="1" x14ac:dyDescent="0.25">
      <c r="F133" s="51"/>
    </row>
    <row r="134" spans="6:6" ht="15" customHeight="1" x14ac:dyDescent="0.25">
      <c r="F134" s="51"/>
    </row>
    <row r="135" spans="6:6" ht="15" customHeight="1" x14ac:dyDescent="0.25">
      <c r="F135" s="51"/>
    </row>
    <row r="136" spans="6:6" ht="15" customHeight="1" x14ac:dyDescent="0.25">
      <c r="F136" s="51"/>
    </row>
    <row r="137" spans="6:6" ht="15" customHeight="1" x14ac:dyDescent="0.25">
      <c r="F137" s="51"/>
    </row>
    <row r="138" spans="6:6" ht="15" customHeight="1" x14ac:dyDescent="0.25">
      <c r="F138" s="51"/>
    </row>
    <row r="139" spans="6:6" ht="15" customHeight="1" x14ac:dyDescent="0.25">
      <c r="F139" s="51"/>
    </row>
    <row r="140" spans="6:6" ht="15" customHeight="1" x14ac:dyDescent="0.25">
      <c r="F140" s="51"/>
    </row>
    <row r="141" spans="6:6" ht="15" customHeight="1" x14ac:dyDescent="0.25">
      <c r="F141" s="51"/>
    </row>
    <row r="142" spans="6:6" ht="15" customHeight="1" x14ac:dyDescent="0.25">
      <c r="F142" s="51"/>
    </row>
    <row r="143" spans="6:6" ht="15" customHeight="1" x14ac:dyDescent="0.25">
      <c r="F143" s="51"/>
    </row>
    <row r="144" spans="6:6" ht="15" customHeight="1" x14ac:dyDescent="0.25">
      <c r="F144" s="51"/>
    </row>
    <row r="145" spans="6:6" ht="15" customHeight="1" x14ac:dyDescent="0.25">
      <c r="F145" s="51"/>
    </row>
    <row r="146" spans="6:6" ht="15" customHeight="1" x14ac:dyDescent="0.25">
      <c r="F146" s="51"/>
    </row>
    <row r="147" spans="6:6" ht="15" customHeight="1" x14ac:dyDescent="0.25">
      <c r="F147" s="51"/>
    </row>
    <row r="148" spans="6:6" ht="15" customHeight="1" x14ac:dyDescent="0.25">
      <c r="F148" s="51"/>
    </row>
    <row r="149" spans="6:6" ht="15" customHeight="1" x14ac:dyDescent="0.25">
      <c r="F149" s="51"/>
    </row>
    <row r="150" spans="6:6" ht="15" customHeight="1" x14ac:dyDescent="0.25">
      <c r="F150" s="51"/>
    </row>
    <row r="151" spans="6:6" ht="15" customHeight="1" x14ac:dyDescent="0.25">
      <c r="F151" s="51"/>
    </row>
    <row r="152" spans="6:6" ht="15" customHeight="1" x14ac:dyDescent="0.25">
      <c r="F152" s="51"/>
    </row>
    <row r="153" spans="6:6" ht="15" customHeight="1" x14ac:dyDescent="0.25">
      <c r="F153" s="51"/>
    </row>
    <row r="154" spans="6:6" ht="15" customHeight="1" x14ac:dyDescent="0.25">
      <c r="F154" s="51"/>
    </row>
    <row r="155" spans="6:6" ht="15" customHeight="1" x14ac:dyDescent="0.25">
      <c r="F155" s="51"/>
    </row>
    <row r="156" spans="6:6" ht="15" customHeight="1" x14ac:dyDescent="0.25">
      <c r="F156" s="51"/>
    </row>
    <row r="157" spans="6:6" ht="15" customHeight="1" x14ac:dyDescent="0.25">
      <c r="F157" s="51"/>
    </row>
    <row r="158" spans="6:6" ht="15" customHeight="1" x14ac:dyDescent="0.25">
      <c r="F158" s="51"/>
    </row>
    <row r="159" spans="6:6" ht="15" customHeight="1" x14ac:dyDescent="0.25">
      <c r="F159" s="51"/>
    </row>
    <row r="160" spans="6:6" ht="15" customHeight="1" x14ac:dyDescent="0.25">
      <c r="F160" s="51"/>
    </row>
    <row r="161" spans="6:6" ht="15" customHeight="1" x14ac:dyDescent="0.25">
      <c r="F161" s="51"/>
    </row>
    <row r="162" spans="6:6" ht="15" customHeight="1" x14ac:dyDescent="0.25">
      <c r="F162" s="51"/>
    </row>
    <row r="163" spans="6:6" ht="15" customHeight="1" x14ac:dyDescent="0.25">
      <c r="F163" s="51"/>
    </row>
    <row r="164" spans="6:6" ht="15" customHeight="1" x14ac:dyDescent="0.25">
      <c r="F164" s="51"/>
    </row>
    <row r="165" spans="6:6" ht="15" customHeight="1" x14ac:dyDescent="0.25">
      <c r="F165" s="51"/>
    </row>
    <row r="166" spans="6:6" ht="15" customHeight="1" x14ac:dyDescent="0.25">
      <c r="F166" s="51"/>
    </row>
    <row r="167" spans="6:6" ht="15" customHeight="1" x14ac:dyDescent="0.25">
      <c r="F167" s="51"/>
    </row>
    <row r="168" spans="6:6" ht="15" customHeight="1" x14ac:dyDescent="0.25">
      <c r="F168" s="51"/>
    </row>
    <row r="169" spans="6:6" ht="15" customHeight="1" x14ac:dyDescent="0.25">
      <c r="F169" s="51"/>
    </row>
    <row r="170" spans="6:6" ht="15" customHeight="1" x14ac:dyDescent="0.25">
      <c r="F170" s="51"/>
    </row>
    <row r="171" spans="6:6" ht="15" customHeight="1" x14ac:dyDescent="0.25">
      <c r="F171" s="51"/>
    </row>
    <row r="172" spans="6:6" ht="15" customHeight="1" x14ac:dyDescent="0.25">
      <c r="F172" s="51"/>
    </row>
  </sheetData>
  <sheetProtection algorithmName="SHA-512" hashValue="n7XcZ1MRbDSelTsaiauYhdkpUcPt4sPIDa7xeJOmRBna1FglhJZ0m/6tkJfLqjqVAJBHXvMna6GNHr/djMx9Mw==" saltValue="fd53+zIwDUtil3lrKrEeiw==" spinCount="100000" sheet="1" objects="1" scenarios="1"/>
  <dataValidations count="2">
    <dataValidation type="date" allowBlank="1" showInputMessage="1" showErrorMessage="1" errorTitle="Incorrect Date Range" error="Please enter a calendar month day and year between years 2015 and 2025" sqref="C16" xr:uid="{00000000-0002-0000-0100-000000000000}">
      <formula1>42005</formula1>
      <formula2>45658</formula2>
    </dataValidation>
    <dataValidation type="whole" operator="greaterThanOrEqual" allowBlank="1" showInputMessage="1" showErrorMessage="1" errorTitle="Whole number only please" sqref="C17:C19" xr:uid="{00000000-0002-0000-0100-000001000000}">
      <formula1>0</formula1>
    </dataValidation>
  </dataValidations>
  <pageMargins left="0.7" right="0.7" top="0.98479166666666695" bottom="0.75" header="0.3" footer="0.3"/>
  <pageSetup scale="83" fitToHeight="0" orientation="landscape" r:id="rId1"/>
  <headerFooter>
    <oddFooter>&amp;L&amp;"Arial,Regular"&amp;12&amp;K000000FINAL &amp;KFF0000Month XX, &amp;K0000002019&amp;C&amp;"Arial,Regular"&amp;12Page &amp;P of &amp;N&amp;R&amp;"Arial,Regular"&amp;12&amp;K000000&amp;A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0" tint="-0.14999847407452621"/>
    <pageSetUpPr fitToPage="1"/>
  </sheetPr>
  <dimension ref="A1:U18"/>
  <sheetViews>
    <sheetView showGridLines="0" zoomScaleNormal="100" workbookViewId="0">
      <selection activeCell="B2" sqref="B2"/>
    </sheetView>
  </sheetViews>
  <sheetFormatPr defaultColWidth="9.140625" defaultRowHeight="15" x14ac:dyDescent="0.25"/>
  <cols>
    <col min="1" max="1" width="48.28515625" style="14" customWidth="1"/>
    <col min="2" max="2" width="108.85546875" style="14" customWidth="1"/>
    <col min="3" max="16384" width="9.140625" style="16"/>
  </cols>
  <sheetData>
    <row r="1" spans="1:21" ht="18.75" customHeight="1" x14ac:dyDescent="0.25">
      <c r="A1" s="67"/>
      <c r="B1" s="192" t="s">
        <v>31</v>
      </c>
      <c r="C1" s="67"/>
      <c r="D1" s="67"/>
    </row>
    <row r="2" spans="1:21" ht="18.75" customHeight="1" x14ac:dyDescent="0.25">
      <c r="A2" s="68"/>
      <c r="B2" s="190" t="s">
        <v>243</v>
      </c>
      <c r="C2" s="68"/>
      <c r="D2" s="68"/>
      <c r="E2" s="325"/>
      <c r="F2" s="325"/>
      <c r="G2" s="325"/>
      <c r="H2" s="325"/>
      <c r="I2" s="325"/>
      <c r="J2" s="325"/>
      <c r="K2" s="325"/>
      <c r="L2" s="325"/>
      <c r="M2" s="325"/>
      <c r="N2" s="325"/>
      <c r="O2" s="325"/>
      <c r="P2" s="325"/>
      <c r="Q2" s="325"/>
      <c r="R2" s="325"/>
      <c r="S2" s="325"/>
      <c r="T2" s="325"/>
      <c r="U2" s="325"/>
    </row>
    <row r="3" spans="1:21" ht="18.75" customHeight="1" x14ac:dyDescent="0.25">
      <c r="A3" s="67"/>
      <c r="B3" s="192" t="s">
        <v>62</v>
      </c>
      <c r="C3" s="67"/>
      <c r="D3" s="284"/>
      <c r="E3" s="325"/>
      <c r="F3" s="325"/>
      <c r="G3" s="325"/>
      <c r="H3" s="325"/>
      <c r="I3" s="325"/>
      <c r="J3" s="325"/>
      <c r="K3" s="325"/>
      <c r="L3" s="325"/>
      <c r="M3" s="325"/>
      <c r="N3" s="325"/>
      <c r="O3" s="325"/>
      <c r="P3" s="325"/>
      <c r="Q3" s="325"/>
      <c r="R3" s="325"/>
      <c r="S3" s="325"/>
      <c r="T3" s="325"/>
      <c r="U3" s="325"/>
    </row>
    <row r="4" spans="1:21" ht="18.75" customHeight="1" x14ac:dyDescent="0.25">
      <c r="A4" s="69"/>
      <c r="B4" s="194" t="s">
        <v>7</v>
      </c>
      <c r="C4" s="69"/>
      <c r="D4" s="69"/>
      <c r="E4" s="325"/>
      <c r="F4" s="325"/>
      <c r="G4" s="325"/>
      <c r="H4" s="325"/>
      <c r="I4" s="325"/>
      <c r="J4" s="325"/>
      <c r="K4" s="325"/>
      <c r="L4" s="325"/>
      <c r="M4" s="325"/>
      <c r="N4" s="325"/>
      <c r="O4" s="325"/>
      <c r="P4" s="325"/>
      <c r="Q4" s="325"/>
      <c r="R4" s="325"/>
      <c r="S4" s="325"/>
      <c r="T4" s="325"/>
      <c r="U4" s="325"/>
    </row>
    <row r="5" spans="1:21" ht="18.75" customHeight="1" x14ac:dyDescent="0.3">
      <c r="A5" s="68"/>
      <c r="B5" s="193"/>
      <c r="C5" s="68"/>
      <c r="D5" s="68"/>
    </row>
    <row r="6" spans="1:21" ht="18.75" customHeight="1" x14ac:dyDescent="0.25">
      <c r="A6" s="67"/>
      <c r="B6" s="192" t="s">
        <v>61</v>
      </c>
      <c r="C6" s="67"/>
      <c r="D6" s="67"/>
    </row>
    <row r="7" spans="1:21" ht="18.75" customHeight="1" x14ac:dyDescent="0.25"/>
    <row r="8" spans="1:21" ht="18.75" x14ac:dyDescent="0.25">
      <c r="A8" s="239" t="s">
        <v>75</v>
      </c>
      <c r="B8" s="287"/>
      <c r="D8" s="17"/>
    </row>
    <row r="9" spans="1:21" s="17" customFormat="1" ht="15.75" x14ac:dyDescent="0.25">
      <c r="A9" s="204" t="s">
        <v>8</v>
      </c>
      <c r="B9" s="205" t="s">
        <v>10</v>
      </c>
    </row>
    <row r="10" spans="1:21" s="17" customFormat="1" ht="47.25" x14ac:dyDescent="0.25">
      <c r="A10" s="204" t="s">
        <v>32</v>
      </c>
      <c r="B10" s="205" t="s">
        <v>47</v>
      </c>
    </row>
    <row r="11" spans="1:21" s="17" customFormat="1" ht="78.75" x14ac:dyDescent="0.25">
      <c r="A11" s="204" t="s">
        <v>108</v>
      </c>
      <c r="B11" s="206" t="s">
        <v>204</v>
      </c>
    </row>
    <row r="12" spans="1:21" s="17" customFormat="1" ht="78.75" x14ac:dyDescent="0.25">
      <c r="A12" s="204" t="s">
        <v>109</v>
      </c>
      <c r="B12" s="206" t="s">
        <v>206</v>
      </c>
    </row>
    <row r="13" spans="1:21" s="17" customFormat="1" ht="110.25" x14ac:dyDescent="0.25">
      <c r="A13" s="204" t="s">
        <v>207</v>
      </c>
      <c r="B13" s="206" t="s">
        <v>246</v>
      </c>
    </row>
    <row r="14" spans="1:21" s="17" customFormat="1" ht="63" x14ac:dyDescent="0.25">
      <c r="A14" s="204" t="s">
        <v>98</v>
      </c>
      <c r="B14" s="206" t="s">
        <v>205</v>
      </c>
    </row>
    <row r="15" spans="1:21" s="17" customFormat="1" ht="96.75" customHeight="1" x14ac:dyDescent="0.25">
      <c r="A15" s="207" t="s">
        <v>223</v>
      </c>
      <c r="B15" s="206" t="s">
        <v>241</v>
      </c>
    </row>
    <row r="16" spans="1:21" s="17" customFormat="1" ht="24.75" customHeight="1" x14ac:dyDescent="0.25">
      <c r="A16" s="204" t="s">
        <v>99</v>
      </c>
      <c r="B16" s="205" t="s">
        <v>100</v>
      </c>
    </row>
    <row r="17" spans="1:2" s="17" customFormat="1" ht="47.25" x14ac:dyDescent="0.25">
      <c r="A17" s="204" t="s">
        <v>9</v>
      </c>
      <c r="B17" s="205" t="s">
        <v>33</v>
      </c>
    </row>
    <row r="18" spans="1:2" ht="110.25" x14ac:dyDescent="0.25">
      <c r="A18" s="208" t="s">
        <v>6</v>
      </c>
      <c r="B18" s="205" t="s">
        <v>124</v>
      </c>
    </row>
  </sheetData>
  <sheetProtection algorithmName="SHA-512" hashValue="r/g5wpLqQ8ewjtduAlyFGOeu+w3RF8XXmmaJatwUaTM7H8fATeGBc3jJa96z6TYnT3UROeSctMhHl99U/uyS4A==" saltValue="T05hToeGvjUNbHeGCPX4tA==" spinCount="100000" sheet="1" objects="1" scenarios="1"/>
  <mergeCells count="1">
    <mergeCell ref="E2:U4"/>
  </mergeCells>
  <pageMargins left="0.7" right="0.7" top="0.75" bottom="0.75" header="0.3" footer="0.3"/>
  <pageSetup scale="64" fitToHeight="2" orientation="landscape" r:id="rId1"/>
  <headerFooter>
    <oddFooter>&amp;L&amp;"Arial,Regular"&amp;12FINAL Month XX, 2019&amp;C&amp;"Arial,Regular"&amp;12Page 2 of 6
Definitions Worksheet&amp;R&amp;"Arial,Regular"&amp;12&amp;K000000&amp;A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pageSetUpPr fitToPage="1"/>
  </sheetPr>
  <dimension ref="B1:G30"/>
  <sheetViews>
    <sheetView showGridLines="0" showRuler="0" zoomScaleNormal="100" workbookViewId="0">
      <selection activeCell="D16" sqref="D16:D29"/>
    </sheetView>
  </sheetViews>
  <sheetFormatPr defaultColWidth="9.140625" defaultRowHeight="15" x14ac:dyDescent="0.25"/>
  <cols>
    <col min="1" max="1" width="3.28515625" style="16" customWidth="1"/>
    <col min="2" max="2" width="36.140625" style="16" customWidth="1"/>
    <col min="3" max="3" width="54.140625" style="16" customWidth="1"/>
    <col min="4" max="4" width="20.85546875" style="16" customWidth="1"/>
    <col min="5" max="5" width="35.7109375" style="16" bestFit="1" customWidth="1"/>
    <col min="6" max="6" width="2.5703125" style="27" customWidth="1"/>
    <col min="7" max="7" width="15.7109375" style="16" customWidth="1"/>
    <col min="8" max="8" width="9.140625" style="16" customWidth="1"/>
    <col min="9" max="16384" width="9.140625" style="16"/>
  </cols>
  <sheetData>
    <row r="1" spans="2:7" s="18" customFormat="1" ht="20.100000000000001" customHeight="1" x14ac:dyDescent="0.25">
      <c r="B1" s="67"/>
      <c r="C1" s="170" t="s">
        <v>31</v>
      </c>
      <c r="D1" s="67"/>
      <c r="E1" s="67"/>
      <c r="F1" s="67"/>
    </row>
    <row r="2" spans="2:7" s="18" customFormat="1" ht="15" customHeight="1" x14ac:dyDescent="0.25">
      <c r="B2" s="68"/>
      <c r="C2" s="190" t="s">
        <v>243</v>
      </c>
      <c r="D2" s="68"/>
      <c r="E2" s="68"/>
      <c r="F2" s="68"/>
    </row>
    <row r="3" spans="2:7" s="18" customFormat="1" ht="20.100000000000001" customHeight="1" x14ac:dyDescent="0.25">
      <c r="B3" s="67"/>
      <c r="C3" s="170" t="s">
        <v>62</v>
      </c>
      <c r="D3" s="67"/>
      <c r="E3" s="67"/>
      <c r="F3" s="67"/>
    </row>
    <row r="4" spans="2:7" s="18" customFormat="1" ht="20.100000000000001" customHeight="1" x14ac:dyDescent="0.25">
      <c r="B4" s="69"/>
      <c r="C4" s="172" t="s">
        <v>7</v>
      </c>
      <c r="D4" s="69"/>
      <c r="E4" s="69"/>
      <c r="F4" s="69"/>
    </row>
    <row r="5" spans="2:7" s="18" customFormat="1" ht="15" customHeight="1" x14ac:dyDescent="0.3">
      <c r="B5" s="68"/>
      <c r="C5" s="171"/>
      <c r="D5" s="68"/>
      <c r="E5" s="68"/>
      <c r="F5" s="68"/>
    </row>
    <row r="6" spans="2:7" s="18" customFormat="1" ht="20.25" x14ac:dyDescent="0.25">
      <c r="B6" s="67"/>
      <c r="C6" s="170" t="s">
        <v>61</v>
      </c>
      <c r="D6" s="67"/>
      <c r="E6" s="67"/>
      <c r="F6" s="67"/>
    </row>
    <row r="7" spans="2:7" s="18" customFormat="1" ht="9.75" customHeight="1" x14ac:dyDescent="0.25"/>
    <row r="8" spans="2:7" ht="11.25" customHeight="1" x14ac:dyDescent="0.3">
      <c r="D8" s="19"/>
      <c r="F8" s="20"/>
      <c r="G8" s="15"/>
    </row>
    <row r="9" spans="2:7" ht="18.75" customHeight="1" x14ac:dyDescent="0.25">
      <c r="B9" s="215" t="s">
        <v>0</v>
      </c>
      <c r="C9" s="70" t="str">
        <f>IF('Project Info'!C11="","",'Project Info'!C11)</f>
        <v/>
      </c>
      <c r="F9" s="16"/>
    </row>
    <row r="10" spans="2:7" ht="18.75" customHeight="1" x14ac:dyDescent="0.25">
      <c r="B10" s="216" t="s">
        <v>5</v>
      </c>
      <c r="C10" s="70" t="str">
        <f>IF('Project Info'!C12="","",'Project Info'!C12)</f>
        <v>To be completed by CARB</v>
      </c>
      <c r="F10" s="16"/>
    </row>
    <row r="11" spans="2:7" ht="9" customHeight="1" x14ac:dyDescent="0.25">
      <c r="E11" s="23"/>
      <c r="F11" s="24"/>
      <c r="G11" s="25"/>
    </row>
    <row r="12" spans="2:7" ht="18.75" customHeight="1" x14ac:dyDescent="0.3">
      <c r="B12" s="39" t="s">
        <v>11</v>
      </c>
      <c r="C12" s="26"/>
      <c r="D12" s="26"/>
    </row>
    <row r="13" spans="2:7" ht="15.75" x14ac:dyDescent="0.25">
      <c r="B13" s="78" t="s">
        <v>137</v>
      </c>
      <c r="C13" s="71"/>
      <c r="D13" s="71"/>
      <c r="E13" s="71"/>
      <c r="F13" s="71"/>
      <c r="G13" s="71"/>
    </row>
    <row r="14" spans="2:7" ht="10.5" customHeight="1" x14ac:dyDescent="0.25"/>
    <row r="15" spans="2:7" s="30" customFormat="1" ht="33" customHeight="1" x14ac:dyDescent="0.25">
      <c r="B15" s="213" t="s">
        <v>104</v>
      </c>
      <c r="C15" s="213" t="s">
        <v>103</v>
      </c>
      <c r="D15" s="214" t="s">
        <v>41</v>
      </c>
      <c r="E15" s="28"/>
      <c r="F15" s="29"/>
      <c r="G15" s="29"/>
    </row>
    <row r="16" spans="2:7" s="14" customFormat="1" ht="18" customHeight="1" x14ac:dyDescent="0.25">
      <c r="B16" s="205" t="s">
        <v>8</v>
      </c>
      <c r="C16" s="205" t="s">
        <v>108</v>
      </c>
      <c r="D16" s="240"/>
      <c r="E16" s="32"/>
      <c r="F16" s="33"/>
      <c r="G16" s="34"/>
    </row>
    <row r="17" spans="2:7" s="14" customFormat="1" ht="18" customHeight="1" x14ac:dyDescent="0.25">
      <c r="B17" s="205" t="s">
        <v>32</v>
      </c>
      <c r="C17" s="205" t="s">
        <v>108</v>
      </c>
      <c r="D17" s="240"/>
      <c r="E17" s="32"/>
      <c r="F17" s="33"/>
      <c r="G17" s="34"/>
    </row>
    <row r="18" spans="2:7" s="14" customFormat="1" ht="18" customHeight="1" x14ac:dyDescent="0.25">
      <c r="B18" s="205" t="s">
        <v>8</v>
      </c>
      <c r="C18" s="205" t="s">
        <v>109</v>
      </c>
      <c r="D18" s="240"/>
      <c r="E18" s="32"/>
      <c r="F18" s="33"/>
      <c r="G18" s="34"/>
    </row>
    <row r="19" spans="2:7" s="14" customFormat="1" ht="18" customHeight="1" x14ac:dyDescent="0.25">
      <c r="B19" s="205" t="s">
        <v>32</v>
      </c>
      <c r="C19" s="205" t="s">
        <v>109</v>
      </c>
      <c r="D19" s="240"/>
      <c r="E19" s="32"/>
      <c r="F19" s="33"/>
      <c r="G19" s="34"/>
    </row>
    <row r="20" spans="2:7" s="14" customFormat="1" ht="18" customHeight="1" x14ac:dyDescent="0.25">
      <c r="B20" s="205" t="s">
        <v>8</v>
      </c>
      <c r="C20" s="205" t="s">
        <v>207</v>
      </c>
      <c r="D20" s="240"/>
      <c r="E20" s="32"/>
      <c r="F20" s="33"/>
      <c r="G20" s="34"/>
    </row>
    <row r="21" spans="2:7" s="14" customFormat="1" ht="18" customHeight="1" x14ac:dyDescent="0.25">
      <c r="B21" s="205" t="s">
        <v>32</v>
      </c>
      <c r="C21" s="205" t="s">
        <v>207</v>
      </c>
      <c r="D21" s="240"/>
      <c r="E21" s="32"/>
      <c r="F21" s="33"/>
      <c r="G21" s="34"/>
    </row>
    <row r="22" spans="2:7" s="14" customFormat="1" ht="18" customHeight="1" x14ac:dyDescent="0.25">
      <c r="B22" s="205" t="s">
        <v>8</v>
      </c>
      <c r="C22" s="206" t="s">
        <v>98</v>
      </c>
      <c r="D22" s="240"/>
      <c r="E22" s="32"/>
      <c r="F22" s="33"/>
      <c r="G22" s="34"/>
    </row>
    <row r="23" spans="2:7" s="14" customFormat="1" ht="18" customHeight="1" x14ac:dyDescent="0.25">
      <c r="B23" s="205" t="s">
        <v>32</v>
      </c>
      <c r="C23" s="206" t="s">
        <v>98</v>
      </c>
      <c r="D23" s="240"/>
      <c r="E23" s="32"/>
      <c r="F23" s="33"/>
      <c r="G23" s="34"/>
    </row>
    <row r="24" spans="2:7" s="14" customFormat="1" ht="18" customHeight="1" x14ac:dyDescent="0.25">
      <c r="B24" s="205" t="s">
        <v>8</v>
      </c>
      <c r="C24" s="206" t="s">
        <v>240</v>
      </c>
      <c r="D24" s="240"/>
      <c r="E24" s="32"/>
      <c r="F24" s="33"/>
      <c r="G24" s="299"/>
    </row>
    <row r="25" spans="2:7" s="14" customFormat="1" ht="18" customHeight="1" x14ac:dyDescent="0.25">
      <c r="B25" s="205" t="s">
        <v>32</v>
      </c>
      <c r="C25" s="206" t="s">
        <v>224</v>
      </c>
      <c r="D25" s="240"/>
      <c r="E25" s="32"/>
      <c r="F25" s="33"/>
      <c r="G25" s="299"/>
    </row>
    <row r="26" spans="2:7" s="14" customFormat="1" ht="31.5" x14ac:dyDescent="0.25">
      <c r="B26" s="205" t="s">
        <v>8</v>
      </c>
      <c r="C26" s="303" t="s">
        <v>238</v>
      </c>
      <c r="D26" s="240"/>
      <c r="E26" s="32"/>
      <c r="F26" s="33"/>
      <c r="G26" s="299"/>
    </row>
    <row r="27" spans="2:7" s="14" customFormat="1" ht="31.5" x14ac:dyDescent="0.25">
      <c r="B27" s="205" t="s">
        <v>32</v>
      </c>
      <c r="C27" s="303" t="s">
        <v>239</v>
      </c>
      <c r="D27" s="240"/>
      <c r="E27" s="32"/>
      <c r="F27" s="33"/>
      <c r="G27" s="299"/>
    </row>
    <row r="28" spans="2:7" ht="18" customHeight="1" x14ac:dyDescent="0.25">
      <c r="B28" s="205" t="s">
        <v>8</v>
      </c>
      <c r="C28" s="205" t="s">
        <v>101</v>
      </c>
      <c r="D28" s="240"/>
      <c r="E28" s="32"/>
      <c r="F28" s="33"/>
      <c r="G28" s="34"/>
    </row>
    <row r="29" spans="2:7" ht="18" customHeight="1" x14ac:dyDescent="0.25">
      <c r="B29" s="205" t="s">
        <v>32</v>
      </c>
      <c r="C29" s="205" t="s">
        <v>101</v>
      </c>
      <c r="D29" s="240"/>
      <c r="E29" s="32"/>
      <c r="G29" s="27"/>
    </row>
    <row r="30" spans="2:7" x14ac:dyDescent="0.25">
      <c r="D30" s="191"/>
    </row>
  </sheetData>
  <sheetProtection algorithmName="SHA-512" hashValue="rQ6fAv3W/hCWzFjCPLVl2OsCmeAHe+r9ZnoilLDIiKdY6DuyuD+KAtoLNQey3X2TO/6PNGdoAByveZqoOBH7lA==" saltValue="xdQW4Dpho/cgPq0wsWq2Pg==" spinCount="100000" sheet="1" objects="1" scenarios="1"/>
  <dataValidations count="2">
    <dataValidation type="whole" operator="greaterThanOrEqual" allowBlank="1" showInputMessage="1" showErrorMessage="1" sqref="D16:D29" xr:uid="{00000000-0002-0000-0300-000000000000}">
      <formula1>0</formula1>
    </dataValidation>
    <dataValidation operator="greaterThanOrEqual" allowBlank="1" showInputMessage="1" showErrorMessage="1" sqref="E16:E29" xr:uid="{00000000-0002-0000-0300-000001000000}"/>
  </dataValidations>
  <pageMargins left="0" right="0.7" top="0" bottom="0.75" header="0.3" footer="0.3"/>
  <pageSetup scale="69" orientation="landscape" r:id="rId1"/>
  <headerFooter>
    <oddFooter>&amp;CPage 3 of 6
Project Data Inputs Worksheet&amp;R&amp;K000000September 29, 2017</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pageSetUpPr fitToPage="1"/>
  </sheetPr>
  <dimension ref="A1:Q39"/>
  <sheetViews>
    <sheetView showGridLines="0" showRuler="0" zoomScaleNormal="100" workbookViewId="0">
      <selection activeCell="B39" sqref="B39"/>
    </sheetView>
  </sheetViews>
  <sheetFormatPr defaultColWidth="9.140625" defaultRowHeight="15.75" x14ac:dyDescent="0.25"/>
  <cols>
    <col min="1" max="1" width="5" style="17" customWidth="1"/>
    <col min="2" max="2" width="46" style="17" customWidth="1"/>
    <col min="3" max="3" width="50.42578125" style="17" customWidth="1"/>
    <col min="4" max="5" width="15.7109375" style="17" customWidth="1"/>
    <col min="6" max="6" width="19.5703125" style="17" customWidth="1"/>
    <col min="7" max="10" width="9.140625" style="17" customWidth="1"/>
    <col min="11" max="11" width="11.85546875" style="17" customWidth="1"/>
    <col min="12" max="14" width="9.140625" style="17" customWidth="1"/>
    <col min="15" max="16" width="9.140625" style="17"/>
    <col min="17" max="17" width="11" style="17" customWidth="1"/>
    <col min="18" max="19" width="9.140625" style="17"/>
    <col min="20" max="20" width="10" style="17" customWidth="1"/>
    <col min="21" max="21" width="10.85546875" style="17" customWidth="1"/>
    <col min="22" max="16384" width="9.140625" style="17"/>
  </cols>
  <sheetData>
    <row r="1" spans="2:5" s="36" customFormat="1" ht="18.75" customHeight="1" x14ac:dyDescent="0.25">
      <c r="C1" s="170" t="s">
        <v>31</v>
      </c>
      <c r="D1" s="64"/>
      <c r="E1" s="64"/>
    </row>
    <row r="2" spans="2:5" s="36" customFormat="1" ht="13.5" customHeight="1" x14ac:dyDescent="0.25">
      <c r="C2" s="190" t="s">
        <v>243</v>
      </c>
      <c r="D2" s="65"/>
      <c r="E2" s="65"/>
    </row>
    <row r="3" spans="2:5" s="36" customFormat="1" ht="18.75" customHeight="1" x14ac:dyDescent="0.25">
      <c r="C3" s="170" t="s">
        <v>62</v>
      </c>
      <c r="D3" s="64"/>
      <c r="E3" s="64"/>
    </row>
    <row r="4" spans="2:5" s="36" customFormat="1" ht="18.75" customHeight="1" x14ac:dyDescent="0.25">
      <c r="C4" s="172" t="s">
        <v>7</v>
      </c>
      <c r="D4" s="66"/>
      <c r="E4" s="66"/>
    </row>
    <row r="5" spans="2:5" s="36" customFormat="1" ht="10.5" customHeight="1" x14ac:dyDescent="0.3">
      <c r="C5" s="171"/>
      <c r="D5" s="65"/>
      <c r="E5" s="65"/>
    </row>
    <row r="6" spans="2:5" s="36" customFormat="1" ht="18.75" customHeight="1" x14ac:dyDescent="0.25">
      <c r="C6" s="170" t="s">
        <v>61</v>
      </c>
      <c r="D6" s="64"/>
      <c r="E6" s="64"/>
    </row>
    <row r="7" spans="2:5" s="36" customFormat="1" ht="14.25" customHeight="1" x14ac:dyDescent="0.25">
      <c r="C7" s="46"/>
      <c r="D7" s="46"/>
      <c r="E7" s="46"/>
    </row>
    <row r="8" spans="2:5" s="36" customFormat="1" ht="17.25" customHeight="1" x14ac:dyDescent="0.25">
      <c r="B8" s="57" t="s">
        <v>73</v>
      </c>
      <c r="C8" s="57"/>
      <c r="D8" s="46"/>
    </row>
    <row r="9" spans="2:5" s="36" customFormat="1" ht="18.75" customHeight="1" x14ac:dyDescent="0.25">
      <c r="B9" s="58" t="s">
        <v>72</v>
      </c>
      <c r="C9" s="59" t="str">
        <f>IF('Project Info'!C11="","",'Project Info'!C11)</f>
        <v/>
      </c>
      <c r="D9" s="268"/>
    </row>
    <row r="10" spans="2:5" s="36" customFormat="1" ht="31.5" x14ac:dyDescent="0.25">
      <c r="B10" s="186" t="s">
        <v>77</v>
      </c>
      <c r="C10" s="276">
        <f>IF('Project Info'!C17=0,0,'Project Info'!C17)</f>
        <v>0</v>
      </c>
      <c r="D10" s="46"/>
    </row>
    <row r="11" spans="2:5" ht="18.75" customHeight="1" x14ac:dyDescent="0.25">
      <c r="B11" s="58" t="s">
        <v>71</v>
      </c>
      <c r="C11" s="276" t="str">
        <f>IF('Project Info'!C18="","",'Project Info'!C18)</f>
        <v/>
      </c>
      <c r="E11" s="37"/>
    </row>
    <row r="12" spans="2:5" ht="18.75" customHeight="1" x14ac:dyDescent="0.25">
      <c r="B12" s="58" t="s">
        <v>70</v>
      </c>
      <c r="C12" s="276" t="str">
        <f>IF('Project Info'!C19="","",'Project Info'!C19)</f>
        <v/>
      </c>
      <c r="D12" s="21"/>
      <c r="E12" s="47"/>
    </row>
    <row r="13" spans="2:5" x14ac:dyDescent="0.25">
      <c r="B13" s="58" t="s">
        <v>69</v>
      </c>
      <c r="C13" s="276">
        <f>IF('Project Info'!C20="","",'Project Info'!C20)</f>
        <v>0</v>
      </c>
      <c r="D13" s="22"/>
      <c r="E13" s="47"/>
    </row>
    <row r="14" spans="2:5" ht="13.5" customHeight="1" x14ac:dyDescent="0.25">
      <c r="B14" s="41"/>
      <c r="C14" s="42"/>
      <c r="D14" s="22"/>
      <c r="E14" s="47"/>
    </row>
    <row r="15" spans="2:5" ht="17.25" customHeight="1" x14ac:dyDescent="0.25">
      <c r="B15" s="57" t="s">
        <v>68</v>
      </c>
      <c r="C15" s="57"/>
      <c r="D15" s="22"/>
      <c r="E15" s="47"/>
    </row>
    <row r="16" spans="2:5" ht="18.75" x14ac:dyDescent="0.25">
      <c r="B16" s="59" t="s">
        <v>197</v>
      </c>
      <c r="C16" s="217" t="str">
        <f>IF(D37=0,"",D37)</f>
        <v/>
      </c>
      <c r="D16" s="22"/>
      <c r="E16" s="47"/>
    </row>
    <row r="17" spans="1:12" ht="34.5" x14ac:dyDescent="0.25">
      <c r="B17" s="60" t="s">
        <v>194</v>
      </c>
      <c r="C17" s="274" t="str">
        <f>IF(C10=0,"",(D37/C10))</f>
        <v/>
      </c>
      <c r="D17" s="22"/>
      <c r="E17" s="47"/>
    </row>
    <row r="18" spans="1:12" ht="18.75" x14ac:dyDescent="0.25">
      <c r="B18" s="60" t="s">
        <v>196</v>
      </c>
      <c r="C18" s="273" t="str">
        <f>IF(C13=0,"",(D37/C13))</f>
        <v/>
      </c>
      <c r="D18" s="22"/>
      <c r="E18" s="47"/>
    </row>
    <row r="19" spans="1:12" ht="10.5" customHeight="1" x14ac:dyDescent="0.25">
      <c r="B19" s="41"/>
      <c r="C19" s="41"/>
      <c r="D19" s="42"/>
      <c r="E19" s="22"/>
      <c r="F19" s="47"/>
    </row>
    <row r="20" spans="1:12" ht="18.75" customHeight="1" x14ac:dyDescent="0.25">
      <c r="B20" s="39" t="s">
        <v>121</v>
      </c>
    </row>
    <row r="21" spans="1:12" ht="7.5" customHeight="1" x14ac:dyDescent="0.25">
      <c r="B21" s="39"/>
    </row>
    <row r="22" spans="1:12" ht="33" customHeight="1" x14ac:dyDescent="0.25">
      <c r="B22" s="61" t="s">
        <v>104</v>
      </c>
      <c r="C22" s="61" t="s">
        <v>103</v>
      </c>
      <c r="D22" s="43" t="s">
        <v>135</v>
      </c>
      <c r="E22" s="43" t="s">
        <v>136</v>
      </c>
      <c r="F22" s="44" t="s">
        <v>30</v>
      </c>
    </row>
    <row r="23" spans="1:12" x14ac:dyDescent="0.25">
      <c r="B23" s="31" t="s">
        <v>8</v>
      </c>
      <c r="C23" s="62" t="s">
        <v>108</v>
      </c>
      <c r="D23" s="184">
        <f>'Project Data Inputs'!$D16*'GHG ERFs &amp; Defaults'!$D12</f>
        <v>0</v>
      </c>
      <c r="E23" s="184">
        <f>'Project Data Inputs'!$D16*'GHG ERFs &amp; Defaults'!E12</f>
        <v>0</v>
      </c>
      <c r="F23" s="184">
        <f>'Project Data Inputs'!$D16*'GHG ERFs &amp; Defaults'!F12</f>
        <v>0</v>
      </c>
      <c r="J23" s="48"/>
      <c r="K23" s="48"/>
      <c r="L23" s="48"/>
    </row>
    <row r="24" spans="1:12" x14ac:dyDescent="0.25">
      <c r="B24" s="31" t="s">
        <v>32</v>
      </c>
      <c r="C24" s="62" t="s">
        <v>108</v>
      </c>
      <c r="D24" s="184">
        <f>'Project Data Inputs'!$D17*'GHG ERFs &amp; Defaults'!$D13</f>
        <v>0</v>
      </c>
      <c r="E24" s="184">
        <f>'Project Data Inputs'!$D17*'GHG ERFs &amp; Defaults'!E13</f>
        <v>0</v>
      </c>
      <c r="F24" s="184">
        <f>'Project Data Inputs'!$D17*'GHG ERFs &amp; Defaults'!F13</f>
        <v>0</v>
      </c>
      <c r="J24" s="48"/>
      <c r="K24" s="48"/>
      <c r="L24" s="48"/>
    </row>
    <row r="25" spans="1:12" x14ac:dyDescent="0.25">
      <c r="A25" s="286"/>
      <c r="B25" s="31" t="s">
        <v>8</v>
      </c>
      <c r="C25" s="62" t="s">
        <v>109</v>
      </c>
      <c r="D25" s="184">
        <f>'Project Data Inputs'!$D18*'GHG ERFs &amp; Defaults'!$D14</f>
        <v>0</v>
      </c>
      <c r="E25" s="184">
        <f>'Project Data Inputs'!$D18*'GHG ERFs &amp; Defaults'!E14</f>
        <v>0</v>
      </c>
      <c r="F25" s="184">
        <f>'Project Data Inputs'!$D18*'GHG ERFs &amp; Defaults'!F14</f>
        <v>0</v>
      </c>
      <c r="J25" s="48"/>
      <c r="K25" s="48"/>
      <c r="L25" s="48"/>
    </row>
    <row r="26" spans="1:12" x14ac:dyDescent="0.25">
      <c r="A26" s="286"/>
      <c r="B26" s="31" t="s">
        <v>32</v>
      </c>
      <c r="C26" s="62" t="s">
        <v>109</v>
      </c>
      <c r="D26" s="184">
        <f>'Project Data Inputs'!$D19*'GHG ERFs &amp; Defaults'!$D15</f>
        <v>0</v>
      </c>
      <c r="E26" s="184">
        <f>'Project Data Inputs'!$D19*'GHG ERFs &amp; Defaults'!E15</f>
        <v>0</v>
      </c>
      <c r="F26" s="184">
        <f>'Project Data Inputs'!$D19*'GHG ERFs &amp; Defaults'!F15</f>
        <v>0</v>
      </c>
      <c r="J26" s="48"/>
      <c r="K26" s="48"/>
      <c r="L26" s="48"/>
    </row>
    <row r="27" spans="1:12" ht="31.5" x14ac:dyDescent="0.25">
      <c r="B27" s="31" t="s">
        <v>8</v>
      </c>
      <c r="C27" s="62" t="s">
        <v>221</v>
      </c>
      <c r="D27" s="184">
        <f>'Project Data Inputs'!$D20*'GHG ERFs &amp; Defaults'!$D12</f>
        <v>0</v>
      </c>
      <c r="E27" s="184">
        <f>'Project Data Inputs'!$D20*'GHG ERFs &amp; Defaults'!E12</f>
        <v>0</v>
      </c>
      <c r="F27" s="184">
        <f>'Project Data Inputs'!$D20*'GHG ERFs &amp; Defaults'!F12</f>
        <v>0</v>
      </c>
      <c r="J27" s="48"/>
      <c r="K27" s="48"/>
      <c r="L27" s="48"/>
    </row>
    <row r="28" spans="1:12" ht="31.5" x14ac:dyDescent="0.25">
      <c r="B28" s="31" t="s">
        <v>32</v>
      </c>
      <c r="C28" s="62" t="s">
        <v>221</v>
      </c>
      <c r="D28" s="184">
        <f>'Project Data Inputs'!$D21*'GHG ERFs &amp; Defaults'!$D13</f>
        <v>0</v>
      </c>
      <c r="E28" s="184">
        <f>'Project Data Inputs'!$D21*'GHG ERFs &amp; Defaults'!E13</f>
        <v>0</v>
      </c>
      <c r="F28" s="184">
        <f>'Project Data Inputs'!$D21*'GHG ERFs &amp; Defaults'!F13</f>
        <v>0</v>
      </c>
      <c r="J28" s="48"/>
      <c r="K28" s="48"/>
      <c r="L28" s="48"/>
    </row>
    <row r="29" spans="1:12" x14ac:dyDescent="0.25">
      <c r="B29" s="35" t="s">
        <v>8</v>
      </c>
      <c r="C29" s="79" t="s">
        <v>98</v>
      </c>
      <c r="D29" s="184">
        <f>'Project Data Inputs'!$D22*'GHG ERFs &amp; Defaults'!$D16</f>
        <v>0</v>
      </c>
      <c r="E29" s="184">
        <f>'Project Data Inputs'!$D22*'GHG ERFs &amp; Defaults'!E16</f>
        <v>0</v>
      </c>
      <c r="F29" s="184">
        <f>'Project Data Inputs'!$D22*'GHG ERFs &amp; Defaults'!F16</f>
        <v>0</v>
      </c>
      <c r="J29" s="48"/>
      <c r="K29" s="48"/>
      <c r="L29" s="48"/>
    </row>
    <row r="30" spans="1:12" x14ac:dyDescent="0.25">
      <c r="B30" s="35" t="s">
        <v>32</v>
      </c>
      <c r="C30" s="79" t="s">
        <v>98</v>
      </c>
      <c r="D30" s="184">
        <f>'Project Data Inputs'!$D23*'GHG ERFs &amp; Defaults'!$D17</f>
        <v>0</v>
      </c>
      <c r="E30" s="184">
        <f>'Project Data Inputs'!$D23*'GHG ERFs &amp; Defaults'!E17</f>
        <v>0</v>
      </c>
      <c r="F30" s="184">
        <f>'Project Data Inputs'!$D23*'GHG ERFs &amp; Defaults'!F17</f>
        <v>0</v>
      </c>
      <c r="J30" s="48"/>
      <c r="K30" s="48"/>
      <c r="L30" s="48"/>
    </row>
    <row r="31" spans="1:12" x14ac:dyDescent="0.25">
      <c r="B31" s="35" t="s">
        <v>8</v>
      </c>
      <c r="C31" s="80" t="s">
        <v>240</v>
      </c>
      <c r="D31" s="184">
        <f>'Project Data Inputs'!$D$24*'GHG ERFs &amp; Defaults'!$D$18</f>
        <v>0</v>
      </c>
      <c r="E31" s="184">
        <f>'Project Data Inputs'!$D24*'GHG ERFs &amp; Defaults'!E18</f>
        <v>0</v>
      </c>
      <c r="F31" s="184">
        <f>'Project Data Inputs'!$D24*'GHG ERFs &amp; Defaults'!$F$18</f>
        <v>0</v>
      </c>
      <c r="J31" s="48"/>
      <c r="K31" s="48"/>
      <c r="L31" s="48"/>
    </row>
    <row r="32" spans="1:12" x14ac:dyDescent="0.25">
      <c r="B32" s="35" t="s">
        <v>32</v>
      </c>
      <c r="C32" s="80" t="s">
        <v>224</v>
      </c>
      <c r="D32" s="184">
        <f>'Project Data Inputs'!$D$25*'GHG ERFs &amp; Defaults'!$D$19</f>
        <v>0</v>
      </c>
      <c r="E32" s="184">
        <f>'Project Data Inputs'!$D25*'GHG ERFs &amp; Defaults'!E19</f>
        <v>0</v>
      </c>
      <c r="F32" s="184">
        <f>'Project Data Inputs'!$D25*'GHG ERFs &amp; Defaults'!$F$19</f>
        <v>0</v>
      </c>
      <c r="J32" s="48"/>
      <c r="K32" s="48"/>
      <c r="L32" s="48"/>
    </row>
    <row r="33" spans="1:17" ht="31.5" x14ac:dyDescent="0.25">
      <c r="B33" s="35" t="s">
        <v>8</v>
      </c>
      <c r="C33" s="80" t="s">
        <v>238</v>
      </c>
      <c r="D33" s="184">
        <f>('Project Data Inputs'!$D$26*'GHG ERFs &amp; Defaults'!$D$18)*0.9</f>
        <v>0</v>
      </c>
      <c r="E33" s="184">
        <f>('Project Data Inputs'!$D26*'GHG ERFs &amp; Defaults'!E18)*0.9</f>
        <v>0</v>
      </c>
      <c r="F33" s="184">
        <f>('Project Data Inputs'!$D26*'GHG ERFs &amp; Defaults'!$F$18)*0.9</f>
        <v>0</v>
      </c>
      <c r="J33" s="48"/>
      <c r="K33" s="48"/>
      <c r="L33" s="48"/>
    </row>
    <row r="34" spans="1:17" ht="31.5" x14ac:dyDescent="0.25">
      <c r="B34" s="35" t="s">
        <v>32</v>
      </c>
      <c r="C34" s="80" t="s">
        <v>239</v>
      </c>
      <c r="D34" s="184">
        <f>('Project Data Inputs'!$D$27*'GHG ERFs &amp; Defaults'!$D$19)*0.9</f>
        <v>0</v>
      </c>
      <c r="E34" s="184">
        <f>('Project Data Inputs'!$D27*'GHG ERFs &amp; Defaults'!E19)*0.9</f>
        <v>0</v>
      </c>
      <c r="F34" s="184">
        <f>('Project Data Inputs'!$D27*'GHG ERFs &amp; Defaults'!$F$19)*0.9</f>
        <v>0</v>
      </c>
      <c r="J34" s="48"/>
      <c r="K34" s="48"/>
      <c r="L34" s="48"/>
    </row>
    <row r="35" spans="1:17" x14ac:dyDescent="0.25">
      <c r="B35" s="31" t="s">
        <v>8</v>
      </c>
      <c r="C35" s="62" t="s">
        <v>99</v>
      </c>
      <c r="D35" s="184">
        <f>'Project Data Inputs'!$D28*'GHG ERFs &amp; Defaults'!$D20</f>
        <v>0</v>
      </c>
      <c r="E35" s="184">
        <f>'Project Data Inputs'!$D28*'GHG ERFs &amp; Defaults'!E20</f>
        <v>0</v>
      </c>
      <c r="F35" s="184">
        <f>'Project Data Inputs'!$D28*'GHG ERFs &amp; Defaults'!F20</f>
        <v>0</v>
      </c>
      <c r="J35" s="48"/>
      <c r="K35" s="48"/>
      <c r="L35" s="48"/>
    </row>
    <row r="36" spans="1:17" x14ac:dyDescent="0.25">
      <c r="B36" s="31" t="s">
        <v>32</v>
      </c>
      <c r="C36" s="62" t="s">
        <v>99</v>
      </c>
      <c r="D36" s="184">
        <f>'Project Data Inputs'!$D29*'GHG ERFs &amp; Defaults'!$D21</f>
        <v>0</v>
      </c>
      <c r="E36" s="184">
        <f>'Project Data Inputs'!$D29*'GHG ERFs &amp; Defaults'!E21</f>
        <v>0</v>
      </c>
      <c r="F36" s="184">
        <f>'Project Data Inputs'!$D29*'GHG ERFs &amp; Defaults'!F21</f>
        <v>0</v>
      </c>
      <c r="J36" s="48"/>
      <c r="K36" s="48"/>
      <c r="L36" s="48"/>
    </row>
    <row r="37" spans="1:17" ht="18" customHeight="1" x14ac:dyDescent="0.25">
      <c r="B37" s="63" t="s">
        <v>12</v>
      </c>
      <c r="C37" s="63"/>
      <c r="D37" s="45">
        <f>SUM(D23:D36)</f>
        <v>0</v>
      </c>
      <c r="E37" s="45">
        <f>SUM(E23:E36)</f>
        <v>0</v>
      </c>
      <c r="F37" s="45">
        <f>SUM(F23:F36)</f>
        <v>0</v>
      </c>
    </row>
    <row r="39" spans="1:17" x14ac:dyDescent="0.25">
      <c r="A39" s="294" t="s">
        <v>210</v>
      </c>
      <c r="B39" s="291" t="s">
        <v>245</v>
      </c>
      <c r="C39" s="291"/>
      <c r="D39" s="291"/>
      <c r="E39" s="291"/>
      <c r="F39" s="291"/>
      <c r="G39" s="291"/>
      <c r="H39" s="291"/>
      <c r="I39" s="291"/>
      <c r="J39" s="291"/>
      <c r="K39" s="291"/>
      <c r="L39" s="306"/>
      <c r="M39" s="306"/>
      <c r="N39" s="306"/>
      <c r="O39" s="306"/>
      <c r="P39" s="306"/>
      <c r="Q39" s="306"/>
    </row>
  </sheetData>
  <sheetProtection algorithmName="SHA-512" hashValue="flPbr6mGnHovJjcMWpMJAcdz5oat/VKZLfQm0+9ti9lQK9jO9i9gnOV/STuSOk8oaOPU2p0ad35n6nFDs8Xg5Q==" saltValue="TUWG7nbU1YzovGzni0IgOg==" spinCount="100000" sheet="1" objects="1" scenarios="1"/>
  <pageMargins left="0" right="0.7" top="0" bottom="0.75" header="0.3" footer="0.3"/>
  <pageSetup scale="58" orientation="landscape" r:id="rId1"/>
  <headerFooter>
    <oddFooter>&amp;CPage 4 of 6
Emissions Summary Worksheet&amp;R&amp;K000000September 29, 2017</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1"/>
    <pageSetUpPr fitToPage="1"/>
  </sheetPr>
  <dimension ref="A1:P158"/>
  <sheetViews>
    <sheetView showGridLines="0" zoomScaleNormal="100" workbookViewId="0">
      <selection activeCell="B78" sqref="B78"/>
    </sheetView>
  </sheetViews>
  <sheetFormatPr defaultColWidth="9.140625" defaultRowHeight="15.75" x14ac:dyDescent="0.25"/>
  <cols>
    <col min="1" max="1" width="4.42578125" style="121" customWidth="1"/>
    <col min="2" max="2" width="37.7109375" style="121" customWidth="1"/>
    <col min="3" max="3" width="53.5703125" style="121" customWidth="1"/>
    <col min="4" max="4" width="21.7109375" style="121" customWidth="1"/>
    <col min="5" max="5" width="24.5703125" style="121" bestFit="1" customWidth="1"/>
    <col min="6" max="6" width="24.5703125" style="122" customWidth="1"/>
    <col min="7" max="7" width="17.85546875" style="122" customWidth="1"/>
    <col min="8" max="8" width="7.7109375" style="122" customWidth="1"/>
    <col min="9" max="9" width="7.42578125" style="121" customWidth="1"/>
    <col min="10" max="10" width="55" style="121" customWidth="1"/>
    <col min="11" max="11" width="9.140625" style="121"/>
    <col min="12" max="12" width="16.140625" style="121" bestFit="1" customWidth="1"/>
    <col min="13" max="13" width="9.5703125" style="121" bestFit="1" customWidth="1"/>
    <col min="14" max="14" width="10.85546875" style="121" bestFit="1" customWidth="1"/>
    <col min="15" max="19" width="9.140625" style="121"/>
    <col min="20" max="20" width="12.42578125" style="121" bestFit="1" customWidth="1"/>
    <col min="21" max="22" width="9.5703125" style="121" bestFit="1" customWidth="1"/>
    <col min="23" max="16384" width="9.140625" style="121"/>
  </cols>
  <sheetData>
    <row r="1" spans="2:15" s="36" customFormat="1" ht="18.75" customHeight="1" x14ac:dyDescent="0.25">
      <c r="C1" s="170" t="s">
        <v>31</v>
      </c>
      <c r="D1" s="64"/>
      <c r="E1" s="64"/>
      <c r="F1" s="64"/>
      <c r="G1" s="64"/>
    </row>
    <row r="2" spans="2:15" s="36" customFormat="1" ht="15" customHeight="1" x14ac:dyDescent="0.25">
      <c r="C2" s="190" t="s">
        <v>243</v>
      </c>
      <c r="D2" s="65"/>
      <c r="E2" s="65"/>
      <c r="F2" s="65"/>
      <c r="G2" s="65"/>
    </row>
    <row r="3" spans="2:15" s="36" customFormat="1" ht="18.75" customHeight="1" x14ac:dyDescent="0.25">
      <c r="C3" s="170" t="s">
        <v>62</v>
      </c>
      <c r="D3" s="64"/>
      <c r="E3" s="64"/>
      <c r="F3" s="64"/>
      <c r="G3" s="64"/>
    </row>
    <row r="4" spans="2:15" s="36" customFormat="1" ht="18.75" customHeight="1" x14ac:dyDescent="0.25">
      <c r="C4" s="172" t="s">
        <v>7</v>
      </c>
      <c r="D4" s="66"/>
      <c r="E4" s="66"/>
      <c r="F4" s="66"/>
      <c r="G4" s="66"/>
    </row>
    <row r="5" spans="2:15" s="36" customFormat="1" ht="15" customHeight="1" x14ac:dyDescent="0.3">
      <c r="C5" s="171"/>
      <c r="D5" s="65"/>
      <c r="E5" s="65"/>
      <c r="F5" s="65"/>
      <c r="G5" s="65"/>
    </row>
    <row r="6" spans="2:15" s="36" customFormat="1" ht="18.75" customHeight="1" x14ac:dyDescent="0.25">
      <c r="C6" s="170" t="s">
        <v>61</v>
      </c>
      <c r="D6" s="64"/>
      <c r="E6" s="64"/>
      <c r="F6" s="64"/>
      <c r="G6" s="64"/>
    </row>
    <row r="7" spans="2:15" ht="18.75" customHeight="1" x14ac:dyDescent="0.25"/>
    <row r="8" spans="2:15" ht="18.75" customHeight="1" x14ac:dyDescent="0.25">
      <c r="B8" s="123" t="s">
        <v>78</v>
      </c>
    </row>
    <row r="9" spans="2:15" ht="6.75" customHeight="1" thickBot="1" x14ac:dyDescent="0.3">
      <c r="B9" s="123"/>
      <c r="G9" s="38"/>
      <c r="H9" s="38"/>
      <c r="I9" s="40"/>
      <c r="J9" s="40"/>
    </row>
    <row r="10" spans="2:15" ht="18.75" customHeight="1" x14ac:dyDescent="0.25">
      <c r="B10" s="227" t="s">
        <v>113</v>
      </c>
      <c r="C10" s="228"/>
      <c r="D10" s="241" t="s">
        <v>118</v>
      </c>
      <c r="E10" s="242"/>
      <c r="F10" s="243"/>
      <c r="G10" s="143"/>
      <c r="H10" s="143"/>
      <c r="I10" s="143"/>
      <c r="J10" s="40"/>
    </row>
    <row r="11" spans="2:15" ht="36.75" thickBot="1" x14ac:dyDescent="0.4">
      <c r="B11" s="230" t="s">
        <v>104</v>
      </c>
      <c r="C11" s="231" t="s">
        <v>103</v>
      </c>
      <c r="D11" s="232" t="s">
        <v>192</v>
      </c>
      <c r="E11" s="233" t="s">
        <v>193</v>
      </c>
      <c r="F11" s="234" t="s">
        <v>30</v>
      </c>
      <c r="G11" s="38"/>
      <c r="H11" s="38"/>
      <c r="I11" s="40"/>
      <c r="J11" s="40"/>
      <c r="K11" s="180"/>
      <c r="L11" s="180"/>
      <c r="M11" s="180"/>
      <c r="N11" s="40"/>
      <c r="O11" s="40"/>
    </row>
    <row r="12" spans="2:15" ht="31.5" x14ac:dyDescent="0.25">
      <c r="B12" s="279" t="s">
        <v>8</v>
      </c>
      <c r="C12" s="280" t="s">
        <v>211</v>
      </c>
      <c r="D12" s="281">
        <f>(((D37*D48*D72+D37*D49*D73+D37*D50*D74)/D80)-((D38*D48*D72+D38*D49*D73+D38*D50*(1-(D51/100))*D74)/D80))*D77</f>
        <v>82.644633386428254</v>
      </c>
      <c r="E12" s="282">
        <f>((D31*D69*D58*D64/100)-(D34*D69*D60*D64/100))*D77</f>
        <v>1238.5947501529411</v>
      </c>
      <c r="F12" s="283">
        <f t="shared" ref="F12:F21" si="0">E12*$D$65/100</f>
        <v>154.82434376911763</v>
      </c>
      <c r="J12" s="40"/>
      <c r="K12" s="181"/>
      <c r="L12" s="181"/>
      <c r="M12" s="181"/>
      <c r="N12" s="40"/>
      <c r="O12" s="40"/>
    </row>
    <row r="13" spans="2:15" ht="31.5" x14ac:dyDescent="0.25">
      <c r="B13" s="176" t="s">
        <v>32</v>
      </c>
      <c r="C13" s="219" t="s">
        <v>211</v>
      </c>
      <c r="D13" s="277">
        <f>(((D42*D48*D72+D42*D49*D73+D42*D50*D74)/D80)-((D43*D48*D72+D43*D49*D73+D43*D50*(1-(D51/100))*D74)/D80))*D77</f>
        <v>29.647355143378817</v>
      </c>
      <c r="E13" s="260">
        <f>((D32*D69*D59*D64/100)-(D35*D69*D60*D64/100))*D77</f>
        <v>2284.7545698352938</v>
      </c>
      <c r="F13" s="278">
        <f t="shared" si="0"/>
        <v>285.59432122941172</v>
      </c>
      <c r="J13" s="40"/>
      <c r="K13" s="182"/>
      <c r="L13" s="182"/>
      <c r="M13" s="182"/>
      <c r="N13" s="115"/>
      <c r="O13" s="40"/>
    </row>
    <row r="14" spans="2:15" x14ac:dyDescent="0.25">
      <c r="B14" s="176" t="s">
        <v>8</v>
      </c>
      <c r="C14" s="219" t="s">
        <v>109</v>
      </c>
      <c r="D14" s="277">
        <f>(((D37*D48*D72+D37*D49*D73+D37*D50*D74)/D80)-((D38*D48*D72+D38*D49*D73+D38*D50*(1-(D52/100))*D74)/D80))*D77</f>
        <v>82.646145836080137</v>
      </c>
      <c r="E14" s="260">
        <f>((D31*D69*D58*D64/100)-(D34*D69*D61*D64/100))*D77</f>
        <v>1217.2157083058823</v>
      </c>
      <c r="F14" s="278">
        <f t="shared" si="0"/>
        <v>152.15196353823529</v>
      </c>
      <c r="J14" s="40"/>
      <c r="K14" s="182"/>
      <c r="L14" s="182"/>
      <c r="M14" s="182"/>
      <c r="N14" s="115"/>
      <c r="O14" s="40"/>
    </row>
    <row r="15" spans="2:15" x14ac:dyDescent="0.25">
      <c r="B15" s="176" t="s">
        <v>32</v>
      </c>
      <c r="C15" s="219" t="s">
        <v>109</v>
      </c>
      <c r="D15" s="277">
        <f>(((D42*D48*D72+D42*D49*D73+D42*D50*D74)/D80)-((D43*D48*D72+D43*D49*D73+D43*D50*(1-(D52/100))*D74)/D80))*D77</f>
        <v>29.665504539201386</v>
      </c>
      <c r="E15" s="260">
        <f>((D32*D69*D59*D64/100)-(D35*D69*D61*D64/100))*D77</f>
        <v>2028.2060676705878</v>
      </c>
      <c r="F15" s="278">
        <f t="shared" si="0"/>
        <v>253.52575845882347</v>
      </c>
      <c r="J15" s="40"/>
      <c r="K15" s="182"/>
      <c r="L15" s="182"/>
      <c r="M15" s="182"/>
      <c r="N15" s="115"/>
      <c r="O15" s="40"/>
    </row>
    <row r="16" spans="2:15" x14ac:dyDescent="0.25">
      <c r="B16" s="176" t="s">
        <v>8</v>
      </c>
      <c r="C16" s="220" t="s">
        <v>98</v>
      </c>
      <c r="D16" s="288">
        <f>(((D37*D48*D72+D37*D49*D73+D37*D50*D74)/D80)-((D39*D48*D72+D39*D49*D73+D39*D50*D74)/D80))*D77</f>
        <v>82.007971501192642</v>
      </c>
      <c r="E16" s="289">
        <f>((D31*D69*D58*D64/100)-(D34*D69*D62*D64/100))*D77</f>
        <v>1243.1563452</v>
      </c>
      <c r="F16" s="278">
        <f t="shared" si="0"/>
        <v>155.39454315</v>
      </c>
      <c r="J16" s="40"/>
      <c r="K16" s="182"/>
      <c r="L16" s="182"/>
      <c r="M16" s="182"/>
      <c r="N16" s="115"/>
      <c r="O16" s="40"/>
    </row>
    <row r="17" spans="1:15" x14ac:dyDescent="0.25">
      <c r="B17" s="176" t="s">
        <v>32</v>
      </c>
      <c r="C17" s="220" t="s">
        <v>98</v>
      </c>
      <c r="D17" s="288">
        <f>(((D42*D48*D72+D42*D49*D73+D42*D50*D74)/D80)-((D44*D48*D72+D44*D49*D73+D44*D50*D74)/D80))*D77</f>
        <v>22.007412520551579</v>
      </c>
      <c r="E17" s="289">
        <f>((D32*D69*D59*D64/100)-(D35*D69*D62*D64/100))*D77</f>
        <v>2339.4937103999996</v>
      </c>
      <c r="F17" s="278">
        <f t="shared" si="0"/>
        <v>292.43671379999995</v>
      </c>
      <c r="J17" s="40"/>
      <c r="K17" s="182"/>
      <c r="L17" s="182"/>
      <c r="M17" s="182"/>
      <c r="N17" s="115"/>
      <c r="O17" s="40"/>
    </row>
    <row r="18" spans="1:15" x14ac:dyDescent="0.25">
      <c r="B18" s="176" t="s">
        <v>8</v>
      </c>
      <c r="C18" s="220" t="s">
        <v>223</v>
      </c>
      <c r="D18" s="288">
        <f>(((D37*D48*D72+D37*D49*D73+D37*D50*D74)/D80)-(((D40*D53/D80)+D55)))*D78</f>
        <v>65.300827194240156</v>
      </c>
      <c r="E18" s="289">
        <f>D31*D69*D58*D64/100*D78</f>
        <v>944.98034399999995</v>
      </c>
      <c r="F18" s="278">
        <f t="shared" si="0"/>
        <v>118.12254299999999</v>
      </c>
      <c r="J18" s="40"/>
      <c r="K18" s="182"/>
      <c r="L18" s="182"/>
      <c r="M18" s="182"/>
      <c r="N18" s="115"/>
      <c r="O18" s="40"/>
    </row>
    <row r="19" spans="1:15" x14ac:dyDescent="0.25">
      <c r="B19" s="176" t="s">
        <v>32</v>
      </c>
      <c r="C19" s="220" t="s">
        <v>223</v>
      </c>
      <c r="D19" s="288">
        <f>(((D42*D48*D72+D42*D49*D73+D42*D50*D74)/D80)-(((D45*D53/D80)+D55)))*D78</f>
        <v>69.113340753427622</v>
      </c>
      <c r="E19" s="289">
        <f>D32*D69*D59*D64/100*D78</f>
        <v>1905.9773039999995</v>
      </c>
      <c r="F19" s="278">
        <f t="shared" si="0"/>
        <v>238.24716299999992</v>
      </c>
      <c r="J19" s="40"/>
      <c r="K19" s="182"/>
      <c r="L19" s="182"/>
      <c r="M19" s="182"/>
      <c r="N19" s="115"/>
      <c r="O19" s="40"/>
    </row>
    <row r="20" spans="1:15" x14ac:dyDescent="0.25">
      <c r="B20" s="176" t="s">
        <v>8</v>
      </c>
      <c r="C20" s="219" t="s">
        <v>105</v>
      </c>
      <c r="D20" s="277">
        <f>(((D37*D48*D72+D37*D49*D73+D37*D50*D74)/D80)-(D40*D53/D80))*D79</f>
        <v>57.151048908082416</v>
      </c>
      <c r="E20" s="260">
        <f>D31*D69*D58*D64/100*D79</f>
        <v>818.98296479999999</v>
      </c>
      <c r="F20" s="278">
        <f t="shared" si="0"/>
        <v>102.3728706</v>
      </c>
      <c r="J20" s="40"/>
      <c r="K20" s="183"/>
      <c r="L20" s="182"/>
      <c r="M20" s="182"/>
      <c r="N20" s="115"/>
      <c r="O20" s="40"/>
    </row>
    <row r="21" spans="1:15" ht="16.5" thickBot="1" x14ac:dyDescent="0.3">
      <c r="B21" s="314" t="s">
        <v>32</v>
      </c>
      <c r="C21" s="321" t="s">
        <v>105</v>
      </c>
      <c r="D21" s="322">
        <f>(((D42*D48*D72+D42*D49*D73+D42*D50*D74)/D80)-(D45*D53/D80))*D79</f>
        <v>60.455227326044906</v>
      </c>
      <c r="E21" s="316">
        <f>D32*D69*D59*D64/100*D79</f>
        <v>1651.8469967999997</v>
      </c>
      <c r="F21" s="323">
        <f t="shared" si="0"/>
        <v>206.48087459999996</v>
      </c>
      <c r="J21" s="40"/>
      <c r="K21" s="182"/>
      <c r="L21" s="182"/>
      <c r="M21" s="182"/>
      <c r="N21" s="115"/>
      <c r="O21" s="40"/>
    </row>
    <row r="22" spans="1:15" x14ac:dyDescent="0.25">
      <c r="A22" s="290" t="s">
        <v>210</v>
      </c>
      <c r="B22" s="291" t="s">
        <v>245</v>
      </c>
      <c r="C22" s="295"/>
      <c r="D22" s="296"/>
      <c r="E22" s="296"/>
      <c r="F22" s="296"/>
      <c r="G22" s="293"/>
      <c r="H22" s="293"/>
      <c r="I22" s="292"/>
      <c r="J22" s="40"/>
      <c r="K22" s="40"/>
      <c r="L22" s="40"/>
      <c r="M22" s="40"/>
      <c r="N22" s="115"/>
      <c r="O22" s="40"/>
    </row>
    <row r="23" spans="1:15" ht="18" customHeight="1" x14ac:dyDescent="0.25"/>
    <row r="24" spans="1:15" ht="18" customHeight="1" x14ac:dyDescent="0.25">
      <c r="B24" s="221" t="s">
        <v>26</v>
      </c>
      <c r="C24" s="144"/>
      <c r="D24" s="144"/>
      <c r="E24" s="144"/>
      <c r="F24" s="144"/>
      <c r="G24" s="144"/>
      <c r="H24" s="144"/>
      <c r="I24" s="144"/>
      <c r="J24" s="145"/>
    </row>
    <row r="25" spans="1:15" ht="18" customHeight="1" x14ac:dyDescent="0.25">
      <c r="B25" s="224" t="s">
        <v>38</v>
      </c>
      <c r="C25" s="146"/>
      <c r="D25" s="235" t="s">
        <v>13</v>
      </c>
      <c r="E25" s="236" t="s">
        <v>14</v>
      </c>
      <c r="F25" s="146" t="s">
        <v>15</v>
      </c>
      <c r="G25" s="146"/>
      <c r="H25" s="146"/>
      <c r="I25" s="158"/>
      <c r="J25" s="159"/>
    </row>
    <row r="26" spans="1:15" ht="18" customHeight="1" x14ac:dyDescent="0.25">
      <c r="B26" s="87" t="s">
        <v>37</v>
      </c>
      <c r="C26" s="88"/>
      <c r="D26" s="92">
        <v>7</v>
      </c>
      <c r="E26" s="89" t="s">
        <v>28</v>
      </c>
      <c r="F26" s="93" t="s">
        <v>27</v>
      </c>
      <c r="G26" s="93"/>
      <c r="H26" s="93"/>
      <c r="I26" s="91"/>
      <c r="J26" s="128"/>
    </row>
    <row r="27" spans="1:15" ht="18" customHeight="1" x14ac:dyDescent="0.25">
      <c r="B27" s="87" t="s">
        <v>25</v>
      </c>
      <c r="C27" s="88"/>
      <c r="D27" s="94">
        <v>54</v>
      </c>
      <c r="E27" s="91" t="s">
        <v>28</v>
      </c>
      <c r="F27" s="93" t="s">
        <v>35</v>
      </c>
      <c r="G27" s="93"/>
      <c r="H27" s="93"/>
      <c r="I27" s="91"/>
      <c r="J27" s="128"/>
    </row>
    <row r="28" spans="1:15" ht="18" customHeight="1" x14ac:dyDescent="0.25">
      <c r="B28" s="95" t="s">
        <v>107</v>
      </c>
      <c r="C28" s="96"/>
      <c r="D28" s="94">
        <v>68</v>
      </c>
      <c r="E28" s="91" t="s">
        <v>28</v>
      </c>
      <c r="F28" s="93" t="s">
        <v>35</v>
      </c>
      <c r="G28" s="93"/>
      <c r="H28" s="93"/>
      <c r="I28" s="91"/>
      <c r="J28" s="128"/>
    </row>
    <row r="29" spans="1:15" ht="18" customHeight="1" x14ac:dyDescent="0.25">
      <c r="B29" s="87" t="s">
        <v>226</v>
      </c>
      <c r="C29" s="88"/>
      <c r="D29" s="97">
        <v>100</v>
      </c>
      <c r="E29" s="91" t="s">
        <v>28</v>
      </c>
      <c r="F29" s="93" t="s">
        <v>44</v>
      </c>
      <c r="G29" s="93"/>
      <c r="H29" s="93"/>
      <c r="I29" s="88"/>
      <c r="J29" s="129"/>
    </row>
    <row r="30" spans="1:15" ht="18" customHeight="1" x14ac:dyDescent="0.25">
      <c r="B30" s="225" t="s">
        <v>169</v>
      </c>
      <c r="C30" s="88"/>
      <c r="D30" s="97"/>
      <c r="E30" s="91"/>
      <c r="F30" s="93"/>
      <c r="G30" s="93"/>
      <c r="H30" s="93"/>
      <c r="I30" s="147"/>
      <c r="J30" s="128"/>
    </row>
    <row r="31" spans="1:15" ht="18" customHeight="1" x14ac:dyDescent="0.25">
      <c r="B31" s="87" t="s">
        <v>201</v>
      </c>
      <c r="C31" s="88"/>
      <c r="D31" s="100">
        <v>1.8</v>
      </c>
      <c r="E31" s="89" t="s">
        <v>166</v>
      </c>
      <c r="F31" s="88" t="s">
        <v>189</v>
      </c>
      <c r="G31" s="88"/>
      <c r="H31" s="88"/>
      <c r="I31" s="147"/>
      <c r="J31" s="128"/>
    </row>
    <row r="32" spans="1:15" ht="18" customHeight="1" x14ac:dyDescent="0.25">
      <c r="B32" s="87" t="s">
        <v>202</v>
      </c>
      <c r="C32" s="88"/>
      <c r="D32" s="100">
        <v>2.8</v>
      </c>
      <c r="E32" s="89" t="s">
        <v>166</v>
      </c>
      <c r="F32" s="88" t="s">
        <v>189</v>
      </c>
      <c r="G32" s="88"/>
      <c r="H32" s="88"/>
      <c r="I32" s="147"/>
      <c r="J32" s="128"/>
    </row>
    <row r="33" spans="2:10" ht="18" customHeight="1" x14ac:dyDescent="0.25">
      <c r="B33" s="225" t="s">
        <v>200</v>
      </c>
      <c r="C33" s="88"/>
      <c r="D33" s="100"/>
      <c r="E33" s="89"/>
      <c r="F33" s="88"/>
      <c r="G33" s="88"/>
      <c r="H33" s="88"/>
      <c r="I33" s="147"/>
      <c r="J33" s="128"/>
    </row>
    <row r="34" spans="2:10" ht="18" customHeight="1" x14ac:dyDescent="0.25">
      <c r="B34" s="87" t="s">
        <v>214</v>
      </c>
      <c r="C34" s="88"/>
      <c r="D34" s="100">
        <f>D31*D26/D28</f>
        <v>0.18529411764705883</v>
      </c>
      <c r="E34" s="89" t="s">
        <v>179</v>
      </c>
      <c r="F34" s="88"/>
      <c r="G34" s="88"/>
      <c r="H34" s="88"/>
      <c r="I34" s="147"/>
      <c r="J34" s="128"/>
    </row>
    <row r="35" spans="2:10" ht="18" customHeight="1" x14ac:dyDescent="0.25">
      <c r="B35" s="87" t="s">
        <v>213</v>
      </c>
      <c r="C35" s="88"/>
      <c r="D35" s="100">
        <f>D32*D27/D28</f>
        <v>2.2235294117647055</v>
      </c>
      <c r="E35" s="89" t="s">
        <v>179</v>
      </c>
      <c r="F35" s="88"/>
      <c r="G35" s="88"/>
      <c r="H35" s="88"/>
      <c r="I35" s="147"/>
      <c r="J35" s="128"/>
    </row>
    <row r="36" spans="2:10" ht="18" customHeight="1" x14ac:dyDescent="0.25">
      <c r="B36" s="225" t="s">
        <v>171</v>
      </c>
      <c r="C36" s="88"/>
      <c r="D36" s="98"/>
      <c r="E36" s="89"/>
      <c r="F36" s="93"/>
      <c r="G36" s="177"/>
      <c r="H36" s="93"/>
      <c r="I36" s="147"/>
      <c r="J36" s="178"/>
    </row>
    <row r="37" spans="2:10" ht="18" customHeight="1" x14ac:dyDescent="0.25">
      <c r="B37" s="87" t="s">
        <v>39</v>
      </c>
      <c r="C37" s="88"/>
      <c r="D37" s="100">
        <f>D31*D69*D68</f>
        <v>48.454560000000008</v>
      </c>
      <c r="E37" s="89" t="s">
        <v>168</v>
      </c>
      <c r="F37" s="88" t="s">
        <v>16</v>
      </c>
      <c r="G37" s="165"/>
      <c r="H37" s="93"/>
      <c r="I37" s="147"/>
      <c r="J37" s="174"/>
    </row>
    <row r="38" spans="2:10" ht="18" customHeight="1" x14ac:dyDescent="0.25">
      <c r="B38" s="87" t="s">
        <v>212</v>
      </c>
      <c r="C38" s="88"/>
      <c r="D38" s="100">
        <f>D37*D26/D28</f>
        <v>4.9879694117647064</v>
      </c>
      <c r="E38" s="89" t="s">
        <v>168</v>
      </c>
      <c r="F38" s="88" t="s">
        <v>16</v>
      </c>
      <c r="G38" s="166"/>
      <c r="H38" s="165"/>
      <c r="I38" s="108"/>
      <c r="J38" s="175"/>
    </row>
    <row r="39" spans="2:10" ht="18" customHeight="1" x14ac:dyDescent="0.25">
      <c r="B39" s="87" t="s">
        <v>172</v>
      </c>
      <c r="C39" s="88"/>
      <c r="D39" s="100">
        <f>D37*(D68/D70)*(D26/D28)</f>
        <v>5.3164454461979922</v>
      </c>
      <c r="E39" s="89" t="s">
        <v>168</v>
      </c>
      <c r="F39" s="88" t="s">
        <v>16</v>
      </c>
      <c r="G39" s="166"/>
      <c r="H39" s="165"/>
      <c r="I39" s="108"/>
      <c r="J39" s="175"/>
    </row>
    <row r="40" spans="2:10" ht="18" customHeight="1" x14ac:dyDescent="0.25">
      <c r="B40" s="87" t="s">
        <v>227</v>
      </c>
      <c r="C40" s="88"/>
      <c r="D40" s="100">
        <f>D37*D26/D29</f>
        <v>3.3918192000000005</v>
      </c>
      <c r="E40" s="89" t="s">
        <v>168</v>
      </c>
      <c r="F40" s="88" t="s">
        <v>16</v>
      </c>
      <c r="G40" s="166"/>
      <c r="H40" s="165"/>
      <c r="I40" s="108"/>
      <c r="J40" s="175"/>
    </row>
    <row r="41" spans="2:10" ht="18" customHeight="1" x14ac:dyDescent="0.25">
      <c r="B41" s="225" t="s">
        <v>170</v>
      </c>
      <c r="C41" s="88"/>
      <c r="D41" s="100"/>
      <c r="E41" s="89"/>
      <c r="F41" s="88"/>
      <c r="G41" s="165"/>
      <c r="H41" s="165"/>
      <c r="I41" s="108"/>
      <c r="J41" s="167"/>
    </row>
    <row r="42" spans="2:10" ht="18" customHeight="1" x14ac:dyDescent="0.25">
      <c r="B42" s="87" t="s">
        <v>167</v>
      </c>
      <c r="C42" s="88"/>
      <c r="D42" s="100">
        <f>D32*D69*D68</f>
        <v>75.37375999999999</v>
      </c>
      <c r="E42" s="89" t="s">
        <v>168</v>
      </c>
      <c r="F42" s="88" t="s">
        <v>16</v>
      </c>
      <c r="G42" s="165"/>
      <c r="H42" s="165"/>
      <c r="I42" s="108"/>
      <c r="J42" s="167"/>
    </row>
    <row r="43" spans="2:10" ht="18" customHeight="1" x14ac:dyDescent="0.25">
      <c r="B43" s="87" t="s">
        <v>212</v>
      </c>
      <c r="C43" s="88"/>
      <c r="D43" s="100">
        <f>(D42*D27/D28)</f>
        <v>59.855632941176459</v>
      </c>
      <c r="E43" s="89" t="s">
        <v>168</v>
      </c>
      <c r="F43" s="88" t="s">
        <v>16</v>
      </c>
      <c r="G43" s="173"/>
      <c r="H43" s="96"/>
      <c r="I43" s="108"/>
      <c r="J43" s="175"/>
    </row>
    <row r="44" spans="2:10" ht="18" customHeight="1" x14ac:dyDescent="0.25">
      <c r="B44" s="87" t="s">
        <v>172</v>
      </c>
      <c r="C44" s="88"/>
      <c r="D44" s="100">
        <f>D42*(D68/D70)*(D27/D28)</f>
        <v>63.797345354375885</v>
      </c>
      <c r="E44" s="89" t="s">
        <v>168</v>
      </c>
      <c r="F44" s="88" t="s">
        <v>16</v>
      </c>
      <c r="G44" s="173"/>
      <c r="H44" s="96"/>
      <c r="I44" s="108"/>
      <c r="J44" s="175"/>
    </row>
    <row r="45" spans="2:10" ht="18" customHeight="1" x14ac:dyDescent="0.25">
      <c r="B45" s="87" t="s">
        <v>227</v>
      </c>
      <c r="C45" s="88"/>
      <c r="D45" s="100">
        <f>(D42*D27/D29)</f>
        <v>40.701830399999992</v>
      </c>
      <c r="E45" s="89" t="s">
        <v>168</v>
      </c>
      <c r="F45" s="88" t="s">
        <v>16</v>
      </c>
      <c r="G45" s="173"/>
      <c r="H45" s="165"/>
      <c r="I45" s="108"/>
      <c r="J45" s="175"/>
    </row>
    <row r="46" spans="2:10" ht="18" customHeight="1" x14ac:dyDescent="0.25">
      <c r="B46" s="122"/>
      <c r="C46" s="122"/>
      <c r="D46" s="106"/>
      <c r="E46" s="122"/>
      <c r="F46" s="121"/>
      <c r="G46" s="121"/>
      <c r="H46" s="121"/>
    </row>
    <row r="47" spans="2:10" ht="18" customHeight="1" x14ac:dyDescent="0.25">
      <c r="B47" s="83" t="s">
        <v>17</v>
      </c>
      <c r="C47" s="84"/>
      <c r="D47" s="85" t="s">
        <v>13</v>
      </c>
      <c r="E47" s="86" t="s">
        <v>14</v>
      </c>
      <c r="F47" s="84" t="s">
        <v>15</v>
      </c>
      <c r="G47" s="84"/>
      <c r="H47" s="84"/>
      <c r="I47" s="126"/>
      <c r="J47" s="127"/>
    </row>
    <row r="48" spans="2:10" ht="18" customHeight="1" x14ac:dyDescent="0.35">
      <c r="B48" s="87" t="s">
        <v>147</v>
      </c>
      <c r="C48" s="88"/>
      <c r="D48" s="100">
        <v>93.8</v>
      </c>
      <c r="E48" s="91" t="s">
        <v>148</v>
      </c>
      <c r="F48" s="93" t="s">
        <v>51</v>
      </c>
      <c r="G48" s="93"/>
      <c r="H48" s="93"/>
      <c r="I48" s="93"/>
      <c r="J48" s="107"/>
    </row>
    <row r="49" spans="2:10" ht="18" customHeight="1" x14ac:dyDescent="0.35">
      <c r="B49" s="87" t="s">
        <v>149</v>
      </c>
      <c r="C49" s="88"/>
      <c r="D49" s="101">
        <v>3.5999999999999999E-3</v>
      </c>
      <c r="E49" s="91" t="s">
        <v>150</v>
      </c>
      <c r="F49" s="93" t="s">
        <v>51</v>
      </c>
      <c r="G49" s="93"/>
      <c r="H49" s="93"/>
      <c r="I49" s="93"/>
      <c r="J49" s="107"/>
    </row>
    <row r="50" spans="2:10" ht="18" customHeight="1" x14ac:dyDescent="0.35">
      <c r="B50" s="87" t="s">
        <v>151</v>
      </c>
      <c r="C50" s="88"/>
      <c r="D50" s="101">
        <v>7.1999999999999998E-3</v>
      </c>
      <c r="E50" s="91" t="s">
        <v>152</v>
      </c>
      <c r="F50" s="93" t="s">
        <v>51</v>
      </c>
      <c r="G50" s="93"/>
      <c r="H50" s="93"/>
      <c r="I50" s="93"/>
      <c r="J50" s="107"/>
    </row>
    <row r="51" spans="2:10" ht="18" customHeight="1" x14ac:dyDescent="0.35">
      <c r="B51" s="87" t="s">
        <v>215</v>
      </c>
      <c r="C51" s="88"/>
      <c r="D51" s="97">
        <f>(1-(16/30)*(4.5/7.5))*100</f>
        <v>68</v>
      </c>
      <c r="E51" s="91" t="s">
        <v>28</v>
      </c>
      <c r="F51" s="93" t="s">
        <v>18</v>
      </c>
      <c r="G51" s="93"/>
      <c r="H51" s="93"/>
      <c r="I51" s="91"/>
      <c r="J51" s="148"/>
    </row>
    <row r="52" spans="2:10" ht="18" customHeight="1" x14ac:dyDescent="0.35">
      <c r="B52" s="87" t="s">
        <v>153</v>
      </c>
      <c r="C52" s="88"/>
      <c r="D52" s="97">
        <f>(1-(11.6/30)*(2.5/4.1))*100</f>
        <v>76.422764227642276</v>
      </c>
      <c r="E52" s="91" t="s">
        <v>28</v>
      </c>
      <c r="F52" s="93" t="s">
        <v>18</v>
      </c>
      <c r="G52" s="93"/>
      <c r="H52" s="93"/>
      <c r="I52" s="91"/>
      <c r="J52" s="148"/>
    </row>
    <row r="53" spans="2:10" ht="18" customHeight="1" x14ac:dyDescent="0.35">
      <c r="B53" s="87" t="s">
        <v>154</v>
      </c>
      <c r="C53" s="88"/>
      <c r="D53" s="99">
        <f>D71*D80*D82</f>
        <v>61.768348200000005</v>
      </c>
      <c r="E53" s="91" t="s">
        <v>155</v>
      </c>
      <c r="F53" s="88" t="s">
        <v>16</v>
      </c>
      <c r="G53" s="88"/>
      <c r="H53" s="88"/>
      <c r="I53" s="149"/>
      <c r="J53" s="150"/>
    </row>
    <row r="54" spans="2:10" ht="18" customHeight="1" x14ac:dyDescent="0.25">
      <c r="B54" s="95" t="s">
        <v>228</v>
      </c>
      <c r="C54" s="96"/>
      <c r="D54" s="270">
        <v>1.81</v>
      </c>
      <c r="E54" s="108" t="s">
        <v>28</v>
      </c>
      <c r="F54" s="90" t="s">
        <v>58</v>
      </c>
      <c r="G54" s="90"/>
      <c r="H54" s="90"/>
      <c r="I54" s="90"/>
      <c r="J54" s="117"/>
    </row>
    <row r="55" spans="2:10" ht="18" customHeight="1" x14ac:dyDescent="0.35">
      <c r="B55" s="112" t="s">
        <v>237</v>
      </c>
      <c r="C55" s="113"/>
      <c r="D55" s="151">
        <f>(D54/100*D76*D75)/D81</f>
        <v>4.2846051774944958E-2</v>
      </c>
      <c r="E55" s="114" t="s">
        <v>156</v>
      </c>
      <c r="F55" s="104" t="s">
        <v>16</v>
      </c>
      <c r="G55" s="104"/>
      <c r="H55" s="104"/>
      <c r="I55" s="152"/>
      <c r="J55" s="153"/>
    </row>
    <row r="56" spans="2:10" ht="18" customHeight="1" x14ac:dyDescent="0.25">
      <c r="B56" s="122"/>
      <c r="C56" s="122"/>
      <c r="D56" s="115"/>
      <c r="F56" s="154"/>
      <c r="G56" s="154"/>
      <c r="H56" s="154"/>
      <c r="I56" s="154"/>
      <c r="J56" s="154"/>
    </row>
    <row r="57" spans="2:10" ht="18" customHeight="1" x14ac:dyDescent="0.25">
      <c r="B57" s="83" t="s">
        <v>29</v>
      </c>
      <c r="C57" s="84"/>
      <c r="D57" s="85" t="s">
        <v>13</v>
      </c>
      <c r="E57" s="86" t="s">
        <v>14</v>
      </c>
      <c r="F57" s="84" t="s">
        <v>15</v>
      </c>
      <c r="G57" s="84"/>
      <c r="H57" s="84"/>
      <c r="I57" s="126"/>
      <c r="J57" s="127"/>
    </row>
    <row r="58" spans="2:10" ht="18" customHeight="1" x14ac:dyDescent="0.35">
      <c r="B58" s="87" t="s">
        <v>138</v>
      </c>
      <c r="C58" s="88"/>
      <c r="D58" s="100">
        <v>23.6</v>
      </c>
      <c r="E58" s="91" t="s">
        <v>23</v>
      </c>
      <c r="F58" s="93" t="s">
        <v>42</v>
      </c>
      <c r="G58" s="93"/>
      <c r="H58" s="93"/>
      <c r="I58" s="93"/>
      <c r="J58" s="107"/>
    </row>
    <row r="59" spans="2:10" ht="18" customHeight="1" x14ac:dyDescent="0.35">
      <c r="B59" s="87" t="s">
        <v>139</v>
      </c>
      <c r="C59" s="88"/>
      <c r="D59" s="100">
        <v>30.6</v>
      </c>
      <c r="E59" s="91" t="s">
        <v>23</v>
      </c>
      <c r="F59" s="93" t="s">
        <v>42</v>
      </c>
      <c r="G59" s="93"/>
      <c r="H59" s="93"/>
      <c r="I59" s="93"/>
      <c r="J59" s="107"/>
    </row>
    <row r="60" spans="2:10" ht="18" customHeight="1" x14ac:dyDescent="0.35">
      <c r="B60" s="95" t="s">
        <v>216</v>
      </c>
      <c r="C60" s="96"/>
      <c r="D60" s="102">
        <v>3.89</v>
      </c>
      <c r="E60" s="91" t="s">
        <v>23</v>
      </c>
      <c r="F60" s="109" t="s">
        <v>102</v>
      </c>
      <c r="G60" s="109"/>
      <c r="H60" s="109"/>
      <c r="I60" s="109"/>
      <c r="J60" s="110"/>
    </row>
    <row r="61" spans="2:10" ht="18" customHeight="1" x14ac:dyDescent="0.35">
      <c r="B61" s="95" t="s">
        <v>157</v>
      </c>
      <c r="C61" s="96"/>
      <c r="D61" s="102">
        <v>7.78</v>
      </c>
      <c r="E61" s="91" t="s">
        <v>23</v>
      </c>
      <c r="F61" s="109" t="s">
        <v>102</v>
      </c>
      <c r="G61" s="109"/>
      <c r="H61" s="109"/>
      <c r="I61" s="109"/>
      <c r="J61" s="110"/>
    </row>
    <row r="62" spans="2:10" ht="18" customHeight="1" x14ac:dyDescent="0.35">
      <c r="B62" s="95" t="s">
        <v>141</v>
      </c>
      <c r="C62" s="96"/>
      <c r="D62" s="102">
        <v>3.06</v>
      </c>
      <c r="E62" s="108" t="s">
        <v>23</v>
      </c>
      <c r="F62" s="93" t="s">
        <v>42</v>
      </c>
      <c r="G62" s="93"/>
      <c r="H62" s="93"/>
      <c r="I62" s="93"/>
      <c r="J62" s="107"/>
    </row>
    <row r="63" spans="2:10" ht="18" customHeight="1" x14ac:dyDescent="0.35">
      <c r="B63" s="87" t="s">
        <v>229</v>
      </c>
      <c r="C63" s="88"/>
      <c r="D63" s="100">
        <v>0</v>
      </c>
      <c r="E63" s="91" t="s">
        <v>48</v>
      </c>
      <c r="F63" s="93" t="s">
        <v>49</v>
      </c>
      <c r="G63" s="93"/>
      <c r="H63" s="93"/>
      <c r="I63" s="93"/>
      <c r="J63" s="107"/>
    </row>
    <row r="64" spans="2:10" ht="18" customHeight="1" x14ac:dyDescent="0.35">
      <c r="B64" s="87" t="s">
        <v>158</v>
      </c>
      <c r="C64" s="88"/>
      <c r="D64" s="100">
        <v>96.3</v>
      </c>
      <c r="E64" s="91" t="s">
        <v>28</v>
      </c>
      <c r="F64" s="93" t="s">
        <v>42</v>
      </c>
      <c r="G64" s="93"/>
      <c r="H64" s="93"/>
      <c r="I64" s="93"/>
      <c r="J64" s="107"/>
    </row>
    <row r="65" spans="2:16" ht="18" customHeight="1" x14ac:dyDescent="0.35">
      <c r="B65" s="103" t="s">
        <v>159</v>
      </c>
      <c r="C65" s="104"/>
      <c r="D65" s="155">
        <v>12.5</v>
      </c>
      <c r="E65" s="118" t="s">
        <v>28</v>
      </c>
      <c r="F65" s="119" t="s">
        <v>43</v>
      </c>
      <c r="G65" s="119"/>
      <c r="H65" s="119"/>
      <c r="I65" s="119"/>
      <c r="J65" s="120"/>
    </row>
    <row r="66" spans="2:16" ht="18" customHeight="1" x14ac:dyDescent="0.25">
      <c r="B66" s="122"/>
      <c r="C66" s="122"/>
      <c r="D66" s="115"/>
    </row>
    <row r="67" spans="2:16" ht="18" customHeight="1" x14ac:dyDescent="0.25">
      <c r="B67" s="83" t="s">
        <v>19</v>
      </c>
      <c r="C67" s="84"/>
      <c r="D67" s="85" t="s">
        <v>13</v>
      </c>
      <c r="E67" s="86" t="s">
        <v>14</v>
      </c>
      <c r="F67" s="84" t="s">
        <v>15</v>
      </c>
      <c r="G67" s="84"/>
      <c r="H67" s="84"/>
      <c r="I67" s="126"/>
      <c r="J67" s="127"/>
    </row>
    <row r="68" spans="2:16" s="40" customFormat="1" ht="18" customHeight="1" x14ac:dyDescent="0.25">
      <c r="B68" s="87" t="s">
        <v>52</v>
      </c>
      <c r="C68" s="88"/>
      <c r="D68" s="91">
        <v>17.48</v>
      </c>
      <c r="E68" s="91" t="s">
        <v>46</v>
      </c>
      <c r="F68" s="93" t="s">
        <v>51</v>
      </c>
      <c r="G68" s="93"/>
      <c r="H68" s="93"/>
      <c r="I68" s="93"/>
      <c r="J68" s="107"/>
      <c r="K68" s="121"/>
      <c r="L68" s="121"/>
      <c r="M68" s="121"/>
      <c r="N68" s="121"/>
      <c r="O68" s="121"/>
      <c r="P68" s="121"/>
    </row>
    <row r="69" spans="2:16" s="40" customFormat="1" ht="18" customHeight="1" x14ac:dyDescent="0.25">
      <c r="B69" s="95" t="s">
        <v>79</v>
      </c>
      <c r="C69" s="96"/>
      <c r="D69" s="108">
        <v>1.54</v>
      </c>
      <c r="E69" s="108" t="s">
        <v>82</v>
      </c>
      <c r="F69" s="93" t="s">
        <v>81</v>
      </c>
      <c r="G69" s="93"/>
      <c r="H69" s="93"/>
      <c r="I69" s="93"/>
      <c r="J69" s="107"/>
      <c r="K69" s="132"/>
      <c r="L69" s="121"/>
      <c r="M69" s="121"/>
      <c r="N69" s="121"/>
      <c r="O69" s="121"/>
      <c r="P69" s="121"/>
    </row>
    <row r="70" spans="2:16" ht="18" customHeight="1" x14ac:dyDescent="0.25">
      <c r="B70" s="95" t="s">
        <v>53</v>
      </c>
      <c r="C70" s="96"/>
      <c r="D70" s="108">
        <v>16.399999999999999</v>
      </c>
      <c r="E70" s="108" t="s">
        <v>46</v>
      </c>
      <c r="F70" s="90" t="s">
        <v>95</v>
      </c>
      <c r="G70" s="93"/>
      <c r="H70" s="93"/>
      <c r="I70" s="93"/>
      <c r="J70" s="107"/>
    </row>
    <row r="71" spans="2:16" ht="18" customHeight="1" x14ac:dyDescent="0.35">
      <c r="B71" s="87" t="s">
        <v>50</v>
      </c>
      <c r="C71" s="88"/>
      <c r="D71" s="108">
        <v>2.106E-4</v>
      </c>
      <c r="E71" s="91" t="s">
        <v>160</v>
      </c>
      <c r="F71" s="109" t="s">
        <v>93</v>
      </c>
      <c r="G71" s="156"/>
      <c r="H71" s="93"/>
      <c r="I71" s="93"/>
      <c r="J71" s="107"/>
    </row>
    <row r="72" spans="2:16" ht="18" customHeight="1" x14ac:dyDescent="0.35">
      <c r="B72" s="87" t="s">
        <v>161</v>
      </c>
      <c r="C72" s="88"/>
      <c r="D72" s="91">
        <v>1</v>
      </c>
      <c r="E72" s="91" t="s">
        <v>162</v>
      </c>
      <c r="F72" s="93" t="s">
        <v>34</v>
      </c>
      <c r="G72" s="93"/>
      <c r="H72" s="93"/>
      <c r="I72" s="91"/>
      <c r="J72" s="128"/>
    </row>
    <row r="73" spans="2:16" ht="18.75" x14ac:dyDescent="0.35">
      <c r="B73" s="87" t="s">
        <v>163</v>
      </c>
      <c r="C73" s="88"/>
      <c r="D73" s="91">
        <v>298</v>
      </c>
      <c r="E73" s="91" t="s">
        <v>162</v>
      </c>
      <c r="F73" s="93" t="s">
        <v>34</v>
      </c>
      <c r="G73" s="93"/>
      <c r="H73" s="93"/>
      <c r="I73" s="91"/>
      <c r="J73" s="128"/>
    </row>
    <row r="74" spans="2:16" ht="18.75" x14ac:dyDescent="0.35">
      <c r="B74" s="87" t="s">
        <v>164</v>
      </c>
      <c r="C74" s="88"/>
      <c r="D74" s="91">
        <v>25</v>
      </c>
      <c r="E74" s="91" t="s">
        <v>162</v>
      </c>
      <c r="F74" s="93" t="s">
        <v>34</v>
      </c>
      <c r="G74" s="93"/>
      <c r="H74" s="93"/>
      <c r="I74" s="91"/>
      <c r="J74" s="128"/>
    </row>
    <row r="75" spans="2:16" ht="18.75" x14ac:dyDescent="0.35">
      <c r="B75" s="95" t="s">
        <v>55</v>
      </c>
      <c r="C75" s="96"/>
      <c r="D75" s="108">
        <v>2087.5</v>
      </c>
      <c r="E75" s="108" t="s">
        <v>165</v>
      </c>
      <c r="F75" s="93" t="s">
        <v>56</v>
      </c>
      <c r="G75" s="93"/>
      <c r="H75" s="93"/>
      <c r="I75" s="93"/>
      <c r="J75" s="107"/>
    </row>
    <row r="76" spans="2:16" x14ac:dyDescent="0.25">
      <c r="B76" s="95" t="s">
        <v>235</v>
      </c>
      <c r="C76" s="96"/>
      <c r="D76" s="108">
        <v>2.5</v>
      </c>
      <c r="E76" s="108" t="s">
        <v>57</v>
      </c>
      <c r="F76" s="93" t="s">
        <v>236</v>
      </c>
      <c r="G76" s="93"/>
      <c r="H76" s="93"/>
      <c r="I76" s="93"/>
      <c r="J76" s="107"/>
      <c r="K76" s="40"/>
    </row>
    <row r="77" spans="2:16" x14ac:dyDescent="0.25">
      <c r="B77" s="87" t="s">
        <v>122</v>
      </c>
      <c r="C77" s="88"/>
      <c r="D77" s="91">
        <v>20</v>
      </c>
      <c r="E77" s="91" t="s">
        <v>20</v>
      </c>
      <c r="F77" s="93" t="s">
        <v>36</v>
      </c>
      <c r="G77" s="93"/>
      <c r="H77" s="93"/>
      <c r="I77" s="93"/>
      <c r="J77" s="107"/>
      <c r="K77" s="157"/>
    </row>
    <row r="78" spans="2:16" x14ac:dyDescent="0.25">
      <c r="B78" s="95" t="s">
        <v>230</v>
      </c>
      <c r="C78" s="96"/>
      <c r="D78" s="108">
        <v>15</v>
      </c>
      <c r="E78" s="108" t="s">
        <v>20</v>
      </c>
      <c r="F78" s="90" t="s">
        <v>125</v>
      </c>
      <c r="G78" s="93"/>
      <c r="H78" s="93"/>
      <c r="I78" s="93"/>
      <c r="J78" s="107"/>
      <c r="K78" s="157"/>
      <c r="L78" s="40"/>
      <c r="M78" s="40"/>
      <c r="N78" s="40"/>
      <c r="O78" s="40"/>
      <c r="P78" s="40"/>
    </row>
    <row r="79" spans="2:16" x14ac:dyDescent="0.25">
      <c r="B79" s="87" t="s">
        <v>231</v>
      </c>
      <c r="C79" s="88"/>
      <c r="D79" s="91">
        <v>13</v>
      </c>
      <c r="E79" s="91" t="s">
        <v>20</v>
      </c>
      <c r="F79" s="90" t="s">
        <v>125</v>
      </c>
      <c r="G79" s="93"/>
      <c r="H79" s="93"/>
      <c r="I79" s="93"/>
      <c r="J79" s="107"/>
      <c r="K79" s="40"/>
      <c r="L79" s="40"/>
      <c r="M79" s="40"/>
      <c r="N79" s="40"/>
      <c r="O79" s="40"/>
      <c r="P79" s="40"/>
    </row>
    <row r="80" spans="2:16" x14ac:dyDescent="0.25">
      <c r="B80" s="87" t="s">
        <v>21</v>
      </c>
      <c r="C80" s="88"/>
      <c r="D80" s="91">
        <v>1000</v>
      </c>
      <c r="E80" s="91" t="s">
        <v>22</v>
      </c>
      <c r="F80" s="89"/>
      <c r="G80" s="89"/>
      <c r="H80" s="89"/>
      <c r="I80" s="91"/>
      <c r="J80" s="128"/>
    </row>
    <row r="81" spans="2:15" x14ac:dyDescent="0.25">
      <c r="B81" s="87" t="s">
        <v>21</v>
      </c>
      <c r="C81" s="88"/>
      <c r="D81" s="99">
        <v>2204.6226218500001</v>
      </c>
      <c r="E81" s="91" t="s">
        <v>45</v>
      </c>
      <c r="F81" s="89"/>
      <c r="G81" s="89"/>
      <c r="H81" s="89"/>
      <c r="I81" s="91"/>
      <c r="J81" s="128"/>
    </row>
    <row r="82" spans="2:15" x14ac:dyDescent="0.25">
      <c r="B82" s="103" t="s">
        <v>21</v>
      </c>
      <c r="C82" s="104"/>
      <c r="D82" s="118">
        <v>293.29700000000003</v>
      </c>
      <c r="E82" s="118" t="s">
        <v>24</v>
      </c>
      <c r="F82" s="105"/>
      <c r="G82" s="105"/>
      <c r="H82" s="105"/>
      <c r="I82" s="118"/>
      <c r="J82" s="130"/>
    </row>
    <row r="83" spans="2:15" x14ac:dyDescent="0.25">
      <c r="B83" s="40"/>
      <c r="C83" s="40"/>
    </row>
    <row r="84" spans="2:15" x14ac:dyDescent="0.25">
      <c r="G84" s="137"/>
      <c r="H84" s="137"/>
      <c r="I84" s="131"/>
      <c r="J84" s="131"/>
    </row>
    <row r="85" spans="2:15" x14ac:dyDescent="0.25">
      <c r="G85" s="137"/>
      <c r="H85" s="137"/>
      <c r="I85" s="131"/>
      <c r="J85" s="131"/>
    </row>
    <row r="86" spans="2:15" x14ac:dyDescent="0.25">
      <c r="G86" s="137"/>
      <c r="H86" s="137"/>
      <c r="I86" s="131"/>
      <c r="J86" s="131"/>
    </row>
    <row r="87" spans="2:15" x14ac:dyDescent="0.25">
      <c r="B87" s="138"/>
      <c r="C87" s="131"/>
      <c r="D87" s="135"/>
      <c r="E87" s="136"/>
      <c r="F87" s="140"/>
      <c r="G87" s="137"/>
      <c r="H87" s="137"/>
      <c r="I87" s="131"/>
      <c r="J87" s="131"/>
    </row>
    <row r="88" spans="2:15" x14ac:dyDescent="0.25">
      <c r="B88" s="160"/>
      <c r="C88" s="160"/>
      <c r="D88" s="135"/>
      <c r="E88" s="136"/>
      <c r="F88" s="140"/>
      <c r="G88" s="137"/>
      <c r="H88" s="137"/>
      <c r="I88" s="131"/>
      <c r="J88" s="131"/>
    </row>
    <row r="89" spans="2:15" x14ac:dyDescent="0.25">
      <c r="B89" s="161"/>
      <c r="C89" s="162"/>
      <c r="D89" s="135"/>
      <c r="E89" s="136"/>
      <c r="F89" s="140"/>
      <c r="G89" s="137"/>
      <c r="H89" s="137"/>
      <c r="I89" s="131"/>
      <c r="J89" s="131"/>
      <c r="O89" s="121" t="s">
        <v>54</v>
      </c>
    </row>
    <row r="90" spans="2:15" x14ac:dyDescent="0.25">
      <c r="B90" s="133"/>
      <c r="C90" s="134"/>
      <c r="D90" s="135"/>
      <c r="E90" s="136"/>
      <c r="F90" s="137"/>
      <c r="G90" s="137"/>
      <c r="H90" s="137"/>
      <c r="I90" s="131"/>
      <c r="J90" s="131"/>
    </row>
    <row r="91" spans="2:15" x14ac:dyDescent="0.25">
      <c r="B91" s="138"/>
      <c r="C91" s="131"/>
      <c r="D91" s="135"/>
      <c r="E91" s="136"/>
      <c r="F91" s="137"/>
      <c r="G91" s="137"/>
      <c r="H91" s="137"/>
      <c r="I91" s="131"/>
      <c r="J91" s="131"/>
    </row>
    <row r="92" spans="2:15" x14ac:dyDescent="0.25">
      <c r="B92" s="138"/>
      <c r="C92" s="138"/>
      <c r="D92" s="135"/>
      <c r="E92" s="136"/>
      <c r="F92" s="137"/>
      <c r="G92" s="137"/>
      <c r="H92" s="137"/>
      <c r="I92" s="131"/>
      <c r="J92" s="131"/>
    </row>
    <row r="93" spans="2:15" x14ac:dyDescent="0.25">
      <c r="B93" s="138"/>
      <c r="C93" s="131"/>
      <c r="D93" s="135"/>
      <c r="E93" s="136"/>
      <c r="F93" s="137"/>
      <c r="G93" s="137"/>
      <c r="H93" s="137"/>
      <c r="I93" s="131"/>
      <c r="J93" s="131"/>
    </row>
    <row r="94" spans="2:15" x14ac:dyDescent="0.25">
      <c r="B94" s="138"/>
      <c r="C94" s="138"/>
      <c r="D94" s="135"/>
      <c r="E94" s="136"/>
      <c r="F94" s="137"/>
      <c r="G94" s="137"/>
      <c r="H94" s="137"/>
      <c r="I94" s="131"/>
      <c r="J94" s="131"/>
      <c r="K94" s="40"/>
      <c r="L94" s="40"/>
      <c r="M94" s="40"/>
      <c r="N94" s="40"/>
    </row>
    <row r="95" spans="2:15" x14ac:dyDescent="0.25">
      <c r="B95" s="138"/>
      <c r="C95" s="131"/>
      <c r="D95" s="135"/>
      <c r="E95" s="136"/>
      <c r="F95" s="137"/>
      <c r="G95" s="137"/>
      <c r="H95" s="137"/>
      <c r="I95" s="131"/>
      <c r="J95" s="139"/>
      <c r="K95" s="40"/>
      <c r="L95" s="40"/>
      <c r="M95" s="40"/>
      <c r="N95" s="40"/>
    </row>
    <row r="96" spans="2:15" x14ac:dyDescent="0.25">
      <c r="B96" s="138"/>
      <c r="C96" s="138"/>
      <c r="D96" s="135"/>
      <c r="E96" s="136"/>
      <c r="F96" s="137"/>
      <c r="G96" s="137"/>
      <c r="H96" s="137"/>
      <c r="I96" s="131"/>
      <c r="J96" s="139"/>
      <c r="K96" s="40"/>
      <c r="L96" s="40"/>
      <c r="M96" s="40"/>
      <c r="N96" s="40"/>
    </row>
    <row r="97" spans="2:14" x14ac:dyDescent="0.25">
      <c r="B97" s="138"/>
      <c r="C97" s="131"/>
      <c r="D97" s="135"/>
      <c r="E97" s="136"/>
      <c r="F97" s="137"/>
      <c r="G97" s="137"/>
      <c r="H97" s="137"/>
      <c r="I97" s="131"/>
      <c r="J97" s="139"/>
      <c r="K97" s="40"/>
      <c r="L97" s="40"/>
      <c r="M97" s="40"/>
      <c r="N97" s="40"/>
    </row>
    <row r="98" spans="2:14" x14ac:dyDescent="0.25">
      <c r="B98" s="163"/>
      <c r="C98" s="131"/>
      <c r="D98" s="135"/>
      <c r="E98" s="136"/>
      <c r="F98" s="137"/>
      <c r="G98" s="137"/>
      <c r="H98" s="137"/>
      <c r="I98" s="131"/>
      <c r="J98" s="139"/>
      <c r="K98" s="40"/>
      <c r="L98" s="40"/>
      <c r="M98" s="40"/>
      <c r="N98" s="40"/>
    </row>
    <row r="99" spans="2:14" x14ac:dyDescent="0.25">
      <c r="B99" s="163"/>
      <c r="C99" s="131"/>
      <c r="D99" s="135"/>
      <c r="E99" s="136"/>
      <c r="F99" s="137"/>
      <c r="G99" s="137"/>
      <c r="H99" s="137"/>
      <c r="I99" s="131"/>
      <c r="J99" s="139"/>
      <c r="K99" s="40"/>
      <c r="L99" s="40"/>
      <c r="M99" s="40"/>
      <c r="N99" s="40"/>
    </row>
    <row r="100" spans="2:14" x14ac:dyDescent="0.25">
      <c r="B100" s="163"/>
      <c r="C100" s="138"/>
      <c r="D100" s="135"/>
      <c r="E100" s="136"/>
      <c r="F100" s="140"/>
      <c r="G100" s="137"/>
      <c r="H100" s="137"/>
      <c r="I100" s="131"/>
      <c r="J100" s="139"/>
      <c r="K100" s="40"/>
      <c r="L100" s="40"/>
      <c r="M100" s="40"/>
      <c r="N100" s="40"/>
    </row>
    <row r="101" spans="2:14" x14ac:dyDescent="0.25">
      <c r="B101" s="163"/>
      <c r="C101" s="138"/>
      <c r="D101" s="135"/>
      <c r="E101" s="136"/>
      <c r="F101" s="140"/>
      <c r="G101" s="137"/>
      <c r="H101" s="137"/>
      <c r="I101" s="131"/>
      <c r="J101" s="139"/>
      <c r="K101" s="40"/>
      <c r="L101" s="40"/>
      <c r="M101" s="40"/>
      <c r="N101" s="40"/>
    </row>
    <row r="102" spans="2:14" x14ac:dyDescent="0.25">
      <c r="G102" s="137"/>
      <c r="H102" s="137"/>
      <c r="I102" s="131"/>
      <c r="J102" s="139"/>
      <c r="K102" s="40"/>
      <c r="L102" s="40"/>
      <c r="M102" s="40"/>
      <c r="N102" s="40"/>
    </row>
    <row r="103" spans="2:14" x14ac:dyDescent="0.25">
      <c r="G103" s="137"/>
      <c r="H103" s="137"/>
      <c r="I103" s="131"/>
      <c r="J103" s="139"/>
      <c r="K103" s="40"/>
      <c r="L103" s="40"/>
      <c r="M103" s="40"/>
      <c r="N103" s="40"/>
    </row>
    <row r="104" spans="2:14" x14ac:dyDescent="0.25">
      <c r="G104" s="137"/>
      <c r="H104" s="137"/>
      <c r="I104" s="131"/>
      <c r="J104" s="139"/>
      <c r="K104" s="40"/>
      <c r="L104" s="40"/>
      <c r="M104" s="40"/>
      <c r="N104" s="40"/>
    </row>
    <row r="105" spans="2:14" x14ac:dyDescent="0.25">
      <c r="G105" s="137"/>
      <c r="H105" s="137"/>
      <c r="I105" s="131"/>
      <c r="J105" s="139"/>
      <c r="K105" s="40"/>
      <c r="L105" s="40"/>
      <c r="M105" s="40"/>
      <c r="N105" s="40"/>
    </row>
    <row r="106" spans="2:14" x14ac:dyDescent="0.25">
      <c r="G106" s="137"/>
      <c r="H106" s="137"/>
      <c r="I106" s="131"/>
      <c r="J106" s="139"/>
      <c r="K106" s="40"/>
      <c r="L106" s="40"/>
      <c r="M106" s="40"/>
      <c r="N106" s="40"/>
    </row>
    <row r="107" spans="2:14" x14ac:dyDescent="0.25">
      <c r="G107" s="137"/>
      <c r="H107" s="137"/>
      <c r="I107" s="131"/>
      <c r="J107" s="139"/>
      <c r="K107" s="40"/>
      <c r="L107" s="40"/>
      <c r="M107" s="40"/>
      <c r="N107" s="40"/>
    </row>
    <row r="108" spans="2:14" x14ac:dyDescent="0.25">
      <c r="G108" s="137"/>
      <c r="H108" s="137"/>
      <c r="I108" s="131"/>
      <c r="J108" s="139"/>
      <c r="K108" s="40"/>
      <c r="L108" s="40"/>
      <c r="M108" s="40"/>
      <c r="N108" s="40"/>
    </row>
    <row r="109" spans="2:14" x14ac:dyDescent="0.25">
      <c r="F109" s="38"/>
      <c r="G109" s="140"/>
      <c r="H109" s="140"/>
      <c r="I109" s="139"/>
      <c r="J109" s="139"/>
      <c r="K109" s="40"/>
      <c r="L109" s="40"/>
      <c r="M109" s="40"/>
      <c r="N109" s="40"/>
    </row>
    <row r="110" spans="2:14" x14ac:dyDescent="0.25">
      <c r="F110" s="38"/>
      <c r="G110" s="140"/>
      <c r="H110" s="140"/>
      <c r="I110" s="139"/>
      <c r="J110" s="139"/>
      <c r="K110" s="40"/>
      <c r="L110" s="40"/>
      <c r="M110" s="40"/>
      <c r="N110" s="40"/>
    </row>
    <row r="111" spans="2:14" x14ac:dyDescent="0.25">
      <c r="F111" s="38"/>
      <c r="G111" s="140"/>
      <c r="H111" s="140"/>
      <c r="I111" s="139"/>
      <c r="J111" s="139"/>
      <c r="K111" s="40"/>
      <c r="L111" s="40"/>
      <c r="M111" s="40"/>
      <c r="N111" s="40"/>
    </row>
    <row r="112" spans="2:14" x14ac:dyDescent="0.25">
      <c r="F112" s="38"/>
      <c r="G112" s="140"/>
      <c r="H112" s="140"/>
      <c r="I112" s="139"/>
      <c r="J112" s="139"/>
      <c r="K112" s="40"/>
      <c r="L112" s="40"/>
      <c r="M112" s="40"/>
      <c r="N112" s="40"/>
    </row>
    <row r="113" spans="6:14" x14ac:dyDescent="0.25">
      <c r="F113" s="38"/>
      <c r="G113" s="140"/>
      <c r="H113" s="140"/>
      <c r="I113" s="139"/>
      <c r="J113" s="139"/>
      <c r="K113" s="40"/>
      <c r="L113" s="40"/>
      <c r="M113" s="40"/>
      <c r="N113" s="40"/>
    </row>
    <row r="114" spans="6:14" x14ac:dyDescent="0.25">
      <c r="F114" s="38"/>
      <c r="G114" s="140"/>
      <c r="H114" s="140"/>
      <c r="I114" s="139"/>
      <c r="J114" s="139"/>
      <c r="K114" s="40"/>
      <c r="L114" s="40"/>
      <c r="M114" s="40"/>
      <c r="N114" s="40"/>
    </row>
    <row r="115" spans="6:14" x14ac:dyDescent="0.25">
      <c r="F115" s="38"/>
      <c r="G115" s="140"/>
      <c r="H115" s="140"/>
      <c r="I115" s="139"/>
      <c r="J115" s="139"/>
      <c r="K115" s="40"/>
      <c r="L115" s="40"/>
      <c r="M115" s="40"/>
      <c r="N115" s="40"/>
    </row>
    <row r="116" spans="6:14" x14ac:dyDescent="0.25">
      <c r="F116" s="38"/>
      <c r="G116" s="140"/>
      <c r="H116" s="140"/>
      <c r="I116" s="139"/>
      <c r="J116" s="139"/>
      <c r="K116" s="40"/>
      <c r="L116" s="40"/>
      <c r="M116" s="40"/>
      <c r="N116" s="40"/>
    </row>
    <row r="117" spans="6:14" x14ac:dyDescent="0.25">
      <c r="F117" s="38"/>
      <c r="G117" s="140"/>
      <c r="H117" s="140"/>
      <c r="I117" s="139"/>
      <c r="J117" s="139"/>
      <c r="K117" s="40"/>
      <c r="L117" s="40"/>
      <c r="M117" s="40"/>
      <c r="N117" s="40"/>
    </row>
    <row r="118" spans="6:14" x14ac:dyDescent="0.25">
      <c r="F118" s="38"/>
      <c r="G118" s="140"/>
      <c r="H118" s="140"/>
      <c r="I118" s="139"/>
      <c r="J118" s="139"/>
      <c r="K118" s="40"/>
      <c r="L118" s="40"/>
      <c r="M118" s="40"/>
      <c r="N118" s="40"/>
    </row>
    <row r="119" spans="6:14" x14ac:dyDescent="0.25">
      <c r="F119" s="38"/>
      <c r="G119" s="140"/>
      <c r="H119" s="140"/>
      <c r="I119" s="139"/>
      <c r="J119" s="139"/>
      <c r="K119" s="40"/>
      <c r="L119" s="40"/>
      <c r="M119" s="40"/>
      <c r="N119" s="40"/>
    </row>
    <row r="120" spans="6:14" x14ac:dyDescent="0.25">
      <c r="F120" s="38"/>
      <c r="G120" s="140"/>
      <c r="H120" s="140"/>
      <c r="I120" s="139"/>
      <c r="J120" s="139"/>
      <c r="K120" s="40"/>
      <c r="L120" s="40"/>
      <c r="M120" s="40"/>
      <c r="N120" s="40"/>
    </row>
    <row r="121" spans="6:14" x14ac:dyDescent="0.25">
      <c r="F121" s="38"/>
      <c r="G121" s="140"/>
      <c r="H121" s="140"/>
      <c r="I121" s="139"/>
      <c r="J121" s="139"/>
      <c r="K121" s="40"/>
      <c r="L121" s="40"/>
      <c r="M121" s="40"/>
      <c r="N121" s="40"/>
    </row>
    <row r="122" spans="6:14" x14ac:dyDescent="0.25">
      <c r="F122" s="38"/>
      <c r="G122" s="140"/>
      <c r="H122" s="140"/>
      <c r="I122" s="139"/>
      <c r="J122" s="139"/>
      <c r="K122" s="40"/>
      <c r="L122" s="40"/>
      <c r="M122" s="40"/>
      <c r="N122" s="40"/>
    </row>
    <row r="123" spans="6:14" x14ac:dyDescent="0.25">
      <c r="F123" s="38"/>
      <c r="G123" s="140"/>
      <c r="H123" s="140"/>
      <c r="I123" s="139"/>
      <c r="J123" s="139"/>
      <c r="K123" s="40"/>
      <c r="L123" s="40"/>
      <c r="M123" s="40"/>
      <c r="N123" s="40"/>
    </row>
    <row r="124" spans="6:14" x14ac:dyDescent="0.25">
      <c r="F124" s="38"/>
      <c r="G124" s="140"/>
      <c r="H124" s="141"/>
      <c r="I124" s="142"/>
      <c r="J124" s="142"/>
      <c r="K124" s="40"/>
      <c r="L124" s="40"/>
      <c r="M124" s="40"/>
      <c r="N124" s="40"/>
    </row>
    <row r="125" spans="6:14" x14ac:dyDescent="0.25">
      <c r="F125" s="38"/>
      <c r="G125" s="140"/>
      <c r="H125" s="140"/>
      <c r="I125" s="139"/>
      <c r="J125" s="139"/>
      <c r="K125" s="40"/>
      <c r="L125" s="40"/>
      <c r="M125" s="40"/>
      <c r="N125" s="40"/>
    </row>
    <row r="126" spans="6:14" x14ac:dyDescent="0.25">
      <c r="F126" s="38"/>
      <c r="G126" s="140"/>
      <c r="H126" s="140"/>
      <c r="I126" s="139"/>
      <c r="J126" s="139"/>
      <c r="K126" s="40"/>
      <c r="L126" s="40"/>
      <c r="M126" s="40"/>
      <c r="N126" s="40"/>
    </row>
    <row r="127" spans="6:14" x14ac:dyDescent="0.25">
      <c r="F127" s="38"/>
      <c r="G127" s="140"/>
      <c r="H127" s="140"/>
      <c r="I127" s="139"/>
      <c r="J127" s="139"/>
      <c r="K127" s="40"/>
      <c r="L127" s="40"/>
      <c r="M127" s="40"/>
      <c r="N127" s="40"/>
    </row>
    <row r="128" spans="6:14" x14ac:dyDescent="0.25">
      <c r="F128" s="38"/>
      <c r="G128" s="140"/>
      <c r="H128" s="141"/>
      <c r="I128" s="142"/>
      <c r="J128" s="142"/>
      <c r="K128" s="40"/>
      <c r="L128" s="40"/>
      <c r="M128" s="40"/>
      <c r="N128" s="40"/>
    </row>
    <row r="129" spans="6:14" x14ac:dyDescent="0.25">
      <c r="F129" s="38"/>
      <c r="G129" s="140"/>
      <c r="H129" s="140"/>
      <c r="I129" s="139"/>
      <c r="J129" s="139"/>
      <c r="K129" s="40"/>
      <c r="L129" s="40"/>
      <c r="M129" s="40"/>
      <c r="N129" s="40"/>
    </row>
    <row r="130" spans="6:14" x14ac:dyDescent="0.25">
      <c r="F130" s="38"/>
      <c r="G130" s="140"/>
      <c r="H130" s="140"/>
      <c r="I130" s="139"/>
      <c r="J130" s="139"/>
      <c r="K130" s="40"/>
      <c r="L130" s="40"/>
      <c r="M130" s="40"/>
      <c r="N130" s="40"/>
    </row>
    <row r="131" spans="6:14" x14ac:dyDescent="0.25">
      <c r="F131" s="38"/>
      <c r="G131" s="140"/>
      <c r="H131" s="140"/>
      <c r="I131" s="139"/>
      <c r="J131" s="139"/>
      <c r="K131" s="40"/>
      <c r="L131" s="40"/>
      <c r="M131" s="40"/>
      <c r="N131" s="40"/>
    </row>
    <row r="132" spans="6:14" x14ac:dyDescent="0.25">
      <c r="F132" s="38"/>
      <c r="G132" s="140"/>
      <c r="H132" s="140"/>
      <c r="I132" s="139"/>
      <c r="J132" s="139"/>
      <c r="K132" s="40"/>
      <c r="L132" s="40"/>
      <c r="M132" s="40"/>
      <c r="N132" s="40"/>
    </row>
    <row r="133" spans="6:14" x14ac:dyDescent="0.25">
      <c r="F133" s="38"/>
      <c r="G133" s="140"/>
      <c r="H133" s="140"/>
      <c r="I133" s="139"/>
      <c r="J133" s="139"/>
      <c r="K133" s="40"/>
      <c r="L133" s="40"/>
      <c r="M133" s="40"/>
      <c r="N133" s="40"/>
    </row>
    <row r="134" spans="6:14" x14ac:dyDescent="0.25">
      <c r="F134" s="38"/>
      <c r="G134" s="140"/>
      <c r="H134" s="140"/>
      <c r="I134" s="139"/>
      <c r="J134" s="139"/>
    </row>
    <row r="135" spans="6:14" x14ac:dyDescent="0.25">
      <c r="F135" s="38"/>
      <c r="G135" s="140"/>
      <c r="H135" s="140"/>
      <c r="I135" s="139"/>
      <c r="J135" s="139"/>
    </row>
    <row r="136" spans="6:14" x14ac:dyDescent="0.25">
      <c r="F136" s="38"/>
      <c r="G136" s="140"/>
      <c r="H136" s="140"/>
      <c r="I136" s="139"/>
      <c r="J136" s="139"/>
    </row>
    <row r="137" spans="6:14" x14ac:dyDescent="0.25">
      <c r="F137" s="38"/>
      <c r="G137" s="140"/>
      <c r="H137" s="140"/>
      <c r="I137" s="139"/>
      <c r="J137" s="139"/>
    </row>
    <row r="138" spans="6:14" x14ac:dyDescent="0.25">
      <c r="F138" s="38"/>
      <c r="G138" s="140"/>
      <c r="H138" s="140"/>
      <c r="I138" s="139"/>
      <c r="J138" s="139"/>
    </row>
    <row r="139" spans="6:14" x14ac:dyDescent="0.25">
      <c r="F139" s="38"/>
      <c r="G139" s="140"/>
      <c r="H139" s="140"/>
      <c r="I139" s="139"/>
      <c r="J139" s="139"/>
    </row>
    <row r="140" spans="6:14" x14ac:dyDescent="0.25">
      <c r="F140" s="38"/>
      <c r="G140" s="140"/>
      <c r="H140" s="140"/>
      <c r="I140" s="139"/>
      <c r="J140" s="139"/>
    </row>
    <row r="141" spans="6:14" x14ac:dyDescent="0.25">
      <c r="F141" s="38"/>
      <c r="G141" s="140"/>
      <c r="H141" s="140"/>
      <c r="I141" s="139"/>
      <c r="J141" s="139"/>
    </row>
    <row r="142" spans="6:14" x14ac:dyDescent="0.25">
      <c r="F142" s="38"/>
      <c r="G142" s="140"/>
      <c r="H142" s="140"/>
      <c r="I142" s="139"/>
      <c r="J142" s="139"/>
    </row>
    <row r="143" spans="6:14" x14ac:dyDescent="0.25">
      <c r="F143" s="38"/>
      <c r="G143" s="140"/>
      <c r="H143" s="140"/>
      <c r="I143" s="139"/>
      <c r="J143" s="139"/>
    </row>
    <row r="144" spans="6:14" x14ac:dyDescent="0.25">
      <c r="F144" s="38"/>
      <c r="G144" s="140"/>
      <c r="H144" s="140"/>
      <c r="I144" s="139"/>
      <c r="J144" s="139"/>
    </row>
    <row r="145" spans="6:10" x14ac:dyDescent="0.25">
      <c r="F145" s="38"/>
      <c r="G145" s="140"/>
      <c r="H145" s="140"/>
      <c r="I145" s="139"/>
      <c r="J145" s="139"/>
    </row>
    <row r="146" spans="6:10" x14ac:dyDescent="0.25">
      <c r="G146" s="137"/>
      <c r="H146" s="137"/>
      <c r="I146" s="131"/>
      <c r="J146" s="131"/>
    </row>
    <row r="147" spans="6:10" x14ac:dyDescent="0.25">
      <c r="G147" s="137"/>
      <c r="H147" s="137"/>
      <c r="I147" s="131"/>
      <c r="J147" s="131"/>
    </row>
    <row r="148" spans="6:10" x14ac:dyDescent="0.25">
      <c r="G148" s="137"/>
      <c r="H148" s="137"/>
      <c r="I148" s="131"/>
      <c r="J148" s="131"/>
    </row>
    <row r="149" spans="6:10" x14ac:dyDescent="0.25">
      <c r="G149" s="137"/>
      <c r="H149" s="137"/>
      <c r="I149" s="131"/>
      <c r="J149" s="131"/>
    </row>
    <row r="150" spans="6:10" x14ac:dyDescent="0.25">
      <c r="G150" s="137"/>
      <c r="H150" s="137"/>
      <c r="I150" s="131"/>
      <c r="J150" s="131"/>
    </row>
    <row r="151" spans="6:10" x14ac:dyDescent="0.25">
      <c r="G151" s="137"/>
      <c r="H151" s="137"/>
      <c r="I151" s="131"/>
      <c r="J151" s="131"/>
    </row>
    <row r="152" spans="6:10" x14ac:dyDescent="0.25">
      <c r="G152" s="137"/>
      <c r="H152" s="137"/>
      <c r="I152" s="131"/>
      <c r="J152" s="131"/>
    </row>
    <row r="153" spans="6:10" x14ac:dyDescent="0.25">
      <c r="G153" s="137"/>
      <c r="H153" s="137"/>
      <c r="I153" s="131"/>
      <c r="J153" s="131"/>
    </row>
    <row r="154" spans="6:10" x14ac:dyDescent="0.25">
      <c r="G154" s="137"/>
      <c r="H154" s="137"/>
      <c r="I154" s="131"/>
      <c r="J154" s="131"/>
    </row>
    <row r="155" spans="6:10" x14ac:dyDescent="0.25">
      <c r="G155" s="137"/>
      <c r="H155" s="137"/>
      <c r="I155" s="131"/>
      <c r="J155" s="131"/>
    </row>
    <row r="156" spans="6:10" x14ac:dyDescent="0.25">
      <c r="G156" s="137"/>
      <c r="H156" s="137"/>
      <c r="I156" s="131"/>
      <c r="J156" s="131"/>
    </row>
    <row r="157" spans="6:10" x14ac:dyDescent="0.25">
      <c r="G157" s="137"/>
      <c r="H157" s="137"/>
      <c r="I157" s="131"/>
      <c r="J157" s="131"/>
    </row>
    <row r="158" spans="6:10" x14ac:dyDescent="0.25">
      <c r="G158" s="137"/>
      <c r="H158" s="137"/>
      <c r="I158" s="131"/>
      <c r="J158" s="131"/>
    </row>
  </sheetData>
  <sheetProtection algorithmName="SHA-512" hashValue="e9Om/OePl8NMkjoWkm6r+TCAanjNl9fJRFbSl+ZbbFVCgFpphNXwRgbVHj/E9+XZpfs7CteKsbIdOvVQuRUarw==" saltValue="WtP2Qp6zGxfjYc6cuxGK7g==" spinCount="100000" sheet="1" objects="1" scenarios="1"/>
  <hyperlinks>
    <hyperlink ref="F48" r:id="rId1" display="Table C-1" xr:uid="{00000000-0004-0000-0500-000000000000}"/>
    <hyperlink ref="F51" r:id="rId2" display="Table 1.10-1" xr:uid="{00000000-0004-0000-0500-000001000000}"/>
    <hyperlink ref="F65" r:id="rId3" display="Black Carbon Emission Inventory Technical Support Document" xr:uid="{00000000-0004-0000-0500-000002000000}"/>
    <hyperlink ref="F72" r:id="rId4" display="IPCC 4th Assessment Report" xr:uid="{00000000-0004-0000-0500-000003000000}"/>
    <hyperlink ref="F29" r:id="rId5" display="U.S. Department of Energy" xr:uid="{00000000-0004-0000-0500-000004000000}"/>
    <hyperlink ref="F27" r:id="rId6" display="Table 1.10-1" xr:uid="{00000000-0004-0000-0500-000005000000}"/>
    <hyperlink ref="F26" r:id="rId7" display="Houck, J. and Tiegs, P (1998)" xr:uid="{00000000-0004-0000-0500-000006000000}"/>
    <hyperlink ref="F28" r:id="rId8" display="Table 1.10-1" xr:uid="{00000000-0004-0000-0500-000007000000}"/>
    <hyperlink ref="F52" r:id="rId9" display="Table 1.10-1" xr:uid="{00000000-0004-0000-0500-000009000000}"/>
    <hyperlink ref="F77" r:id="rId10" xr:uid="{00000000-0004-0000-0500-00000A000000}"/>
    <hyperlink ref="F63" r:id="rId11" display="ARB Final Proposed SLCP Reduction Strategy" xr:uid="{00000000-0004-0000-0500-00000B000000}"/>
    <hyperlink ref="F63:H63" r:id="rId12" display="CARB Final Proposed SLCP Reduction Strategy" xr:uid="{00000000-0004-0000-0500-00000C000000}"/>
    <hyperlink ref="F49" r:id="rId13" display="Table C-1" xr:uid="{00000000-0004-0000-0500-00000F000000}"/>
    <hyperlink ref="F50" r:id="rId14" display="Table C-1" xr:uid="{00000000-0004-0000-0500-000010000000}"/>
    <hyperlink ref="F68" r:id="rId15" display="Table C-1" xr:uid="{00000000-0004-0000-0500-000013000000}"/>
    <hyperlink ref="F75" r:id="rId16" xr:uid="{00000000-0004-0000-0500-000014000000}"/>
    <hyperlink ref="F54" r:id="rId17" tooltip="pdf document from department of energy and climate change from london southbank university impacts of leakae from refrigerants in heat pumps" xr:uid="{00000000-0004-0000-0500-000015000000}"/>
    <hyperlink ref="F60:J60" r:id="rId18" tooltip="us epa regulatory impact analysis for residential wood heaters new source performance standards" display="Regulatory Impact Analysis for Residential Wood Heaters" xr:uid="{00000000-0004-0000-0500-000018000000}"/>
    <hyperlink ref="F26:H26" r:id="rId19" tooltip="link opens a pdf document on the Review of Fireplace use and technology" display="Houck, J. and Tiegs, P. (1998)" xr:uid="{00000000-0004-0000-0500-000019000000}"/>
    <hyperlink ref="F27:H27" r:id="rId20" tooltip="US EPA document on residential wood stoves pdf" display="U.S. EPA AP-42 Table 1.10-5" xr:uid="{00000000-0004-0000-0500-00001A000000}"/>
    <hyperlink ref="F28:H28" r:id="rId21" tooltip="US EPA document on residential wood stoves pdf" display="U.S. EPA AP-42 Table 1.10-5" xr:uid="{00000000-0004-0000-0500-00001B000000}"/>
    <hyperlink ref="F29:H29" r:id="rId22" tooltip="webpage on electric resistance heating by the US department of energy " display="U.S. Department of Energy Electric Resistance Heating" xr:uid="{00000000-0004-0000-0500-00001D000000}"/>
    <hyperlink ref="F48:J48" r:id="rId23" tooltip="a pdf document of emission factors for greenhouse gas inventories and rules governing the land" display="U.S. EPA Emission Factors for Greenhouse Gas Inventories" xr:uid="{00000000-0004-0000-0500-00001E000000}"/>
    <hyperlink ref="F49:J49" r:id="rId24" tooltip="a pdf document of emission factors for greenhouse gas inventories and rules governing the land" display="U.S. EPA Emission Factors for Greenhouse Gas Inventories" xr:uid="{00000000-0004-0000-0500-00001F000000}"/>
    <hyperlink ref="F50:J50" r:id="rId25" tooltip="a pdf document of emission factors for greenhouse gas inventories and rules governing the land" display="U.S. EPA Emission Factors for Greenhouse Gas Inventories" xr:uid="{00000000-0004-0000-0500-000020000000}"/>
    <hyperlink ref="F51:H51" r:id="rId26" tooltip="US EPA document on residential wood stoves pdf" display="U.S. EPA AP-42 Table 1.10-1" xr:uid="{00000000-0004-0000-0500-000021000000}"/>
    <hyperlink ref="F52:H52" r:id="rId27" tooltip="US EPA document on residential wood stoves pdf" display="U.S. EPA AP-42 Table 1.10-1" xr:uid="{00000000-0004-0000-0500-000022000000}"/>
    <hyperlink ref="F68:J68" r:id="rId28" tooltip="a pdf document of emission factors for greenhouse gas inventories and rules governing the land" display="U.S. EPA Emission Factors for Greenhouse Gas Inventories" xr:uid="{00000000-0004-0000-0500-000025000000}"/>
    <hyperlink ref="F58" r:id="rId29" display="ARB Methodology for Residential Wood Combustion" xr:uid="{00000000-0004-0000-0500-000026000000}"/>
    <hyperlink ref="F58:J58" r:id="rId30" tooltip="PDF document for residential wood combustion emission inventory source category air resources board" display="CARB Methodology for Residential Wood Combustion" xr:uid="{00000000-0004-0000-0500-000027000000}"/>
    <hyperlink ref="F59" r:id="rId31" display="ARB Methodology for Residential Wood Combustion" xr:uid="{00000000-0004-0000-0500-000028000000}"/>
    <hyperlink ref="F59:J59" r:id="rId32" tooltip="PDF document for residential wood combustion emission inventory source category air resources board" display="CARB Methodology for Residential Wood Combustion" xr:uid="{00000000-0004-0000-0500-000029000000}"/>
    <hyperlink ref="F64" r:id="rId33" display="ARB Methodology for Residential Wood Combustion" xr:uid="{00000000-0004-0000-0500-00002A000000}"/>
    <hyperlink ref="F64:J64" r:id="rId34" tooltip="PDF document for residential wood combustion emission inventory source category air resources board" display="CARB Methodology for Residential Wood Combustion" xr:uid="{00000000-0004-0000-0500-00002B000000}"/>
    <hyperlink ref="F62" r:id="rId35" display="ARB Methodology for Residential Wood Combustion" xr:uid="{00000000-0004-0000-0500-00002C000000}"/>
    <hyperlink ref="F62:J62" r:id="rId36" tooltip="PDF document for residential wood combustion emission inventory source category air resources board" display="CARB Methodology for Residential Wood Combustion" xr:uid="{00000000-0004-0000-0500-00002D000000}"/>
    <hyperlink ref="F61:J61" r:id="rId37" tooltip="us epa regulatory impact analysis for residential wood heaters new source performance standards" display="Regulatory Impact Analysis for Residential Wood Heaters" xr:uid="{00000000-0004-0000-0500-00002E000000}"/>
    <hyperlink ref="F77:J77" r:id="rId38" tooltip="us epa regulatory impact analysis for residential wood heaters new source performance standards references a table" display="U.S. EPA Regulatory Impact Analysis (RIA) for Residential Wood Heaters NSPS Revision Table 4-3" xr:uid="{00000000-0004-0000-0500-00002F000000}"/>
    <hyperlink ref="F63:J63" r:id="rId39" tooltip="pdf document hosted by air resources board on short-lived climate pollutant reduction strategy March 2017" display="CARB Short-Lived Climate Pollutant Reduction Strategy" xr:uid="{00000000-0004-0000-0500-000030000000}"/>
    <hyperlink ref="F65:J65" r:id="rId40" tooltip="pdf document hosted by air resources board 2015 edition on californias black carbon emission inventory technical support document" display="CARB Black Carbon Emission Inventory Technical Support Document" xr:uid="{00000000-0004-0000-0500-000031000000}"/>
    <hyperlink ref="F72:H72" r:id="rId41" tooltip="webpage air resources board hosting a table of global warming potentials" display="CARB Global Warming Potentials " xr:uid="{00000000-0004-0000-0500-000034000000}"/>
    <hyperlink ref="F73" r:id="rId42" display="IPCC 4th Assessment Report" xr:uid="{00000000-0004-0000-0500-000035000000}"/>
    <hyperlink ref="F73:H73" r:id="rId43" tooltip="webpage air resources board hosting a table of global warming potentials" display="CARB Global Warming Potentials " xr:uid="{00000000-0004-0000-0500-000036000000}"/>
    <hyperlink ref="F74" r:id="rId44" display="IPCC 4th Assessment Report" xr:uid="{00000000-0004-0000-0500-000037000000}"/>
    <hyperlink ref="F74:H74" r:id="rId45" tooltip="webpage air resources board hosting a table of global warming potentials" display="CARB Global Warming Potentials " xr:uid="{00000000-0004-0000-0500-000038000000}"/>
    <hyperlink ref="F75:J75" r:id="rId46" tooltip="website at air resources board listing refrigerant global warming potentials" display="CARB Global Warming Potentials of High-GWP Refrigerants" xr:uid="{00000000-0004-0000-0500-000039000000}"/>
    <hyperlink ref="F79" r:id="rId47" tooltip="a pdf document appendix c of the document detailing life expectancy of housing components" xr:uid="{00000000-0004-0000-0500-00003B000000}"/>
    <hyperlink ref="F78" r:id="rId48" tooltip="a pdf document appendix c of the document detailing life expectancy of housing components" xr:uid="{00000000-0004-0000-0500-00003C000000}"/>
    <hyperlink ref="F69" r:id="rId49" xr:uid="{00000000-0004-0000-0500-00003D000000}"/>
    <hyperlink ref="F69:J69" r:id="rId50" tooltip="California Air Resources board emission invetory by source category residential wood combustion" display="CARB Emission Inventory Source Category for Residential Wood Combustion" xr:uid="{00000000-0004-0000-0500-00003E000000}"/>
    <hyperlink ref="F76:J76" r:id="rId51" tooltip="manufacturers brochure at Oasis Mr Cool heat pump air handler products" display="Manufacturer's Specification for ductless mini-split heat pump A/C systems" xr:uid="{00000000-0004-0000-0500-00003A000000}"/>
    <hyperlink ref="F76" r:id="rId52" tooltip="manufacturers brochure at Oasis Mr Cool heat pump air handler products" display="Manufacturer's Specification for ductless mini-split heat pump A/C systems" xr:uid="{00000000-0004-0000-0500-000016000000}"/>
    <hyperlink ref="F71" r:id="rId53" tooltip="a webpage link hosting the emission factor database" xr:uid="{97BF75D8-58B7-4786-BF54-532DE38900C1}"/>
    <hyperlink ref="F70" r:id="rId54" tooltip="a pdf document techline U.S. Department of Agriculture Forest Products Laboratory Fuel Value Calculator" xr:uid="{01DC21F4-6636-430C-9CB5-40D0EB37546E}"/>
  </hyperlinks>
  <pageMargins left="0.45" right="0.2" top="0.25" bottom="0.25" header="0.3" footer="0.3"/>
  <pageSetup scale="25" orientation="landscape" r:id="rId55"/>
  <headerFooter>
    <oddFooter>&amp;CPage 5 of 6
Emission Reduction Factors Worksheet&amp;R&amp;K000000September 29, 2017</oddFooter>
  </headerFooter>
  <drawing r:id="rId5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0" tint="-0.14999847407452621"/>
    <pageSetUpPr fitToPage="1"/>
  </sheetPr>
  <dimension ref="A1:P30"/>
  <sheetViews>
    <sheetView showGridLines="0" showRuler="0" zoomScaleNormal="100" workbookViewId="0">
      <selection activeCell="B30" sqref="B30"/>
    </sheetView>
  </sheetViews>
  <sheetFormatPr defaultColWidth="9.140625" defaultRowHeight="15.75" x14ac:dyDescent="0.25"/>
  <cols>
    <col min="1" max="1" width="3.28515625" style="17" customWidth="1"/>
    <col min="2" max="2" width="33.7109375" style="17" customWidth="1"/>
    <col min="3" max="3" width="48.42578125" style="17" bestFit="1" customWidth="1"/>
    <col min="4" max="4" width="15.5703125" style="17" customWidth="1"/>
    <col min="5" max="5" width="13" style="17" customWidth="1"/>
    <col min="6" max="6" width="14" style="17" customWidth="1"/>
    <col min="7" max="7" width="18.5703125" style="17" bestFit="1" customWidth="1"/>
    <col min="8" max="8" width="20.42578125" style="17" bestFit="1" customWidth="1"/>
    <col min="9" max="13" width="9.140625" style="17" customWidth="1"/>
    <col min="14" max="14" width="13.85546875" style="17" customWidth="1"/>
    <col min="15" max="16" width="9.140625" style="17"/>
    <col min="17" max="17" width="11" style="17" customWidth="1"/>
    <col min="18" max="19" width="9.140625" style="17"/>
    <col min="20" max="20" width="10" style="17" customWidth="1"/>
    <col min="21" max="21" width="10.85546875" style="17" customWidth="1"/>
    <col min="22" max="16384" width="9.140625" style="17"/>
  </cols>
  <sheetData>
    <row r="1" spans="2:15" s="36" customFormat="1" ht="18.75" customHeight="1" x14ac:dyDescent="0.25">
      <c r="C1" s="170" t="s">
        <v>31</v>
      </c>
      <c r="D1" s="64"/>
      <c r="E1" s="64"/>
    </row>
    <row r="2" spans="2:15" s="36" customFormat="1" ht="15" customHeight="1" x14ac:dyDescent="0.25">
      <c r="C2" s="190" t="s">
        <v>243</v>
      </c>
      <c r="D2" s="65"/>
      <c r="E2" s="65"/>
    </row>
    <row r="3" spans="2:15" s="36" customFormat="1" ht="18.75" customHeight="1" x14ac:dyDescent="0.25">
      <c r="C3" s="170" t="s">
        <v>62</v>
      </c>
      <c r="D3" s="64"/>
      <c r="E3" s="64"/>
    </row>
    <row r="4" spans="2:15" s="36" customFormat="1" ht="18.75" customHeight="1" x14ac:dyDescent="0.25">
      <c r="C4" s="172" t="s">
        <v>7</v>
      </c>
      <c r="D4" s="66"/>
      <c r="E4" s="66"/>
    </row>
    <row r="5" spans="2:15" s="36" customFormat="1" ht="12" customHeight="1" x14ac:dyDescent="0.3">
      <c r="C5" s="171"/>
      <c r="D5" s="65"/>
      <c r="E5" s="65"/>
    </row>
    <row r="6" spans="2:15" s="36" customFormat="1" ht="18.75" customHeight="1" x14ac:dyDescent="0.25">
      <c r="C6" s="170" t="s">
        <v>61</v>
      </c>
      <c r="D6" s="64"/>
      <c r="E6" s="64"/>
    </row>
    <row r="7" spans="2:15" s="36" customFormat="1" ht="12" customHeight="1" x14ac:dyDescent="0.25">
      <c r="C7" s="46"/>
      <c r="D7" s="46"/>
      <c r="E7" s="46"/>
    </row>
    <row r="8" spans="2:15" s="36" customFormat="1" ht="18.75" customHeight="1" x14ac:dyDescent="0.25">
      <c r="B8" s="256" t="s">
        <v>73</v>
      </c>
      <c r="C8" s="256"/>
    </row>
    <row r="9" spans="2:15" s="36" customFormat="1" ht="18.75" customHeight="1" x14ac:dyDescent="0.25">
      <c r="B9" s="58" t="s">
        <v>72</v>
      </c>
      <c r="C9" s="59" t="str">
        <f>IF('Project Info'!C11:C11="","",'Project Info'!C11:C11)</f>
        <v/>
      </c>
    </row>
    <row r="10" spans="2:15" ht="12" customHeight="1" x14ac:dyDescent="0.25">
      <c r="B10" s="41"/>
      <c r="C10" s="41"/>
      <c r="D10" s="42"/>
      <c r="E10" s="22"/>
      <c r="F10" s="47"/>
    </row>
    <row r="11" spans="2:15" ht="18.75" customHeight="1" x14ac:dyDescent="0.25">
      <c r="B11" s="39" t="s">
        <v>120</v>
      </c>
    </row>
    <row r="12" spans="2:15" ht="12" customHeight="1" x14ac:dyDescent="0.25">
      <c r="B12" s="39"/>
    </row>
    <row r="13" spans="2:15" ht="69" x14ac:dyDescent="0.25">
      <c r="B13" s="251" t="s">
        <v>104</v>
      </c>
      <c r="C13" s="251" t="s">
        <v>103</v>
      </c>
      <c r="D13" s="252" t="s">
        <v>136</v>
      </c>
      <c r="E13" s="253" t="s">
        <v>195</v>
      </c>
      <c r="F13" s="253" t="s">
        <v>112</v>
      </c>
      <c r="G13" s="254" t="s">
        <v>126</v>
      </c>
      <c r="H13" s="255" t="s">
        <v>96</v>
      </c>
    </row>
    <row r="14" spans="2:15" ht="15.75" customHeight="1" x14ac:dyDescent="0.25">
      <c r="B14" s="31" t="s">
        <v>8</v>
      </c>
      <c r="C14" s="62" t="s">
        <v>108</v>
      </c>
      <c r="D14" s="184">
        <f>'Project Data Inputs'!$D16*'GHG ERFs &amp; Defaults'!$E12</f>
        <v>0</v>
      </c>
      <c r="E14" s="244">
        <f>'Project Data Inputs'!$D16*'Co-Benefit ERFs &amp; Defaults'!E12</f>
        <v>0</v>
      </c>
      <c r="F14" s="244">
        <f>'Project Data Inputs'!$D16*'Co-Benefit ERFs &amp; Defaults'!F12</f>
        <v>0</v>
      </c>
      <c r="G14" s="245">
        <f>'Project Data Inputs'!$D16*'Co-Benefit ERFs &amp; Defaults'!G12</f>
        <v>0</v>
      </c>
      <c r="H14" s="246">
        <f>'Project Data Inputs'!$D16*'Co-Benefit ERFs &amp; Defaults'!H12</f>
        <v>0</v>
      </c>
      <c r="K14" s="48"/>
      <c r="L14" s="48"/>
      <c r="M14" s="48"/>
      <c r="N14" s="164"/>
      <c r="O14" s="48"/>
    </row>
    <row r="15" spans="2:15" ht="31.5" x14ac:dyDescent="0.25">
      <c r="B15" s="31" t="s">
        <v>32</v>
      </c>
      <c r="C15" s="62" t="s">
        <v>108</v>
      </c>
      <c r="D15" s="184">
        <f>'Project Data Inputs'!$D17*'GHG ERFs &amp; Defaults'!$E13</f>
        <v>0</v>
      </c>
      <c r="E15" s="244">
        <f>'Project Data Inputs'!$D17*'Co-Benefit ERFs &amp; Defaults'!E13</f>
        <v>0</v>
      </c>
      <c r="F15" s="244">
        <f>'Project Data Inputs'!$D17*'Co-Benefit ERFs &amp; Defaults'!F13</f>
        <v>0</v>
      </c>
      <c r="G15" s="245">
        <f>'Project Data Inputs'!$D17*'Co-Benefit ERFs &amp; Defaults'!G13</f>
        <v>0</v>
      </c>
      <c r="H15" s="246">
        <f>'Project Data Inputs'!$D17*'Co-Benefit ERFs &amp; Defaults'!H13</f>
        <v>0</v>
      </c>
      <c r="K15" s="48"/>
      <c r="L15" s="48"/>
      <c r="M15" s="48"/>
      <c r="N15" s="164"/>
      <c r="O15" s="48"/>
    </row>
    <row r="16" spans="2:15" x14ac:dyDescent="0.25">
      <c r="B16" s="31" t="s">
        <v>8</v>
      </c>
      <c r="C16" s="62" t="s">
        <v>109</v>
      </c>
      <c r="D16" s="184">
        <f>'Project Data Inputs'!$D18*'GHG ERFs &amp; Defaults'!$E14</f>
        <v>0</v>
      </c>
      <c r="E16" s="244">
        <f>'Project Data Inputs'!$D18*'Co-Benefit ERFs &amp; Defaults'!E14</f>
        <v>0</v>
      </c>
      <c r="F16" s="244">
        <f>'Project Data Inputs'!$D18*'Co-Benefit ERFs &amp; Defaults'!F14</f>
        <v>0</v>
      </c>
      <c r="G16" s="245">
        <f>'Project Data Inputs'!$D18*'Co-Benefit ERFs &amp; Defaults'!G14</f>
        <v>0</v>
      </c>
      <c r="H16" s="246">
        <f>'Project Data Inputs'!$D18*'Co-Benefit ERFs &amp; Defaults'!H14</f>
        <v>0</v>
      </c>
      <c r="K16" s="48"/>
      <c r="L16" s="48"/>
      <c r="M16" s="48"/>
      <c r="N16" s="164"/>
      <c r="O16" s="48"/>
    </row>
    <row r="17" spans="1:16" ht="31.5" x14ac:dyDescent="0.25">
      <c r="B17" s="31" t="s">
        <v>32</v>
      </c>
      <c r="C17" s="62" t="s">
        <v>109</v>
      </c>
      <c r="D17" s="184">
        <f>'Project Data Inputs'!$D19*'GHG ERFs &amp; Defaults'!$E15</f>
        <v>0</v>
      </c>
      <c r="E17" s="244">
        <f>'Project Data Inputs'!$D19*'Co-Benefit ERFs &amp; Defaults'!E15</f>
        <v>0</v>
      </c>
      <c r="F17" s="244">
        <f>'Project Data Inputs'!$D19*'Co-Benefit ERFs &amp; Defaults'!F15</f>
        <v>0</v>
      </c>
      <c r="G17" s="245">
        <f>'Project Data Inputs'!$D19*'Co-Benefit ERFs &amp; Defaults'!G15</f>
        <v>0</v>
      </c>
      <c r="H17" s="246">
        <f>'Project Data Inputs'!$D19*'Co-Benefit ERFs &amp; Defaults'!H15</f>
        <v>0</v>
      </c>
      <c r="K17" s="48"/>
      <c r="L17" s="48"/>
      <c r="M17" s="48"/>
      <c r="N17" s="164"/>
      <c r="O17" s="48"/>
    </row>
    <row r="18" spans="1:16" ht="31.5" x14ac:dyDescent="0.25">
      <c r="B18" s="31" t="s">
        <v>8</v>
      </c>
      <c r="C18" s="62" t="s">
        <v>221</v>
      </c>
      <c r="D18" s="184">
        <f>'Project Data Inputs'!$D20*'GHG ERFs &amp; Defaults'!$E12</f>
        <v>0</v>
      </c>
      <c r="E18" s="244">
        <f>'Project Data Inputs'!$D20*'Co-Benefit ERFs &amp; Defaults'!E12</f>
        <v>0</v>
      </c>
      <c r="F18" s="244">
        <f>'Project Data Inputs'!$D20*'Co-Benefit ERFs &amp; Defaults'!F12</f>
        <v>0</v>
      </c>
      <c r="G18" s="245">
        <f>'Project Data Inputs'!$D20*'Co-Benefit ERFs &amp; Defaults'!G12</f>
        <v>0</v>
      </c>
      <c r="H18" s="246">
        <f>'Project Data Inputs'!$D20*'Co-Benefit ERFs &amp; Defaults'!H12</f>
        <v>0</v>
      </c>
      <c r="K18" s="48"/>
      <c r="L18" s="48"/>
      <c r="M18" s="48"/>
      <c r="N18" s="164"/>
      <c r="O18" s="48"/>
    </row>
    <row r="19" spans="1:16" ht="31.5" x14ac:dyDescent="0.25">
      <c r="B19" s="31" t="s">
        <v>32</v>
      </c>
      <c r="C19" s="62" t="s">
        <v>221</v>
      </c>
      <c r="D19" s="184">
        <f>'Project Data Inputs'!$D21*'GHG ERFs &amp; Defaults'!$E13</f>
        <v>0</v>
      </c>
      <c r="E19" s="244">
        <f>'Project Data Inputs'!$D21*'Co-Benefit ERFs &amp; Defaults'!E13</f>
        <v>0</v>
      </c>
      <c r="F19" s="244">
        <f>'Project Data Inputs'!$D21*'Co-Benefit ERFs &amp; Defaults'!F13</f>
        <v>0</v>
      </c>
      <c r="G19" s="245">
        <f>'Project Data Inputs'!$D21*'Co-Benefit ERFs &amp; Defaults'!G13</f>
        <v>0</v>
      </c>
      <c r="H19" s="246">
        <f>'Project Data Inputs'!$D21*'Co-Benefit ERFs &amp; Defaults'!H13</f>
        <v>0</v>
      </c>
      <c r="K19" s="48"/>
      <c r="L19" s="48"/>
      <c r="M19" s="48"/>
      <c r="N19" s="164"/>
      <c r="O19" s="48"/>
    </row>
    <row r="20" spans="1:16" x14ac:dyDescent="0.25">
      <c r="B20" s="35" t="s">
        <v>8</v>
      </c>
      <c r="C20" s="79" t="s">
        <v>98</v>
      </c>
      <c r="D20" s="184">
        <f>'Project Data Inputs'!$D22*'GHG ERFs &amp; Defaults'!$E16</f>
        <v>0</v>
      </c>
      <c r="E20" s="244">
        <f>'Project Data Inputs'!$D22*'Co-Benefit ERFs &amp; Defaults'!E16</f>
        <v>0</v>
      </c>
      <c r="F20" s="244">
        <f>'Project Data Inputs'!$D22*'Co-Benefit ERFs &amp; Defaults'!F16</f>
        <v>0</v>
      </c>
      <c r="G20" s="245">
        <f>'Project Data Inputs'!$D22*'Co-Benefit ERFs &amp; Defaults'!G16</f>
        <v>0</v>
      </c>
      <c r="H20" s="246">
        <f>'Project Data Inputs'!$D22*'Co-Benefit ERFs &amp; Defaults'!H16</f>
        <v>0</v>
      </c>
      <c r="K20" s="48"/>
      <c r="L20" s="48"/>
      <c r="M20" s="48"/>
      <c r="N20" s="164"/>
      <c r="O20" s="48"/>
    </row>
    <row r="21" spans="1:16" ht="31.5" x14ac:dyDescent="0.25">
      <c r="B21" s="35" t="s">
        <v>32</v>
      </c>
      <c r="C21" s="79" t="s">
        <v>98</v>
      </c>
      <c r="D21" s="184">
        <f>'Project Data Inputs'!$D23*'GHG ERFs &amp; Defaults'!$E17</f>
        <v>0</v>
      </c>
      <c r="E21" s="244">
        <f>'Project Data Inputs'!$D23*'Co-Benefit ERFs &amp; Defaults'!E17</f>
        <v>0</v>
      </c>
      <c r="F21" s="244">
        <f>'Project Data Inputs'!$D23*'Co-Benefit ERFs &amp; Defaults'!F17</f>
        <v>0</v>
      </c>
      <c r="G21" s="245">
        <f>'Project Data Inputs'!$D23*'Co-Benefit ERFs &amp; Defaults'!G17</f>
        <v>0</v>
      </c>
      <c r="H21" s="246">
        <f>'Project Data Inputs'!$D23*'Co-Benefit ERFs &amp; Defaults'!H17</f>
        <v>0</v>
      </c>
      <c r="K21" s="48"/>
      <c r="L21" s="48"/>
      <c r="M21" s="48"/>
      <c r="N21" s="164"/>
      <c r="O21" s="48"/>
    </row>
    <row r="22" spans="1:16" x14ac:dyDescent="0.25">
      <c r="B22" s="35" t="s">
        <v>8</v>
      </c>
      <c r="C22" s="80" t="s">
        <v>240</v>
      </c>
      <c r="D22" s="184">
        <f>'Project Data Inputs'!$D24*'GHG ERFs &amp; Defaults'!$E$18</f>
        <v>0</v>
      </c>
      <c r="E22" s="244">
        <f>'Project Data Inputs'!$D24*'Co-Benefit ERFs &amp; Defaults'!$E$18</f>
        <v>0</v>
      </c>
      <c r="F22" s="244">
        <f>'Project Data Inputs'!$D24*'Co-Benefit ERFs &amp; Defaults'!$F$18</f>
        <v>0</v>
      </c>
      <c r="G22" s="245">
        <f>'Project Data Inputs'!$D24*'Co-Benefit ERFs &amp; Defaults'!$G$18</f>
        <v>0</v>
      </c>
      <c r="H22" s="246">
        <f>'Project Data Inputs'!$D24*'Co-Benefit ERFs &amp; Defaults'!$H$18</f>
        <v>0</v>
      </c>
      <c r="K22" s="48"/>
      <c r="L22" s="48"/>
      <c r="M22" s="48"/>
      <c r="N22" s="164"/>
      <c r="O22" s="48"/>
    </row>
    <row r="23" spans="1:16" ht="31.5" x14ac:dyDescent="0.25">
      <c r="B23" s="35" t="s">
        <v>32</v>
      </c>
      <c r="C23" s="80" t="s">
        <v>224</v>
      </c>
      <c r="D23" s="184">
        <f>'Project Data Inputs'!$D25*'GHG ERFs &amp; Defaults'!$E$19</f>
        <v>0</v>
      </c>
      <c r="E23" s="244">
        <f>'Project Data Inputs'!$D25*'Co-Benefit ERFs &amp; Defaults'!$E$19</f>
        <v>0</v>
      </c>
      <c r="F23" s="244">
        <f>'Project Data Inputs'!$D25*'Co-Benefit ERFs &amp; Defaults'!$F$19</f>
        <v>0</v>
      </c>
      <c r="G23" s="245">
        <f>'Project Data Inputs'!$D25*'Co-Benefit ERFs &amp; Defaults'!$G$19</f>
        <v>0</v>
      </c>
      <c r="H23" s="246">
        <f>'Project Data Inputs'!$D25*'Co-Benefit ERFs &amp; Defaults'!$H$19</f>
        <v>0</v>
      </c>
      <c r="K23" s="48"/>
      <c r="L23" s="48"/>
      <c r="M23" s="48"/>
      <c r="N23" s="164"/>
      <c r="O23" s="48"/>
    </row>
    <row r="24" spans="1:16" ht="31.5" x14ac:dyDescent="0.25">
      <c r="B24" s="35" t="s">
        <v>8</v>
      </c>
      <c r="C24" s="80" t="s">
        <v>238</v>
      </c>
      <c r="D24" s="184">
        <f>('Project Data Inputs'!$D26*'GHG ERFs &amp; Defaults'!$E$18)*0.9</f>
        <v>0</v>
      </c>
      <c r="E24" s="244">
        <f>('Project Data Inputs'!$D26*'Co-Benefit ERFs &amp; Defaults'!$E$18)*0.9</f>
        <v>0</v>
      </c>
      <c r="F24" s="244">
        <f>('Project Data Inputs'!$D26*'Co-Benefit ERFs &amp; Defaults'!$F$18)*0.9</f>
        <v>0</v>
      </c>
      <c r="G24" s="245">
        <f>('Project Data Inputs'!$D26*'Co-Benefit ERFs &amp; Defaults'!$G$18)*0.9</f>
        <v>0</v>
      </c>
      <c r="H24" s="246">
        <f>('Project Data Inputs'!$D26*'Co-Benefit ERFs &amp; Defaults'!$H$18)*0.9</f>
        <v>0</v>
      </c>
      <c r="K24" s="48"/>
      <c r="L24" s="48"/>
      <c r="M24" s="48"/>
      <c r="N24" s="164"/>
      <c r="O24" s="48"/>
    </row>
    <row r="25" spans="1:16" ht="31.5" x14ac:dyDescent="0.25">
      <c r="B25" s="35" t="s">
        <v>32</v>
      </c>
      <c r="C25" s="80" t="s">
        <v>239</v>
      </c>
      <c r="D25" s="184">
        <f>('Project Data Inputs'!$D27*'GHG ERFs &amp; Defaults'!$E$19)*0.9</f>
        <v>0</v>
      </c>
      <c r="E25" s="244">
        <f>('Project Data Inputs'!$D27*'Co-Benefit ERFs &amp; Defaults'!$E$19)*0.9</f>
        <v>0</v>
      </c>
      <c r="F25" s="244">
        <f>('Project Data Inputs'!$D27*'Co-Benefit ERFs &amp; Defaults'!$F$19)*0.9</f>
        <v>0</v>
      </c>
      <c r="G25" s="245">
        <f>('Project Data Inputs'!$D27*'Co-Benefit ERFs &amp; Defaults'!$G$19)*0.9</f>
        <v>0</v>
      </c>
      <c r="H25" s="246">
        <f>('Project Data Inputs'!$D27*'Co-Benefit ERFs &amp; Defaults'!$H$19)*0.9</f>
        <v>0</v>
      </c>
      <c r="K25" s="48"/>
      <c r="L25" s="48"/>
      <c r="M25" s="48"/>
      <c r="N25" s="164"/>
      <c r="O25" s="48"/>
    </row>
    <row r="26" spans="1:16" x14ac:dyDescent="0.25">
      <c r="B26" s="31" t="s">
        <v>8</v>
      </c>
      <c r="C26" s="62" t="s">
        <v>99</v>
      </c>
      <c r="D26" s="184">
        <f>'Project Data Inputs'!$D28*'GHG ERFs &amp; Defaults'!$E20</f>
        <v>0</v>
      </c>
      <c r="E26" s="244">
        <f>'Project Data Inputs'!$D28*'Co-Benefit ERFs &amp; Defaults'!E20</f>
        <v>0</v>
      </c>
      <c r="F26" s="244">
        <f>'Project Data Inputs'!$D28*'Co-Benefit ERFs &amp; Defaults'!F20</f>
        <v>0</v>
      </c>
      <c r="G26" s="245">
        <f>'Project Data Inputs'!$D28*'Co-Benefit ERFs &amp; Defaults'!G20</f>
        <v>0</v>
      </c>
      <c r="H26" s="246">
        <f>'Project Data Inputs'!$D28*'Co-Benefit ERFs &amp; Defaults'!H20</f>
        <v>0</v>
      </c>
      <c r="K26" s="48"/>
      <c r="L26" s="48"/>
      <c r="M26" s="48"/>
      <c r="N26" s="164"/>
      <c r="O26" s="48"/>
    </row>
    <row r="27" spans="1:16" ht="31.5" x14ac:dyDescent="0.25">
      <c r="B27" s="31" t="s">
        <v>32</v>
      </c>
      <c r="C27" s="62" t="s">
        <v>99</v>
      </c>
      <c r="D27" s="184">
        <f>'Project Data Inputs'!$D29*'GHG ERFs &amp; Defaults'!$E21</f>
        <v>0</v>
      </c>
      <c r="E27" s="244">
        <f>'Project Data Inputs'!$D29*'Co-Benefit ERFs &amp; Defaults'!E21</f>
        <v>0</v>
      </c>
      <c r="F27" s="244">
        <f>'Project Data Inputs'!$D29*'Co-Benefit ERFs &amp; Defaults'!F21</f>
        <v>0</v>
      </c>
      <c r="G27" s="245">
        <f>'Project Data Inputs'!$D29*'Co-Benefit ERFs &amp; Defaults'!G21</f>
        <v>0</v>
      </c>
      <c r="H27" s="246">
        <f>'Project Data Inputs'!$D29*'Co-Benefit ERFs &amp; Defaults'!H21</f>
        <v>0</v>
      </c>
      <c r="K27" s="48"/>
      <c r="L27" s="48"/>
      <c r="M27" s="48"/>
      <c r="N27" s="164"/>
      <c r="O27" s="48"/>
    </row>
    <row r="28" spans="1:16" ht="18" customHeight="1" x14ac:dyDescent="0.25">
      <c r="B28" s="63" t="s">
        <v>12</v>
      </c>
      <c r="C28" s="63"/>
      <c r="D28" s="45">
        <f>SUM(D14:D27)</f>
        <v>0</v>
      </c>
      <c r="E28" s="248">
        <f>SUM(E14:E27)</f>
        <v>0</v>
      </c>
      <c r="F28" s="248">
        <f>SUM(F14:F27)</f>
        <v>0</v>
      </c>
      <c r="G28" s="249">
        <f>SUM(G14:G27)</f>
        <v>0</v>
      </c>
      <c r="H28" s="250">
        <f>SUM(H14:H27)</f>
        <v>0</v>
      </c>
      <c r="K28" s="48"/>
      <c r="L28" s="48"/>
      <c r="M28" s="48"/>
      <c r="N28" s="164"/>
      <c r="O28" s="48"/>
    </row>
    <row r="30" spans="1:16" x14ac:dyDescent="0.25">
      <c r="A30" s="294" t="s">
        <v>210</v>
      </c>
      <c r="B30" s="291" t="s">
        <v>245</v>
      </c>
      <c r="C30" s="292"/>
      <c r="D30" s="291"/>
      <c r="E30" s="291"/>
      <c r="F30" s="291"/>
      <c r="G30" s="291"/>
      <c r="H30" s="291"/>
      <c r="I30" s="291"/>
      <c r="J30" s="291"/>
      <c r="K30" s="291"/>
      <c r="L30" s="291"/>
      <c r="M30" s="306"/>
      <c r="N30" s="306"/>
      <c r="O30" s="306"/>
      <c r="P30" s="306"/>
    </row>
  </sheetData>
  <sheetProtection algorithmName="SHA-512" hashValue="nruENI5wn8hMLi44QMtRF6ZebLURqhdfjeLBIGVV47QnwiAfQEu/wuDAGC5u+DD10iZ9U2rm1FRDogxvXxLhqA==" saltValue="zIwoQm5r/hkks/UpsNfgSw==" spinCount="100000" sheet="1" objects="1" scenarios="1"/>
  <pageMargins left="0" right="0.7" top="0" bottom="0.75" header="0.3" footer="0.3"/>
  <pageSetup scale="67" orientation="landscape" r:id="rId1"/>
  <headerFooter>
    <oddFooter>&amp;CPage 4 of 6
Emissions Summary Worksheet&amp;R&amp;K000000September 29, 2017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pageSetUpPr fitToPage="1"/>
  </sheetPr>
  <dimension ref="A1:P153"/>
  <sheetViews>
    <sheetView showGridLines="0" zoomScaleNormal="100" workbookViewId="0">
      <selection activeCell="C74" sqref="C74"/>
    </sheetView>
  </sheetViews>
  <sheetFormatPr defaultColWidth="9.140625" defaultRowHeight="15.75" x14ac:dyDescent="0.25"/>
  <cols>
    <col min="1" max="1" width="3.85546875" style="121" customWidth="1"/>
    <col min="2" max="2" width="37.7109375" style="121" customWidth="1"/>
    <col min="3" max="3" width="56.42578125" style="121" customWidth="1"/>
    <col min="4" max="4" width="16.5703125" style="121" bestFit="1" customWidth="1"/>
    <col min="5" max="5" width="28.28515625" style="121" bestFit="1" customWidth="1"/>
    <col min="6" max="6" width="25.140625" style="122" customWidth="1"/>
    <col min="7" max="7" width="30.85546875" style="122" customWidth="1"/>
    <col min="8" max="8" width="25.42578125" style="122" customWidth="1"/>
    <col min="9" max="9" width="12.140625" style="121" bestFit="1" customWidth="1"/>
    <col min="10" max="10" width="13.85546875" style="121" customWidth="1"/>
    <col min="11" max="11" width="13.5703125" style="121" bestFit="1" customWidth="1"/>
    <col min="12" max="12" width="13.42578125" style="121" customWidth="1"/>
    <col min="13" max="13" width="12.7109375" style="121" customWidth="1"/>
    <col min="14" max="14" width="16.28515625" style="121" bestFit="1" customWidth="1"/>
    <col min="15" max="16384" width="9.140625" style="121"/>
  </cols>
  <sheetData>
    <row r="1" spans="2:16" s="36" customFormat="1" ht="18.75" customHeight="1" x14ac:dyDescent="0.25">
      <c r="C1" s="192" t="s">
        <v>31</v>
      </c>
      <c r="D1" s="64"/>
      <c r="E1" s="64"/>
      <c r="F1" s="64"/>
      <c r="G1" s="64"/>
    </row>
    <row r="2" spans="2:16" s="36" customFormat="1" ht="15" customHeight="1" x14ac:dyDescent="0.25">
      <c r="C2" s="190" t="s">
        <v>243</v>
      </c>
      <c r="D2" s="65"/>
      <c r="E2" s="65"/>
      <c r="F2" s="65"/>
      <c r="G2" s="65"/>
    </row>
    <row r="3" spans="2:16" s="36" customFormat="1" ht="18.75" customHeight="1" x14ac:dyDescent="0.25">
      <c r="C3" s="192" t="s">
        <v>191</v>
      </c>
      <c r="D3" s="64"/>
      <c r="E3" s="64"/>
      <c r="F3" s="64"/>
      <c r="G3" s="64"/>
    </row>
    <row r="4" spans="2:16" s="36" customFormat="1" ht="18.75" customHeight="1" x14ac:dyDescent="0.25">
      <c r="C4" s="194" t="s">
        <v>7</v>
      </c>
      <c r="D4" s="66"/>
      <c r="E4" s="66"/>
      <c r="F4" s="66"/>
      <c r="G4" s="66"/>
    </row>
    <row r="5" spans="2:16" s="36" customFormat="1" ht="15" customHeight="1" x14ac:dyDescent="0.25">
      <c r="C5" s="226"/>
      <c r="D5" s="65"/>
      <c r="E5" s="65"/>
      <c r="F5" s="65"/>
      <c r="G5" s="65"/>
    </row>
    <row r="6" spans="2:16" s="36" customFormat="1" ht="18.75" customHeight="1" x14ac:dyDescent="0.25">
      <c r="C6" s="192" t="s">
        <v>61</v>
      </c>
      <c r="D6" s="64"/>
      <c r="E6" s="64"/>
      <c r="F6" s="64"/>
      <c r="G6" s="64"/>
    </row>
    <row r="7" spans="2:16" s="122" customFormat="1" ht="18.75" customHeight="1" x14ac:dyDescent="0.25">
      <c r="C7" s="121"/>
      <c r="D7" s="121"/>
      <c r="E7" s="124"/>
      <c r="I7" s="121"/>
      <c r="J7" s="121"/>
      <c r="K7" s="121"/>
      <c r="L7" s="121"/>
      <c r="M7" s="121"/>
    </row>
    <row r="8" spans="2:16" s="122" customFormat="1" ht="18.75" customHeight="1" x14ac:dyDescent="0.25">
      <c r="B8" s="123" t="s">
        <v>91</v>
      </c>
      <c r="C8" s="81"/>
      <c r="D8" s="81"/>
      <c r="E8" s="81"/>
      <c r="F8" s="81"/>
      <c r="I8" s="121"/>
      <c r="J8" s="121"/>
      <c r="K8" s="121"/>
      <c r="L8" s="121"/>
      <c r="M8" s="121"/>
    </row>
    <row r="9" spans="2:16" s="122" customFormat="1" ht="18.75" customHeight="1" thickBot="1" x14ac:dyDescent="0.3">
      <c r="B9" s="81" t="s">
        <v>190</v>
      </c>
      <c r="C9" s="125"/>
      <c r="D9" s="125"/>
      <c r="E9" s="125"/>
      <c r="F9" s="121"/>
      <c r="G9" s="82" t="s">
        <v>92</v>
      </c>
      <c r="I9" s="121"/>
      <c r="J9" s="121"/>
      <c r="K9" s="121"/>
      <c r="L9" s="121"/>
      <c r="M9" s="121"/>
      <c r="N9" s="121"/>
      <c r="O9" s="121"/>
      <c r="P9" s="121"/>
    </row>
    <row r="10" spans="2:16" s="122" customFormat="1" ht="18.75" customHeight="1" x14ac:dyDescent="0.25">
      <c r="B10" s="227" t="s">
        <v>113</v>
      </c>
      <c r="C10" s="264"/>
      <c r="D10" s="242" t="s">
        <v>119</v>
      </c>
      <c r="E10" s="242"/>
      <c r="F10" s="242"/>
      <c r="G10" s="242"/>
      <c r="H10" s="229"/>
      <c r="I10" s="121"/>
      <c r="J10" s="121"/>
      <c r="K10" s="121"/>
      <c r="L10" s="121"/>
      <c r="M10" s="121"/>
    </row>
    <row r="11" spans="2:16" s="122" customFormat="1" ht="66" x14ac:dyDescent="0.25">
      <c r="B11" s="265" t="s">
        <v>104</v>
      </c>
      <c r="C11" s="257" t="s">
        <v>103</v>
      </c>
      <c r="D11" s="258" t="s">
        <v>175</v>
      </c>
      <c r="E11" s="258" t="s">
        <v>176</v>
      </c>
      <c r="F11" s="258" t="s">
        <v>177</v>
      </c>
      <c r="G11" s="259" t="s">
        <v>174</v>
      </c>
      <c r="H11" s="266" t="s">
        <v>178</v>
      </c>
    </row>
    <row r="12" spans="2:16" s="122" customFormat="1" ht="31.5" x14ac:dyDescent="0.25">
      <c r="B12" s="176" t="s">
        <v>8</v>
      </c>
      <c r="C12" s="31" t="s">
        <v>211</v>
      </c>
      <c r="D12" s="260">
        <f>'GHG ERFs &amp; Defaults'!E12</f>
        <v>1238.5947501529411</v>
      </c>
      <c r="E12" s="261">
        <f>(D31*D72*D56-D34*D72*D58)*D74</f>
        <v>131.13190588235295</v>
      </c>
      <c r="F12" s="262">
        <f>(D31*D72*D62-D34*D72*D64)*D74</f>
        <v>979.33129411764696</v>
      </c>
      <c r="G12" s="247">
        <f>(D31*D82)-D34*D82</f>
        <v>347.48470588235296</v>
      </c>
      <c r="H12" s="267">
        <f>(D31-D34)*D74</f>
        <v>32.294117647058826</v>
      </c>
      <c r="I12" s="271"/>
      <c r="J12" s="223"/>
    </row>
    <row r="13" spans="2:16" s="122" customFormat="1" ht="31.5" x14ac:dyDescent="0.25">
      <c r="B13" s="176" t="s">
        <v>32</v>
      </c>
      <c r="C13" s="31" t="s">
        <v>211</v>
      </c>
      <c r="D13" s="260">
        <f>'GHG ERFs &amp; Defaults'!E13</f>
        <v>2284.7545698352938</v>
      </c>
      <c r="E13" s="261">
        <f>(D32*D72*D57-D35*D72*D58)*D74</f>
        <v>85.326870588235266</v>
      </c>
      <c r="F13" s="262">
        <f>(D32*D72*D63-D35*D72*D64)*D74</f>
        <v>3748.9035294117643</v>
      </c>
      <c r="G13" s="247">
        <f>D32*D82-D35*D82</f>
        <v>124.05647058823536</v>
      </c>
      <c r="H13" s="267">
        <f>(D32-D35)*D74</f>
        <v>11.529411764705886</v>
      </c>
    </row>
    <row r="14" spans="2:16" s="122" customFormat="1" x14ac:dyDescent="0.25">
      <c r="B14" s="176" t="s">
        <v>8</v>
      </c>
      <c r="C14" s="31" t="s">
        <v>40</v>
      </c>
      <c r="D14" s="260">
        <f>'GHG ERFs &amp; Defaults'!E14</f>
        <v>1217.2157083058823</v>
      </c>
      <c r="E14" s="261">
        <f>(D31*D72*D56-D34*D72*D59)*D74</f>
        <v>132.72988235294119</v>
      </c>
      <c r="F14" s="262">
        <f>(D31*D72*D62-D34*D72*D65)*D74</f>
        <v>962.21011764705872</v>
      </c>
      <c r="G14" s="247">
        <f>D31*D82-D34*D82</f>
        <v>347.48470588235296</v>
      </c>
      <c r="H14" s="267">
        <f>(D31-D34)*D74</f>
        <v>32.294117647058826</v>
      </c>
    </row>
    <row r="15" spans="2:16" s="122" customFormat="1" x14ac:dyDescent="0.25">
      <c r="B15" s="176" t="s">
        <v>32</v>
      </c>
      <c r="C15" s="31" t="s">
        <v>40</v>
      </c>
      <c r="D15" s="260">
        <f>'GHG ERFs &amp; Defaults'!E15</f>
        <v>2028.2060676705878</v>
      </c>
      <c r="E15" s="261">
        <f>(D32*D72*D57-D35*D72*D59)*D74</f>
        <v>104.50258823529408</v>
      </c>
      <c r="F15" s="262">
        <f>(D32*D72*D63-D35*D72*D65)*D74</f>
        <v>3543.4494117647055</v>
      </c>
      <c r="G15" s="263">
        <f>D32*D82-D35*D82</f>
        <v>124.05647058823536</v>
      </c>
      <c r="H15" s="267">
        <f>(D32-D35)*D74</f>
        <v>11.529411764705886</v>
      </c>
    </row>
    <row r="16" spans="2:16" s="122" customFormat="1" x14ac:dyDescent="0.25">
      <c r="B16" s="176" t="s">
        <v>8</v>
      </c>
      <c r="C16" s="35" t="s">
        <v>97</v>
      </c>
      <c r="D16" s="260">
        <f>'GHG ERFs &amp; Defaults'!E16</f>
        <v>1243.1563452</v>
      </c>
      <c r="E16" s="261">
        <f>(D31*D72*D56-D34*D72*D60)*D74</f>
        <v>122.45717647058825</v>
      </c>
      <c r="F16" s="262">
        <f>(D31*D72*D62-D34*D72*D66)*D74</f>
        <v>1047.5877176470588</v>
      </c>
      <c r="G16" s="263">
        <f>D31*D82-D39/D71/D73*D83</f>
        <v>330.62963700703364</v>
      </c>
      <c r="H16" s="267">
        <f>(D31-D34)*(D71/D70)*D74</f>
        <v>30.298828913716513</v>
      </c>
      <c r="I16" s="271"/>
    </row>
    <row r="17" spans="1:14" s="122" customFormat="1" x14ac:dyDescent="0.25">
      <c r="B17" s="176" t="s">
        <v>32</v>
      </c>
      <c r="C17" s="35" t="s">
        <v>97</v>
      </c>
      <c r="D17" s="260">
        <f>'GHG ERFs &amp; Defaults'!E17</f>
        <v>2339.4937103999996</v>
      </c>
      <c r="E17" s="261">
        <f>(D32*D72*D57-D35*D72*D60)*D74</f>
        <v>-18.769882352941174</v>
      </c>
      <c r="F17" s="262">
        <f>(D32*D72*D63-D35*D72*D66)*D74</f>
        <v>4567.9806117647049</v>
      </c>
      <c r="G17" s="263">
        <f>D32*D82-D45/D71/D73*D83</f>
        <v>-78.204355915596693</v>
      </c>
      <c r="H17" s="267">
        <f>(D32-D35)*(D71/D70)*D74</f>
        <v>10.817068246062728</v>
      </c>
      <c r="I17" s="271"/>
    </row>
    <row r="18" spans="1:14" x14ac:dyDescent="0.25">
      <c r="B18" s="176" t="s">
        <v>8</v>
      </c>
      <c r="C18" s="35" t="s">
        <v>223</v>
      </c>
      <c r="D18" s="260">
        <f>'GHG ERFs &amp; Defaults'!E18</f>
        <v>944.98034399999995</v>
      </c>
      <c r="E18" s="261">
        <f>(D31*D72*D56-D40*D79*D61)*D75</f>
        <v>106.64562871802349</v>
      </c>
      <c r="F18" s="262">
        <f>(D31*D72*D62-D40*D79*D67)*D75</f>
        <v>785.6232455049834</v>
      </c>
      <c r="G18" s="263">
        <f>D31*D82-(D40*D79*D84)</f>
        <v>197.4506954222318</v>
      </c>
      <c r="H18" s="267">
        <f>D31*D76</f>
        <v>23.400000000000002</v>
      </c>
    </row>
    <row r="19" spans="1:14" x14ac:dyDescent="0.25">
      <c r="B19" s="176" t="s">
        <v>32</v>
      </c>
      <c r="C19" s="35" t="s">
        <v>223</v>
      </c>
      <c r="D19" s="260">
        <f>'GHG ERFs &amp; Defaults'!E19</f>
        <v>1905.9773039999995</v>
      </c>
      <c r="E19" s="261">
        <f>(D32*D72*D57-D46*D79*D61)*D75</f>
        <v>163.55554461628162</v>
      </c>
      <c r="F19" s="262">
        <f>(D32*D72*D63-D46*D79*D67)*D75</f>
        <v>3425.1749460598003</v>
      </c>
      <c r="G19" s="247">
        <f>D32*D82-D46*D79*D84</f>
        <v>-1676.3516549332176</v>
      </c>
      <c r="H19" s="267">
        <f>D32*D76</f>
        <v>36.4</v>
      </c>
    </row>
    <row r="20" spans="1:14" x14ac:dyDescent="0.25">
      <c r="B20" s="176" t="s">
        <v>8</v>
      </c>
      <c r="C20" s="31" t="s">
        <v>105</v>
      </c>
      <c r="D20" s="260">
        <f>'GHG ERFs &amp; Defaults'!E20</f>
        <v>818.98296479999999</v>
      </c>
      <c r="E20" s="261">
        <f>(D31*D72*D56-D40*D79*D61)*D76</f>
        <v>92.42621155562037</v>
      </c>
      <c r="F20" s="262">
        <f>(D31*D72*D62-D40*D79*D67)*D76</f>
        <v>680.87347943765235</v>
      </c>
      <c r="G20" s="247">
        <f>D31*D82-D40*D79*D84</f>
        <v>197.4506954222318</v>
      </c>
      <c r="H20" s="267">
        <f>D31*D76</f>
        <v>23.400000000000002</v>
      </c>
    </row>
    <row r="21" spans="1:14" ht="16.5" thickBot="1" x14ac:dyDescent="0.3">
      <c r="B21" s="314" t="s">
        <v>32</v>
      </c>
      <c r="C21" s="315" t="s">
        <v>105</v>
      </c>
      <c r="D21" s="316">
        <f>'GHG ERFs &amp; Defaults'!E21</f>
        <v>1651.8469967999997</v>
      </c>
      <c r="E21" s="317">
        <f>(D32*D72*D57-D46*D79*D61)*D76</f>
        <v>141.74813866744407</v>
      </c>
      <c r="F21" s="318">
        <f>(D32*D72*D63-D46*D79*D67)*D76</f>
        <v>2968.4849532518269</v>
      </c>
      <c r="G21" s="319">
        <f>D32*D82-D46*D79*D84</f>
        <v>-1676.3516549332176</v>
      </c>
      <c r="H21" s="320">
        <f>D32*D76</f>
        <v>36.4</v>
      </c>
    </row>
    <row r="22" spans="1:14" x14ac:dyDescent="0.25">
      <c r="A22" s="290" t="s">
        <v>210</v>
      </c>
      <c r="B22" s="291" t="s">
        <v>245</v>
      </c>
      <c r="C22" s="292"/>
      <c r="D22" s="292"/>
      <c r="E22" s="292"/>
      <c r="F22" s="293"/>
      <c r="G22" s="293"/>
      <c r="H22" s="38"/>
      <c r="I22" s="40"/>
      <c r="J22" s="40"/>
    </row>
    <row r="24" spans="1:14" ht="18" customHeight="1" x14ac:dyDescent="0.3">
      <c r="B24" s="221" t="s">
        <v>26</v>
      </c>
      <c r="C24" s="168"/>
      <c r="D24" s="168"/>
      <c r="E24" s="168"/>
      <c r="F24" s="168"/>
      <c r="G24" s="144"/>
      <c r="H24" s="144"/>
      <c r="I24" s="144"/>
      <c r="J24" s="145"/>
    </row>
    <row r="25" spans="1:14" ht="18.75" x14ac:dyDescent="0.3">
      <c r="B25" s="224" t="s">
        <v>38</v>
      </c>
      <c r="C25" s="169"/>
      <c r="D25" s="235" t="s">
        <v>13</v>
      </c>
      <c r="E25" s="236" t="s">
        <v>14</v>
      </c>
      <c r="F25" s="146" t="s">
        <v>15</v>
      </c>
      <c r="G25" s="146"/>
      <c r="H25" s="146"/>
      <c r="I25" s="158"/>
      <c r="J25" s="159"/>
    </row>
    <row r="26" spans="1:14" x14ac:dyDescent="0.25">
      <c r="B26" s="87" t="s">
        <v>37</v>
      </c>
      <c r="C26" s="88"/>
      <c r="D26" s="92">
        <v>7</v>
      </c>
      <c r="E26" s="89" t="s">
        <v>28</v>
      </c>
      <c r="F26" s="93" t="s">
        <v>27</v>
      </c>
      <c r="G26" s="93"/>
      <c r="H26" s="93"/>
      <c r="I26" s="91"/>
      <c r="J26" s="128"/>
    </row>
    <row r="27" spans="1:14" x14ac:dyDescent="0.25">
      <c r="B27" s="87" t="s">
        <v>25</v>
      </c>
      <c r="C27" s="88"/>
      <c r="D27" s="94">
        <v>54</v>
      </c>
      <c r="E27" s="91" t="s">
        <v>28</v>
      </c>
      <c r="F27" s="93" t="s">
        <v>35</v>
      </c>
      <c r="G27" s="93"/>
      <c r="H27" s="93"/>
      <c r="I27" s="91"/>
      <c r="J27" s="128"/>
    </row>
    <row r="28" spans="1:14" ht="18" customHeight="1" x14ac:dyDescent="0.25">
      <c r="B28" s="95" t="s">
        <v>107</v>
      </c>
      <c r="C28" s="96"/>
      <c r="D28" s="94">
        <v>68</v>
      </c>
      <c r="E28" s="91" t="s">
        <v>28</v>
      </c>
      <c r="F28" s="93" t="s">
        <v>35</v>
      </c>
      <c r="G28" s="93"/>
      <c r="H28" s="93"/>
      <c r="I28" s="91"/>
      <c r="J28" s="128"/>
    </row>
    <row r="29" spans="1:14" ht="18" customHeight="1" x14ac:dyDescent="0.25">
      <c r="B29" s="87" t="s">
        <v>226</v>
      </c>
      <c r="C29" s="88"/>
      <c r="D29" s="97">
        <v>100</v>
      </c>
      <c r="E29" s="91" t="s">
        <v>28</v>
      </c>
      <c r="F29" s="93" t="s">
        <v>44</v>
      </c>
      <c r="G29" s="93"/>
      <c r="H29" s="93"/>
      <c r="I29" s="88"/>
      <c r="J29" s="129"/>
    </row>
    <row r="30" spans="1:14" s="40" customFormat="1" ht="18" customHeight="1" x14ac:dyDescent="0.25">
      <c r="B30" s="225" t="s">
        <v>169</v>
      </c>
      <c r="C30" s="88"/>
      <c r="D30" s="97"/>
      <c r="E30" s="91"/>
      <c r="F30" s="93"/>
      <c r="G30" s="93"/>
      <c r="H30" s="93"/>
      <c r="I30" s="147"/>
      <c r="J30" s="128"/>
      <c r="K30" s="121"/>
      <c r="L30" s="121"/>
      <c r="M30" s="121"/>
      <c r="N30" s="121"/>
    </row>
    <row r="31" spans="1:14" x14ac:dyDescent="0.25">
      <c r="B31" s="87" t="s">
        <v>198</v>
      </c>
      <c r="C31" s="88"/>
      <c r="D31" s="100">
        <v>1.8</v>
      </c>
      <c r="E31" s="89" t="s">
        <v>166</v>
      </c>
      <c r="F31" s="88" t="s">
        <v>189</v>
      </c>
      <c r="G31" s="88"/>
      <c r="H31" s="88"/>
      <c r="I31" s="147"/>
      <c r="J31" s="128"/>
    </row>
    <row r="32" spans="1:14" ht="18" customHeight="1" x14ac:dyDescent="0.25">
      <c r="B32" s="87" t="s">
        <v>199</v>
      </c>
      <c r="C32" s="88"/>
      <c r="D32" s="100">
        <v>2.8</v>
      </c>
      <c r="E32" s="89" t="s">
        <v>166</v>
      </c>
      <c r="F32" s="88" t="s">
        <v>189</v>
      </c>
      <c r="G32" s="88"/>
      <c r="H32" s="88"/>
      <c r="I32" s="147"/>
      <c r="J32" s="128"/>
    </row>
    <row r="33" spans="1:10" ht="18" customHeight="1" x14ac:dyDescent="0.25">
      <c r="B33" s="225" t="s">
        <v>200</v>
      </c>
      <c r="C33" s="88"/>
      <c r="D33" s="100"/>
      <c r="E33" s="89"/>
      <c r="F33" s="88"/>
      <c r="G33" s="88"/>
      <c r="H33" s="88"/>
      <c r="I33" s="147"/>
      <c r="J33" s="128"/>
    </row>
    <row r="34" spans="1:10" x14ac:dyDescent="0.25">
      <c r="B34" s="87" t="s">
        <v>214</v>
      </c>
      <c r="C34" s="88"/>
      <c r="D34" s="100">
        <f>D31*D26/D28</f>
        <v>0.18529411764705883</v>
      </c>
      <c r="E34" s="89" t="s">
        <v>173</v>
      </c>
      <c r="F34" s="88" t="s">
        <v>16</v>
      </c>
      <c r="G34" s="88"/>
      <c r="H34" s="88"/>
      <c r="I34" s="147"/>
      <c r="J34" s="128"/>
    </row>
    <row r="35" spans="1:10" ht="18" customHeight="1" x14ac:dyDescent="0.25">
      <c r="B35" s="87" t="s">
        <v>217</v>
      </c>
      <c r="C35" s="88"/>
      <c r="D35" s="100">
        <f>D32*D27/D28</f>
        <v>2.2235294117647055</v>
      </c>
      <c r="E35" s="89" t="s">
        <v>173</v>
      </c>
      <c r="F35" s="88" t="s">
        <v>16</v>
      </c>
      <c r="G35" s="88"/>
      <c r="H35" s="88"/>
      <c r="I35" s="147"/>
      <c r="J35" s="128"/>
    </row>
    <row r="36" spans="1:10" ht="18" customHeight="1" x14ac:dyDescent="0.25">
      <c r="B36" s="225" t="s">
        <v>171</v>
      </c>
      <c r="C36" s="88"/>
      <c r="D36" s="98"/>
      <c r="E36" s="89"/>
      <c r="F36" s="93"/>
      <c r="G36" s="179"/>
      <c r="H36" s="93"/>
      <c r="I36" s="147"/>
      <c r="J36" s="178"/>
    </row>
    <row r="37" spans="1:10" x14ac:dyDescent="0.25">
      <c r="B37" s="87" t="s">
        <v>39</v>
      </c>
      <c r="C37" s="88"/>
      <c r="D37" s="100">
        <f>D31*D72*D70</f>
        <v>48.454560000000008</v>
      </c>
      <c r="E37" s="89" t="s">
        <v>168</v>
      </c>
      <c r="F37" s="88" t="s">
        <v>16</v>
      </c>
      <c r="G37" s="165"/>
      <c r="H37" s="93"/>
      <c r="I37" s="147"/>
      <c r="J37" s="174"/>
    </row>
    <row r="38" spans="1:10" ht="18" customHeight="1" x14ac:dyDescent="0.25">
      <c r="B38" s="87" t="s">
        <v>212</v>
      </c>
      <c r="C38" s="88"/>
      <c r="D38" s="100">
        <f>D37*D26/D28</f>
        <v>4.9879694117647064</v>
      </c>
      <c r="E38" s="89" t="s">
        <v>168</v>
      </c>
      <c r="F38" s="88" t="s">
        <v>16</v>
      </c>
      <c r="G38" s="166"/>
      <c r="H38" s="165"/>
      <c r="I38" s="108"/>
      <c r="J38" s="175"/>
    </row>
    <row r="39" spans="1:10" ht="18" customHeight="1" x14ac:dyDescent="0.25">
      <c r="B39" s="87" t="s">
        <v>172</v>
      </c>
      <c r="C39" s="88"/>
      <c r="D39" s="100">
        <f>D37*(D70/D71)*D26/D28</f>
        <v>5.3164454461979922</v>
      </c>
      <c r="E39" s="89" t="s">
        <v>168</v>
      </c>
      <c r="F39" s="88" t="s">
        <v>16</v>
      </c>
      <c r="G39" s="166"/>
      <c r="H39" s="165"/>
      <c r="I39" s="108"/>
      <c r="J39" s="175"/>
    </row>
    <row r="40" spans="1:10" ht="18" customHeight="1" x14ac:dyDescent="0.25">
      <c r="B40" s="87" t="s">
        <v>227</v>
      </c>
      <c r="C40" s="88"/>
      <c r="D40" s="100">
        <f>D37*D26/D29</f>
        <v>3.3918192000000005</v>
      </c>
      <c r="E40" s="89" t="s">
        <v>168</v>
      </c>
      <c r="F40" s="88" t="s">
        <v>16</v>
      </c>
      <c r="G40" s="166"/>
      <c r="H40" s="165"/>
      <c r="I40" s="108"/>
      <c r="J40" s="175"/>
    </row>
    <row r="41" spans="1:10" ht="18" customHeight="1" x14ac:dyDescent="0.25">
      <c r="B41" s="87"/>
      <c r="C41" s="88"/>
      <c r="D41" s="100"/>
      <c r="E41" s="89"/>
      <c r="F41" s="88"/>
      <c r="G41" s="165"/>
      <c r="H41" s="165"/>
      <c r="I41" s="108"/>
      <c r="J41" s="167"/>
    </row>
    <row r="42" spans="1:10" x14ac:dyDescent="0.25">
      <c r="B42" s="225" t="s">
        <v>170</v>
      </c>
      <c r="C42" s="88"/>
      <c r="D42" s="100"/>
      <c r="E42" s="89"/>
      <c r="F42" s="88"/>
      <c r="G42" s="165"/>
      <c r="H42" s="165"/>
      <c r="I42" s="108"/>
      <c r="J42" s="167"/>
    </row>
    <row r="43" spans="1:10" ht="18" customHeight="1" x14ac:dyDescent="0.25">
      <c r="A43" s="40"/>
      <c r="B43" s="87" t="s">
        <v>167</v>
      </c>
      <c r="C43" s="88"/>
      <c r="D43" s="100">
        <f>D32*D72*D70</f>
        <v>75.37375999999999</v>
      </c>
      <c r="E43" s="89" t="s">
        <v>168</v>
      </c>
      <c r="F43" s="88" t="s">
        <v>16</v>
      </c>
      <c r="G43" s="165"/>
      <c r="H43" s="165"/>
      <c r="I43" s="108"/>
      <c r="J43" s="167"/>
    </row>
    <row r="44" spans="1:10" ht="18" customHeight="1" x14ac:dyDescent="0.25">
      <c r="A44" s="40"/>
      <c r="B44" s="87" t="s">
        <v>212</v>
      </c>
      <c r="C44" s="88"/>
      <c r="D44" s="100">
        <f>(D43*D27/D28)</f>
        <v>59.855632941176459</v>
      </c>
      <c r="E44" s="89" t="s">
        <v>168</v>
      </c>
      <c r="F44" s="88" t="s">
        <v>16</v>
      </c>
      <c r="G44" s="173"/>
      <c r="H44" s="165"/>
      <c r="I44" s="108"/>
      <c r="J44" s="175"/>
    </row>
    <row r="45" spans="1:10" ht="18" customHeight="1" x14ac:dyDescent="0.25">
      <c r="A45" s="40"/>
      <c r="B45" s="87" t="s">
        <v>172</v>
      </c>
      <c r="C45" s="88"/>
      <c r="D45" s="100">
        <f>D43*D70/D71*D27/D28</f>
        <v>63.797345354375906</v>
      </c>
      <c r="E45" s="89" t="s">
        <v>168</v>
      </c>
      <c r="F45" s="88" t="s">
        <v>16</v>
      </c>
      <c r="G45" s="173"/>
      <c r="H45" s="96"/>
      <c r="I45" s="108"/>
      <c r="J45" s="175"/>
    </row>
    <row r="46" spans="1:10" ht="18" customHeight="1" x14ac:dyDescent="0.25">
      <c r="A46" s="40"/>
      <c r="B46" s="103" t="s">
        <v>227</v>
      </c>
      <c r="C46" s="104"/>
      <c r="D46" s="155">
        <f>(D43*D27/D29)</f>
        <v>40.701830399999992</v>
      </c>
      <c r="E46" s="105" t="s">
        <v>168</v>
      </c>
      <c r="F46" s="104" t="s">
        <v>16</v>
      </c>
      <c r="G46" s="311"/>
      <c r="H46" s="312"/>
      <c r="I46" s="114"/>
      <c r="J46" s="313"/>
    </row>
    <row r="47" spans="1:10" ht="18" customHeight="1" x14ac:dyDescent="0.25">
      <c r="B47" s="38"/>
      <c r="C47" s="38"/>
      <c r="D47" s="106"/>
      <c r="E47" s="38"/>
      <c r="F47" s="38"/>
      <c r="G47" s="38"/>
      <c r="H47" s="38"/>
    </row>
    <row r="48" spans="1:10" ht="18" customHeight="1" x14ac:dyDescent="0.25">
      <c r="B48" s="83" t="s">
        <v>29</v>
      </c>
      <c r="C48" s="84"/>
      <c r="D48" s="85" t="s">
        <v>13</v>
      </c>
      <c r="E48" s="86" t="s">
        <v>14</v>
      </c>
      <c r="F48" s="84" t="s">
        <v>15</v>
      </c>
      <c r="G48" s="84"/>
      <c r="H48" s="218"/>
    </row>
    <row r="49" spans="2:9" ht="18" customHeight="1" x14ac:dyDescent="0.35">
      <c r="B49" s="87" t="s">
        <v>138</v>
      </c>
      <c r="C49" s="88"/>
      <c r="D49" s="100">
        <v>23.6</v>
      </c>
      <c r="E49" s="91" t="s">
        <v>23</v>
      </c>
      <c r="F49" s="93" t="s">
        <v>42</v>
      </c>
      <c r="G49" s="93"/>
      <c r="H49" s="107"/>
    </row>
    <row r="50" spans="2:9" ht="18" customHeight="1" x14ac:dyDescent="0.35">
      <c r="B50" s="87" t="s">
        <v>139</v>
      </c>
      <c r="C50" s="88"/>
      <c r="D50" s="100">
        <v>30.6</v>
      </c>
      <c r="E50" s="91" t="s">
        <v>23</v>
      </c>
      <c r="F50" s="93" t="s">
        <v>42</v>
      </c>
      <c r="G50" s="93"/>
      <c r="H50" s="107"/>
    </row>
    <row r="51" spans="2:9" ht="18" customHeight="1" x14ac:dyDescent="0.35">
      <c r="B51" s="87" t="s">
        <v>218</v>
      </c>
      <c r="C51" s="88"/>
      <c r="D51" s="100">
        <v>8.76</v>
      </c>
      <c r="E51" s="91" t="s">
        <v>23</v>
      </c>
      <c r="F51" s="93" t="s">
        <v>42</v>
      </c>
      <c r="G51" s="93"/>
      <c r="H51" s="107"/>
    </row>
    <row r="52" spans="2:9" ht="18" customHeight="1" x14ac:dyDescent="0.35">
      <c r="B52" s="87" t="s">
        <v>140</v>
      </c>
      <c r="C52" s="88"/>
      <c r="D52" s="100">
        <v>9.7200000000000006</v>
      </c>
      <c r="E52" s="91" t="s">
        <v>23</v>
      </c>
      <c r="F52" s="93" t="s">
        <v>42</v>
      </c>
      <c r="G52" s="93"/>
      <c r="H52" s="107"/>
    </row>
    <row r="53" spans="2:9" ht="18" customHeight="1" x14ac:dyDescent="0.35">
      <c r="B53" s="95" t="s">
        <v>141</v>
      </c>
      <c r="C53" s="96"/>
      <c r="D53" s="102">
        <v>3.06</v>
      </c>
      <c r="E53" s="108" t="s">
        <v>23</v>
      </c>
      <c r="F53" s="93" t="s">
        <v>42</v>
      </c>
      <c r="G53" s="93"/>
      <c r="H53" s="107"/>
    </row>
    <row r="54" spans="2:9" ht="18" customHeight="1" x14ac:dyDescent="0.35">
      <c r="B54" s="95" t="s">
        <v>234</v>
      </c>
      <c r="C54" s="96"/>
      <c r="D54" s="102">
        <v>0</v>
      </c>
      <c r="E54" s="108" t="s">
        <v>48</v>
      </c>
      <c r="F54" s="93" t="s">
        <v>49</v>
      </c>
      <c r="G54" s="93"/>
      <c r="H54" s="107"/>
    </row>
    <row r="55" spans="2:9" ht="18" customHeight="1" x14ac:dyDescent="0.35">
      <c r="B55" s="95" t="s">
        <v>142</v>
      </c>
      <c r="C55" s="96"/>
      <c r="D55" s="102">
        <v>96.3</v>
      </c>
      <c r="E55" s="108" t="s">
        <v>28</v>
      </c>
      <c r="F55" s="93" t="s">
        <v>42</v>
      </c>
      <c r="G55" s="93"/>
      <c r="H55" s="107"/>
    </row>
    <row r="56" spans="2:9" ht="18" customHeight="1" x14ac:dyDescent="0.35">
      <c r="B56" s="95" t="s">
        <v>143</v>
      </c>
      <c r="C56" s="96"/>
      <c r="D56" s="102">
        <v>2.6</v>
      </c>
      <c r="E56" s="108" t="s">
        <v>23</v>
      </c>
      <c r="F56" s="93" t="s">
        <v>42</v>
      </c>
      <c r="G56" s="93"/>
      <c r="H56" s="107"/>
    </row>
    <row r="57" spans="2:9" ht="18" customHeight="1" x14ac:dyDescent="0.35">
      <c r="B57" s="95" t="s">
        <v>144</v>
      </c>
      <c r="C57" s="96"/>
      <c r="D57" s="102">
        <v>2.8</v>
      </c>
      <c r="E57" s="108" t="s">
        <v>23</v>
      </c>
      <c r="F57" s="93" t="s">
        <v>42</v>
      </c>
      <c r="G57" s="93"/>
      <c r="H57" s="107"/>
    </row>
    <row r="58" spans="2:9" ht="18" customHeight="1" x14ac:dyDescent="0.35">
      <c r="B58" s="95" t="s">
        <v>219</v>
      </c>
      <c r="C58" s="96"/>
      <c r="D58" s="102">
        <v>2.2799999999999998</v>
      </c>
      <c r="E58" s="108" t="s">
        <v>23</v>
      </c>
      <c r="F58" s="93" t="s">
        <v>42</v>
      </c>
      <c r="G58" s="93"/>
      <c r="H58" s="107"/>
    </row>
    <row r="59" spans="2:9" ht="18" customHeight="1" x14ac:dyDescent="0.35">
      <c r="B59" s="95" t="s">
        <v>145</v>
      </c>
      <c r="C59" s="96"/>
      <c r="D59" s="102">
        <v>2</v>
      </c>
      <c r="E59" s="108" t="s">
        <v>23</v>
      </c>
      <c r="F59" s="93" t="s">
        <v>42</v>
      </c>
      <c r="G59" s="93"/>
      <c r="H59" s="107"/>
    </row>
    <row r="60" spans="2:9" ht="18" customHeight="1" x14ac:dyDescent="0.35">
      <c r="B60" s="95" t="s">
        <v>146</v>
      </c>
      <c r="C60" s="96"/>
      <c r="D60" s="102">
        <v>3.8</v>
      </c>
      <c r="E60" s="108" t="s">
        <v>23</v>
      </c>
      <c r="F60" s="93" t="s">
        <v>42</v>
      </c>
      <c r="G60" s="93"/>
      <c r="H60" s="107"/>
      <c r="I60" s="131"/>
    </row>
    <row r="61" spans="2:9" ht="18" customHeight="1" x14ac:dyDescent="0.35">
      <c r="B61" s="95" t="s">
        <v>233</v>
      </c>
      <c r="C61" s="96"/>
      <c r="D61" s="302">
        <v>9.7999999999999997E-5</v>
      </c>
      <c r="E61" s="108" t="s">
        <v>94</v>
      </c>
      <c r="F61" s="109" t="s">
        <v>93</v>
      </c>
      <c r="G61" s="109"/>
      <c r="H61" s="110"/>
      <c r="I61" s="132"/>
    </row>
    <row r="62" spans="2:9" ht="18" customHeight="1" x14ac:dyDescent="0.25">
      <c r="B62" s="95" t="s">
        <v>114</v>
      </c>
      <c r="C62" s="96"/>
      <c r="D62" s="111">
        <v>18.899999999999999</v>
      </c>
      <c r="E62" s="108" t="s">
        <v>23</v>
      </c>
      <c r="F62" s="93" t="s">
        <v>42</v>
      </c>
      <c r="G62" s="93"/>
      <c r="H62" s="107"/>
    </row>
    <row r="63" spans="2:9" ht="18" customHeight="1" x14ac:dyDescent="0.25">
      <c r="B63" s="95" t="s">
        <v>115</v>
      </c>
      <c r="C63" s="96"/>
      <c r="D63" s="94">
        <v>53</v>
      </c>
      <c r="E63" s="108" t="s">
        <v>23</v>
      </c>
      <c r="F63" s="93" t="s">
        <v>42</v>
      </c>
      <c r="G63" s="93"/>
      <c r="H63" s="107"/>
    </row>
    <row r="64" spans="2:9" ht="18" customHeight="1" x14ac:dyDescent="0.25">
      <c r="B64" s="95" t="s">
        <v>220</v>
      </c>
      <c r="C64" s="96"/>
      <c r="D64" s="94">
        <v>12</v>
      </c>
      <c r="E64" s="108" t="s">
        <v>23</v>
      </c>
      <c r="F64" s="93" t="s">
        <v>42</v>
      </c>
      <c r="G64" s="93"/>
      <c r="H64" s="107"/>
    </row>
    <row r="65" spans="2:12" ht="18" customHeight="1" x14ac:dyDescent="0.25">
      <c r="B65" s="95" t="s">
        <v>116</v>
      </c>
      <c r="C65" s="96"/>
      <c r="D65" s="94">
        <v>15</v>
      </c>
      <c r="E65" s="108" t="s">
        <v>23</v>
      </c>
      <c r="F65" s="93" t="s">
        <v>42</v>
      </c>
      <c r="G65" s="93"/>
      <c r="H65" s="107"/>
    </row>
    <row r="66" spans="2:12" ht="18" customHeight="1" x14ac:dyDescent="0.25">
      <c r="B66" s="95" t="s">
        <v>117</v>
      </c>
      <c r="C66" s="96"/>
      <c r="D66" s="102">
        <v>0.04</v>
      </c>
      <c r="E66" s="108" t="s">
        <v>23</v>
      </c>
      <c r="F66" s="93" t="s">
        <v>42</v>
      </c>
      <c r="G66" s="93"/>
      <c r="H66" s="107"/>
    </row>
    <row r="67" spans="2:12" ht="18" customHeight="1" x14ac:dyDescent="0.25">
      <c r="B67" s="112" t="s">
        <v>232</v>
      </c>
      <c r="C67" s="113"/>
      <c r="D67" s="308">
        <v>1.5999999999999999E-5</v>
      </c>
      <c r="E67" s="114" t="s">
        <v>94</v>
      </c>
      <c r="F67" s="309" t="s">
        <v>93</v>
      </c>
      <c r="G67" s="309"/>
      <c r="H67" s="310"/>
    </row>
    <row r="68" spans="2:12" ht="18" customHeight="1" x14ac:dyDescent="0.25">
      <c r="B68" s="38"/>
      <c r="C68" s="38"/>
      <c r="D68" s="115"/>
      <c r="E68" s="40"/>
      <c r="F68" s="116"/>
      <c r="G68" s="116"/>
      <c r="H68" s="116"/>
    </row>
    <row r="69" spans="2:12" ht="18" customHeight="1" x14ac:dyDescent="0.25">
      <c r="B69" s="83" t="s">
        <v>19</v>
      </c>
      <c r="C69" s="84"/>
      <c r="D69" s="85" t="s">
        <v>13</v>
      </c>
      <c r="E69" s="86" t="s">
        <v>14</v>
      </c>
      <c r="F69" s="84" t="s">
        <v>15</v>
      </c>
      <c r="G69" s="84"/>
      <c r="H69" s="84"/>
      <c r="I69" s="126"/>
      <c r="J69" s="127"/>
    </row>
    <row r="70" spans="2:12" ht="18" customHeight="1" x14ac:dyDescent="0.25">
      <c r="B70" s="87" t="s">
        <v>52</v>
      </c>
      <c r="C70" s="88"/>
      <c r="D70" s="91">
        <v>17.48</v>
      </c>
      <c r="E70" s="91" t="s">
        <v>46</v>
      </c>
      <c r="F70" s="93" t="s">
        <v>51</v>
      </c>
      <c r="G70" s="93"/>
      <c r="H70" s="93"/>
      <c r="I70" s="91"/>
      <c r="J70" s="128"/>
    </row>
    <row r="71" spans="2:12" x14ac:dyDescent="0.25">
      <c r="B71" s="95" t="s">
        <v>53</v>
      </c>
      <c r="C71" s="96"/>
      <c r="D71" s="108">
        <v>16.399999999999999</v>
      </c>
      <c r="E71" s="108" t="s">
        <v>46</v>
      </c>
      <c r="F71" s="90" t="s">
        <v>95</v>
      </c>
      <c r="G71" s="90"/>
      <c r="H71" s="90"/>
      <c r="I71" s="91"/>
      <c r="J71" s="128"/>
    </row>
    <row r="72" spans="2:12" x14ac:dyDescent="0.25">
      <c r="B72" s="95" t="s">
        <v>79</v>
      </c>
      <c r="C72" s="96"/>
      <c r="D72" s="108">
        <v>1.54</v>
      </c>
      <c r="E72" s="108" t="s">
        <v>82</v>
      </c>
      <c r="F72" s="93" t="s">
        <v>81</v>
      </c>
      <c r="G72" s="93"/>
      <c r="H72" s="93"/>
      <c r="I72" s="91"/>
      <c r="J72" s="128"/>
    </row>
    <row r="73" spans="2:12" x14ac:dyDescent="0.25">
      <c r="B73" s="95" t="s">
        <v>90</v>
      </c>
      <c r="C73" s="96"/>
      <c r="D73" s="108">
        <v>0.02</v>
      </c>
      <c r="E73" s="108" t="s">
        <v>80</v>
      </c>
      <c r="F73" s="93" t="s">
        <v>81</v>
      </c>
      <c r="G73" s="93"/>
      <c r="H73" s="93"/>
      <c r="I73" s="91"/>
      <c r="J73" s="128"/>
    </row>
    <row r="74" spans="2:12" x14ac:dyDescent="0.25">
      <c r="B74" s="95" t="s">
        <v>106</v>
      </c>
      <c r="C74" s="96"/>
      <c r="D74" s="108">
        <v>20</v>
      </c>
      <c r="E74" s="108" t="s">
        <v>20</v>
      </c>
      <c r="F74" s="93" t="s">
        <v>36</v>
      </c>
      <c r="G74" s="93"/>
      <c r="H74" s="93"/>
      <c r="I74" s="91"/>
      <c r="J74" s="128"/>
    </row>
    <row r="75" spans="2:12" x14ac:dyDescent="0.25">
      <c r="B75" s="95" t="s">
        <v>225</v>
      </c>
      <c r="C75" s="96"/>
      <c r="D75" s="108">
        <v>15</v>
      </c>
      <c r="E75" s="108" t="s">
        <v>20</v>
      </c>
      <c r="F75" s="90" t="s">
        <v>125</v>
      </c>
      <c r="G75" s="90"/>
      <c r="H75" s="90"/>
      <c r="I75" s="222"/>
      <c r="J75" s="128"/>
      <c r="K75" s="40"/>
      <c r="L75" s="40"/>
    </row>
    <row r="76" spans="2:12" x14ac:dyDescent="0.25">
      <c r="B76" s="87" t="s">
        <v>222</v>
      </c>
      <c r="C76" s="88"/>
      <c r="D76" s="91">
        <v>13</v>
      </c>
      <c r="E76" s="91" t="s">
        <v>20</v>
      </c>
      <c r="F76" s="90" t="s">
        <v>125</v>
      </c>
      <c r="G76" s="90"/>
      <c r="H76" s="90"/>
      <c r="I76" s="91"/>
      <c r="J76" s="128"/>
      <c r="K76" s="40"/>
      <c r="L76" s="40"/>
    </row>
    <row r="77" spans="2:12" x14ac:dyDescent="0.25">
      <c r="B77" s="87" t="s">
        <v>21</v>
      </c>
      <c r="C77" s="88"/>
      <c r="D77" s="91">
        <v>1000</v>
      </c>
      <c r="E77" s="91" t="s">
        <v>22</v>
      </c>
      <c r="F77" s="89"/>
      <c r="G77" s="89"/>
      <c r="H77" s="89"/>
      <c r="I77" s="91"/>
      <c r="J77" s="128"/>
      <c r="K77" s="40"/>
      <c r="L77" s="40"/>
    </row>
    <row r="78" spans="2:12" x14ac:dyDescent="0.25">
      <c r="B78" s="87" t="s">
        <v>21</v>
      </c>
      <c r="C78" s="88"/>
      <c r="D78" s="99">
        <v>2204.6226218500001</v>
      </c>
      <c r="E78" s="91" t="s">
        <v>45</v>
      </c>
      <c r="F78" s="89"/>
      <c r="G78" s="89"/>
      <c r="H78" s="89"/>
      <c r="I78" s="91"/>
      <c r="J78" s="128"/>
      <c r="K78" s="40"/>
      <c r="L78" s="40"/>
    </row>
    <row r="79" spans="2:12" x14ac:dyDescent="0.25">
      <c r="B79" s="103" t="s">
        <v>21</v>
      </c>
      <c r="C79" s="104"/>
      <c r="D79" s="118">
        <v>293.29700000000003</v>
      </c>
      <c r="E79" s="118" t="s">
        <v>24</v>
      </c>
      <c r="F79" s="105"/>
      <c r="G79" s="105"/>
      <c r="H79" s="105"/>
      <c r="I79" s="118"/>
      <c r="J79" s="130"/>
      <c r="K79" s="40"/>
      <c r="L79" s="40"/>
    </row>
    <row r="80" spans="2:12" x14ac:dyDescent="0.25">
      <c r="B80" s="40"/>
      <c r="C80" s="40"/>
      <c r="I80" s="40"/>
      <c r="J80" s="40"/>
      <c r="K80" s="40"/>
      <c r="L80" s="40"/>
    </row>
    <row r="81" spans="2:12" x14ac:dyDescent="0.25">
      <c r="B81" s="83" t="s">
        <v>85</v>
      </c>
      <c r="C81" s="84"/>
      <c r="D81" s="85" t="s">
        <v>13</v>
      </c>
      <c r="E81" s="86" t="s">
        <v>14</v>
      </c>
      <c r="F81" s="84" t="s">
        <v>15</v>
      </c>
      <c r="G81" s="84"/>
      <c r="H81" s="84"/>
      <c r="I81" s="127"/>
      <c r="J81" s="40"/>
      <c r="K81" s="40"/>
      <c r="L81" s="40"/>
    </row>
    <row r="82" spans="2:12" x14ac:dyDescent="0.25">
      <c r="B82" s="95" t="s">
        <v>111</v>
      </c>
      <c r="C82" s="96"/>
      <c r="D82" s="301">
        <v>215.2</v>
      </c>
      <c r="E82" s="108" t="s">
        <v>83</v>
      </c>
      <c r="F82" s="93" t="s">
        <v>84</v>
      </c>
      <c r="G82" s="93"/>
      <c r="H82" s="93"/>
      <c r="I82" s="128"/>
      <c r="J82" s="40"/>
      <c r="K82" s="40"/>
      <c r="L82" s="40"/>
    </row>
    <row r="83" spans="2:12" x14ac:dyDescent="0.25">
      <c r="B83" s="95" t="s">
        <v>110</v>
      </c>
      <c r="C83" s="96"/>
      <c r="D83" s="301">
        <v>3.5</v>
      </c>
      <c r="E83" s="108" t="s">
        <v>89</v>
      </c>
      <c r="F83" s="93" t="s">
        <v>88</v>
      </c>
      <c r="G83" s="93"/>
      <c r="H83" s="93"/>
      <c r="I83" s="128"/>
      <c r="J83" s="40"/>
      <c r="K83" s="40"/>
      <c r="L83" s="40"/>
    </row>
    <row r="84" spans="2:12" x14ac:dyDescent="0.25">
      <c r="B84" s="112" t="s">
        <v>86</v>
      </c>
      <c r="C84" s="113"/>
      <c r="D84" s="307">
        <v>0.19089999999999999</v>
      </c>
      <c r="E84" s="114" t="s">
        <v>87</v>
      </c>
      <c r="F84" s="119" t="s">
        <v>84</v>
      </c>
      <c r="G84" s="119"/>
      <c r="H84" s="119"/>
      <c r="I84" s="130"/>
      <c r="J84" s="40"/>
      <c r="K84" s="40"/>
      <c r="L84" s="40"/>
    </row>
    <row r="85" spans="2:12" x14ac:dyDescent="0.25">
      <c r="B85" s="133"/>
      <c r="C85" s="134"/>
      <c r="D85" s="135"/>
      <c r="E85" s="136"/>
      <c r="F85" s="137"/>
      <c r="G85" s="137"/>
      <c r="H85" s="137"/>
      <c r="I85" s="40"/>
      <c r="J85" s="40"/>
      <c r="K85" s="40"/>
      <c r="L85" s="40"/>
    </row>
    <row r="86" spans="2:12" x14ac:dyDescent="0.25">
      <c r="B86" s="138"/>
      <c r="C86" s="131"/>
      <c r="D86" s="297"/>
      <c r="E86" s="136"/>
      <c r="F86" s="300"/>
      <c r="G86" s="140"/>
      <c r="H86" s="140"/>
      <c r="I86" s="40"/>
      <c r="J86" s="40"/>
      <c r="K86" s="40"/>
      <c r="L86" s="40"/>
    </row>
    <row r="87" spans="2:12" x14ac:dyDescent="0.25">
      <c r="B87" s="138"/>
      <c r="C87" s="138"/>
      <c r="D87" s="298"/>
      <c r="E87" s="136"/>
      <c r="F87" s="300"/>
      <c r="G87" s="140"/>
      <c r="H87" s="140"/>
      <c r="I87" s="40"/>
      <c r="J87" s="40"/>
      <c r="K87" s="40"/>
      <c r="L87" s="40"/>
    </row>
    <row r="88" spans="2:12" x14ac:dyDescent="0.25">
      <c r="B88" s="138"/>
      <c r="C88" s="131"/>
      <c r="D88" s="135"/>
      <c r="E88" s="136"/>
      <c r="F88" s="140"/>
      <c r="G88" s="140"/>
      <c r="H88" s="140"/>
      <c r="I88" s="40"/>
      <c r="J88" s="40"/>
      <c r="K88" s="40"/>
      <c r="L88" s="40"/>
    </row>
    <row r="89" spans="2:12" x14ac:dyDescent="0.25">
      <c r="B89" s="138"/>
      <c r="C89" s="138"/>
      <c r="D89" s="297"/>
      <c r="E89" s="136"/>
      <c r="F89" s="140"/>
      <c r="G89" s="140"/>
      <c r="H89" s="140"/>
      <c r="I89" s="40"/>
      <c r="J89" s="40"/>
      <c r="K89" s="40"/>
      <c r="L89" s="40"/>
    </row>
    <row r="90" spans="2:12" x14ac:dyDescent="0.25">
      <c r="B90" s="138"/>
      <c r="C90" s="131"/>
      <c r="D90" s="297"/>
      <c r="E90" s="136"/>
      <c r="F90" s="140"/>
      <c r="G90" s="140"/>
      <c r="H90" s="140"/>
      <c r="I90" s="40"/>
      <c r="J90" s="40"/>
      <c r="K90" s="40"/>
      <c r="L90" s="40"/>
    </row>
    <row r="91" spans="2:12" x14ac:dyDescent="0.25">
      <c r="B91" s="138"/>
      <c r="C91" s="138"/>
      <c r="D91" s="135"/>
      <c r="E91" s="136"/>
      <c r="F91" s="137"/>
      <c r="G91" s="137"/>
      <c r="H91" s="137"/>
      <c r="I91" s="40"/>
      <c r="J91" s="40"/>
      <c r="K91" s="40"/>
      <c r="L91" s="40"/>
    </row>
    <row r="92" spans="2:12" x14ac:dyDescent="0.25">
      <c r="B92" s="138"/>
      <c r="C92" s="131"/>
      <c r="D92" s="135"/>
      <c r="E92" s="136"/>
      <c r="F92" s="137"/>
      <c r="G92" s="137"/>
      <c r="H92" s="137"/>
      <c r="I92" s="40"/>
      <c r="J92" s="40"/>
      <c r="K92" s="40"/>
      <c r="L92" s="40"/>
    </row>
    <row r="93" spans="2:12" x14ac:dyDescent="0.25">
      <c r="B93" s="138"/>
      <c r="C93" s="131"/>
      <c r="D93" s="135"/>
      <c r="E93" s="136"/>
      <c r="F93" s="137"/>
      <c r="G93" s="137"/>
      <c r="H93" s="137"/>
      <c r="I93" s="40"/>
      <c r="J93" s="40"/>
      <c r="K93" s="40"/>
      <c r="L93" s="40"/>
    </row>
    <row r="94" spans="2:12" x14ac:dyDescent="0.25">
      <c r="B94" s="138"/>
      <c r="C94" s="131"/>
      <c r="D94" s="135"/>
      <c r="E94" s="136"/>
      <c r="F94" s="137"/>
      <c r="G94" s="137"/>
      <c r="H94" s="137"/>
      <c r="I94" s="40"/>
      <c r="J94" s="40"/>
      <c r="K94" s="40"/>
      <c r="L94" s="40"/>
    </row>
    <row r="95" spans="2:12" x14ac:dyDescent="0.25">
      <c r="B95" s="138"/>
      <c r="C95" s="138"/>
      <c r="D95" s="135"/>
      <c r="E95" s="136"/>
      <c r="F95" s="140"/>
      <c r="G95" s="137"/>
      <c r="H95" s="137"/>
      <c r="I95" s="40"/>
      <c r="J95" s="40"/>
      <c r="K95" s="40"/>
      <c r="L95" s="40"/>
    </row>
    <row r="96" spans="2:12" x14ac:dyDescent="0.25">
      <c r="B96" s="138"/>
      <c r="C96" s="138"/>
      <c r="D96" s="135"/>
      <c r="E96" s="136"/>
      <c r="F96" s="140"/>
      <c r="G96" s="137"/>
      <c r="H96" s="137"/>
      <c r="I96" s="40"/>
      <c r="J96" s="40"/>
      <c r="K96" s="40"/>
      <c r="L96" s="40"/>
    </row>
    <row r="97" spans="6:12" x14ac:dyDescent="0.25">
      <c r="G97" s="137"/>
      <c r="H97" s="137"/>
      <c r="I97" s="40"/>
      <c r="J97" s="40"/>
      <c r="K97" s="40"/>
      <c r="L97" s="40"/>
    </row>
    <row r="98" spans="6:12" x14ac:dyDescent="0.25">
      <c r="G98" s="137"/>
      <c r="H98" s="137"/>
      <c r="I98" s="40"/>
      <c r="J98" s="40"/>
      <c r="K98" s="40"/>
      <c r="L98" s="40"/>
    </row>
    <row r="99" spans="6:12" x14ac:dyDescent="0.25">
      <c r="G99" s="137"/>
      <c r="H99" s="137"/>
      <c r="I99" s="40"/>
      <c r="J99" s="40"/>
      <c r="K99" s="40"/>
      <c r="L99" s="40"/>
    </row>
    <row r="100" spans="6:12" x14ac:dyDescent="0.25">
      <c r="G100" s="137"/>
      <c r="H100" s="137"/>
      <c r="I100" s="40"/>
      <c r="J100" s="40"/>
      <c r="K100" s="40"/>
      <c r="L100" s="40"/>
    </row>
    <row r="101" spans="6:12" x14ac:dyDescent="0.25">
      <c r="G101" s="137"/>
      <c r="H101" s="137"/>
      <c r="I101" s="40"/>
      <c r="J101" s="40"/>
      <c r="K101" s="40"/>
      <c r="L101" s="40"/>
    </row>
    <row r="102" spans="6:12" x14ac:dyDescent="0.25">
      <c r="G102" s="137"/>
      <c r="H102" s="137"/>
      <c r="I102" s="40"/>
      <c r="J102" s="40"/>
      <c r="K102" s="40"/>
      <c r="L102" s="40"/>
    </row>
    <row r="103" spans="6:12" x14ac:dyDescent="0.25">
      <c r="G103" s="137"/>
      <c r="H103" s="137"/>
      <c r="I103" s="40"/>
      <c r="J103" s="40"/>
      <c r="K103" s="40"/>
      <c r="L103" s="40"/>
    </row>
    <row r="104" spans="6:12" x14ac:dyDescent="0.25">
      <c r="F104" s="38"/>
      <c r="G104" s="140"/>
      <c r="H104" s="140"/>
      <c r="I104" s="40"/>
      <c r="J104" s="40"/>
      <c r="K104" s="40"/>
      <c r="L104" s="40"/>
    </row>
    <row r="105" spans="6:12" x14ac:dyDescent="0.25">
      <c r="F105" s="38"/>
      <c r="G105" s="140"/>
      <c r="H105" s="140"/>
      <c r="I105" s="40"/>
      <c r="J105" s="40"/>
      <c r="K105" s="40"/>
      <c r="L105" s="40"/>
    </row>
    <row r="106" spans="6:12" x14ac:dyDescent="0.25">
      <c r="F106" s="38"/>
      <c r="G106" s="140"/>
      <c r="H106" s="140"/>
      <c r="I106" s="40"/>
      <c r="J106" s="40"/>
      <c r="K106" s="40"/>
      <c r="L106" s="40"/>
    </row>
    <row r="107" spans="6:12" x14ac:dyDescent="0.25">
      <c r="F107" s="38"/>
      <c r="G107" s="140"/>
      <c r="H107" s="140"/>
      <c r="I107" s="40"/>
      <c r="J107" s="40"/>
      <c r="K107" s="40"/>
      <c r="L107" s="40"/>
    </row>
    <row r="108" spans="6:12" x14ac:dyDescent="0.25">
      <c r="F108" s="38"/>
      <c r="G108" s="140"/>
      <c r="H108" s="140"/>
      <c r="I108" s="40"/>
      <c r="J108" s="40"/>
      <c r="K108" s="40"/>
      <c r="L108" s="40"/>
    </row>
    <row r="109" spans="6:12" x14ac:dyDescent="0.25">
      <c r="F109" s="38"/>
      <c r="G109" s="140"/>
      <c r="H109" s="140"/>
      <c r="I109" s="40"/>
      <c r="J109" s="40"/>
      <c r="K109" s="40"/>
      <c r="L109" s="40"/>
    </row>
    <row r="110" spans="6:12" x14ac:dyDescent="0.25">
      <c r="F110" s="38"/>
      <c r="G110" s="140"/>
      <c r="H110" s="140"/>
      <c r="I110" s="40"/>
      <c r="J110" s="40"/>
      <c r="K110" s="40"/>
      <c r="L110" s="40"/>
    </row>
    <row r="111" spans="6:12" x14ac:dyDescent="0.25">
      <c r="F111" s="38"/>
      <c r="G111" s="140"/>
      <c r="H111" s="140"/>
      <c r="I111" s="40"/>
      <c r="J111" s="40"/>
      <c r="K111" s="40"/>
      <c r="L111" s="40"/>
    </row>
    <row r="112" spans="6:12" x14ac:dyDescent="0.25">
      <c r="F112" s="38"/>
      <c r="G112" s="140"/>
      <c r="H112" s="140"/>
    </row>
    <row r="113" spans="6:8" x14ac:dyDescent="0.25">
      <c r="F113" s="38"/>
      <c r="G113" s="140"/>
      <c r="H113" s="140"/>
    </row>
    <row r="114" spans="6:8" x14ac:dyDescent="0.25">
      <c r="F114" s="38"/>
      <c r="G114" s="140"/>
      <c r="H114" s="140"/>
    </row>
    <row r="115" spans="6:8" x14ac:dyDescent="0.25">
      <c r="F115" s="38"/>
      <c r="G115" s="140"/>
      <c r="H115" s="140"/>
    </row>
    <row r="116" spans="6:8" x14ac:dyDescent="0.25">
      <c r="F116" s="38"/>
      <c r="G116" s="140"/>
      <c r="H116" s="140"/>
    </row>
    <row r="117" spans="6:8" x14ac:dyDescent="0.25">
      <c r="F117" s="38"/>
      <c r="G117" s="140"/>
      <c r="H117" s="140"/>
    </row>
    <row r="118" spans="6:8" x14ac:dyDescent="0.25">
      <c r="F118" s="38"/>
      <c r="G118" s="140"/>
      <c r="H118" s="140"/>
    </row>
    <row r="119" spans="6:8" x14ac:dyDescent="0.25">
      <c r="F119" s="38"/>
      <c r="G119" s="140"/>
      <c r="H119" s="141"/>
    </row>
    <row r="120" spans="6:8" x14ac:dyDescent="0.25">
      <c r="F120" s="38"/>
      <c r="G120" s="140"/>
      <c r="H120" s="140"/>
    </row>
    <row r="121" spans="6:8" x14ac:dyDescent="0.25">
      <c r="F121" s="38"/>
      <c r="G121" s="140"/>
      <c r="H121" s="140"/>
    </row>
    <row r="122" spans="6:8" x14ac:dyDescent="0.25">
      <c r="F122" s="38"/>
      <c r="G122" s="140"/>
      <c r="H122" s="140"/>
    </row>
    <row r="123" spans="6:8" x14ac:dyDescent="0.25">
      <c r="F123" s="38"/>
      <c r="G123" s="140"/>
      <c r="H123" s="141"/>
    </row>
    <row r="124" spans="6:8" x14ac:dyDescent="0.25">
      <c r="F124" s="38"/>
      <c r="G124" s="140"/>
      <c r="H124" s="140"/>
    </row>
    <row r="125" spans="6:8" x14ac:dyDescent="0.25">
      <c r="F125" s="38"/>
      <c r="G125" s="140"/>
      <c r="H125" s="140"/>
    </row>
    <row r="126" spans="6:8" x14ac:dyDescent="0.25">
      <c r="F126" s="38"/>
      <c r="G126" s="140"/>
      <c r="H126" s="140"/>
    </row>
    <row r="127" spans="6:8" x14ac:dyDescent="0.25">
      <c r="F127" s="38"/>
      <c r="G127" s="140"/>
      <c r="H127" s="140"/>
    </row>
    <row r="128" spans="6:8" x14ac:dyDescent="0.25">
      <c r="F128" s="38"/>
      <c r="G128" s="140"/>
      <c r="H128" s="140"/>
    </row>
    <row r="129" spans="6:8" x14ac:dyDescent="0.25">
      <c r="F129" s="38"/>
      <c r="G129" s="140"/>
      <c r="H129" s="140"/>
    </row>
    <row r="130" spans="6:8" x14ac:dyDescent="0.25">
      <c r="F130" s="38"/>
      <c r="G130" s="140"/>
      <c r="H130" s="140"/>
    </row>
    <row r="131" spans="6:8" x14ac:dyDescent="0.25">
      <c r="F131" s="38"/>
      <c r="G131" s="140"/>
      <c r="H131" s="140"/>
    </row>
    <row r="132" spans="6:8" x14ac:dyDescent="0.25">
      <c r="F132" s="38"/>
      <c r="G132" s="140"/>
      <c r="H132" s="140"/>
    </row>
    <row r="133" spans="6:8" x14ac:dyDescent="0.25">
      <c r="F133" s="38"/>
      <c r="G133" s="140"/>
      <c r="H133" s="140"/>
    </row>
    <row r="134" spans="6:8" x14ac:dyDescent="0.25">
      <c r="F134" s="38"/>
      <c r="G134" s="140"/>
      <c r="H134" s="140"/>
    </row>
    <row r="135" spans="6:8" x14ac:dyDescent="0.25">
      <c r="F135" s="38"/>
      <c r="G135" s="140"/>
      <c r="H135" s="140"/>
    </row>
    <row r="136" spans="6:8" x14ac:dyDescent="0.25">
      <c r="F136" s="38"/>
      <c r="G136" s="140"/>
      <c r="H136" s="140"/>
    </row>
    <row r="137" spans="6:8" x14ac:dyDescent="0.25">
      <c r="F137" s="38"/>
      <c r="G137" s="140"/>
      <c r="H137" s="140"/>
    </row>
    <row r="138" spans="6:8" x14ac:dyDescent="0.25">
      <c r="F138" s="38"/>
      <c r="G138" s="140"/>
      <c r="H138" s="140"/>
    </row>
    <row r="139" spans="6:8" x14ac:dyDescent="0.25">
      <c r="F139" s="38"/>
      <c r="G139" s="140"/>
      <c r="H139" s="140"/>
    </row>
    <row r="140" spans="6:8" x14ac:dyDescent="0.25">
      <c r="F140" s="38"/>
      <c r="G140" s="140"/>
      <c r="H140" s="140"/>
    </row>
    <row r="141" spans="6:8" x14ac:dyDescent="0.25">
      <c r="G141" s="137"/>
      <c r="H141" s="137"/>
    </row>
    <row r="142" spans="6:8" x14ac:dyDescent="0.25">
      <c r="G142" s="137"/>
      <c r="H142" s="137"/>
    </row>
    <row r="143" spans="6:8" x14ac:dyDescent="0.25">
      <c r="G143" s="137"/>
      <c r="H143" s="137"/>
    </row>
    <row r="144" spans="6:8" x14ac:dyDescent="0.25">
      <c r="G144" s="137"/>
      <c r="H144" s="137"/>
    </row>
    <row r="145" spans="7:8" x14ac:dyDescent="0.25">
      <c r="G145" s="137"/>
      <c r="H145" s="137"/>
    </row>
    <row r="146" spans="7:8" x14ac:dyDescent="0.25">
      <c r="G146" s="137"/>
      <c r="H146" s="137"/>
    </row>
    <row r="147" spans="7:8" x14ac:dyDescent="0.25">
      <c r="G147" s="137"/>
      <c r="H147" s="137"/>
    </row>
    <row r="148" spans="7:8" x14ac:dyDescent="0.25">
      <c r="G148" s="137"/>
      <c r="H148" s="137"/>
    </row>
    <row r="149" spans="7:8" x14ac:dyDescent="0.25">
      <c r="G149" s="137"/>
      <c r="H149" s="137"/>
    </row>
    <row r="150" spans="7:8" x14ac:dyDescent="0.25">
      <c r="G150" s="137"/>
      <c r="H150" s="137"/>
    </row>
    <row r="151" spans="7:8" x14ac:dyDescent="0.25">
      <c r="G151" s="137"/>
      <c r="H151" s="137"/>
    </row>
    <row r="152" spans="7:8" x14ac:dyDescent="0.25">
      <c r="G152" s="137"/>
      <c r="H152" s="137"/>
    </row>
    <row r="153" spans="7:8" x14ac:dyDescent="0.25">
      <c r="G153" s="137"/>
      <c r="H153" s="137"/>
    </row>
  </sheetData>
  <sheetProtection algorithmName="SHA-512" hashValue="gpu4YNgvhoFEArjoMzE+Nz5wD8wBdVpWL01fW/3M9ZJj7za0xctmK+RPNVMNP5hI7mR/R5gjS5zYcYUZOsUxwQ==" saltValue="YIyk0W7tVj53XU6Kg+nChA==" spinCount="100000" sheet="1" objects="1" scenarios="1"/>
  <hyperlinks>
    <hyperlink ref="F74" r:id="rId1" xr:uid="{00000000-0004-0000-0700-000000000000}"/>
    <hyperlink ref="F54" r:id="rId2" display="ARB Final Proposed SLCP Reduction Strategy" xr:uid="{00000000-0004-0000-0700-000001000000}"/>
    <hyperlink ref="F54:H54" r:id="rId3" display="CARB Final Proposed SLCP Reduction Strategy" xr:uid="{00000000-0004-0000-0700-000002000000}"/>
    <hyperlink ref="F49" r:id="rId4" display="ARB Methodology for Residential Wood Combustion" xr:uid="{00000000-0004-0000-0700-000003000000}"/>
    <hyperlink ref="F70" r:id="rId5" display="Table C-1" xr:uid="{00000000-0004-0000-0700-000004000000}"/>
    <hyperlink ref="F72" r:id="rId6" xr:uid="{00000000-0004-0000-0700-000005000000}"/>
    <hyperlink ref="F73" r:id="rId7" xr:uid="{00000000-0004-0000-0700-000006000000}"/>
    <hyperlink ref="F82" r:id="rId8" xr:uid="{00000000-0004-0000-0700-000007000000}"/>
    <hyperlink ref="F84" r:id="rId9" xr:uid="{00000000-0004-0000-0700-000009000000}"/>
    <hyperlink ref="F83:H83" r:id="rId10" tooltip="a US department of energy website detailing wood- and pellet-burning appliances for consumers to make educated decision" display="U.S. Department of Energy Wood &amp; Pellet heating" xr:uid="{00000000-0004-0000-0700-00000A000000}"/>
    <hyperlink ref="F61:H61" r:id="rId11" tooltip="a webpage link hosting the emission factor database" display="CARB California Climate Investments Emission Factor Database" xr:uid="{00000000-0004-0000-0700-00000E000000}"/>
    <hyperlink ref="F71" r:id="rId12" tooltip="a pdf document techline U.S. Department of Agriculture Forest Products Laboratory Fuel Value Calculator" xr:uid="{00000000-0004-0000-0700-000010000000}"/>
    <hyperlink ref="F70:H70" r:id="rId13" tooltip="a pdf document of emission factors for greenhouse gas inventories and rules governing the land" display="U.S. EPA Emission Factors for Greenhouse Gas Inventories" xr:uid="{00000000-0004-0000-0700-000011000000}"/>
    <hyperlink ref="F84:H84" r:id="rId14" tooltip="AIr resource boards climate investments co-benefit assessment methodology document for energy and fuel cost savings" display="CARB Co-benefit Assessment Methodology for Energy and Fuel Cost Savings" xr:uid="{00000000-0004-0000-0700-000016000000}"/>
    <hyperlink ref="F82:H82" r:id="rId15" tooltip="AIr resource boards climate investments co-benefit assessment methodology document for energy and fuel cost savings" display="CARB Co-benefit Assessment Methodology for Energy and Fuel Cost Savings" xr:uid="{00000000-0004-0000-0700-000017000000}"/>
    <hyperlink ref="F74:H74" r:id="rId16" tooltip="US EPA pdf document regulatory impact analysis for residential wood heaters" display="U.S. EPA Regulatory Impact Analysis (RIA) for Residential Wood Heaters NSPS Revision Table 4-3" xr:uid="{00000000-0004-0000-0700-000018000000}"/>
    <hyperlink ref="F73:H73" r:id="rId17" tooltip="California Air Resources board emission invetory by source category residential wood combustion" display="CARB Emission Inventory Source Category for Residential Wood Combustion" xr:uid="{00000000-0004-0000-0700-000019000000}"/>
    <hyperlink ref="F72:H72" r:id="rId18" tooltip="California Air Resources board emission invetory by source category residential wood combustion" display="CARB Emission Inventory Source Category for Residential Wood Combustion" xr:uid="{00000000-0004-0000-0700-00001A000000}"/>
    <hyperlink ref="F49:H49" r:id="rId19" tooltip="PDF document for residential wood combustion emission inventory source category air resources board" display="CARB Methodology for Residential Wood Combustion" xr:uid="{00000000-0004-0000-0700-00001B000000}"/>
    <hyperlink ref="F50" r:id="rId20" display="ARB Methodology for Residential Wood Combustion" xr:uid="{00000000-0004-0000-0700-00001C000000}"/>
    <hyperlink ref="F50:H50" r:id="rId21" tooltip="PDF document for residential wood combustion emission inventory source category air resources board" display="CARB Methodology for Residential Wood Combustion" xr:uid="{00000000-0004-0000-0700-00001D000000}"/>
    <hyperlink ref="F51" r:id="rId22" display="ARB Methodology for Residential Wood Combustion" xr:uid="{00000000-0004-0000-0700-00001E000000}"/>
    <hyperlink ref="F51:H51" r:id="rId23" tooltip="PDF document for residential wood combustion emission inventory source category air resources board" display="CARB Methodology for Residential Wood Combustion" xr:uid="{00000000-0004-0000-0700-00001F000000}"/>
    <hyperlink ref="F52" r:id="rId24" display="ARB Methodology for Residential Wood Combustion" xr:uid="{00000000-0004-0000-0700-000020000000}"/>
    <hyperlink ref="F52:H52" r:id="rId25" tooltip="PDF document for residential wood combustion emission inventory source category air resources board" display="CARB Methodology for Residential Wood Combustion" xr:uid="{00000000-0004-0000-0700-000021000000}"/>
    <hyperlink ref="F53" r:id="rId26" display="ARB Methodology for Residential Wood Combustion" xr:uid="{00000000-0004-0000-0700-000022000000}"/>
    <hyperlink ref="F53:H53" r:id="rId27" tooltip="PDF document for residential wood combustion emission inventory source category air resources board" display="CARB Methodology for Residential Wood Combustion" xr:uid="{00000000-0004-0000-0700-000023000000}"/>
    <hyperlink ref="F55" r:id="rId28" display="ARB Methodology for Residential Wood Combustion" xr:uid="{00000000-0004-0000-0700-000024000000}"/>
    <hyperlink ref="F55:H55" r:id="rId29" tooltip="PDF document for residential wood combustion emission inventory source category air resources board" display="CARB Methodology for Residential Wood Combustion" xr:uid="{00000000-0004-0000-0700-000025000000}"/>
    <hyperlink ref="F56" r:id="rId30" display="ARB Methodology for Residential Wood Combustion" xr:uid="{00000000-0004-0000-0700-000026000000}"/>
    <hyperlink ref="F56:H56" r:id="rId31" tooltip="PDF document for residential wood combustion emission inventory source category air resources board" display="CARB Methodology for Residential Wood Combustion" xr:uid="{00000000-0004-0000-0700-000027000000}"/>
    <hyperlink ref="F57" r:id="rId32" display="ARB Methodology for Residential Wood Combustion" xr:uid="{00000000-0004-0000-0700-000028000000}"/>
    <hyperlink ref="F57:H57" r:id="rId33" tooltip="PDF document for residential wood combustion emission inventory source category air resources board" display="CARB Methodology for Residential Wood Combustion" xr:uid="{00000000-0004-0000-0700-000029000000}"/>
    <hyperlink ref="F58" r:id="rId34" display="ARB Methodology for Residential Wood Combustion" xr:uid="{00000000-0004-0000-0700-00002A000000}"/>
    <hyperlink ref="F58:H58" r:id="rId35" tooltip="PDF document for residential wood combustion emission inventory source category air resources board" display="CARB Methodology for Residential Wood Combustion" xr:uid="{00000000-0004-0000-0700-00002B000000}"/>
    <hyperlink ref="F59" r:id="rId36" display="ARB Methodology for Residential Wood Combustion" xr:uid="{00000000-0004-0000-0700-00002C000000}"/>
    <hyperlink ref="F59:H59" r:id="rId37" tooltip="PDF document for residential wood combustion emission inventory source category air resources board" display="CARB Methodology for Residential Wood Combustion" xr:uid="{00000000-0004-0000-0700-00002D000000}"/>
    <hyperlink ref="F60" r:id="rId38" display="ARB Methodology for Residential Wood Combustion" xr:uid="{00000000-0004-0000-0700-00002E000000}"/>
    <hyperlink ref="F60:H60" r:id="rId39" tooltip="PDF document for residential wood combustion emission inventory source category air resources board" display="CARB Methodology for Residential Wood Combustion" xr:uid="{00000000-0004-0000-0700-00002F000000}"/>
    <hyperlink ref="F62" r:id="rId40" display="ARB Methodology for Residential Wood Combustion" xr:uid="{00000000-0004-0000-0700-000030000000}"/>
    <hyperlink ref="F62:H62" r:id="rId41" tooltip="PDF document for residential wood combustion emission inventory source category air resources board" display="CARB Methodology for Residential Wood Combustion" xr:uid="{00000000-0004-0000-0700-000031000000}"/>
    <hyperlink ref="F63" r:id="rId42" display="ARB Methodology for Residential Wood Combustion" xr:uid="{00000000-0004-0000-0700-000032000000}"/>
    <hyperlink ref="F63:H63" r:id="rId43" tooltip="PDF document for residential wood combustion emission inventory source category air resources board" display="CARB Methodology for Residential Wood Combustion" xr:uid="{00000000-0004-0000-0700-000033000000}"/>
    <hyperlink ref="F64" r:id="rId44" display="ARB Methodology for Residential Wood Combustion" xr:uid="{00000000-0004-0000-0700-000034000000}"/>
    <hyperlink ref="F64:H64" r:id="rId45" tooltip="PDF document for residential wood combustion emission inventory source category air resources board" display="CARB Methodology for Residential Wood Combustion" xr:uid="{00000000-0004-0000-0700-000035000000}"/>
    <hyperlink ref="F65" r:id="rId46" display="ARB Methodology for Residential Wood Combustion" xr:uid="{00000000-0004-0000-0700-000036000000}"/>
    <hyperlink ref="F65:H65" r:id="rId47" tooltip="PDF document for residential wood combustion emission inventory source category air resources board" display="CARB Methodology for Residential Wood Combustion" xr:uid="{00000000-0004-0000-0700-000037000000}"/>
    <hyperlink ref="F66" r:id="rId48" display="ARB Methodology for Residential Wood Combustion" xr:uid="{00000000-0004-0000-0700-000038000000}"/>
    <hyperlink ref="F66:H66" r:id="rId49" tooltip="PDF document for residential wood combustion emission inventory source category air resources board" display="CARB Methodology for Residential Wood Combustion" xr:uid="{00000000-0004-0000-0700-000039000000}"/>
    <hyperlink ref="F67:H67" r:id="rId50" tooltip="a webpage link hosting the emission factor database" display="CARB California Climate Investments Emission Factor Database" xr:uid="{00000000-0004-0000-0700-00003B000000}"/>
    <hyperlink ref="F54:H54" r:id="rId51" tooltip="pdf of CARBs short-lived climate pollutant reduction strategy" display="CARB Short-Lived Climate Pollutant Reduction Strategy" xr:uid="{00000000-0004-0000-0700-00003F000000}"/>
    <hyperlink ref="G9" r:id="rId52" tooltip="more resources are available at this website that hosts climate investment methodologies and related documents and numbers " xr:uid="{00000000-0004-0000-0700-000040000000}"/>
    <hyperlink ref="F75" r:id="rId53" tooltip="a pdf document appendix c of the document detailing life expectancy of housing components" xr:uid="{00000000-0004-0000-0700-000041000000}"/>
    <hyperlink ref="F76" r:id="rId54" tooltip="a pdf document appendix c of the document detailing life expectancy of housing components" xr:uid="{00000000-0004-0000-0700-000042000000}"/>
    <hyperlink ref="F29" r:id="rId55" display="U.S. Department of Energy" xr:uid="{00000000-0004-0000-0700-000043000000}"/>
    <hyperlink ref="F27" r:id="rId56" display="Table 1.10-1" xr:uid="{00000000-0004-0000-0700-000044000000}"/>
    <hyperlink ref="F26" r:id="rId57" display="Houck, J. and Tiegs, P (1998)" xr:uid="{00000000-0004-0000-0700-000045000000}"/>
    <hyperlink ref="F28" r:id="rId58" display="Table 1.10-1" xr:uid="{00000000-0004-0000-0700-000046000000}"/>
    <hyperlink ref="F26:H26" r:id="rId59" tooltip="link opens a pdf document on the Review of Fireplace use and technology" display="Houck, J. and Tiegs, P. (1998)" xr:uid="{00000000-0004-0000-0700-000048000000}"/>
    <hyperlink ref="F27:H27" r:id="rId60" tooltip="US EPA document on residential wood stoves pdf" display="U.S. EPA AP-42 Table 1.10-5" xr:uid="{00000000-0004-0000-0700-000049000000}"/>
    <hyperlink ref="F28:H28" r:id="rId61" tooltip="US EPA document on residential wood stoves pdf" display="U.S. EPA AP-42 Table 1.10-5" xr:uid="{00000000-0004-0000-0700-00004A000000}"/>
    <hyperlink ref="F29:H29" r:id="rId62" tooltip="webpage on electric resistance heating by the US department of energy " display="U.S. Department of Energy Electric Resistance Heating" xr:uid="{00000000-0004-0000-0700-00004C000000}"/>
  </hyperlinks>
  <pageMargins left="0.45" right="0.2" top="0.25" bottom="0.25" header="0.3" footer="0.3"/>
  <pageSetup scale="46" fitToHeight="0" orientation="landscape" r:id="rId63"/>
  <headerFooter>
    <oddFooter>&amp;CPage 5 of 6
Emission Reduction Factors Worksheet&amp;R&amp;K000000September 29, 2017</oddFooter>
  </headerFooter>
  <rowBreaks count="1" manualBreakCount="1">
    <brk id="23" max="16383" man="1"/>
  </rowBreaks>
  <drawing r:id="rId6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Read Me</vt:lpstr>
      <vt:lpstr>Project Info</vt:lpstr>
      <vt:lpstr>2021-22 Definitions</vt:lpstr>
      <vt:lpstr>Project Data Inputs</vt:lpstr>
      <vt:lpstr>2021-22 GHG &amp; Emissions Summary</vt:lpstr>
      <vt:lpstr>GHG ERFs &amp; Defaults</vt:lpstr>
      <vt:lpstr>2021-22 Co-benefits Summary</vt:lpstr>
      <vt:lpstr>Co-Benefit ERFs &amp; Defaults</vt:lpstr>
      <vt:lpstr>'Project Info'!Print_Area</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Louis.Carrari@arb.ca.gov</dc:creator>
  <cp:lastModifiedBy>Carrari, Louis@ARB</cp:lastModifiedBy>
  <cp:lastPrinted>2019-02-20T22:20:21Z</cp:lastPrinted>
  <dcterms:created xsi:type="dcterms:W3CDTF">2015-06-16T15:51:10Z</dcterms:created>
  <dcterms:modified xsi:type="dcterms:W3CDTF">2023-03-13T18:08:05Z</dcterms:modified>
</cp:coreProperties>
</file>