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B:\LCFS\Confidential_Business_Information\Holdback Equity Provisions\"/>
    </mc:Choice>
  </mc:AlternateContent>
  <xr:revisionPtr revIDLastSave="0" documentId="13_ncr:1_{FD5FA776-F187-478F-8312-97F36026D876}" xr6:coauthVersionLast="47" xr6:coauthVersionMax="47" xr10:uidLastSave="{00000000-0000-0000-0000-000000000000}"/>
  <workbookProtection workbookAlgorithmName="SHA-512" workbookHashValue="j8XtNcwinFyHLuS9kP2qw8a3HEvb2AxiW+a7U7tCIQFg7/TRKDEdRUDFIdA8y8TMvZ/yNo4Z3SEsyMbHGg7jvQ==" workbookSaltValue="I7Prrl4fkPnVZWcd/G8IJg==" workbookSpinCount="100000" lockStructure="1"/>
  <bookViews>
    <workbookView xWindow="-120" yWindow="-120" windowWidth="29040" windowHeight="15720" tabRatio="745" xr2:uid="{00000000-000D-0000-FFFF-FFFF00000000}"/>
  </bookViews>
  <sheets>
    <sheet name="(1) Start Here" sheetId="3" r:id="rId1"/>
    <sheet name="(2) Electricity Credit Report" sheetId="4" r:id="rId2"/>
    <sheet name="(3) EDU Credit Balance" sheetId="10" r:id="rId3"/>
    <sheet name="(4) EDU Proceeds Report " sheetId="12" r:id="rId4"/>
    <sheet name="(5) Eligible Project Types" sheetId="13" r:id="rId5"/>
    <sheet name="HIDE Pivot Input" sheetId="2" state="hidden" r:id="rId6"/>
  </sheets>
  <definedNames>
    <definedName name="Aggregator">'(1) Start Here'!$C$14</definedName>
    <definedName name="EDU">'(1) Start Here'!$C$12</definedName>
    <definedName name="EntityName">'(1) Start Here'!$B$8</definedName>
    <definedName name="ReportingYear">'(1) Start Here'!$C$10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6" i="10" l="1"/>
  <c r="E43" i="10" s="1"/>
  <c r="D36" i="10"/>
  <c r="D43" i="10" s="1"/>
  <c r="P35" i="2"/>
  <c r="Q35" i="2"/>
  <c r="R35" i="2"/>
  <c r="S35" i="2"/>
  <c r="T35" i="2"/>
  <c r="U35" i="2"/>
  <c r="D49" i="10"/>
  <c r="I49" i="10" s="1"/>
  <c r="V33" i="2" s="1"/>
  <c r="C51" i="10"/>
  <c r="D51" i="10"/>
  <c r="I51" i="10" s="1"/>
  <c r="V35" i="2" s="1"/>
  <c r="BY11" i="4"/>
  <c r="BU11" i="4"/>
  <c r="BQ11" i="4"/>
  <c r="M158" i="2" s="1"/>
  <c r="BM11" i="4"/>
  <c r="BI11" i="4"/>
  <c r="BE11" i="4"/>
  <c r="BA11" i="4"/>
  <c r="AW11" i="4"/>
  <c r="AS11" i="4"/>
  <c r="AO11" i="4"/>
  <c r="AK11" i="4"/>
  <c r="AG11" i="4"/>
  <c r="AC11" i="4"/>
  <c r="Y11" i="4"/>
  <c r="U11" i="4"/>
  <c r="Q11" i="4"/>
  <c r="M11" i="4"/>
  <c r="I11" i="4"/>
  <c r="E11" i="4"/>
  <c r="C17" i="10"/>
  <c r="C24" i="10"/>
  <c r="BY20" i="4"/>
  <c r="BY18" i="4"/>
  <c r="BY17" i="4"/>
  <c r="BY22" i="4" s="1"/>
  <c r="BY16" i="4"/>
  <c r="BY15" i="4"/>
  <c r="BY13" i="4"/>
  <c r="BY12" i="4"/>
  <c r="BY10" i="4"/>
  <c r="BY8" i="4"/>
  <c r="BU20" i="4"/>
  <c r="BU18" i="4"/>
  <c r="M173" i="2" s="1"/>
  <c r="BU17" i="4"/>
  <c r="BU22" i="4" s="1"/>
  <c r="BU16" i="4"/>
  <c r="BU15" i="4"/>
  <c r="M170" i="2" s="1"/>
  <c r="BU13" i="4"/>
  <c r="M169" i="2" s="1"/>
  <c r="BU12" i="4"/>
  <c r="BU10" i="4"/>
  <c r="BU8" i="4"/>
  <c r="BQ20" i="4"/>
  <c r="BQ18" i="4"/>
  <c r="BQ17" i="4"/>
  <c r="BQ22" i="4" s="1"/>
  <c r="BQ16" i="4"/>
  <c r="M162" i="2" s="1"/>
  <c r="BQ15" i="4"/>
  <c r="BQ13" i="4"/>
  <c r="BQ12" i="4"/>
  <c r="M159" i="2" s="1"/>
  <c r="BQ10" i="4"/>
  <c r="M157" i="2" s="1"/>
  <c r="BQ8" i="4"/>
  <c r="BM20" i="4"/>
  <c r="BM18" i="4"/>
  <c r="BM17" i="4"/>
  <c r="BM22" i="4" s="1"/>
  <c r="BM16" i="4"/>
  <c r="BM15" i="4"/>
  <c r="BM13" i="4"/>
  <c r="BM12" i="4"/>
  <c r="BM10" i="4"/>
  <c r="BM8" i="4"/>
  <c r="BI20" i="4"/>
  <c r="BI18" i="4"/>
  <c r="BI17" i="4"/>
  <c r="BI22" i="4" s="1"/>
  <c r="BI16" i="4"/>
  <c r="BI15" i="4"/>
  <c r="BI13" i="4"/>
  <c r="BI12" i="4"/>
  <c r="BI10" i="4"/>
  <c r="BI8" i="4"/>
  <c r="BE20" i="4"/>
  <c r="BE18" i="4"/>
  <c r="BE17" i="4"/>
  <c r="BE22" i="4" s="1"/>
  <c r="BE16" i="4"/>
  <c r="BE15" i="4"/>
  <c r="BE13" i="4"/>
  <c r="BE12" i="4"/>
  <c r="BE10" i="4"/>
  <c r="BE8" i="4"/>
  <c r="BA20" i="4"/>
  <c r="BA18" i="4"/>
  <c r="BA17" i="4"/>
  <c r="BA22" i="4" s="1"/>
  <c r="BA16" i="4"/>
  <c r="BA15" i="4"/>
  <c r="BA13" i="4"/>
  <c r="BA12" i="4"/>
  <c r="BA10" i="4"/>
  <c r="BA8" i="4"/>
  <c r="AW20" i="4"/>
  <c r="AW18" i="4"/>
  <c r="AW17" i="4"/>
  <c r="AW22" i="4" s="1"/>
  <c r="AW16" i="4"/>
  <c r="AW15" i="4"/>
  <c r="AW13" i="4"/>
  <c r="AW12" i="4"/>
  <c r="AW10" i="4"/>
  <c r="AW8" i="4"/>
  <c r="AS20" i="4"/>
  <c r="AS18" i="4"/>
  <c r="AS17" i="4"/>
  <c r="AS22" i="4" s="1"/>
  <c r="AS16" i="4"/>
  <c r="AS15" i="4"/>
  <c r="AS13" i="4"/>
  <c r="AS12" i="4"/>
  <c r="AS10" i="4"/>
  <c r="AS8" i="4"/>
  <c r="AO20" i="4"/>
  <c r="AO18" i="4"/>
  <c r="AO17" i="4"/>
  <c r="AO22" i="4" s="1"/>
  <c r="AO16" i="4"/>
  <c r="AO15" i="4"/>
  <c r="AO13" i="4"/>
  <c r="AO12" i="4"/>
  <c r="AO10" i="4"/>
  <c r="AO8" i="4"/>
  <c r="AK20" i="4"/>
  <c r="AK18" i="4"/>
  <c r="AK17" i="4"/>
  <c r="AK22" i="4" s="1"/>
  <c r="AK16" i="4"/>
  <c r="AK15" i="4"/>
  <c r="AK13" i="4"/>
  <c r="AK12" i="4"/>
  <c r="AK10" i="4"/>
  <c r="AK8" i="4"/>
  <c r="AG20" i="4"/>
  <c r="AG18" i="4"/>
  <c r="AG17" i="4"/>
  <c r="AG22" i="4" s="1"/>
  <c r="AG16" i="4"/>
  <c r="AG15" i="4"/>
  <c r="AG13" i="4"/>
  <c r="AG12" i="4"/>
  <c r="AG10" i="4"/>
  <c r="AG8" i="4"/>
  <c r="AC20" i="4"/>
  <c r="AC18" i="4"/>
  <c r="AC17" i="4"/>
  <c r="AC22" i="4" s="1"/>
  <c r="AC16" i="4"/>
  <c r="AC15" i="4"/>
  <c r="AC13" i="4"/>
  <c r="AC12" i="4"/>
  <c r="AC10" i="4"/>
  <c r="AC8" i="4"/>
  <c r="Y20" i="4"/>
  <c r="Y18" i="4"/>
  <c r="Y17" i="4"/>
  <c r="Y22" i="4" s="1"/>
  <c r="Y16" i="4"/>
  <c r="Y15" i="4"/>
  <c r="Y13" i="4"/>
  <c r="Y12" i="4"/>
  <c r="Y10" i="4"/>
  <c r="Y8" i="4"/>
  <c r="U20" i="4"/>
  <c r="U18" i="4"/>
  <c r="U17" i="4"/>
  <c r="U22" i="4" s="1"/>
  <c r="U16" i="4"/>
  <c r="U15" i="4"/>
  <c r="U13" i="4"/>
  <c r="U12" i="4"/>
  <c r="U10" i="4"/>
  <c r="U8" i="4"/>
  <c r="Q20" i="4"/>
  <c r="Q18" i="4"/>
  <c r="Q17" i="4"/>
  <c r="Q22" i="4" s="1"/>
  <c r="Q16" i="4"/>
  <c r="Q15" i="4"/>
  <c r="Q13" i="4"/>
  <c r="Q12" i="4"/>
  <c r="Q10" i="4"/>
  <c r="Q8" i="4"/>
  <c r="M20" i="4"/>
  <c r="M18" i="4"/>
  <c r="M17" i="4"/>
  <c r="M22" i="4" s="1"/>
  <c r="M16" i="4"/>
  <c r="M15" i="4"/>
  <c r="M13" i="4"/>
  <c r="M12" i="4"/>
  <c r="M10" i="4"/>
  <c r="M8" i="4"/>
  <c r="I20" i="4"/>
  <c r="I18" i="4"/>
  <c r="I17" i="4"/>
  <c r="I22" i="4" s="1"/>
  <c r="I16" i="4"/>
  <c r="I15" i="4"/>
  <c r="I13" i="4"/>
  <c r="I12" i="4"/>
  <c r="I10" i="4"/>
  <c r="I8" i="4"/>
  <c r="I29" i="4"/>
  <c r="A20" i="4"/>
  <c r="A8" i="4"/>
  <c r="D44" i="10"/>
  <c r="D45" i="10" s="1"/>
  <c r="BY29" i="4"/>
  <c r="BU29" i="4"/>
  <c r="M174" i="2" s="1"/>
  <c r="BQ29" i="4"/>
  <c r="M165" i="2" s="1"/>
  <c r="BM29" i="4"/>
  <c r="BI29" i="4"/>
  <c r="BE29" i="4"/>
  <c r="BA29" i="4"/>
  <c r="AW29" i="4"/>
  <c r="AS29" i="4"/>
  <c r="AO29" i="4"/>
  <c r="AK29" i="4"/>
  <c r="AG29" i="4"/>
  <c r="AC29" i="4"/>
  <c r="Y29" i="4"/>
  <c r="U29" i="4"/>
  <c r="Q29" i="4"/>
  <c r="M29" i="4"/>
  <c r="E29" i="4"/>
  <c r="A29" i="4"/>
  <c r="I41" i="10"/>
  <c r="V25" i="2" s="1"/>
  <c r="I40" i="10"/>
  <c r="V24" i="2" s="1"/>
  <c r="I39" i="10"/>
  <c r="V23" i="2" s="1"/>
  <c r="I37" i="10"/>
  <c r="V22" i="2" s="1"/>
  <c r="I35" i="10"/>
  <c r="V20" i="2" s="1"/>
  <c r="I33" i="10"/>
  <c r="V18" i="2" s="1"/>
  <c r="I34" i="10"/>
  <c r="V19" i="2" s="1"/>
  <c r="I32" i="10"/>
  <c r="V17" i="2" s="1"/>
  <c r="I17" i="10"/>
  <c r="V5" i="2" s="1"/>
  <c r="I18" i="10"/>
  <c r="V6" i="2" s="1"/>
  <c r="I20" i="10"/>
  <c r="V8" i="2" s="1"/>
  <c r="I16" i="10"/>
  <c r="V4" i="2" s="1"/>
  <c r="U34" i="2"/>
  <c r="U33" i="2"/>
  <c r="U32" i="2"/>
  <c r="U31" i="2"/>
  <c r="U30" i="2"/>
  <c r="U29" i="2"/>
  <c r="U28" i="2"/>
  <c r="U27" i="2"/>
  <c r="U26" i="2"/>
  <c r="U25" i="2"/>
  <c r="U24" i="2"/>
  <c r="U23" i="2"/>
  <c r="U22" i="2"/>
  <c r="U21" i="2"/>
  <c r="U20" i="2"/>
  <c r="U19" i="2"/>
  <c r="U18" i="2"/>
  <c r="U17" i="2"/>
  <c r="U16" i="2"/>
  <c r="U15" i="2"/>
  <c r="U14" i="2"/>
  <c r="U13" i="2"/>
  <c r="U12" i="2"/>
  <c r="U11" i="2"/>
  <c r="U10" i="2"/>
  <c r="U9" i="2"/>
  <c r="U8" i="2"/>
  <c r="U7" i="2"/>
  <c r="U6" i="2"/>
  <c r="U5" i="2"/>
  <c r="U4" i="2"/>
  <c r="D46" i="10"/>
  <c r="I46" i="10" s="1"/>
  <c r="V30" i="2" s="1"/>
  <c r="M183" i="2"/>
  <c r="M182" i="2"/>
  <c r="M181" i="2"/>
  <c r="M180" i="2"/>
  <c r="M179" i="2"/>
  <c r="M178" i="2"/>
  <c r="M177" i="2"/>
  <c r="M176" i="2"/>
  <c r="M175" i="2"/>
  <c r="M156" i="2"/>
  <c r="M155" i="2"/>
  <c r="M154" i="2"/>
  <c r="M153" i="2"/>
  <c r="M152" i="2"/>
  <c r="M151" i="2"/>
  <c r="M150" i="2"/>
  <c r="M149" i="2"/>
  <c r="M148" i="2"/>
  <c r="M147" i="2"/>
  <c r="M146" i="2"/>
  <c r="M145" i="2"/>
  <c r="M144" i="2"/>
  <c r="M143" i="2"/>
  <c r="M142" i="2"/>
  <c r="M141" i="2"/>
  <c r="M140" i="2"/>
  <c r="M139" i="2"/>
  <c r="M138" i="2"/>
  <c r="M137" i="2"/>
  <c r="M136" i="2"/>
  <c r="M135" i="2"/>
  <c r="M134" i="2"/>
  <c r="M133" i="2"/>
  <c r="M132" i="2"/>
  <c r="M131" i="2"/>
  <c r="M130" i="2"/>
  <c r="M129" i="2"/>
  <c r="M128" i="2"/>
  <c r="M127" i="2"/>
  <c r="M126" i="2"/>
  <c r="M125" i="2"/>
  <c r="M124" i="2"/>
  <c r="M123" i="2"/>
  <c r="M122" i="2"/>
  <c r="M121" i="2"/>
  <c r="M120" i="2"/>
  <c r="M119" i="2"/>
  <c r="M118" i="2"/>
  <c r="M117" i="2"/>
  <c r="M116" i="2"/>
  <c r="M115" i="2"/>
  <c r="M114" i="2"/>
  <c r="M113" i="2"/>
  <c r="M112" i="2"/>
  <c r="M111" i="2"/>
  <c r="M110" i="2"/>
  <c r="M109" i="2"/>
  <c r="M108" i="2"/>
  <c r="M107" i="2"/>
  <c r="M106" i="2"/>
  <c r="M105" i="2"/>
  <c r="M104" i="2"/>
  <c r="M103" i="2"/>
  <c r="M102" i="2"/>
  <c r="M101" i="2"/>
  <c r="M100" i="2"/>
  <c r="M99" i="2"/>
  <c r="M98" i="2"/>
  <c r="M97" i="2"/>
  <c r="M96" i="2"/>
  <c r="M95" i="2"/>
  <c r="M94" i="2"/>
  <c r="M93" i="2"/>
  <c r="M92" i="2"/>
  <c r="M91" i="2"/>
  <c r="M90" i="2"/>
  <c r="M89" i="2"/>
  <c r="M88" i="2"/>
  <c r="M87" i="2"/>
  <c r="M86" i="2"/>
  <c r="M85" i="2"/>
  <c r="M84" i="2"/>
  <c r="M83" i="2"/>
  <c r="M82" i="2"/>
  <c r="M81" i="2"/>
  <c r="M80" i="2"/>
  <c r="M79" i="2"/>
  <c r="M78" i="2"/>
  <c r="M77" i="2"/>
  <c r="M76" i="2"/>
  <c r="M75" i="2"/>
  <c r="M74" i="2"/>
  <c r="M73" i="2"/>
  <c r="M72" i="2"/>
  <c r="M71" i="2"/>
  <c r="M70" i="2"/>
  <c r="M69" i="2"/>
  <c r="M68" i="2"/>
  <c r="M67" i="2"/>
  <c r="M66" i="2"/>
  <c r="M65" i="2"/>
  <c r="M64" i="2"/>
  <c r="M63" i="2"/>
  <c r="M62" i="2"/>
  <c r="M61" i="2"/>
  <c r="M60" i="2"/>
  <c r="M59" i="2"/>
  <c r="M58" i="2"/>
  <c r="M57" i="2"/>
  <c r="M56" i="2"/>
  <c r="M55" i="2"/>
  <c r="M54" i="2"/>
  <c r="M53" i="2"/>
  <c r="M52" i="2"/>
  <c r="M51" i="2"/>
  <c r="M50" i="2"/>
  <c r="M49" i="2"/>
  <c r="M48" i="2"/>
  <c r="M47" i="2"/>
  <c r="M46" i="2"/>
  <c r="M45" i="2"/>
  <c r="M44" i="2"/>
  <c r="M43" i="2"/>
  <c r="M42" i="2"/>
  <c r="M41" i="2"/>
  <c r="M40" i="2"/>
  <c r="M39" i="2"/>
  <c r="M38" i="2"/>
  <c r="M37" i="2"/>
  <c r="M36" i="2"/>
  <c r="M35" i="2"/>
  <c r="M34" i="2"/>
  <c r="M33" i="2"/>
  <c r="M32" i="2"/>
  <c r="M31" i="2"/>
  <c r="M30" i="2"/>
  <c r="M29" i="2"/>
  <c r="M28" i="2"/>
  <c r="M27" i="2"/>
  <c r="M26" i="2"/>
  <c r="M25" i="2"/>
  <c r="M24" i="2"/>
  <c r="M23" i="2"/>
  <c r="M22" i="2"/>
  <c r="M21" i="2"/>
  <c r="M20" i="2"/>
  <c r="M19" i="2"/>
  <c r="M18" i="2"/>
  <c r="M17" i="2"/>
  <c r="M16" i="2"/>
  <c r="M15" i="2"/>
  <c r="M14" i="2"/>
  <c r="M13" i="2"/>
  <c r="M12" i="2"/>
  <c r="M11" i="2"/>
  <c r="M10" i="2"/>
  <c r="M9" i="2"/>
  <c r="M8" i="2"/>
  <c r="M7" i="2"/>
  <c r="M6" i="2"/>
  <c r="M5" i="2"/>
  <c r="M4" i="2"/>
  <c r="B29" i="4"/>
  <c r="A11" i="4"/>
  <c r="B24" i="4"/>
  <c r="B14" i="12"/>
  <c r="D28" i="10"/>
  <c r="I28" i="10" s="1"/>
  <c r="V14" i="2" s="1"/>
  <c r="B22" i="4"/>
  <c r="B18" i="4"/>
  <c r="E8" i="4"/>
  <c r="A18" i="4"/>
  <c r="P5" i="2"/>
  <c r="Q5" i="2"/>
  <c r="R5" i="2"/>
  <c r="S5" i="2"/>
  <c r="T5" i="2"/>
  <c r="P6" i="2"/>
  <c r="Q6" i="2"/>
  <c r="R6" i="2"/>
  <c r="S6" i="2"/>
  <c r="T6" i="2"/>
  <c r="P7" i="2"/>
  <c r="Q7" i="2"/>
  <c r="R7" i="2"/>
  <c r="S7" i="2"/>
  <c r="T7" i="2"/>
  <c r="P8" i="2"/>
  <c r="Q8" i="2"/>
  <c r="R8" i="2"/>
  <c r="S8" i="2"/>
  <c r="T8" i="2"/>
  <c r="P9" i="2"/>
  <c r="Q9" i="2"/>
  <c r="R9" i="2"/>
  <c r="S9" i="2"/>
  <c r="T9" i="2"/>
  <c r="P10" i="2"/>
  <c r="Q10" i="2"/>
  <c r="R10" i="2"/>
  <c r="S10" i="2"/>
  <c r="T10" i="2"/>
  <c r="P11" i="2"/>
  <c r="Q11" i="2"/>
  <c r="R11" i="2"/>
  <c r="S11" i="2"/>
  <c r="T11" i="2"/>
  <c r="P12" i="2"/>
  <c r="Q12" i="2"/>
  <c r="R12" i="2"/>
  <c r="S12" i="2"/>
  <c r="T12" i="2"/>
  <c r="P13" i="2"/>
  <c r="Q13" i="2"/>
  <c r="R13" i="2"/>
  <c r="S13" i="2"/>
  <c r="T13" i="2"/>
  <c r="P14" i="2"/>
  <c r="Q14" i="2"/>
  <c r="R14" i="2"/>
  <c r="S14" i="2"/>
  <c r="T14" i="2"/>
  <c r="P15" i="2"/>
  <c r="Q15" i="2"/>
  <c r="R15" i="2"/>
  <c r="S15" i="2"/>
  <c r="T15" i="2"/>
  <c r="P16" i="2"/>
  <c r="Q16" i="2"/>
  <c r="R16" i="2"/>
  <c r="S16" i="2"/>
  <c r="T16" i="2"/>
  <c r="P17" i="2"/>
  <c r="Q17" i="2"/>
  <c r="R17" i="2"/>
  <c r="S17" i="2"/>
  <c r="T17" i="2"/>
  <c r="P18" i="2"/>
  <c r="Q18" i="2"/>
  <c r="R18" i="2"/>
  <c r="S18" i="2"/>
  <c r="T18" i="2"/>
  <c r="P19" i="2"/>
  <c r="Q19" i="2"/>
  <c r="R19" i="2"/>
  <c r="S19" i="2"/>
  <c r="T19" i="2"/>
  <c r="P20" i="2"/>
  <c r="Q20" i="2"/>
  <c r="R20" i="2"/>
  <c r="S20" i="2"/>
  <c r="T20" i="2"/>
  <c r="P21" i="2"/>
  <c r="Q21" i="2"/>
  <c r="R21" i="2"/>
  <c r="S21" i="2"/>
  <c r="T21" i="2"/>
  <c r="P22" i="2"/>
  <c r="Q22" i="2"/>
  <c r="R22" i="2"/>
  <c r="S22" i="2"/>
  <c r="T22" i="2"/>
  <c r="P23" i="2"/>
  <c r="Q23" i="2"/>
  <c r="R23" i="2"/>
  <c r="S23" i="2"/>
  <c r="T23" i="2"/>
  <c r="P24" i="2"/>
  <c r="Q24" i="2"/>
  <c r="R24" i="2"/>
  <c r="S24" i="2"/>
  <c r="T24" i="2"/>
  <c r="P25" i="2"/>
  <c r="Q25" i="2"/>
  <c r="R25" i="2"/>
  <c r="S25" i="2"/>
  <c r="T25" i="2"/>
  <c r="P26" i="2"/>
  <c r="Q26" i="2"/>
  <c r="R26" i="2"/>
  <c r="S26" i="2"/>
  <c r="T26" i="2"/>
  <c r="P27" i="2"/>
  <c r="Q27" i="2"/>
  <c r="R27" i="2"/>
  <c r="S27" i="2"/>
  <c r="T27" i="2"/>
  <c r="P28" i="2"/>
  <c r="Q28" i="2"/>
  <c r="R28" i="2"/>
  <c r="S28" i="2"/>
  <c r="T28" i="2"/>
  <c r="P29" i="2"/>
  <c r="Q29" i="2"/>
  <c r="R29" i="2"/>
  <c r="S29" i="2"/>
  <c r="T29" i="2"/>
  <c r="P30" i="2"/>
  <c r="Q30" i="2"/>
  <c r="R30" i="2"/>
  <c r="S30" i="2"/>
  <c r="T30" i="2"/>
  <c r="P31" i="2"/>
  <c r="Q31" i="2"/>
  <c r="R31" i="2"/>
  <c r="S31" i="2"/>
  <c r="T31" i="2"/>
  <c r="P32" i="2"/>
  <c r="Q32" i="2"/>
  <c r="R32" i="2"/>
  <c r="S32" i="2"/>
  <c r="T32" i="2"/>
  <c r="P33" i="2"/>
  <c r="Q33" i="2"/>
  <c r="R33" i="2"/>
  <c r="S33" i="2"/>
  <c r="T33" i="2"/>
  <c r="P34" i="2"/>
  <c r="Q34" i="2"/>
  <c r="R34" i="2"/>
  <c r="S34" i="2"/>
  <c r="T34" i="2"/>
  <c r="C50" i="10"/>
  <c r="C39" i="10"/>
  <c r="C37" i="10"/>
  <c r="C36" i="10"/>
  <c r="C35" i="10"/>
  <c r="C34" i="10"/>
  <c r="C33" i="10"/>
  <c r="C32" i="10"/>
  <c r="C19" i="10"/>
  <c r="C16" i="10"/>
  <c r="C20" i="10"/>
  <c r="C18" i="10"/>
  <c r="T4" i="2"/>
  <c r="S4" i="2"/>
  <c r="R4" i="2"/>
  <c r="Q4" i="2"/>
  <c r="P4" i="2"/>
  <c r="L176" i="2"/>
  <c r="L177" i="2"/>
  <c r="L178" i="2"/>
  <c r="L179" i="2"/>
  <c r="L180" i="2"/>
  <c r="L181" i="2"/>
  <c r="L182" i="2"/>
  <c r="L183" i="2"/>
  <c r="L149" i="2"/>
  <c r="L150" i="2"/>
  <c r="L151" i="2"/>
  <c r="L152" i="2"/>
  <c r="L153" i="2"/>
  <c r="L154" i="2"/>
  <c r="L155" i="2"/>
  <c r="L156" i="2"/>
  <c r="L140" i="2"/>
  <c r="L141" i="2"/>
  <c r="L142" i="2"/>
  <c r="L143" i="2"/>
  <c r="L144" i="2"/>
  <c r="L145" i="2"/>
  <c r="L146" i="2"/>
  <c r="L147" i="2"/>
  <c r="L131" i="2"/>
  <c r="L132" i="2"/>
  <c r="L133" i="2"/>
  <c r="L134" i="2"/>
  <c r="L135" i="2"/>
  <c r="L136" i="2"/>
  <c r="L137" i="2"/>
  <c r="L138" i="2"/>
  <c r="L122" i="2"/>
  <c r="L123" i="2"/>
  <c r="L124" i="2"/>
  <c r="L125" i="2"/>
  <c r="L126" i="2"/>
  <c r="L127" i="2"/>
  <c r="L128" i="2"/>
  <c r="L129" i="2"/>
  <c r="L113" i="2"/>
  <c r="L114" i="2"/>
  <c r="L115" i="2"/>
  <c r="L116" i="2"/>
  <c r="L117" i="2"/>
  <c r="L118" i="2"/>
  <c r="L119" i="2"/>
  <c r="L120" i="2"/>
  <c r="L104" i="2"/>
  <c r="L105" i="2"/>
  <c r="L106" i="2"/>
  <c r="L107" i="2"/>
  <c r="L108" i="2"/>
  <c r="L109" i="2"/>
  <c r="L110" i="2"/>
  <c r="L111" i="2"/>
  <c r="L95" i="2"/>
  <c r="L96" i="2"/>
  <c r="L97" i="2"/>
  <c r="L98" i="2"/>
  <c r="L99" i="2"/>
  <c r="L100" i="2"/>
  <c r="L101" i="2"/>
  <c r="L102" i="2"/>
  <c r="L86" i="2"/>
  <c r="L87" i="2"/>
  <c r="L88" i="2"/>
  <c r="L89" i="2"/>
  <c r="L90" i="2"/>
  <c r="L91" i="2"/>
  <c r="L92" i="2"/>
  <c r="L93" i="2"/>
  <c r="L77" i="2"/>
  <c r="L78" i="2"/>
  <c r="L79" i="2"/>
  <c r="L80" i="2"/>
  <c r="L81" i="2"/>
  <c r="L82" i="2"/>
  <c r="L83" i="2"/>
  <c r="L84" i="2"/>
  <c r="L68" i="2"/>
  <c r="L69" i="2"/>
  <c r="L70" i="2"/>
  <c r="L71" i="2"/>
  <c r="L72" i="2"/>
  <c r="L73" i="2"/>
  <c r="L74" i="2"/>
  <c r="L75" i="2"/>
  <c r="L59" i="2"/>
  <c r="L60" i="2"/>
  <c r="L61" i="2"/>
  <c r="L62" i="2"/>
  <c r="L63" i="2"/>
  <c r="L64" i="2"/>
  <c r="L65" i="2"/>
  <c r="L66" i="2"/>
  <c r="L50" i="2"/>
  <c r="L51" i="2"/>
  <c r="L52" i="2"/>
  <c r="L53" i="2"/>
  <c r="L54" i="2"/>
  <c r="L55" i="2"/>
  <c r="L56" i="2"/>
  <c r="L57" i="2"/>
  <c r="L41" i="2"/>
  <c r="L42" i="2"/>
  <c r="L43" i="2"/>
  <c r="L44" i="2"/>
  <c r="L45" i="2"/>
  <c r="L46" i="2"/>
  <c r="L47" i="2"/>
  <c r="L48" i="2"/>
  <c r="L32" i="2"/>
  <c r="L33" i="2"/>
  <c r="L34" i="2"/>
  <c r="L35" i="2"/>
  <c r="L36" i="2"/>
  <c r="L37" i="2"/>
  <c r="L38" i="2"/>
  <c r="L39" i="2"/>
  <c r="L23" i="2"/>
  <c r="L24" i="2"/>
  <c r="L25" i="2"/>
  <c r="L26" i="2"/>
  <c r="L27" i="2"/>
  <c r="L28" i="2"/>
  <c r="L29" i="2"/>
  <c r="L30" i="2"/>
  <c r="L14" i="2"/>
  <c r="L15" i="2"/>
  <c r="L16" i="2"/>
  <c r="L17" i="2"/>
  <c r="L18" i="2"/>
  <c r="L19" i="2"/>
  <c r="L20" i="2"/>
  <c r="L21" i="2"/>
  <c r="L5" i="2"/>
  <c r="L6" i="2"/>
  <c r="L7" i="2"/>
  <c r="L8" i="2"/>
  <c r="L9" i="2"/>
  <c r="L10" i="2"/>
  <c r="L11" i="2"/>
  <c r="L12" i="2"/>
  <c r="H5" i="2"/>
  <c r="I5" i="2"/>
  <c r="J5" i="2"/>
  <c r="K5" i="2"/>
  <c r="H6" i="2"/>
  <c r="I6" i="2"/>
  <c r="J6" i="2"/>
  <c r="K6" i="2"/>
  <c r="H7" i="2"/>
  <c r="I7" i="2"/>
  <c r="J7" i="2"/>
  <c r="K7" i="2"/>
  <c r="H8" i="2"/>
  <c r="I8" i="2"/>
  <c r="J8" i="2"/>
  <c r="K8" i="2"/>
  <c r="H9" i="2"/>
  <c r="I9" i="2"/>
  <c r="J9" i="2"/>
  <c r="K9" i="2"/>
  <c r="H10" i="2"/>
  <c r="I10" i="2"/>
  <c r="J10" i="2"/>
  <c r="K10" i="2"/>
  <c r="H11" i="2"/>
  <c r="I11" i="2"/>
  <c r="J11" i="2"/>
  <c r="K11" i="2"/>
  <c r="H12" i="2"/>
  <c r="I12" i="2"/>
  <c r="J12" i="2"/>
  <c r="K12" i="2"/>
  <c r="H13" i="2"/>
  <c r="I13" i="2"/>
  <c r="J13" i="2"/>
  <c r="K13" i="2"/>
  <c r="H14" i="2"/>
  <c r="I14" i="2"/>
  <c r="J14" i="2"/>
  <c r="K14" i="2"/>
  <c r="H15" i="2"/>
  <c r="I15" i="2"/>
  <c r="J15" i="2"/>
  <c r="K15" i="2"/>
  <c r="H16" i="2"/>
  <c r="I16" i="2"/>
  <c r="J16" i="2"/>
  <c r="K16" i="2"/>
  <c r="H17" i="2"/>
  <c r="I17" i="2"/>
  <c r="J17" i="2"/>
  <c r="K17" i="2"/>
  <c r="H18" i="2"/>
  <c r="I18" i="2"/>
  <c r="J18" i="2"/>
  <c r="K18" i="2"/>
  <c r="H19" i="2"/>
  <c r="I19" i="2"/>
  <c r="J19" i="2"/>
  <c r="K19" i="2"/>
  <c r="H20" i="2"/>
  <c r="I20" i="2"/>
  <c r="J20" i="2"/>
  <c r="K20" i="2"/>
  <c r="H21" i="2"/>
  <c r="I21" i="2"/>
  <c r="J21" i="2"/>
  <c r="K21" i="2"/>
  <c r="H22" i="2"/>
  <c r="I22" i="2"/>
  <c r="J22" i="2"/>
  <c r="K22" i="2"/>
  <c r="H23" i="2"/>
  <c r="I23" i="2"/>
  <c r="J23" i="2"/>
  <c r="K23" i="2"/>
  <c r="H24" i="2"/>
  <c r="I24" i="2"/>
  <c r="J24" i="2"/>
  <c r="K24" i="2"/>
  <c r="H25" i="2"/>
  <c r="I25" i="2"/>
  <c r="J25" i="2"/>
  <c r="K25" i="2"/>
  <c r="H26" i="2"/>
  <c r="I26" i="2"/>
  <c r="J26" i="2"/>
  <c r="K26" i="2"/>
  <c r="H27" i="2"/>
  <c r="I27" i="2"/>
  <c r="J27" i="2"/>
  <c r="K27" i="2"/>
  <c r="H28" i="2"/>
  <c r="I28" i="2"/>
  <c r="J28" i="2"/>
  <c r="K28" i="2"/>
  <c r="H29" i="2"/>
  <c r="I29" i="2"/>
  <c r="J29" i="2"/>
  <c r="K29" i="2"/>
  <c r="H30" i="2"/>
  <c r="I30" i="2"/>
  <c r="J30" i="2"/>
  <c r="K30" i="2"/>
  <c r="H31" i="2"/>
  <c r="I31" i="2"/>
  <c r="J31" i="2"/>
  <c r="K31" i="2"/>
  <c r="H32" i="2"/>
  <c r="I32" i="2"/>
  <c r="J32" i="2"/>
  <c r="K32" i="2"/>
  <c r="H33" i="2"/>
  <c r="I33" i="2"/>
  <c r="J33" i="2"/>
  <c r="K33" i="2"/>
  <c r="H34" i="2"/>
  <c r="I34" i="2"/>
  <c r="J34" i="2"/>
  <c r="K34" i="2"/>
  <c r="H35" i="2"/>
  <c r="I35" i="2"/>
  <c r="J35" i="2"/>
  <c r="K35" i="2"/>
  <c r="H36" i="2"/>
  <c r="I36" i="2"/>
  <c r="J36" i="2"/>
  <c r="K36" i="2"/>
  <c r="H37" i="2"/>
  <c r="I37" i="2"/>
  <c r="J37" i="2"/>
  <c r="K37" i="2"/>
  <c r="H38" i="2"/>
  <c r="I38" i="2"/>
  <c r="J38" i="2"/>
  <c r="K38" i="2"/>
  <c r="H39" i="2"/>
  <c r="I39" i="2"/>
  <c r="J39" i="2"/>
  <c r="K39" i="2"/>
  <c r="H40" i="2"/>
  <c r="I40" i="2"/>
  <c r="J40" i="2"/>
  <c r="K40" i="2"/>
  <c r="H41" i="2"/>
  <c r="I41" i="2"/>
  <c r="J41" i="2"/>
  <c r="K41" i="2"/>
  <c r="H42" i="2"/>
  <c r="I42" i="2"/>
  <c r="J42" i="2"/>
  <c r="K42" i="2"/>
  <c r="H43" i="2"/>
  <c r="I43" i="2"/>
  <c r="J43" i="2"/>
  <c r="K43" i="2"/>
  <c r="H44" i="2"/>
  <c r="I44" i="2"/>
  <c r="J44" i="2"/>
  <c r="K44" i="2"/>
  <c r="H45" i="2"/>
  <c r="I45" i="2"/>
  <c r="J45" i="2"/>
  <c r="K45" i="2"/>
  <c r="H46" i="2"/>
  <c r="I46" i="2"/>
  <c r="J46" i="2"/>
  <c r="K46" i="2"/>
  <c r="H47" i="2"/>
  <c r="I47" i="2"/>
  <c r="J47" i="2"/>
  <c r="K47" i="2"/>
  <c r="H48" i="2"/>
  <c r="I48" i="2"/>
  <c r="J48" i="2"/>
  <c r="K48" i="2"/>
  <c r="H49" i="2"/>
  <c r="I49" i="2"/>
  <c r="J49" i="2"/>
  <c r="K49" i="2"/>
  <c r="H50" i="2"/>
  <c r="I50" i="2"/>
  <c r="J50" i="2"/>
  <c r="K50" i="2"/>
  <c r="H51" i="2"/>
  <c r="I51" i="2"/>
  <c r="J51" i="2"/>
  <c r="K51" i="2"/>
  <c r="H52" i="2"/>
  <c r="I52" i="2"/>
  <c r="J52" i="2"/>
  <c r="K52" i="2"/>
  <c r="H53" i="2"/>
  <c r="I53" i="2"/>
  <c r="J53" i="2"/>
  <c r="K53" i="2"/>
  <c r="H54" i="2"/>
  <c r="I54" i="2"/>
  <c r="J54" i="2"/>
  <c r="K54" i="2"/>
  <c r="H55" i="2"/>
  <c r="I55" i="2"/>
  <c r="J55" i="2"/>
  <c r="K55" i="2"/>
  <c r="H56" i="2"/>
  <c r="I56" i="2"/>
  <c r="J56" i="2"/>
  <c r="K56" i="2"/>
  <c r="H57" i="2"/>
  <c r="I57" i="2"/>
  <c r="J57" i="2"/>
  <c r="K57" i="2"/>
  <c r="H58" i="2"/>
  <c r="I58" i="2"/>
  <c r="J58" i="2"/>
  <c r="K58" i="2"/>
  <c r="H59" i="2"/>
  <c r="I59" i="2"/>
  <c r="J59" i="2"/>
  <c r="K59" i="2"/>
  <c r="H60" i="2"/>
  <c r="I60" i="2"/>
  <c r="J60" i="2"/>
  <c r="K60" i="2"/>
  <c r="H61" i="2"/>
  <c r="I61" i="2"/>
  <c r="J61" i="2"/>
  <c r="K61" i="2"/>
  <c r="H62" i="2"/>
  <c r="I62" i="2"/>
  <c r="J62" i="2"/>
  <c r="K62" i="2"/>
  <c r="H63" i="2"/>
  <c r="I63" i="2"/>
  <c r="J63" i="2"/>
  <c r="K63" i="2"/>
  <c r="H64" i="2"/>
  <c r="I64" i="2"/>
  <c r="J64" i="2"/>
  <c r="K64" i="2"/>
  <c r="H65" i="2"/>
  <c r="I65" i="2"/>
  <c r="J65" i="2"/>
  <c r="K65" i="2"/>
  <c r="H66" i="2"/>
  <c r="I66" i="2"/>
  <c r="J66" i="2"/>
  <c r="K66" i="2"/>
  <c r="H67" i="2"/>
  <c r="I67" i="2"/>
  <c r="J67" i="2"/>
  <c r="K67" i="2"/>
  <c r="H68" i="2"/>
  <c r="I68" i="2"/>
  <c r="J68" i="2"/>
  <c r="K68" i="2"/>
  <c r="H69" i="2"/>
  <c r="I69" i="2"/>
  <c r="J69" i="2"/>
  <c r="K69" i="2"/>
  <c r="H70" i="2"/>
  <c r="I70" i="2"/>
  <c r="J70" i="2"/>
  <c r="K70" i="2"/>
  <c r="H71" i="2"/>
  <c r="I71" i="2"/>
  <c r="J71" i="2"/>
  <c r="K71" i="2"/>
  <c r="H72" i="2"/>
  <c r="I72" i="2"/>
  <c r="J72" i="2"/>
  <c r="K72" i="2"/>
  <c r="H73" i="2"/>
  <c r="I73" i="2"/>
  <c r="J73" i="2"/>
  <c r="K73" i="2"/>
  <c r="H74" i="2"/>
  <c r="I74" i="2"/>
  <c r="J74" i="2"/>
  <c r="K74" i="2"/>
  <c r="H75" i="2"/>
  <c r="I75" i="2"/>
  <c r="J75" i="2"/>
  <c r="K75" i="2"/>
  <c r="H76" i="2"/>
  <c r="I76" i="2"/>
  <c r="J76" i="2"/>
  <c r="K76" i="2"/>
  <c r="H77" i="2"/>
  <c r="I77" i="2"/>
  <c r="J77" i="2"/>
  <c r="K77" i="2"/>
  <c r="H78" i="2"/>
  <c r="I78" i="2"/>
  <c r="J78" i="2"/>
  <c r="K78" i="2"/>
  <c r="H79" i="2"/>
  <c r="I79" i="2"/>
  <c r="J79" i="2"/>
  <c r="K79" i="2"/>
  <c r="H80" i="2"/>
  <c r="I80" i="2"/>
  <c r="J80" i="2"/>
  <c r="K80" i="2"/>
  <c r="H81" i="2"/>
  <c r="I81" i="2"/>
  <c r="J81" i="2"/>
  <c r="K81" i="2"/>
  <c r="H82" i="2"/>
  <c r="I82" i="2"/>
  <c r="J82" i="2"/>
  <c r="K82" i="2"/>
  <c r="H83" i="2"/>
  <c r="I83" i="2"/>
  <c r="J83" i="2"/>
  <c r="K83" i="2"/>
  <c r="H84" i="2"/>
  <c r="I84" i="2"/>
  <c r="J84" i="2"/>
  <c r="K84" i="2"/>
  <c r="H85" i="2"/>
  <c r="I85" i="2"/>
  <c r="J85" i="2"/>
  <c r="K85" i="2"/>
  <c r="H86" i="2"/>
  <c r="I86" i="2"/>
  <c r="J86" i="2"/>
  <c r="K86" i="2"/>
  <c r="H87" i="2"/>
  <c r="I87" i="2"/>
  <c r="J87" i="2"/>
  <c r="K87" i="2"/>
  <c r="H88" i="2"/>
  <c r="I88" i="2"/>
  <c r="J88" i="2"/>
  <c r="K88" i="2"/>
  <c r="H89" i="2"/>
  <c r="I89" i="2"/>
  <c r="J89" i="2"/>
  <c r="K89" i="2"/>
  <c r="H90" i="2"/>
  <c r="I90" i="2"/>
  <c r="J90" i="2"/>
  <c r="K90" i="2"/>
  <c r="H91" i="2"/>
  <c r="I91" i="2"/>
  <c r="J91" i="2"/>
  <c r="K91" i="2"/>
  <c r="H92" i="2"/>
  <c r="I92" i="2"/>
  <c r="J92" i="2"/>
  <c r="K92" i="2"/>
  <c r="H93" i="2"/>
  <c r="I93" i="2"/>
  <c r="J93" i="2"/>
  <c r="K93" i="2"/>
  <c r="H94" i="2"/>
  <c r="I94" i="2"/>
  <c r="J94" i="2"/>
  <c r="K94" i="2"/>
  <c r="H95" i="2"/>
  <c r="I95" i="2"/>
  <c r="J95" i="2"/>
  <c r="K95" i="2"/>
  <c r="H96" i="2"/>
  <c r="I96" i="2"/>
  <c r="J96" i="2"/>
  <c r="K96" i="2"/>
  <c r="H97" i="2"/>
  <c r="I97" i="2"/>
  <c r="J97" i="2"/>
  <c r="K97" i="2"/>
  <c r="H98" i="2"/>
  <c r="I98" i="2"/>
  <c r="J98" i="2"/>
  <c r="K98" i="2"/>
  <c r="H99" i="2"/>
  <c r="I99" i="2"/>
  <c r="J99" i="2"/>
  <c r="K99" i="2"/>
  <c r="H100" i="2"/>
  <c r="I100" i="2"/>
  <c r="J100" i="2"/>
  <c r="K100" i="2"/>
  <c r="H101" i="2"/>
  <c r="I101" i="2"/>
  <c r="J101" i="2"/>
  <c r="K101" i="2"/>
  <c r="H102" i="2"/>
  <c r="I102" i="2"/>
  <c r="J102" i="2"/>
  <c r="K102" i="2"/>
  <c r="H103" i="2"/>
  <c r="I103" i="2"/>
  <c r="J103" i="2"/>
  <c r="K103" i="2"/>
  <c r="H104" i="2"/>
  <c r="I104" i="2"/>
  <c r="J104" i="2"/>
  <c r="K104" i="2"/>
  <c r="H105" i="2"/>
  <c r="I105" i="2"/>
  <c r="J105" i="2"/>
  <c r="K105" i="2"/>
  <c r="H106" i="2"/>
  <c r="I106" i="2"/>
  <c r="J106" i="2"/>
  <c r="K106" i="2"/>
  <c r="H107" i="2"/>
  <c r="I107" i="2"/>
  <c r="J107" i="2"/>
  <c r="K107" i="2"/>
  <c r="H108" i="2"/>
  <c r="I108" i="2"/>
  <c r="J108" i="2"/>
  <c r="K108" i="2"/>
  <c r="H109" i="2"/>
  <c r="I109" i="2"/>
  <c r="J109" i="2"/>
  <c r="K109" i="2"/>
  <c r="H110" i="2"/>
  <c r="I110" i="2"/>
  <c r="J110" i="2"/>
  <c r="K110" i="2"/>
  <c r="H111" i="2"/>
  <c r="I111" i="2"/>
  <c r="J111" i="2"/>
  <c r="K111" i="2"/>
  <c r="H112" i="2"/>
  <c r="I112" i="2"/>
  <c r="J112" i="2"/>
  <c r="K112" i="2"/>
  <c r="H113" i="2"/>
  <c r="I113" i="2"/>
  <c r="J113" i="2"/>
  <c r="K113" i="2"/>
  <c r="H114" i="2"/>
  <c r="I114" i="2"/>
  <c r="J114" i="2"/>
  <c r="K114" i="2"/>
  <c r="H115" i="2"/>
  <c r="I115" i="2"/>
  <c r="J115" i="2"/>
  <c r="K115" i="2"/>
  <c r="H116" i="2"/>
  <c r="I116" i="2"/>
  <c r="J116" i="2"/>
  <c r="K116" i="2"/>
  <c r="H117" i="2"/>
  <c r="I117" i="2"/>
  <c r="J117" i="2"/>
  <c r="K117" i="2"/>
  <c r="H118" i="2"/>
  <c r="I118" i="2"/>
  <c r="J118" i="2"/>
  <c r="K118" i="2"/>
  <c r="H119" i="2"/>
  <c r="I119" i="2"/>
  <c r="J119" i="2"/>
  <c r="K119" i="2"/>
  <c r="H120" i="2"/>
  <c r="I120" i="2"/>
  <c r="J120" i="2"/>
  <c r="K120" i="2"/>
  <c r="H121" i="2"/>
  <c r="I121" i="2"/>
  <c r="J121" i="2"/>
  <c r="K121" i="2"/>
  <c r="H122" i="2"/>
  <c r="I122" i="2"/>
  <c r="J122" i="2"/>
  <c r="K122" i="2"/>
  <c r="H123" i="2"/>
  <c r="I123" i="2"/>
  <c r="J123" i="2"/>
  <c r="K123" i="2"/>
  <c r="H124" i="2"/>
  <c r="I124" i="2"/>
  <c r="J124" i="2"/>
  <c r="K124" i="2"/>
  <c r="H125" i="2"/>
  <c r="I125" i="2"/>
  <c r="J125" i="2"/>
  <c r="K125" i="2"/>
  <c r="H126" i="2"/>
  <c r="I126" i="2"/>
  <c r="J126" i="2"/>
  <c r="K126" i="2"/>
  <c r="H127" i="2"/>
  <c r="I127" i="2"/>
  <c r="J127" i="2"/>
  <c r="K127" i="2"/>
  <c r="H128" i="2"/>
  <c r="I128" i="2"/>
  <c r="J128" i="2"/>
  <c r="K128" i="2"/>
  <c r="H129" i="2"/>
  <c r="I129" i="2"/>
  <c r="J129" i="2"/>
  <c r="K129" i="2"/>
  <c r="H130" i="2"/>
  <c r="I130" i="2"/>
  <c r="J130" i="2"/>
  <c r="K130" i="2"/>
  <c r="H131" i="2"/>
  <c r="I131" i="2"/>
  <c r="J131" i="2"/>
  <c r="K131" i="2"/>
  <c r="H132" i="2"/>
  <c r="I132" i="2"/>
  <c r="J132" i="2"/>
  <c r="K132" i="2"/>
  <c r="H133" i="2"/>
  <c r="I133" i="2"/>
  <c r="J133" i="2"/>
  <c r="K133" i="2"/>
  <c r="H134" i="2"/>
  <c r="I134" i="2"/>
  <c r="J134" i="2"/>
  <c r="K134" i="2"/>
  <c r="H135" i="2"/>
  <c r="I135" i="2"/>
  <c r="J135" i="2"/>
  <c r="K135" i="2"/>
  <c r="H136" i="2"/>
  <c r="I136" i="2"/>
  <c r="J136" i="2"/>
  <c r="K136" i="2"/>
  <c r="H137" i="2"/>
  <c r="I137" i="2"/>
  <c r="J137" i="2"/>
  <c r="K137" i="2"/>
  <c r="H138" i="2"/>
  <c r="I138" i="2"/>
  <c r="J138" i="2"/>
  <c r="K138" i="2"/>
  <c r="H139" i="2"/>
  <c r="I139" i="2"/>
  <c r="J139" i="2"/>
  <c r="K139" i="2"/>
  <c r="H140" i="2"/>
  <c r="I140" i="2"/>
  <c r="J140" i="2"/>
  <c r="K140" i="2"/>
  <c r="H141" i="2"/>
  <c r="I141" i="2"/>
  <c r="J141" i="2"/>
  <c r="K141" i="2"/>
  <c r="H142" i="2"/>
  <c r="I142" i="2"/>
  <c r="J142" i="2"/>
  <c r="K142" i="2"/>
  <c r="H143" i="2"/>
  <c r="I143" i="2"/>
  <c r="J143" i="2"/>
  <c r="K143" i="2"/>
  <c r="H144" i="2"/>
  <c r="I144" i="2"/>
  <c r="J144" i="2"/>
  <c r="K144" i="2"/>
  <c r="H145" i="2"/>
  <c r="I145" i="2"/>
  <c r="J145" i="2"/>
  <c r="K145" i="2"/>
  <c r="H146" i="2"/>
  <c r="I146" i="2"/>
  <c r="J146" i="2"/>
  <c r="K146" i="2"/>
  <c r="H147" i="2"/>
  <c r="I147" i="2"/>
  <c r="J147" i="2"/>
  <c r="K147" i="2"/>
  <c r="H148" i="2"/>
  <c r="I148" i="2"/>
  <c r="J148" i="2"/>
  <c r="K148" i="2"/>
  <c r="H149" i="2"/>
  <c r="I149" i="2"/>
  <c r="J149" i="2"/>
  <c r="K149" i="2"/>
  <c r="H150" i="2"/>
  <c r="I150" i="2"/>
  <c r="J150" i="2"/>
  <c r="K150" i="2"/>
  <c r="H151" i="2"/>
  <c r="I151" i="2"/>
  <c r="J151" i="2"/>
  <c r="K151" i="2"/>
  <c r="H152" i="2"/>
  <c r="I152" i="2"/>
  <c r="J152" i="2"/>
  <c r="K152" i="2"/>
  <c r="H153" i="2"/>
  <c r="I153" i="2"/>
  <c r="J153" i="2"/>
  <c r="K153" i="2"/>
  <c r="H154" i="2"/>
  <c r="I154" i="2"/>
  <c r="J154" i="2"/>
  <c r="K154" i="2"/>
  <c r="H155" i="2"/>
  <c r="I155" i="2"/>
  <c r="J155" i="2"/>
  <c r="K155" i="2"/>
  <c r="H156" i="2"/>
  <c r="I156" i="2"/>
  <c r="J156" i="2"/>
  <c r="K156" i="2"/>
  <c r="H157" i="2"/>
  <c r="I157" i="2"/>
  <c r="J157" i="2"/>
  <c r="K157" i="2"/>
  <c r="H158" i="2"/>
  <c r="I158" i="2"/>
  <c r="J158" i="2"/>
  <c r="K158" i="2"/>
  <c r="H159" i="2"/>
  <c r="I159" i="2"/>
  <c r="J159" i="2"/>
  <c r="K159" i="2"/>
  <c r="H160" i="2"/>
  <c r="I160" i="2"/>
  <c r="J160" i="2"/>
  <c r="K160" i="2"/>
  <c r="H161" i="2"/>
  <c r="I161" i="2"/>
  <c r="J161" i="2"/>
  <c r="K161" i="2"/>
  <c r="H162" i="2"/>
  <c r="I162" i="2"/>
  <c r="J162" i="2"/>
  <c r="K162" i="2"/>
  <c r="H163" i="2"/>
  <c r="I163" i="2"/>
  <c r="J163" i="2"/>
  <c r="K163" i="2"/>
  <c r="H164" i="2"/>
  <c r="I164" i="2"/>
  <c r="J164" i="2"/>
  <c r="K164" i="2"/>
  <c r="H165" i="2"/>
  <c r="I165" i="2"/>
  <c r="J165" i="2"/>
  <c r="K165" i="2"/>
  <c r="H166" i="2"/>
  <c r="I166" i="2"/>
  <c r="J166" i="2"/>
  <c r="K166" i="2"/>
  <c r="H167" i="2"/>
  <c r="I167" i="2"/>
  <c r="J167" i="2"/>
  <c r="K167" i="2"/>
  <c r="H168" i="2"/>
  <c r="I168" i="2"/>
  <c r="J168" i="2"/>
  <c r="K168" i="2"/>
  <c r="H169" i="2"/>
  <c r="I169" i="2"/>
  <c r="J169" i="2"/>
  <c r="K169" i="2"/>
  <c r="H170" i="2"/>
  <c r="I170" i="2"/>
  <c r="J170" i="2"/>
  <c r="K170" i="2"/>
  <c r="H171" i="2"/>
  <c r="I171" i="2"/>
  <c r="J171" i="2"/>
  <c r="K171" i="2"/>
  <c r="H172" i="2"/>
  <c r="I172" i="2"/>
  <c r="J172" i="2"/>
  <c r="K172" i="2"/>
  <c r="H173" i="2"/>
  <c r="I173" i="2"/>
  <c r="J173" i="2"/>
  <c r="K173" i="2"/>
  <c r="H174" i="2"/>
  <c r="I174" i="2"/>
  <c r="J174" i="2"/>
  <c r="K174" i="2"/>
  <c r="H175" i="2"/>
  <c r="I175" i="2"/>
  <c r="J175" i="2"/>
  <c r="K175" i="2"/>
  <c r="H176" i="2"/>
  <c r="I176" i="2"/>
  <c r="J176" i="2"/>
  <c r="K176" i="2"/>
  <c r="H177" i="2"/>
  <c r="I177" i="2"/>
  <c r="J177" i="2"/>
  <c r="K177" i="2"/>
  <c r="H178" i="2"/>
  <c r="I178" i="2"/>
  <c r="J178" i="2"/>
  <c r="K178" i="2"/>
  <c r="H179" i="2"/>
  <c r="I179" i="2"/>
  <c r="J179" i="2"/>
  <c r="K179" i="2"/>
  <c r="H180" i="2"/>
  <c r="I180" i="2"/>
  <c r="J180" i="2"/>
  <c r="K180" i="2"/>
  <c r="H181" i="2"/>
  <c r="I181" i="2"/>
  <c r="J181" i="2"/>
  <c r="K181" i="2"/>
  <c r="H182" i="2"/>
  <c r="I182" i="2"/>
  <c r="J182" i="2"/>
  <c r="K182" i="2"/>
  <c r="H183" i="2"/>
  <c r="I183" i="2"/>
  <c r="J183" i="2"/>
  <c r="K183" i="2"/>
  <c r="N183" i="2"/>
  <c r="N179" i="2" a="1"/>
  <c r="N179" i="2" s="1"/>
  <c r="N178" i="2"/>
  <c r="N177" i="2"/>
  <c r="N176" i="2"/>
  <c r="N175" i="2"/>
  <c r="L175" i="2"/>
  <c r="N174" i="2"/>
  <c r="N170" i="2" a="1"/>
  <c r="N170" i="2" s="1"/>
  <c r="N169" i="2"/>
  <c r="N168" i="2"/>
  <c r="N167" i="2"/>
  <c r="N166" i="2"/>
  <c r="L166" i="2"/>
  <c r="N165" i="2"/>
  <c r="N161" i="2" a="1"/>
  <c r="N161" i="2" s="1"/>
  <c r="N160" i="2"/>
  <c r="N159" i="2"/>
  <c r="N158" i="2"/>
  <c r="N157" i="2"/>
  <c r="L157" i="2"/>
  <c r="N156" i="2"/>
  <c r="N152" i="2" a="1"/>
  <c r="N152" i="2" s="1"/>
  <c r="N151" i="2"/>
  <c r="N150" i="2"/>
  <c r="N149" i="2"/>
  <c r="N148" i="2"/>
  <c r="L148" i="2"/>
  <c r="N147" i="2"/>
  <c r="N143" i="2" a="1"/>
  <c r="N143" i="2" s="1"/>
  <c r="N142" i="2"/>
  <c r="N141" i="2"/>
  <c r="N140" i="2"/>
  <c r="N139" i="2"/>
  <c r="L139" i="2"/>
  <c r="N138" i="2"/>
  <c r="N134" i="2" a="1"/>
  <c r="N134" i="2" s="1"/>
  <c r="N133" i="2"/>
  <c r="N132" i="2"/>
  <c r="N131" i="2"/>
  <c r="N130" i="2"/>
  <c r="L130" i="2"/>
  <c r="N129" i="2"/>
  <c r="N125" i="2" a="1"/>
  <c r="N125" i="2" s="1"/>
  <c r="N124" i="2"/>
  <c r="N123" i="2"/>
  <c r="N122" i="2"/>
  <c r="N121" i="2"/>
  <c r="L121" i="2"/>
  <c r="N120" i="2"/>
  <c r="N116" i="2" a="1"/>
  <c r="N116" i="2" s="1"/>
  <c r="N115" i="2"/>
  <c r="N114" i="2"/>
  <c r="N113" i="2"/>
  <c r="N112" i="2"/>
  <c r="L112" i="2"/>
  <c r="N111" i="2"/>
  <c r="N107" i="2" a="1"/>
  <c r="N107" i="2" s="1"/>
  <c r="N106" i="2"/>
  <c r="N105" i="2"/>
  <c r="N104" i="2"/>
  <c r="N103" i="2"/>
  <c r="L103" i="2"/>
  <c r="N102" i="2"/>
  <c r="N98" i="2" a="1"/>
  <c r="N98" i="2" s="1"/>
  <c r="N97" i="2"/>
  <c r="N96" i="2"/>
  <c r="N95" i="2"/>
  <c r="N94" i="2"/>
  <c r="L94" i="2"/>
  <c r="N93" i="2"/>
  <c r="N89" i="2" a="1"/>
  <c r="N89" i="2" s="1"/>
  <c r="N88" i="2"/>
  <c r="N87" i="2"/>
  <c r="N86" i="2"/>
  <c r="N85" i="2"/>
  <c r="L85" i="2"/>
  <c r="N84" i="2"/>
  <c r="N80" i="2" a="1"/>
  <c r="N80" i="2" s="1"/>
  <c r="N79" i="2"/>
  <c r="N78" i="2"/>
  <c r="N77" i="2"/>
  <c r="N76" i="2"/>
  <c r="L76" i="2"/>
  <c r="N75" i="2"/>
  <c r="N71" i="2" a="1"/>
  <c r="N71" i="2" s="1"/>
  <c r="N70" i="2"/>
  <c r="N69" i="2"/>
  <c r="N68" i="2"/>
  <c r="N67" i="2"/>
  <c r="L67" i="2"/>
  <c r="N66" i="2"/>
  <c r="N62" i="2" a="1"/>
  <c r="N62" i="2" s="1"/>
  <c r="N61" i="2"/>
  <c r="N60" i="2"/>
  <c r="N59" i="2"/>
  <c r="N58" i="2"/>
  <c r="L58" i="2"/>
  <c r="N57" i="2"/>
  <c r="N53" i="2" a="1"/>
  <c r="N53" i="2" s="1"/>
  <c r="N52" i="2"/>
  <c r="N51" i="2"/>
  <c r="N50" i="2"/>
  <c r="N49" i="2"/>
  <c r="L49" i="2"/>
  <c r="N48" i="2"/>
  <c r="N44" i="2" a="1"/>
  <c r="N44" i="2" s="1"/>
  <c r="N43" i="2"/>
  <c r="N42" i="2"/>
  <c r="N41" i="2"/>
  <c r="N40" i="2"/>
  <c r="L40" i="2"/>
  <c r="N39" i="2"/>
  <c r="N35" i="2" a="1"/>
  <c r="N35" i="2" s="1"/>
  <c r="N34" i="2"/>
  <c r="N33" i="2"/>
  <c r="N32" i="2"/>
  <c r="N31" i="2"/>
  <c r="L31" i="2"/>
  <c r="N30" i="2"/>
  <c r="N26" i="2" a="1"/>
  <c r="N26" i="2" s="1"/>
  <c r="N25" i="2"/>
  <c r="N24" i="2"/>
  <c r="N23" i="2"/>
  <c r="N22" i="2"/>
  <c r="L22" i="2"/>
  <c r="N21" i="2"/>
  <c r="N17" i="2" a="1"/>
  <c r="N17" i="2" s="1"/>
  <c r="N16" i="2"/>
  <c r="N15" i="2"/>
  <c r="N14" i="2"/>
  <c r="N13" i="2"/>
  <c r="L13" i="2"/>
  <c r="N12" i="2"/>
  <c r="L4" i="2"/>
  <c r="K4" i="2"/>
  <c r="J4" i="2"/>
  <c r="I4" i="2"/>
  <c r="H4" i="2"/>
  <c r="N5" i="2"/>
  <c r="N6" i="2"/>
  <c r="N4" i="2"/>
  <c r="BZ24" i="4"/>
  <c r="BV24" i="4"/>
  <c r="BR24" i="4"/>
  <c r="BN24" i="4"/>
  <c r="BJ24" i="4"/>
  <c r="BF24" i="4"/>
  <c r="BB24" i="4"/>
  <c r="AX24" i="4"/>
  <c r="AT24" i="4"/>
  <c r="AP24" i="4"/>
  <c r="AL24" i="4"/>
  <c r="AH24" i="4"/>
  <c r="AD24" i="4"/>
  <c r="Z24" i="4"/>
  <c r="V24" i="4"/>
  <c r="R24" i="4"/>
  <c r="N24" i="4"/>
  <c r="J24" i="4"/>
  <c r="F24" i="4"/>
  <c r="F6" i="4"/>
  <c r="BZ29" i="4"/>
  <c r="BZ22" i="4"/>
  <c r="BZ18" i="4"/>
  <c r="BZ13" i="4"/>
  <c r="BZ6" i="4"/>
  <c r="BV29" i="4"/>
  <c r="BV22" i="4"/>
  <c r="BV18" i="4"/>
  <c r="M171" i="2"/>
  <c r="BV13" i="4"/>
  <c r="M168" i="2"/>
  <c r="M167" i="2"/>
  <c r="M166" i="2"/>
  <c r="BV6" i="4"/>
  <c r="BR29" i="4"/>
  <c r="BR22" i="4"/>
  <c r="BR18" i="4"/>
  <c r="M164" i="2"/>
  <c r="M161" i="2"/>
  <c r="BR13" i="4"/>
  <c r="M160" i="2"/>
  <c r="BR6" i="4"/>
  <c r="BN29" i="4"/>
  <c r="BN22" i="4"/>
  <c r="BN18" i="4"/>
  <c r="BN13" i="4"/>
  <c r="BN6" i="4"/>
  <c r="BJ29" i="4"/>
  <c r="BJ22" i="4"/>
  <c r="BJ18" i="4"/>
  <c r="BJ13" i="4"/>
  <c r="BJ6" i="4"/>
  <c r="BF29" i="4"/>
  <c r="BF22" i="4"/>
  <c r="BF18" i="4"/>
  <c r="BF13" i="4"/>
  <c r="BF6" i="4"/>
  <c r="BB29" i="4"/>
  <c r="BB22" i="4"/>
  <c r="BB18" i="4"/>
  <c r="BB13" i="4"/>
  <c r="BB6" i="4"/>
  <c r="AX29" i="4"/>
  <c r="AX22" i="4"/>
  <c r="AX18" i="4"/>
  <c r="AX13" i="4"/>
  <c r="AX6" i="4"/>
  <c r="AT29" i="4"/>
  <c r="AT22" i="4"/>
  <c r="AT18" i="4"/>
  <c r="AT13" i="4"/>
  <c r="AT6" i="4"/>
  <c r="AP29" i="4"/>
  <c r="AP22" i="4"/>
  <c r="AP18" i="4"/>
  <c r="AP13" i="4"/>
  <c r="AP6" i="4"/>
  <c r="AL29" i="4"/>
  <c r="AL22" i="4"/>
  <c r="AL18" i="4"/>
  <c r="AL13" i="4"/>
  <c r="AL6" i="4"/>
  <c r="AH29" i="4"/>
  <c r="AH22" i="4"/>
  <c r="AH18" i="4"/>
  <c r="AH13" i="4"/>
  <c r="AH6" i="4"/>
  <c r="AD29" i="4"/>
  <c r="AD22" i="4"/>
  <c r="AD18" i="4"/>
  <c r="AD13" i="4"/>
  <c r="AD6" i="4"/>
  <c r="Z29" i="4"/>
  <c r="Z22" i="4"/>
  <c r="Z18" i="4"/>
  <c r="Z13" i="4"/>
  <c r="Z6" i="4"/>
  <c r="V29" i="4"/>
  <c r="V22" i="4"/>
  <c r="V18" i="4"/>
  <c r="V13" i="4"/>
  <c r="V6" i="4"/>
  <c r="R29" i="4"/>
  <c r="R22" i="4"/>
  <c r="R18" i="4"/>
  <c r="R13" i="4"/>
  <c r="R6" i="4"/>
  <c r="N29" i="4"/>
  <c r="N22" i="4"/>
  <c r="N18" i="4"/>
  <c r="N13" i="4"/>
  <c r="N6" i="4"/>
  <c r="J29" i="4"/>
  <c r="J22" i="4"/>
  <c r="J18" i="4"/>
  <c r="J13" i="4"/>
  <c r="J6" i="4"/>
  <c r="F29" i="4"/>
  <c r="F22" i="4"/>
  <c r="E20" i="4"/>
  <c r="F18" i="4"/>
  <c r="E18" i="4"/>
  <c r="E17" i="4"/>
  <c r="E22" i="4" s="1"/>
  <c r="E16" i="4"/>
  <c r="E15" i="4"/>
  <c r="F13" i="4"/>
  <c r="E13" i="4"/>
  <c r="E12" i="4"/>
  <c r="E10" i="4"/>
  <c r="B12" i="12"/>
  <c r="D12" i="10"/>
  <c r="D29" i="10"/>
  <c r="I29" i="10" s="1"/>
  <c r="V15" i="2" s="1"/>
  <c r="D27" i="10"/>
  <c r="I27" i="10" s="1"/>
  <c r="V13" i="2" s="1"/>
  <c r="D24" i="10"/>
  <c r="I24" i="10" s="1"/>
  <c r="V10" i="2" s="1"/>
  <c r="D25" i="10"/>
  <c r="I25" i="10" s="1"/>
  <c r="V11" i="2" s="1"/>
  <c r="D23" i="10"/>
  <c r="I23" i="10" s="1"/>
  <c r="V9" i="2" s="1"/>
  <c r="C30" i="10"/>
  <c r="C29" i="10"/>
  <c r="C28" i="10"/>
  <c r="C27" i="10"/>
  <c r="C26" i="10"/>
  <c r="C25" i="10"/>
  <c r="C23" i="10"/>
  <c r="D14" i="10"/>
  <c r="E14" i="10"/>
  <c r="D19" i="10"/>
  <c r="I19" i="10" s="1"/>
  <c r="V7" i="2" s="1"/>
  <c r="D42" i="10"/>
  <c r="E42" i="10"/>
  <c r="D50" i="10"/>
  <c r="I50" i="10" s="1"/>
  <c r="V34" i="2" s="1"/>
  <c r="A17" i="4"/>
  <c r="A22" i="4" s="1"/>
  <c r="A16" i="4"/>
  <c r="A10" i="4"/>
  <c r="A12" i="4"/>
  <c r="A13" i="4"/>
  <c r="A15" i="4"/>
  <c r="N8" i="2" a="1"/>
  <c r="N8" i="2" s="1"/>
  <c r="B13" i="4"/>
  <c r="N7" i="2" s="1"/>
  <c r="B6" i="4"/>
  <c r="I36" i="10" l="1"/>
  <c r="V21" i="2" s="1"/>
  <c r="I43" i="10"/>
  <c r="V27" i="2" s="1"/>
  <c r="I44" i="10"/>
  <c r="V28" i="2" s="1"/>
  <c r="I42" i="10"/>
  <c r="V26" i="2" s="1"/>
  <c r="D47" i="10"/>
  <c r="I47" i="10" s="1"/>
  <c r="V31" i="2" s="1"/>
  <c r="D48" i="10"/>
  <c r="I48" i="10" s="1"/>
  <c r="V32" i="2" s="1"/>
  <c r="M163" i="2"/>
  <c r="M172" i="2"/>
  <c r="D26" i="10"/>
  <c r="I26" i="10" s="1"/>
  <c r="V12" i="2" s="1"/>
  <c r="D30" i="10"/>
  <c r="I30" i="10" s="1"/>
  <c r="V16" i="2" s="1"/>
  <c r="I45" i="10" l="1"/>
  <c r="V29" i="2" s="1"/>
  <c r="B29" i="12"/>
  <c r="I32" i="12"/>
  <c r="B30"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Nicholson, Benjamin@ARB</author>
  </authors>
  <commentList>
    <comment ref="A8" authorId="0" shapeId="0" xr:uid="{060E76BB-1033-4C88-9935-87821F607A82}">
      <text>
        <r>
          <rPr>
            <sz val="9"/>
            <color indexed="81"/>
            <rFont val="Tahoma"/>
            <family val="2"/>
          </rPr>
          <t xml:space="preserve">
Enter your Entity name as registered in the LCFS Reporting Tool.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Nicholson, Benjamin@ARB</author>
  </authors>
  <commentList>
    <comment ref="A8" authorId="0" shapeId="0" xr:uid="{A4A88885-EA1B-4A77-B680-3A89031BD544}">
      <text>
        <r>
          <rPr>
            <sz val="9"/>
            <color indexed="81"/>
            <rFont val="Tahoma"/>
            <family val="2"/>
          </rPr>
          <t>Enter the name of the FSE Owner (Designator) that you (Designee) are representing.</t>
        </r>
      </text>
    </comment>
    <comment ref="E8" authorId="0" shapeId="0" xr:uid="{AF4752A0-8DE1-4917-94E4-A2588DDCF94C}">
      <text>
        <r>
          <rPr>
            <sz val="9"/>
            <color indexed="81"/>
            <rFont val="Tahoma"/>
            <family val="2"/>
          </rPr>
          <t>Enter the name of the FSE Owner (Designator) that you (Designee) are representing.</t>
        </r>
      </text>
    </comment>
    <comment ref="I8" authorId="0" shapeId="0" xr:uid="{DC02A31E-0A25-45E5-A99F-DA67157B929D}">
      <text>
        <r>
          <rPr>
            <sz val="9"/>
            <color indexed="81"/>
            <rFont val="Tahoma"/>
            <family val="2"/>
          </rPr>
          <t>Enter the name of the FSE Owner (Designator) that you (Designee) are representing.</t>
        </r>
      </text>
    </comment>
    <comment ref="M8" authorId="0" shapeId="0" xr:uid="{3C62B98C-135B-4303-99E6-4B2619D3051F}">
      <text>
        <r>
          <rPr>
            <sz val="9"/>
            <color indexed="81"/>
            <rFont val="Tahoma"/>
            <family val="2"/>
          </rPr>
          <t>Enter the name of the FSE Owner (Designator) that you (Designee) are representing.</t>
        </r>
      </text>
    </comment>
    <comment ref="Q8" authorId="0" shapeId="0" xr:uid="{BF3B2C4D-B794-46D0-81C7-462D3465E9EA}">
      <text>
        <r>
          <rPr>
            <sz val="9"/>
            <color indexed="81"/>
            <rFont val="Tahoma"/>
            <family val="2"/>
          </rPr>
          <t>Enter the name of the FSE Owner (Designator) that you (Designee) are representing.</t>
        </r>
      </text>
    </comment>
    <comment ref="U8" authorId="0" shapeId="0" xr:uid="{2970BA13-37EA-43EE-BCE8-BAB1006C787A}">
      <text>
        <r>
          <rPr>
            <sz val="9"/>
            <color indexed="81"/>
            <rFont val="Tahoma"/>
            <family val="2"/>
          </rPr>
          <t>Enter the name of the FSE Owner (Designator) that you (Designee) are representing.</t>
        </r>
      </text>
    </comment>
    <comment ref="Y8" authorId="0" shapeId="0" xr:uid="{42F063E0-8BBD-4119-A220-F60387D0D37D}">
      <text>
        <r>
          <rPr>
            <sz val="9"/>
            <color indexed="81"/>
            <rFont val="Tahoma"/>
            <family val="2"/>
          </rPr>
          <t>Enter the name of the FSE Owner (Designator) that you (Designee) are representing.</t>
        </r>
      </text>
    </comment>
    <comment ref="AC8" authorId="0" shapeId="0" xr:uid="{03F3B8AA-D411-45DA-B01C-204D5242D87B}">
      <text>
        <r>
          <rPr>
            <sz val="9"/>
            <color indexed="81"/>
            <rFont val="Tahoma"/>
            <family val="2"/>
          </rPr>
          <t>Enter the name of the FSE Owner (Designator) that you (Designee) are representing.</t>
        </r>
      </text>
    </comment>
    <comment ref="AG8" authorId="0" shapeId="0" xr:uid="{F0EF2D3A-6927-4F5B-BCF5-5AE7943A4E25}">
      <text>
        <r>
          <rPr>
            <sz val="9"/>
            <color indexed="81"/>
            <rFont val="Tahoma"/>
            <family val="2"/>
          </rPr>
          <t>Enter the name of the FSE Owner (Designator) that you (Designee) are representing.</t>
        </r>
      </text>
    </comment>
    <comment ref="AK8" authorId="0" shapeId="0" xr:uid="{CEB17D2E-304D-4E16-9B62-87778A313913}">
      <text>
        <r>
          <rPr>
            <sz val="9"/>
            <color indexed="81"/>
            <rFont val="Tahoma"/>
            <family val="2"/>
          </rPr>
          <t>Enter the name of the FSE Owner (Designator) that you (Designee) are representing.</t>
        </r>
      </text>
    </comment>
    <comment ref="AO8" authorId="0" shapeId="0" xr:uid="{9ECD26AE-8F1F-4A5E-9836-CE6F79F2DF9E}">
      <text>
        <r>
          <rPr>
            <sz val="9"/>
            <color indexed="81"/>
            <rFont val="Tahoma"/>
            <family val="2"/>
          </rPr>
          <t>Enter the name of the FSE Owner (Designator) that you (Designee) are representing.</t>
        </r>
      </text>
    </comment>
    <comment ref="AS8" authorId="0" shapeId="0" xr:uid="{2FACB8CA-006F-4294-8475-9EAFC039DEEA}">
      <text>
        <r>
          <rPr>
            <sz val="9"/>
            <color indexed="81"/>
            <rFont val="Tahoma"/>
            <family val="2"/>
          </rPr>
          <t>Enter the name of the FSE Owner (Designator) that you (Designee) are representing.</t>
        </r>
      </text>
    </comment>
    <comment ref="AW8" authorId="0" shapeId="0" xr:uid="{8BFE7D81-A323-4BDB-9FD8-3EF4EC0CC93D}">
      <text>
        <r>
          <rPr>
            <sz val="9"/>
            <color indexed="81"/>
            <rFont val="Tahoma"/>
            <family val="2"/>
          </rPr>
          <t>Enter the name of the FSE Owner (Designator) that you (Designee) are representing.</t>
        </r>
      </text>
    </comment>
    <comment ref="BA8" authorId="0" shapeId="0" xr:uid="{30EE7CBF-545B-4786-856C-1E765AE077B1}">
      <text>
        <r>
          <rPr>
            <sz val="9"/>
            <color indexed="81"/>
            <rFont val="Tahoma"/>
            <family val="2"/>
          </rPr>
          <t>Enter the name of the FSE Owner (Designator) that you (Designee) are representing.</t>
        </r>
      </text>
    </comment>
    <comment ref="BE8" authorId="0" shapeId="0" xr:uid="{3379ABB4-B053-4D34-A312-E5A73ED655FD}">
      <text>
        <r>
          <rPr>
            <sz val="9"/>
            <color indexed="81"/>
            <rFont val="Tahoma"/>
            <family val="2"/>
          </rPr>
          <t>Enter the name of the FSE Owner (Designator) that you (Designee) are representing.</t>
        </r>
      </text>
    </comment>
    <comment ref="BI8" authorId="0" shapeId="0" xr:uid="{2A163FBF-D87F-45EC-9422-30147448539D}">
      <text>
        <r>
          <rPr>
            <sz val="9"/>
            <color indexed="81"/>
            <rFont val="Tahoma"/>
            <family val="2"/>
          </rPr>
          <t>Enter the name of the FSE Owner (Designator) that you (Designee) are representing.</t>
        </r>
      </text>
    </comment>
    <comment ref="BM8" authorId="0" shapeId="0" xr:uid="{86945F83-9B6E-4D75-B7F8-2886AB19BA6C}">
      <text>
        <r>
          <rPr>
            <sz val="9"/>
            <color indexed="81"/>
            <rFont val="Tahoma"/>
            <family val="2"/>
          </rPr>
          <t>Enter the name of the FSE Owner (Designator) that you (Designee) are representing.</t>
        </r>
      </text>
    </comment>
    <comment ref="BQ8" authorId="0" shapeId="0" xr:uid="{CB1F1C85-1E5E-4D64-A57A-CC07557ED1DE}">
      <text>
        <r>
          <rPr>
            <sz val="9"/>
            <color indexed="81"/>
            <rFont val="Tahoma"/>
            <family val="2"/>
          </rPr>
          <t>Enter the name of the FSE Owner (Designator) that you (Designee) are representing.</t>
        </r>
      </text>
    </comment>
    <comment ref="BU8" authorId="0" shapeId="0" xr:uid="{479B26E5-5D80-4BA4-93F5-CFE89753C122}">
      <text>
        <r>
          <rPr>
            <sz val="9"/>
            <color indexed="81"/>
            <rFont val="Tahoma"/>
            <family val="2"/>
          </rPr>
          <t>Enter the name of the FSE Owner (Designator) that you (Designee) are representing.</t>
        </r>
      </text>
    </comment>
    <comment ref="BY8" authorId="0" shapeId="0" xr:uid="{BB9C7424-88B7-43BE-8C5A-64068099E3EB}">
      <text>
        <r>
          <rPr>
            <sz val="9"/>
            <color indexed="81"/>
            <rFont val="Tahoma"/>
            <family val="2"/>
          </rPr>
          <t>Enter the name of the FSE Owner (Designator) that you (Designee) are representing.</t>
        </r>
      </text>
    </comment>
    <comment ref="A10" authorId="0" shapeId="0" xr:uid="{64795BCC-0355-470B-B00D-F42C8F8046DF}">
      <text>
        <r>
          <rPr>
            <sz val="9"/>
            <color indexed="81"/>
            <rFont val="Tahoma"/>
            <family val="2"/>
          </rPr>
          <t xml:space="preserve">Electricity credits include base, incremental (but not smart charging), and advanced credits.
</t>
        </r>
      </text>
    </comment>
    <comment ref="E10" authorId="0" shapeId="0" xr:uid="{FD7FD25F-FE4F-4760-9DBA-15439B250566}">
      <text>
        <r>
          <rPr>
            <sz val="9"/>
            <color indexed="81"/>
            <rFont val="Tahoma"/>
            <family val="2"/>
          </rPr>
          <t xml:space="preserve">Electricity credits include base, incremental (but not smart charging), and advanced credits.
</t>
        </r>
      </text>
    </comment>
    <comment ref="I10" authorId="0" shapeId="0" xr:uid="{48CCE959-8665-4DDD-8FF7-CCE0BEFAA240}">
      <text>
        <r>
          <rPr>
            <sz val="9"/>
            <color indexed="81"/>
            <rFont val="Tahoma"/>
            <family val="2"/>
          </rPr>
          <t xml:space="preserve">Electricity credits include base, incremental (but not smart charging), and advanced credits.
</t>
        </r>
      </text>
    </comment>
    <comment ref="M10" authorId="0" shapeId="0" xr:uid="{EAA347ED-88CB-4D24-9FD4-D6ED0862CC89}">
      <text>
        <r>
          <rPr>
            <sz val="9"/>
            <color indexed="81"/>
            <rFont val="Tahoma"/>
            <family val="2"/>
          </rPr>
          <t xml:space="preserve">Electricity credits include base, incremental (but not smart charging), and advanced credits.
</t>
        </r>
      </text>
    </comment>
    <comment ref="Q10" authorId="0" shapeId="0" xr:uid="{C2E080CC-0566-4255-958A-2168429E0F9C}">
      <text>
        <r>
          <rPr>
            <sz val="9"/>
            <color indexed="81"/>
            <rFont val="Tahoma"/>
            <family val="2"/>
          </rPr>
          <t xml:space="preserve">Electricity credits include base, incremental (but not smart charging), and advanced credits.
</t>
        </r>
      </text>
    </comment>
    <comment ref="U10" authorId="0" shapeId="0" xr:uid="{1673FB7F-F6AC-4AA7-943F-C383B3864E51}">
      <text>
        <r>
          <rPr>
            <sz val="9"/>
            <color indexed="81"/>
            <rFont val="Tahoma"/>
            <family val="2"/>
          </rPr>
          <t xml:space="preserve">Electricity credits include base, incremental (but not smart charging), and advanced credits.
</t>
        </r>
      </text>
    </comment>
    <comment ref="Y10" authorId="0" shapeId="0" xr:uid="{D994B811-6DC0-4B28-8EBE-AE2C4B2A09FD}">
      <text>
        <r>
          <rPr>
            <sz val="9"/>
            <color indexed="81"/>
            <rFont val="Tahoma"/>
            <family val="2"/>
          </rPr>
          <t xml:space="preserve">Electricity credits include base, incremental (but not smart charging), and advanced credits.
</t>
        </r>
      </text>
    </comment>
    <comment ref="AC10" authorId="0" shapeId="0" xr:uid="{6643F64E-860F-4C65-910B-91757A93379F}">
      <text>
        <r>
          <rPr>
            <sz val="9"/>
            <color indexed="81"/>
            <rFont val="Tahoma"/>
            <family val="2"/>
          </rPr>
          <t xml:space="preserve">Electricity credits include base, incremental (but not smart charging), and advanced credits.
</t>
        </r>
      </text>
    </comment>
    <comment ref="AG10" authorId="0" shapeId="0" xr:uid="{B95F4712-5576-4F05-A186-64E162F65521}">
      <text>
        <r>
          <rPr>
            <sz val="9"/>
            <color indexed="81"/>
            <rFont val="Tahoma"/>
            <family val="2"/>
          </rPr>
          <t xml:space="preserve">Electricity credits include base, incremental (but not smart charging), and advanced credits.
</t>
        </r>
      </text>
    </comment>
    <comment ref="AK10" authorId="0" shapeId="0" xr:uid="{E5B9EFCD-D22C-415B-AF01-F04993F238D4}">
      <text>
        <r>
          <rPr>
            <sz val="9"/>
            <color indexed="81"/>
            <rFont val="Tahoma"/>
            <family val="2"/>
          </rPr>
          <t xml:space="preserve">Electricity credits include base, incremental (but not smart charging), and advanced credits.
</t>
        </r>
      </text>
    </comment>
    <comment ref="AO10" authorId="0" shapeId="0" xr:uid="{7AAAF619-46A7-4EAC-BB01-554A50E365C4}">
      <text>
        <r>
          <rPr>
            <sz val="9"/>
            <color indexed="81"/>
            <rFont val="Tahoma"/>
            <family val="2"/>
          </rPr>
          <t xml:space="preserve">Electricity credits include base, incremental (but not smart charging), and advanced credits.
</t>
        </r>
      </text>
    </comment>
    <comment ref="AS10" authorId="0" shapeId="0" xr:uid="{85A770DE-14D0-493C-9519-FCA68B3EC542}">
      <text>
        <r>
          <rPr>
            <sz val="9"/>
            <color indexed="81"/>
            <rFont val="Tahoma"/>
            <family val="2"/>
          </rPr>
          <t xml:space="preserve">Electricity credits include base, incremental (but not smart charging), and advanced credits.
</t>
        </r>
      </text>
    </comment>
    <comment ref="AW10" authorId="0" shapeId="0" xr:uid="{876986E0-5558-4CA5-A478-693ED017CEE8}">
      <text>
        <r>
          <rPr>
            <sz val="9"/>
            <color indexed="81"/>
            <rFont val="Tahoma"/>
            <family val="2"/>
          </rPr>
          <t xml:space="preserve">Electricity credits include base, incremental (but not smart charging), and advanced credits.
</t>
        </r>
      </text>
    </comment>
    <comment ref="BA10" authorId="0" shapeId="0" xr:uid="{B82D9045-3363-4398-AC01-D3A9AF16D51A}">
      <text>
        <r>
          <rPr>
            <sz val="9"/>
            <color indexed="81"/>
            <rFont val="Tahoma"/>
            <family val="2"/>
          </rPr>
          <t xml:space="preserve">Electricity credits include base, incremental (but not smart charging), and advanced credits.
</t>
        </r>
      </text>
    </comment>
    <comment ref="BE10" authorId="0" shapeId="0" xr:uid="{E5709B35-64A6-4263-B671-445C065A98DE}">
      <text>
        <r>
          <rPr>
            <sz val="9"/>
            <color indexed="81"/>
            <rFont val="Tahoma"/>
            <family val="2"/>
          </rPr>
          <t xml:space="preserve">Electricity credits include base, incremental (but not smart charging), and advanced credits.
</t>
        </r>
      </text>
    </comment>
    <comment ref="BI10" authorId="0" shapeId="0" xr:uid="{E2650E24-7C89-40C3-BFF2-A6F80E92D2AA}">
      <text>
        <r>
          <rPr>
            <sz val="9"/>
            <color indexed="81"/>
            <rFont val="Tahoma"/>
            <family val="2"/>
          </rPr>
          <t xml:space="preserve">Electricity credits include base, incremental (but not smart charging), and advanced credits.
</t>
        </r>
      </text>
    </comment>
    <comment ref="BM10" authorId="0" shapeId="0" xr:uid="{80D0BCF2-6514-4634-9B82-28D622AB9DBD}">
      <text>
        <r>
          <rPr>
            <sz val="9"/>
            <color indexed="81"/>
            <rFont val="Tahoma"/>
            <family val="2"/>
          </rPr>
          <t xml:space="preserve">Electricity credits include base, incremental (but not smart charging), and advanced credits.
</t>
        </r>
      </text>
    </comment>
    <comment ref="BQ10" authorId="0" shapeId="0" xr:uid="{E487361C-C79D-4625-84C8-D573C2B589D3}">
      <text>
        <r>
          <rPr>
            <sz val="9"/>
            <color indexed="81"/>
            <rFont val="Tahoma"/>
            <family val="2"/>
          </rPr>
          <t xml:space="preserve">Electricity credits include base, incremental (but not smart charging), and advanced credits.
</t>
        </r>
      </text>
    </comment>
    <comment ref="BU10" authorId="0" shapeId="0" xr:uid="{00BBD10B-5F3D-4005-9C2C-ACC5021BDF02}">
      <text>
        <r>
          <rPr>
            <sz val="9"/>
            <color indexed="81"/>
            <rFont val="Tahoma"/>
            <family val="2"/>
          </rPr>
          <t xml:space="preserve">Electricity credits include base, incremental (but not smart charging), and advanced credits.
</t>
        </r>
      </text>
    </comment>
    <comment ref="BY10" authorId="0" shapeId="0" xr:uid="{87035401-8CD4-42CF-AB91-AB22B7904E54}">
      <text>
        <r>
          <rPr>
            <sz val="9"/>
            <color indexed="81"/>
            <rFont val="Tahoma"/>
            <family val="2"/>
          </rPr>
          <t xml:space="preserve">Electricity credits include base, incremental (but not smart charging), and advanced credits.
</t>
        </r>
      </text>
    </comment>
    <comment ref="A11" authorId="0" shapeId="0" xr:uid="{C800DAA6-D793-44A7-BB8D-96EE26171449}">
      <text>
        <r>
          <rPr>
            <sz val="9"/>
            <color indexed="81"/>
            <rFont val="Tahoma"/>
            <family val="2"/>
          </rPr>
          <t xml:space="preserve">Electricity credits include base, incremental (but not smart charging), and advanced credits.
</t>
        </r>
      </text>
    </comment>
    <comment ref="E11" authorId="0" shapeId="0" xr:uid="{D0665359-20DA-47AC-8F40-2594758D0516}">
      <text>
        <r>
          <rPr>
            <sz val="9"/>
            <color indexed="81"/>
            <rFont val="Tahoma"/>
            <family val="2"/>
          </rPr>
          <t xml:space="preserve">Electricity credits include base, incremental (but not smart charging), and advanced credits.
</t>
        </r>
      </text>
    </comment>
    <comment ref="I11" authorId="0" shapeId="0" xr:uid="{5C1FD900-018E-4B0F-A467-70C23FAF9C22}">
      <text>
        <r>
          <rPr>
            <sz val="9"/>
            <color indexed="81"/>
            <rFont val="Tahoma"/>
            <family val="2"/>
          </rPr>
          <t xml:space="preserve">Electricity credits include base, incremental (but not smart charging), and advanced credits.
</t>
        </r>
      </text>
    </comment>
    <comment ref="M11" authorId="0" shapeId="0" xr:uid="{06BCB88B-580E-4F3D-ACE4-DAE5333E068D}">
      <text>
        <r>
          <rPr>
            <sz val="9"/>
            <color indexed="81"/>
            <rFont val="Tahoma"/>
            <family val="2"/>
          </rPr>
          <t xml:space="preserve">Electricity credits include base, incremental (but not smart charging), and advanced credits.
</t>
        </r>
      </text>
    </comment>
    <comment ref="Q11" authorId="0" shapeId="0" xr:uid="{CA157A5A-45F7-435B-823C-A2A527F1EE0D}">
      <text>
        <r>
          <rPr>
            <sz val="9"/>
            <color indexed="81"/>
            <rFont val="Tahoma"/>
            <family val="2"/>
          </rPr>
          <t xml:space="preserve">Electricity credits include base, incremental (but not smart charging), and advanced credits.
</t>
        </r>
      </text>
    </comment>
    <comment ref="U11" authorId="0" shapeId="0" xr:uid="{AE48C887-609D-4FC4-8DBE-A9A7081F4FA2}">
      <text>
        <r>
          <rPr>
            <sz val="9"/>
            <color indexed="81"/>
            <rFont val="Tahoma"/>
            <family val="2"/>
          </rPr>
          <t xml:space="preserve">Electricity credits include base, incremental (but not smart charging), and advanced credits.
</t>
        </r>
      </text>
    </comment>
    <comment ref="Y11" authorId="0" shapeId="0" xr:uid="{F232A8B5-2076-4CF4-B05D-1FC7A02B7A4C}">
      <text>
        <r>
          <rPr>
            <sz val="9"/>
            <color indexed="81"/>
            <rFont val="Tahoma"/>
            <family val="2"/>
          </rPr>
          <t xml:space="preserve">Electricity credits include base, incremental (but not smart charging), and advanced credits.
</t>
        </r>
      </text>
    </comment>
    <comment ref="AC11" authorId="0" shapeId="0" xr:uid="{53346B23-656F-40A9-A1EB-E41C3C675574}">
      <text>
        <r>
          <rPr>
            <sz val="9"/>
            <color indexed="81"/>
            <rFont val="Tahoma"/>
            <family val="2"/>
          </rPr>
          <t xml:space="preserve">Electricity credits include base, incremental (but not smart charging), and advanced credits.
</t>
        </r>
      </text>
    </comment>
    <comment ref="AG11" authorId="0" shapeId="0" xr:uid="{A0257E60-2DF0-4A83-AEF4-ED638CF78473}">
      <text>
        <r>
          <rPr>
            <sz val="9"/>
            <color indexed="81"/>
            <rFont val="Tahoma"/>
            <family val="2"/>
          </rPr>
          <t xml:space="preserve">Electricity credits include base, incremental (but not smart charging), and advanced credits.
</t>
        </r>
      </text>
    </comment>
    <comment ref="AK11" authorId="0" shapeId="0" xr:uid="{983C5953-28B0-460E-B056-7A6CB7873B86}">
      <text>
        <r>
          <rPr>
            <sz val="9"/>
            <color indexed="81"/>
            <rFont val="Tahoma"/>
            <family val="2"/>
          </rPr>
          <t xml:space="preserve">Electricity credits include base, incremental (but not smart charging), and advanced credits.
</t>
        </r>
      </text>
    </comment>
    <comment ref="AO11" authorId="0" shapeId="0" xr:uid="{88C908D1-6036-4598-8678-617F094B8B8C}">
      <text>
        <r>
          <rPr>
            <sz val="9"/>
            <color indexed="81"/>
            <rFont val="Tahoma"/>
            <family val="2"/>
          </rPr>
          <t xml:space="preserve">Electricity credits include base, incremental (but not smart charging), and advanced credits.
</t>
        </r>
      </text>
    </comment>
    <comment ref="AS11" authorId="0" shapeId="0" xr:uid="{6D72C53C-5DB5-4188-AF02-65E646F24BA4}">
      <text>
        <r>
          <rPr>
            <sz val="9"/>
            <color indexed="81"/>
            <rFont val="Tahoma"/>
            <family val="2"/>
          </rPr>
          <t xml:space="preserve">Electricity credits include base, incremental (but not smart charging), and advanced credits.
</t>
        </r>
      </text>
    </comment>
    <comment ref="AW11" authorId="0" shapeId="0" xr:uid="{F14A92FB-CE78-433E-A85D-5871A6185D7F}">
      <text>
        <r>
          <rPr>
            <sz val="9"/>
            <color indexed="81"/>
            <rFont val="Tahoma"/>
            <family val="2"/>
          </rPr>
          <t xml:space="preserve">Electricity credits include base, incremental (but not smart charging), and advanced credits.
</t>
        </r>
      </text>
    </comment>
    <comment ref="BA11" authorId="0" shapeId="0" xr:uid="{253F612E-9F51-4495-B32E-5077B0FBAF4F}">
      <text>
        <r>
          <rPr>
            <sz val="9"/>
            <color indexed="81"/>
            <rFont val="Tahoma"/>
            <family val="2"/>
          </rPr>
          <t xml:space="preserve">Electricity credits include base, incremental (but not smart charging), and advanced credits.
</t>
        </r>
      </text>
    </comment>
    <comment ref="BE11" authorId="0" shapeId="0" xr:uid="{3C713AC5-F396-41FB-989A-77DA27C502B5}">
      <text>
        <r>
          <rPr>
            <sz val="9"/>
            <color indexed="81"/>
            <rFont val="Tahoma"/>
            <family val="2"/>
          </rPr>
          <t xml:space="preserve">Electricity credits include base, incremental (but not smart charging), and advanced credits.
</t>
        </r>
      </text>
    </comment>
    <comment ref="BI11" authorId="0" shapeId="0" xr:uid="{6E40265E-BDB1-4160-8161-DD9036ADA638}">
      <text>
        <r>
          <rPr>
            <sz val="9"/>
            <color indexed="81"/>
            <rFont val="Tahoma"/>
            <family val="2"/>
          </rPr>
          <t xml:space="preserve">Electricity credits include base, incremental (but not smart charging), and advanced credits.
</t>
        </r>
      </text>
    </comment>
    <comment ref="BM11" authorId="0" shapeId="0" xr:uid="{3C151292-549E-485D-98BC-F6BECF23D412}">
      <text>
        <r>
          <rPr>
            <sz val="9"/>
            <color indexed="81"/>
            <rFont val="Tahoma"/>
            <family val="2"/>
          </rPr>
          <t xml:space="preserve">Electricity credits include base, incremental (but not smart charging), and advanced credits.
</t>
        </r>
      </text>
    </comment>
    <comment ref="BQ11" authorId="0" shapeId="0" xr:uid="{CF8753EA-0242-4902-9504-836A0794B495}">
      <text>
        <r>
          <rPr>
            <sz val="9"/>
            <color indexed="81"/>
            <rFont val="Tahoma"/>
            <family val="2"/>
          </rPr>
          <t xml:space="preserve">Electricity credits include base, incremental (but not smart charging), and advanced credits.
</t>
        </r>
      </text>
    </comment>
    <comment ref="BU11" authorId="0" shapeId="0" xr:uid="{6079383B-A2ED-4E89-9A5E-844B28F44B8F}">
      <text>
        <r>
          <rPr>
            <sz val="9"/>
            <color indexed="81"/>
            <rFont val="Tahoma"/>
            <family val="2"/>
          </rPr>
          <t xml:space="preserve">Electricity credits include base, incremental (but not smart charging), and advanced credits.
</t>
        </r>
      </text>
    </comment>
    <comment ref="BY11" authorId="0" shapeId="0" xr:uid="{ED25334A-804E-488B-BDDD-080E4D5E70D9}">
      <text>
        <r>
          <rPr>
            <sz val="9"/>
            <color indexed="81"/>
            <rFont val="Tahoma"/>
            <family val="2"/>
          </rPr>
          <t xml:space="preserve">Electricity credits include base, incremental (but not smart charging), and advanced credits.
</t>
        </r>
      </text>
    </comment>
    <comment ref="A12" authorId="0" shapeId="0" xr:uid="{F466D36F-F225-4A33-BE35-F02845A6A643}">
      <text>
        <r>
          <rPr>
            <sz val="9"/>
            <color indexed="81"/>
            <rFont val="Tahoma"/>
            <family val="2"/>
          </rPr>
          <t xml:space="preserve">Electricity credits include base, incremental (but not smart charging), and advanced credits.
</t>
        </r>
      </text>
    </comment>
    <comment ref="E12" authorId="0" shapeId="0" xr:uid="{187E47D6-8942-4001-B6B8-B5530EABBC00}">
      <text>
        <r>
          <rPr>
            <sz val="9"/>
            <color indexed="81"/>
            <rFont val="Tahoma"/>
            <family val="2"/>
          </rPr>
          <t xml:space="preserve">Electricity credits include base, incremental (but not smart charging), and advanced credits.
</t>
        </r>
      </text>
    </comment>
    <comment ref="I12" authorId="0" shapeId="0" xr:uid="{3EEEEAD3-C57A-4C7E-AC0B-2221335D5D64}">
      <text>
        <r>
          <rPr>
            <sz val="9"/>
            <color indexed="81"/>
            <rFont val="Tahoma"/>
            <family val="2"/>
          </rPr>
          <t xml:space="preserve">Electricity credits include base, incremental (but not smart charging), and advanced credits.
</t>
        </r>
      </text>
    </comment>
    <comment ref="M12" authorId="0" shapeId="0" xr:uid="{1096BE7E-0C5E-49B9-B6FF-2B7C51256C59}">
      <text>
        <r>
          <rPr>
            <sz val="9"/>
            <color indexed="81"/>
            <rFont val="Tahoma"/>
            <family val="2"/>
          </rPr>
          <t xml:space="preserve">Electricity credits include base, incremental (but not smart charging), and advanced credits.
</t>
        </r>
      </text>
    </comment>
    <comment ref="Q12" authorId="0" shapeId="0" xr:uid="{DB1A4C78-49EB-4976-AC05-0879647F720F}">
      <text>
        <r>
          <rPr>
            <sz val="9"/>
            <color indexed="81"/>
            <rFont val="Tahoma"/>
            <family val="2"/>
          </rPr>
          <t xml:space="preserve">Electricity credits include base, incremental (but not smart charging), and advanced credits.
</t>
        </r>
      </text>
    </comment>
    <comment ref="U12" authorId="0" shapeId="0" xr:uid="{D20A8EA6-4AD1-4B2A-87F3-67EE6E21D9BD}">
      <text>
        <r>
          <rPr>
            <sz val="9"/>
            <color indexed="81"/>
            <rFont val="Tahoma"/>
            <family val="2"/>
          </rPr>
          <t xml:space="preserve">Electricity credits include base, incremental (but not smart charging), and advanced credits.
</t>
        </r>
      </text>
    </comment>
    <comment ref="Y12" authorId="0" shapeId="0" xr:uid="{6A15F7AC-BDF2-429B-BA69-63B5370F6B79}">
      <text>
        <r>
          <rPr>
            <sz val="9"/>
            <color indexed="81"/>
            <rFont val="Tahoma"/>
            <family val="2"/>
          </rPr>
          <t xml:space="preserve">Electricity credits include base, incremental (but not smart charging), and advanced credits.
</t>
        </r>
      </text>
    </comment>
    <comment ref="AC12" authorId="0" shapeId="0" xr:uid="{8ABB0DBD-8104-47EA-B19F-20A0D456C645}">
      <text>
        <r>
          <rPr>
            <sz val="9"/>
            <color indexed="81"/>
            <rFont val="Tahoma"/>
            <family val="2"/>
          </rPr>
          <t xml:space="preserve">Electricity credits include base, incremental (but not smart charging), and advanced credits.
</t>
        </r>
      </text>
    </comment>
    <comment ref="AG12" authorId="0" shapeId="0" xr:uid="{667F21A8-283E-4BE2-B719-95588AC27081}">
      <text>
        <r>
          <rPr>
            <sz val="9"/>
            <color indexed="81"/>
            <rFont val="Tahoma"/>
            <family val="2"/>
          </rPr>
          <t xml:space="preserve">Electricity credits include base, incremental (but not smart charging), and advanced credits.
</t>
        </r>
      </text>
    </comment>
    <comment ref="AK12" authorId="0" shapeId="0" xr:uid="{57612ED4-FFBB-4C83-BB70-6F45BD934470}">
      <text>
        <r>
          <rPr>
            <sz val="9"/>
            <color indexed="81"/>
            <rFont val="Tahoma"/>
            <family val="2"/>
          </rPr>
          <t xml:space="preserve">Electricity credits include base, incremental (but not smart charging), and advanced credits.
</t>
        </r>
      </text>
    </comment>
    <comment ref="AO12" authorId="0" shapeId="0" xr:uid="{4832DA1B-D9E4-47DE-BA34-4768FAA80E1A}">
      <text>
        <r>
          <rPr>
            <sz val="9"/>
            <color indexed="81"/>
            <rFont val="Tahoma"/>
            <family val="2"/>
          </rPr>
          <t xml:space="preserve">Electricity credits include base, incremental (but not smart charging), and advanced credits.
</t>
        </r>
      </text>
    </comment>
    <comment ref="AS12" authorId="0" shapeId="0" xr:uid="{C2BE1FA2-162C-4A6C-B0C1-BA20903640CE}">
      <text>
        <r>
          <rPr>
            <sz val="9"/>
            <color indexed="81"/>
            <rFont val="Tahoma"/>
            <family val="2"/>
          </rPr>
          <t xml:space="preserve">Electricity credits include base, incremental (but not smart charging), and advanced credits.
</t>
        </r>
      </text>
    </comment>
    <comment ref="AW12" authorId="0" shapeId="0" xr:uid="{327E2AA0-1305-4E1A-8971-1FD819515E1E}">
      <text>
        <r>
          <rPr>
            <sz val="9"/>
            <color indexed="81"/>
            <rFont val="Tahoma"/>
            <family val="2"/>
          </rPr>
          <t xml:space="preserve">Electricity credits include base, incremental (but not smart charging), and advanced credits.
</t>
        </r>
      </text>
    </comment>
    <comment ref="BA12" authorId="0" shapeId="0" xr:uid="{2E0A39D1-C1A9-4CA7-B24F-3BC5345D0D99}">
      <text>
        <r>
          <rPr>
            <sz val="9"/>
            <color indexed="81"/>
            <rFont val="Tahoma"/>
            <family val="2"/>
          </rPr>
          <t xml:space="preserve">Electricity credits include base, incremental (but not smart charging), and advanced credits.
</t>
        </r>
      </text>
    </comment>
    <comment ref="BE12" authorId="0" shapeId="0" xr:uid="{BA05B045-521B-4577-A25F-18E1E740AFC0}">
      <text>
        <r>
          <rPr>
            <sz val="9"/>
            <color indexed="81"/>
            <rFont val="Tahoma"/>
            <family val="2"/>
          </rPr>
          <t xml:space="preserve">Electricity credits include base, incremental (but not smart charging), and advanced credits.
</t>
        </r>
      </text>
    </comment>
    <comment ref="BI12" authorId="0" shapeId="0" xr:uid="{2F1B0385-47FE-4D3B-9105-840AC36E3AFB}">
      <text>
        <r>
          <rPr>
            <sz val="9"/>
            <color indexed="81"/>
            <rFont val="Tahoma"/>
            <family val="2"/>
          </rPr>
          <t xml:space="preserve">Electricity credits include base, incremental (but not smart charging), and advanced credits.
</t>
        </r>
      </text>
    </comment>
    <comment ref="BM12" authorId="0" shapeId="0" xr:uid="{66228FB9-7C5F-42AB-9B31-5FD0D482B868}">
      <text>
        <r>
          <rPr>
            <sz val="9"/>
            <color indexed="81"/>
            <rFont val="Tahoma"/>
            <family val="2"/>
          </rPr>
          <t xml:space="preserve">Electricity credits include base, incremental (but not smart charging), and advanced credits.
</t>
        </r>
      </text>
    </comment>
    <comment ref="BQ12" authorId="0" shapeId="0" xr:uid="{7EFA92FF-1768-4CB1-AA9E-679758C23D54}">
      <text>
        <r>
          <rPr>
            <sz val="9"/>
            <color indexed="81"/>
            <rFont val="Tahoma"/>
            <family val="2"/>
          </rPr>
          <t xml:space="preserve">Electricity credits include base, incremental (but not smart charging), and advanced credits.
</t>
        </r>
      </text>
    </comment>
    <comment ref="BU12" authorId="0" shapeId="0" xr:uid="{E0B5D192-3DAD-4EC8-97BA-387DB60FB27E}">
      <text>
        <r>
          <rPr>
            <sz val="9"/>
            <color indexed="81"/>
            <rFont val="Tahoma"/>
            <family val="2"/>
          </rPr>
          <t xml:space="preserve">Electricity credits include base, incremental (but not smart charging), and advanced credits.
</t>
        </r>
      </text>
    </comment>
    <comment ref="BY12" authorId="0" shapeId="0" xr:uid="{D391E793-0D0D-4850-B119-F378EFAF4FED}">
      <text>
        <r>
          <rPr>
            <sz val="9"/>
            <color indexed="81"/>
            <rFont val="Tahoma"/>
            <family val="2"/>
          </rPr>
          <t xml:space="preserve">Electricity credits include base, incremental (but not smart charging), and advanced credits.
</t>
        </r>
      </text>
    </comment>
    <comment ref="A13" authorId="0" shapeId="0" xr:uid="{502BD7BB-DDFE-4DA4-8351-DD20B2DB7D89}">
      <text>
        <r>
          <rPr>
            <sz val="9"/>
            <color indexed="81"/>
            <rFont val="Tahoma"/>
            <family val="2"/>
          </rPr>
          <t>This is the total number of electricity credits the entity has when the next reporting year starts.</t>
        </r>
      </text>
    </comment>
    <comment ref="E13" authorId="0" shapeId="0" xr:uid="{E4E84D0D-B4BA-44D4-8660-3E966C518E05}">
      <text>
        <r>
          <rPr>
            <sz val="9"/>
            <color indexed="81"/>
            <rFont val="Tahoma"/>
            <family val="2"/>
          </rPr>
          <t>This is the total number of electricity credits the entity has when the next reporting year starts.</t>
        </r>
      </text>
    </comment>
    <comment ref="I13" authorId="0" shapeId="0" xr:uid="{71E9C6F0-0775-45A7-A944-FB5A5881C696}">
      <text>
        <r>
          <rPr>
            <sz val="9"/>
            <color indexed="81"/>
            <rFont val="Tahoma"/>
            <family val="2"/>
          </rPr>
          <t>This is the total number of electricity credits the entity has when the next reporting year starts.</t>
        </r>
      </text>
    </comment>
    <comment ref="M13" authorId="0" shapeId="0" xr:uid="{2F64D52C-CDDF-4A81-9460-7E3EE10F03EC}">
      <text>
        <r>
          <rPr>
            <sz val="9"/>
            <color indexed="81"/>
            <rFont val="Tahoma"/>
            <family val="2"/>
          </rPr>
          <t>This is the total number of electricity credits the entity has when the next reporting year starts.</t>
        </r>
      </text>
    </comment>
    <comment ref="Q13" authorId="0" shapeId="0" xr:uid="{85C2F5B5-33B0-411D-A26E-DC065EB22185}">
      <text>
        <r>
          <rPr>
            <sz val="9"/>
            <color indexed="81"/>
            <rFont val="Tahoma"/>
            <family val="2"/>
          </rPr>
          <t>This is the total number of electricity credits the entity has when the next reporting year starts.</t>
        </r>
      </text>
    </comment>
    <comment ref="U13" authorId="0" shapeId="0" xr:uid="{D5CC2D1E-062C-4827-B19A-09A0A950D7F4}">
      <text>
        <r>
          <rPr>
            <sz val="9"/>
            <color indexed="81"/>
            <rFont val="Tahoma"/>
            <family val="2"/>
          </rPr>
          <t>This is the total number of electricity credits the entity has when the next reporting year starts.</t>
        </r>
      </text>
    </comment>
    <comment ref="Y13" authorId="0" shapeId="0" xr:uid="{882C3D67-6D48-4099-BDB7-8FA427973241}">
      <text>
        <r>
          <rPr>
            <sz val="9"/>
            <color indexed="81"/>
            <rFont val="Tahoma"/>
            <family val="2"/>
          </rPr>
          <t>This is the total number of electricity credits the entity has when the next reporting year starts.</t>
        </r>
      </text>
    </comment>
    <comment ref="AC13" authorId="0" shapeId="0" xr:uid="{C1CAB69B-74F1-4C9D-9BFC-80E3C4598A00}">
      <text>
        <r>
          <rPr>
            <sz val="9"/>
            <color indexed="81"/>
            <rFont val="Tahoma"/>
            <family val="2"/>
          </rPr>
          <t>This is the total number of electricity credits the entity has when the next reporting year starts.</t>
        </r>
      </text>
    </comment>
    <comment ref="AG13" authorId="0" shapeId="0" xr:uid="{F88BB1D6-6382-4243-80A9-57C0FE1F796E}">
      <text>
        <r>
          <rPr>
            <sz val="9"/>
            <color indexed="81"/>
            <rFont val="Tahoma"/>
            <family val="2"/>
          </rPr>
          <t>This is the total number of electricity credits the entity has when the next reporting year starts.</t>
        </r>
      </text>
    </comment>
    <comment ref="AK13" authorId="0" shapeId="0" xr:uid="{B0D3AF9E-98F2-4507-BF49-6FB4ED5D5341}">
      <text>
        <r>
          <rPr>
            <sz val="9"/>
            <color indexed="81"/>
            <rFont val="Tahoma"/>
            <family val="2"/>
          </rPr>
          <t>This is the total number of electricity credits the entity has when the next reporting year starts.</t>
        </r>
      </text>
    </comment>
    <comment ref="AO13" authorId="0" shapeId="0" xr:uid="{E3AB3CE5-F573-408E-835D-89D688D4AA46}">
      <text>
        <r>
          <rPr>
            <sz val="9"/>
            <color indexed="81"/>
            <rFont val="Tahoma"/>
            <family val="2"/>
          </rPr>
          <t>This is the total number of electricity credits the entity has when the next reporting year starts.</t>
        </r>
      </text>
    </comment>
    <comment ref="AS13" authorId="0" shapeId="0" xr:uid="{FD6D9529-AFEB-47A6-8AF5-55B54917AD54}">
      <text>
        <r>
          <rPr>
            <sz val="9"/>
            <color indexed="81"/>
            <rFont val="Tahoma"/>
            <family val="2"/>
          </rPr>
          <t>This is the total number of electricity credits the entity has when the next reporting year starts.</t>
        </r>
      </text>
    </comment>
    <comment ref="AW13" authorId="0" shapeId="0" xr:uid="{6CA6700B-4846-457E-ACFB-7627209C471D}">
      <text>
        <r>
          <rPr>
            <sz val="9"/>
            <color indexed="81"/>
            <rFont val="Tahoma"/>
            <family val="2"/>
          </rPr>
          <t>This is the total number of electricity credits the entity has when the next reporting year starts.</t>
        </r>
      </text>
    </comment>
    <comment ref="BA13" authorId="0" shapeId="0" xr:uid="{C27F70DB-996F-4ABE-B0A7-07323F754A66}">
      <text>
        <r>
          <rPr>
            <sz val="9"/>
            <color indexed="81"/>
            <rFont val="Tahoma"/>
            <family val="2"/>
          </rPr>
          <t>This is the total number of electricity credits the entity has when the next reporting year starts.</t>
        </r>
      </text>
    </comment>
    <comment ref="BE13" authorId="0" shapeId="0" xr:uid="{C2348452-A96F-4EAE-A7E6-4AA0F99D0A23}">
      <text>
        <r>
          <rPr>
            <sz val="9"/>
            <color indexed="81"/>
            <rFont val="Tahoma"/>
            <family val="2"/>
          </rPr>
          <t>This is the total number of electricity credits the entity has when the next reporting year starts.</t>
        </r>
      </text>
    </comment>
    <comment ref="BI13" authorId="0" shapeId="0" xr:uid="{52FDD4AC-5295-48D3-8CA7-CF7F96A0340D}">
      <text>
        <r>
          <rPr>
            <sz val="9"/>
            <color indexed="81"/>
            <rFont val="Tahoma"/>
            <family val="2"/>
          </rPr>
          <t>This is the total number of electricity credits the entity has when the next reporting year starts.</t>
        </r>
      </text>
    </comment>
    <comment ref="BM13" authorId="0" shapeId="0" xr:uid="{477EF9F6-DA25-4B43-8B45-1E8FF497F450}">
      <text>
        <r>
          <rPr>
            <sz val="9"/>
            <color indexed="81"/>
            <rFont val="Tahoma"/>
            <family val="2"/>
          </rPr>
          <t>This is the total number of electricity credits the entity has when the next reporting year starts.</t>
        </r>
      </text>
    </comment>
    <comment ref="BQ13" authorId="0" shapeId="0" xr:uid="{DD7ECF26-99D2-4B30-B62A-3E073F9F7CE5}">
      <text>
        <r>
          <rPr>
            <sz val="9"/>
            <color indexed="81"/>
            <rFont val="Tahoma"/>
            <family val="2"/>
          </rPr>
          <t>This is the total number of electricity credits the entity has when the next reporting year starts.</t>
        </r>
      </text>
    </comment>
    <comment ref="BU13" authorId="0" shapeId="0" xr:uid="{DA1210AB-0350-4FA0-9BD2-DFE7C7FA567B}">
      <text>
        <r>
          <rPr>
            <sz val="9"/>
            <color indexed="81"/>
            <rFont val="Tahoma"/>
            <family val="2"/>
          </rPr>
          <t>This is the total number of electricity credits the entity has when the next reporting year starts.</t>
        </r>
      </text>
    </comment>
    <comment ref="BY13" authorId="0" shapeId="0" xr:uid="{6AF60165-3E6F-447D-BBD7-8F6B7073C2F0}">
      <text>
        <r>
          <rPr>
            <sz val="9"/>
            <color indexed="81"/>
            <rFont val="Tahoma"/>
            <family val="2"/>
          </rPr>
          <t>This is the total number of electricity credits the entity has when the next reporting year starts.</t>
        </r>
      </text>
    </comment>
    <comment ref="A15" authorId="0" shapeId="0" xr:uid="{A321D6F6-C2DE-464C-838D-5AAE156895F3}">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E15" authorId="0" shapeId="0" xr:uid="{761779DB-BB94-4A0E-9989-526C651595D2}">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I15" authorId="0" shapeId="0" xr:uid="{67ADDB38-F7A3-4CDD-9672-FA288059619A}">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M15" authorId="0" shapeId="0" xr:uid="{8A29FE20-27F9-46D6-A6CB-DE5F2ED4697E}">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Q15" authorId="0" shapeId="0" xr:uid="{B5A91EC0-E952-463F-A5DF-1840D615009E}">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U15" authorId="0" shapeId="0" xr:uid="{B7D72FEB-FD2A-4CCB-ADE2-9AFEFDE5DA73}">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Y15" authorId="0" shapeId="0" xr:uid="{E5C1628C-2B6D-460E-B654-F1CFD78405BC}">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AC15" authorId="0" shapeId="0" xr:uid="{7CB31EC6-C7FF-48D0-BDE0-35D1758736CA}">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AG15" authorId="0" shapeId="0" xr:uid="{DEE7C46B-56EB-4AA7-93C2-EFB417B8844F}">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AK15" authorId="0" shapeId="0" xr:uid="{05ED5658-54FE-4C79-ACB8-337542377999}">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AO15" authorId="0" shapeId="0" xr:uid="{C0AEFE08-868B-4EEE-B5AA-8432472617DA}">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AS15" authorId="0" shapeId="0" xr:uid="{399B9BE2-D381-4638-80A4-31111A5C3979}">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AW15" authorId="0" shapeId="0" xr:uid="{3060175D-74A2-4701-974B-82B592E39FD5}">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BA15" authorId="0" shapeId="0" xr:uid="{C722804C-7035-4779-8B4D-2AB6D7647489}">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BE15" authorId="0" shapeId="0" xr:uid="{6A69AF0D-D3F3-4F29-9C4C-D3B078FF287B}">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BI15" authorId="0" shapeId="0" xr:uid="{7B8CC5FB-B4D3-412C-837F-A94BA8EEC8D0}">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BM15" authorId="0" shapeId="0" xr:uid="{CD9ACC0E-3D43-457F-9153-68E798A5AD23}">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BQ15" authorId="0" shapeId="0" xr:uid="{39A6EE21-3C29-4959-ACBB-769767A82A2A}">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BU15" authorId="0" shapeId="0" xr:uid="{35A66904-51B6-4D93-83DC-4E71308B30ED}">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BY15" authorId="0" shapeId="0" xr:uid="{C66C866D-E931-4548-9F88-93853A313683}">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A16" authorId="0" shapeId="0" xr:uid="{F235F1A6-A7A0-4CBC-AA7D-675E2717A18E}">
      <text>
        <r>
          <rPr>
            <sz val="9"/>
            <color indexed="81"/>
            <rFont val="Tahoma"/>
            <family val="2"/>
          </rPr>
          <t>Proceeds from electricity credits include base, incremental (but not smart charging), and advanced credits.</t>
        </r>
      </text>
    </comment>
    <comment ref="E16" authorId="0" shapeId="0" xr:uid="{5A92533A-6838-48C7-8278-CB414BFBFEC1}">
      <text>
        <r>
          <rPr>
            <sz val="9"/>
            <color indexed="81"/>
            <rFont val="Tahoma"/>
            <family val="2"/>
          </rPr>
          <t>Proceeds from electricity credits include base, incremental (but not smart charging), and advanced credits.</t>
        </r>
      </text>
    </comment>
    <comment ref="I16" authorId="0" shapeId="0" xr:uid="{BD133CEC-7EEE-451C-8C42-BFDF9041C2BE}">
      <text>
        <r>
          <rPr>
            <sz val="9"/>
            <color indexed="81"/>
            <rFont val="Tahoma"/>
            <family val="2"/>
          </rPr>
          <t>Proceeds from electricity credits include base, incremental (but not smart charging), and advanced credits.</t>
        </r>
      </text>
    </comment>
    <comment ref="M16" authorId="0" shapeId="0" xr:uid="{5D30E873-55B3-404D-851D-707C0CB8C97A}">
      <text>
        <r>
          <rPr>
            <sz val="9"/>
            <color indexed="81"/>
            <rFont val="Tahoma"/>
            <family val="2"/>
          </rPr>
          <t>Proceeds from electricity credits include base, incremental (but not smart charging), and advanced credits.</t>
        </r>
      </text>
    </comment>
    <comment ref="Q16" authorId="0" shapeId="0" xr:uid="{7826B6E4-E3A1-4D25-B7FE-63ADF30293C4}">
      <text>
        <r>
          <rPr>
            <sz val="9"/>
            <color indexed="81"/>
            <rFont val="Tahoma"/>
            <family val="2"/>
          </rPr>
          <t>Proceeds from electricity credits include base, incremental (but not smart charging), and advanced credits.</t>
        </r>
      </text>
    </comment>
    <comment ref="U16" authorId="0" shapeId="0" xr:uid="{7BE911B0-9A5F-4C3C-AA1A-758273E79A79}">
      <text>
        <r>
          <rPr>
            <sz val="9"/>
            <color indexed="81"/>
            <rFont val="Tahoma"/>
            <family val="2"/>
          </rPr>
          <t>Proceeds from electricity credits include base, incremental (but not smart charging), and advanced credits.</t>
        </r>
      </text>
    </comment>
    <comment ref="Y16" authorId="0" shapeId="0" xr:uid="{406C0B72-1D1F-49C3-985F-64716BC379CB}">
      <text>
        <r>
          <rPr>
            <sz val="9"/>
            <color indexed="81"/>
            <rFont val="Tahoma"/>
            <family val="2"/>
          </rPr>
          <t>Proceeds from electricity credits include base, incremental (but not smart charging), and advanced credits.</t>
        </r>
      </text>
    </comment>
    <comment ref="AC16" authorId="0" shapeId="0" xr:uid="{1B1BFF7B-F5FC-4CFE-BEC3-204DF917E407}">
      <text>
        <r>
          <rPr>
            <sz val="9"/>
            <color indexed="81"/>
            <rFont val="Tahoma"/>
            <family val="2"/>
          </rPr>
          <t>Proceeds from electricity credits include base, incremental (but not smart charging), and advanced credits.</t>
        </r>
      </text>
    </comment>
    <comment ref="AG16" authorId="0" shapeId="0" xr:uid="{74BCE0AD-67AC-4F18-B178-E97B66FC01CF}">
      <text>
        <r>
          <rPr>
            <sz val="9"/>
            <color indexed="81"/>
            <rFont val="Tahoma"/>
            <family val="2"/>
          </rPr>
          <t>Proceeds from electricity credits include base, incremental (but not smart charging), and advanced credits.</t>
        </r>
      </text>
    </comment>
    <comment ref="AK16" authorId="0" shapeId="0" xr:uid="{8BDD2185-D27A-45FC-A34C-1963EAE834DE}">
      <text>
        <r>
          <rPr>
            <sz val="9"/>
            <color indexed="81"/>
            <rFont val="Tahoma"/>
            <family val="2"/>
          </rPr>
          <t>Proceeds from electricity credits include base, incremental (but not smart charging), and advanced credits.</t>
        </r>
      </text>
    </comment>
    <comment ref="AO16" authorId="0" shapeId="0" xr:uid="{3854D658-6B39-4E1C-AA61-792F86F00E44}">
      <text>
        <r>
          <rPr>
            <sz val="9"/>
            <color indexed="81"/>
            <rFont val="Tahoma"/>
            <family val="2"/>
          </rPr>
          <t>Proceeds from electricity credits include base, incremental (but not smart charging), and advanced credits.</t>
        </r>
      </text>
    </comment>
    <comment ref="AS16" authorId="0" shapeId="0" xr:uid="{A68BC78E-2F84-4FAC-B68C-CBEA8D5DBEF5}">
      <text>
        <r>
          <rPr>
            <sz val="9"/>
            <color indexed="81"/>
            <rFont val="Tahoma"/>
            <family val="2"/>
          </rPr>
          <t>Proceeds from electricity credits include base, incremental (but not smart charging), and advanced credits.</t>
        </r>
      </text>
    </comment>
    <comment ref="AW16" authorId="0" shapeId="0" xr:uid="{E6BB352D-59BF-4AD5-ACA3-3A9AA6C3931B}">
      <text>
        <r>
          <rPr>
            <sz val="9"/>
            <color indexed="81"/>
            <rFont val="Tahoma"/>
            <family val="2"/>
          </rPr>
          <t>Proceeds from electricity credits include base, incremental (but not smart charging), and advanced credits.</t>
        </r>
      </text>
    </comment>
    <comment ref="BA16" authorId="0" shapeId="0" xr:uid="{DCD60BE5-C987-45A4-A959-B5A206C93C49}">
      <text>
        <r>
          <rPr>
            <sz val="9"/>
            <color indexed="81"/>
            <rFont val="Tahoma"/>
            <family val="2"/>
          </rPr>
          <t>Proceeds from electricity credits include base, incremental (but not smart charging), and advanced credits.</t>
        </r>
      </text>
    </comment>
    <comment ref="BE16" authorId="0" shapeId="0" xr:uid="{755FEA37-DE31-46C6-BE14-66B4D734AC69}">
      <text>
        <r>
          <rPr>
            <sz val="9"/>
            <color indexed="81"/>
            <rFont val="Tahoma"/>
            <family val="2"/>
          </rPr>
          <t>Proceeds from electricity credits include base, incremental (but not smart charging), and advanced credits.</t>
        </r>
      </text>
    </comment>
    <comment ref="BI16" authorId="0" shapeId="0" xr:uid="{B1B76675-6EB4-491C-B5C4-69822E9E3650}">
      <text>
        <r>
          <rPr>
            <sz val="9"/>
            <color indexed="81"/>
            <rFont val="Tahoma"/>
            <family val="2"/>
          </rPr>
          <t>Proceeds from electricity credits include base, incremental (but not smart charging), and advanced credits.</t>
        </r>
      </text>
    </comment>
    <comment ref="BM16" authorId="0" shapeId="0" xr:uid="{D27B4096-35E0-477A-A7CA-21DB96C13B4D}">
      <text>
        <r>
          <rPr>
            <sz val="9"/>
            <color indexed="81"/>
            <rFont val="Tahoma"/>
            <family val="2"/>
          </rPr>
          <t>Proceeds from electricity credits include base, incremental (but not smart charging), and advanced credits.</t>
        </r>
      </text>
    </comment>
    <comment ref="BQ16" authorId="0" shapeId="0" xr:uid="{FEACB9B6-770F-4EBD-8610-B1CDE661DDD2}">
      <text>
        <r>
          <rPr>
            <sz val="9"/>
            <color indexed="81"/>
            <rFont val="Tahoma"/>
            <family val="2"/>
          </rPr>
          <t>Proceeds from electricity credits include base, incremental (but not smart charging), and advanced credits.</t>
        </r>
      </text>
    </comment>
    <comment ref="BU16" authorId="0" shapeId="0" xr:uid="{BFE8E67A-F04D-49BF-A3B4-3CF60CBBEA16}">
      <text>
        <r>
          <rPr>
            <sz val="9"/>
            <color indexed="81"/>
            <rFont val="Tahoma"/>
            <family val="2"/>
          </rPr>
          <t>Proceeds from electricity credits include base, incremental (but not smart charging), and advanced credits.</t>
        </r>
      </text>
    </comment>
    <comment ref="BY16" authorId="0" shapeId="0" xr:uid="{FF00BAAB-4BCE-496B-8D5E-8137909C521B}">
      <text>
        <r>
          <rPr>
            <sz val="9"/>
            <color indexed="81"/>
            <rFont val="Tahoma"/>
            <family val="2"/>
          </rPr>
          <t>Proceeds from electricity credits include base, incremental (but not smart charging), and advanced credits.</t>
        </r>
      </text>
    </comment>
    <comment ref="A17" authorId="0" shapeId="0" xr:uid="{542ADE1D-80DB-4316-B099-8E24067E824B}">
      <text>
        <r>
          <rPr>
            <sz val="9"/>
            <color indexed="81"/>
            <rFont val="Tahoma"/>
            <family val="2"/>
          </rPr>
          <t>Proceeds from electricity credits include base, incremental (but not smart charging), and advanced credits.</t>
        </r>
      </text>
    </comment>
    <comment ref="E17" authorId="0" shapeId="0" xr:uid="{8D113374-8181-468D-9FEB-3BFF8BD503D0}">
      <text>
        <r>
          <rPr>
            <sz val="9"/>
            <color indexed="81"/>
            <rFont val="Tahoma"/>
            <family val="2"/>
          </rPr>
          <t>Proceeds from electricity credits include base, incremental (but not smart charging), and advanced credits.</t>
        </r>
      </text>
    </comment>
    <comment ref="I17" authorId="0" shapeId="0" xr:uid="{FF26D75B-87A0-4FD0-95A1-9AAE240C90E4}">
      <text>
        <r>
          <rPr>
            <sz val="9"/>
            <color indexed="81"/>
            <rFont val="Tahoma"/>
            <family val="2"/>
          </rPr>
          <t>Proceeds from electricity credits include base, incremental (but not smart charging), and advanced credits.</t>
        </r>
      </text>
    </comment>
    <comment ref="M17" authorId="0" shapeId="0" xr:uid="{E4678006-84C1-4EC2-B769-59A4C4072089}">
      <text>
        <r>
          <rPr>
            <sz val="9"/>
            <color indexed="81"/>
            <rFont val="Tahoma"/>
            <family val="2"/>
          </rPr>
          <t>Proceeds from electricity credits include base, incremental (but not smart charging), and advanced credits.</t>
        </r>
      </text>
    </comment>
    <comment ref="Q17" authorId="0" shapeId="0" xr:uid="{D9652763-B955-4D5D-B108-DE239C3374AE}">
      <text>
        <r>
          <rPr>
            <sz val="9"/>
            <color indexed="81"/>
            <rFont val="Tahoma"/>
            <family val="2"/>
          </rPr>
          <t>Proceeds from electricity credits include base, incremental (but not smart charging), and advanced credits.</t>
        </r>
      </text>
    </comment>
    <comment ref="U17" authorId="0" shapeId="0" xr:uid="{6B413944-32DE-492E-BFAA-63796EE4502C}">
      <text>
        <r>
          <rPr>
            <sz val="9"/>
            <color indexed="81"/>
            <rFont val="Tahoma"/>
            <family val="2"/>
          </rPr>
          <t>Proceeds from electricity credits include base, incremental (but not smart charging), and advanced credits.</t>
        </r>
      </text>
    </comment>
    <comment ref="Y17" authorId="0" shapeId="0" xr:uid="{3AAA60EA-9A32-4B06-BC00-87E523F19CA7}">
      <text>
        <r>
          <rPr>
            <sz val="9"/>
            <color indexed="81"/>
            <rFont val="Tahoma"/>
            <family val="2"/>
          </rPr>
          <t>Proceeds from electricity credits include base, incremental (but not smart charging), and advanced credits.</t>
        </r>
      </text>
    </comment>
    <comment ref="AC17" authorId="0" shapeId="0" xr:uid="{5AC0428A-1681-4CBF-B9BB-75AA10D20F26}">
      <text>
        <r>
          <rPr>
            <sz val="9"/>
            <color indexed="81"/>
            <rFont val="Tahoma"/>
            <family val="2"/>
          </rPr>
          <t>Proceeds from electricity credits include base, incremental (but not smart charging), and advanced credits.</t>
        </r>
      </text>
    </comment>
    <comment ref="AG17" authorId="0" shapeId="0" xr:uid="{1DDD689E-3289-42C4-8960-7FC991E798C1}">
      <text>
        <r>
          <rPr>
            <sz val="9"/>
            <color indexed="81"/>
            <rFont val="Tahoma"/>
            <family val="2"/>
          </rPr>
          <t>Proceeds from electricity credits include base, incremental (but not smart charging), and advanced credits.</t>
        </r>
      </text>
    </comment>
    <comment ref="AK17" authorId="0" shapeId="0" xr:uid="{C037DEF4-1E2D-4F3E-87B5-6F2E0B7899B6}">
      <text>
        <r>
          <rPr>
            <sz val="9"/>
            <color indexed="81"/>
            <rFont val="Tahoma"/>
            <family val="2"/>
          </rPr>
          <t>Proceeds from electricity credits include base, incremental (but not smart charging), and advanced credits.</t>
        </r>
      </text>
    </comment>
    <comment ref="AO17" authorId="0" shapeId="0" xr:uid="{FDB576D5-9D1D-4B31-8DB9-1CCBAFE010DC}">
      <text>
        <r>
          <rPr>
            <sz val="9"/>
            <color indexed="81"/>
            <rFont val="Tahoma"/>
            <family val="2"/>
          </rPr>
          <t>Proceeds from electricity credits include base, incremental (but not smart charging), and advanced credits.</t>
        </r>
      </text>
    </comment>
    <comment ref="AS17" authorId="0" shapeId="0" xr:uid="{D5C03350-644D-45F0-8822-B7F19EA6329F}">
      <text>
        <r>
          <rPr>
            <sz val="9"/>
            <color indexed="81"/>
            <rFont val="Tahoma"/>
            <family val="2"/>
          </rPr>
          <t>Proceeds from electricity credits include base, incremental (but not smart charging), and advanced credits.</t>
        </r>
      </text>
    </comment>
    <comment ref="AW17" authorId="0" shapeId="0" xr:uid="{A87AF1E2-3B9A-41DC-AE7D-2EC883BB5F6E}">
      <text>
        <r>
          <rPr>
            <sz val="9"/>
            <color indexed="81"/>
            <rFont val="Tahoma"/>
            <family val="2"/>
          </rPr>
          <t>Proceeds from electricity credits include base, incremental (but not smart charging), and advanced credits.</t>
        </r>
      </text>
    </comment>
    <comment ref="BA17" authorId="0" shapeId="0" xr:uid="{D13E89BD-B007-439B-9615-60C13C497288}">
      <text>
        <r>
          <rPr>
            <sz val="9"/>
            <color indexed="81"/>
            <rFont val="Tahoma"/>
            <family val="2"/>
          </rPr>
          <t>Proceeds from electricity credits include base, incremental (but not smart charging), and advanced credits.</t>
        </r>
      </text>
    </comment>
    <comment ref="BE17" authorId="0" shapeId="0" xr:uid="{B708EE18-97A2-4A18-91BA-DD4A7A9721C9}">
      <text>
        <r>
          <rPr>
            <sz val="9"/>
            <color indexed="81"/>
            <rFont val="Tahoma"/>
            <family val="2"/>
          </rPr>
          <t>Proceeds from electricity credits include base, incremental (but not smart charging), and advanced credits.</t>
        </r>
      </text>
    </comment>
    <comment ref="BI17" authorId="0" shapeId="0" xr:uid="{9F374C1B-D061-40D3-AC84-F1E6CD3FEE13}">
      <text>
        <r>
          <rPr>
            <sz val="9"/>
            <color indexed="81"/>
            <rFont val="Tahoma"/>
            <family val="2"/>
          </rPr>
          <t>Proceeds from electricity credits include base, incremental (but not smart charging), and advanced credits.</t>
        </r>
      </text>
    </comment>
    <comment ref="BM17" authorId="0" shapeId="0" xr:uid="{CD52BC3D-8C99-4872-81A9-EC021376959F}">
      <text>
        <r>
          <rPr>
            <sz val="9"/>
            <color indexed="81"/>
            <rFont val="Tahoma"/>
            <family val="2"/>
          </rPr>
          <t>Proceeds from electricity credits include base, incremental (but not smart charging), and advanced credits.</t>
        </r>
      </text>
    </comment>
    <comment ref="BQ17" authorId="0" shapeId="0" xr:uid="{9AEE2585-2B93-4104-ACEF-66B2510452B5}">
      <text>
        <r>
          <rPr>
            <sz val="9"/>
            <color indexed="81"/>
            <rFont val="Tahoma"/>
            <family val="2"/>
          </rPr>
          <t>Proceeds from electricity credits include base, incremental (but not smart charging), and advanced credits.</t>
        </r>
      </text>
    </comment>
    <comment ref="BU17" authorId="0" shapeId="0" xr:uid="{84201F3C-74CD-41D5-93A7-744C34811F25}">
      <text>
        <r>
          <rPr>
            <sz val="9"/>
            <color indexed="81"/>
            <rFont val="Tahoma"/>
            <family val="2"/>
          </rPr>
          <t>Proceeds from electricity credits include base, incremental (but not smart charging), and advanced credits.</t>
        </r>
      </text>
    </comment>
    <comment ref="BY17" authorId="0" shapeId="0" xr:uid="{0F9FA0AC-19EF-4E9A-B9D7-C3B5249B17AE}">
      <text>
        <r>
          <rPr>
            <sz val="9"/>
            <color indexed="81"/>
            <rFont val="Tahoma"/>
            <family val="2"/>
          </rPr>
          <t>Proceeds from electricity credits include base, incremental (but not smart charging), and advanced credits.</t>
        </r>
      </text>
    </comment>
    <comment ref="A18" authorId="0" shapeId="0" xr:uid="{67E82BEB-DF08-45E7-9F2E-944A1D2DBD86}">
      <text>
        <r>
          <rPr>
            <sz val="9"/>
            <color indexed="81"/>
            <rFont val="Tahoma"/>
            <family val="2"/>
          </rPr>
          <t>This is the total number of electricity credit proceeds the entity has not spent at the end of the reporting year, and must be spent in the subsequent year.</t>
        </r>
      </text>
    </comment>
    <comment ref="E18" authorId="0" shapeId="0" xr:uid="{8C4A8EBE-846C-45EE-83CC-AE959CE950BA}">
      <text>
        <r>
          <rPr>
            <sz val="9"/>
            <color indexed="81"/>
            <rFont val="Tahoma"/>
            <family val="2"/>
          </rPr>
          <t>This is the total number of electricity credit proceeds the entity has  notspent at the end of the reporting year, and must be spent in the subsequent year.</t>
        </r>
      </text>
    </comment>
    <comment ref="I18" authorId="0" shapeId="0" xr:uid="{BA0ED62B-ED94-4693-A86B-F5E7A4F2A3E7}">
      <text>
        <r>
          <rPr>
            <sz val="9"/>
            <color indexed="81"/>
            <rFont val="Tahoma"/>
            <family val="2"/>
          </rPr>
          <t>This is the total number of electricity credit proceeds the entity has  notspent at the end of the reporting year, and must be spent in the subsequent year.</t>
        </r>
      </text>
    </comment>
    <comment ref="M18" authorId="0" shapeId="0" xr:uid="{13A05B99-838E-417C-8AED-D04C00F4FD9A}">
      <text>
        <r>
          <rPr>
            <sz val="9"/>
            <color indexed="81"/>
            <rFont val="Tahoma"/>
            <family val="2"/>
          </rPr>
          <t>This is the total number of electricity credit proceeds the entity has  notspent at the end of the reporting year, and must be spent in the subsequent year.</t>
        </r>
      </text>
    </comment>
    <comment ref="Q18" authorId="0" shapeId="0" xr:uid="{24FB8862-5E2E-4A23-800C-A7CC84598873}">
      <text>
        <r>
          <rPr>
            <sz val="9"/>
            <color indexed="81"/>
            <rFont val="Tahoma"/>
            <family val="2"/>
          </rPr>
          <t>This is the total number of electricity credit proceeds the entity has  notspent at the end of the reporting year, and must be spent in the subsequent year.</t>
        </r>
      </text>
    </comment>
    <comment ref="U18" authorId="0" shapeId="0" xr:uid="{17D0A492-BAE3-4F4A-B38A-762675E1193C}">
      <text>
        <r>
          <rPr>
            <sz val="9"/>
            <color indexed="81"/>
            <rFont val="Tahoma"/>
            <family val="2"/>
          </rPr>
          <t>This is the total number of electricity credit proceeds the entity has  notspent at the end of the reporting year, and must be spent in the subsequent year.</t>
        </r>
      </text>
    </comment>
    <comment ref="Y18" authorId="0" shapeId="0" xr:uid="{F91AC467-E7A7-4423-9B9C-0C2BD57CC055}">
      <text>
        <r>
          <rPr>
            <sz val="9"/>
            <color indexed="81"/>
            <rFont val="Tahoma"/>
            <family val="2"/>
          </rPr>
          <t>This is the total number of electricity credit proceeds the entity has  notspent at the end of the reporting year, and must be spent in the subsequent year.</t>
        </r>
      </text>
    </comment>
    <comment ref="AC18" authorId="0" shapeId="0" xr:uid="{3887407B-8532-4DD7-93E9-8DF76AD5665A}">
      <text>
        <r>
          <rPr>
            <sz val="9"/>
            <color indexed="81"/>
            <rFont val="Tahoma"/>
            <family val="2"/>
          </rPr>
          <t>This is the total number of electricity credit proceeds the entity has  notspent at the end of the reporting year, and must be spent in the subsequent year.</t>
        </r>
      </text>
    </comment>
    <comment ref="AG18" authorId="0" shapeId="0" xr:uid="{9B076B74-6C8A-4CC4-9608-1FC169C7E46D}">
      <text>
        <r>
          <rPr>
            <sz val="9"/>
            <color indexed="81"/>
            <rFont val="Tahoma"/>
            <family val="2"/>
          </rPr>
          <t>This is the total number of electricity credit proceeds the entity has  notspent at the end of the reporting year, and must be spent in the subsequent year.</t>
        </r>
      </text>
    </comment>
    <comment ref="AK18" authorId="0" shapeId="0" xr:uid="{25D39740-F840-42CB-99B6-B28B40B26236}">
      <text>
        <r>
          <rPr>
            <sz val="9"/>
            <color indexed="81"/>
            <rFont val="Tahoma"/>
            <family val="2"/>
          </rPr>
          <t>This is the total number of electricity credit proceeds the entity has  notspent at the end of the reporting year, and must be spent in the subsequent year.</t>
        </r>
      </text>
    </comment>
    <comment ref="AO18" authorId="0" shapeId="0" xr:uid="{37B26AB1-FBF3-4418-ADC6-CF6030E850FC}">
      <text>
        <r>
          <rPr>
            <sz val="9"/>
            <color indexed="81"/>
            <rFont val="Tahoma"/>
            <family val="2"/>
          </rPr>
          <t>This is the total number of electricity credit proceeds the entity has  notspent at the end of the reporting year, and must be spent in the subsequent year.</t>
        </r>
      </text>
    </comment>
    <comment ref="AS18" authorId="0" shapeId="0" xr:uid="{B78335E8-C089-4D0E-8128-3E0EF83374E2}">
      <text>
        <r>
          <rPr>
            <sz val="9"/>
            <color indexed="81"/>
            <rFont val="Tahoma"/>
            <family val="2"/>
          </rPr>
          <t>This is the total number of electricity credit proceeds the entity has  notspent at the end of the reporting year, and must be spent in the subsequent year.</t>
        </r>
      </text>
    </comment>
    <comment ref="AW18" authorId="0" shapeId="0" xr:uid="{29CB8421-6D91-42D8-84AA-330896CCDA3F}">
      <text>
        <r>
          <rPr>
            <sz val="9"/>
            <color indexed="81"/>
            <rFont val="Tahoma"/>
            <family val="2"/>
          </rPr>
          <t>This is the total number of electricity credit proceeds the entity has  notspent at the end of the reporting year, and must be spent in the subsequent year.</t>
        </r>
      </text>
    </comment>
    <comment ref="BA18" authorId="0" shapeId="0" xr:uid="{8BE3A25F-7B0D-4C5A-B14B-3009E5EE3E90}">
      <text>
        <r>
          <rPr>
            <sz val="9"/>
            <color indexed="81"/>
            <rFont val="Tahoma"/>
            <family val="2"/>
          </rPr>
          <t>This is the total number of electricity credit proceeds the entity has  notspent at the end of the reporting year, and must be spent in the subsequent year.</t>
        </r>
      </text>
    </comment>
    <comment ref="BE18" authorId="0" shapeId="0" xr:uid="{E019B0C1-1682-4502-9AAE-747C49319ED4}">
      <text>
        <r>
          <rPr>
            <sz val="9"/>
            <color indexed="81"/>
            <rFont val="Tahoma"/>
            <family val="2"/>
          </rPr>
          <t>This is the total number of electricity credit proceeds the entity has  notspent at the end of the reporting year, and must be spent in the subsequent year.</t>
        </r>
      </text>
    </comment>
    <comment ref="BI18" authorId="0" shapeId="0" xr:uid="{2E71520D-BB38-4439-98D9-321308EF0E0D}">
      <text>
        <r>
          <rPr>
            <sz val="9"/>
            <color indexed="81"/>
            <rFont val="Tahoma"/>
            <family val="2"/>
          </rPr>
          <t>This is the total number of electricity credit proceeds the entity has  notspent at the end of the reporting year, and must be spent in the subsequent year.</t>
        </r>
      </text>
    </comment>
    <comment ref="BM18" authorId="0" shapeId="0" xr:uid="{A4B61C6D-549D-4D62-827E-5BC14FEEA7C5}">
      <text>
        <r>
          <rPr>
            <sz val="9"/>
            <color indexed="81"/>
            <rFont val="Tahoma"/>
            <family val="2"/>
          </rPr>
          <t>This is the total number of electricity credit proceeds the entity has  notspent at the end of the reporting year, and must be spent in the subsequent year.</t>
        </r>
      </text>
    </comment>
    <comment ref="BQ18" authorId="0" shapeId="0" xr:uid="{39A68A22-817A-4978-B8FB-18D98FE8A5E8}">
      <text>
        <r>
          <rPr>
            <sz val="9"/>
            <color indexed="81"/>
            <rFont val="Tahoma"/>
            <family val="2"/>
          </rPr>
          <t>This is the total number of electricity credit proceeds the entity has  notspent at the end of the reporting year, and must be spent in the subsequent year.</t>
        </r>
      </text>
    </comment>
    <comment ref="BU18" authorId="0" shapeId="0" xr:uid="{6EA042D7-D8F3-4E73-8CF2-2E8F40E93493}">
      <text>
        <r>
          <rPr>
            <sz val="9"/>
            <color indexed="81"/>
            <rFont val="Tahoma"/>
            <family val="2"/>
          </rPr>
          <t>This is the total number of electricity credit proceeds the entity has  notspent at the end of the reporting year, and must be spent in the subsequent year.</t>
        </r>
      </text>
    </comment>
    <comment ref="BY18" authorId="0" shapeId="0" xr:uid="{89648336-8ACD-41BF-BC3B-2D1E9095AF01}">
      <text>
        <r>
          <rPr>
            <sz val="9"/>
            <color indexed="81"/>
            <rFont val="Tahoma"/>
            <family val="2"/>
          </rPr>
          <t>This is the total number of electricity credit proceeds the entity has  notspent at the end of the reporting year, and must be spent in the subsequent year.</t>
        </r>
      </text>
    </comment>
    <comment ref="A20" authorId="0" shapeId="0" xr:uid="{9E3AB14E-FA01-4D2F-99F0-1F6C655C0037}">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E20" authorId="0" shapeId="0" xr:uid="{39304DDE-F495-4436-9BEB-117166662F0A}">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I20" authorId="0" shapeId="0" xr:uid="{22BAD5C7-BF42-4671-A07E-9B5047E7085D}">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M20" authorId="0" shapeId="0" xr:uid="{C7D5678E-D45E-4859-A940-D581F4BE6FDC}">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Q20" authorId="0" shapeId="0" xr:uid="{23661593-925F-40FB-A811-E5DC7FB143AE}">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U20" authorId="0" shapeId="0" xr:uid="{7FDDDBD3-227D-42FC-866B-EBDF5AF8BDEB}">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Y20" authorId="0" shapeId="0" xr:uid="{BB090D3B-6769-4AC6-91D4-3663C85E7969}">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AC20" authorId="0" shapeId="0" xr:uid="{DBCDF8F8-4546-4BAE-AE04-D8077FC69D17}">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AG20" authorId="0" shapeId="0" xr:uid="{20B1CAC4-F56B-4D01-A0EA-3EAE2812763B}">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AK20" authorId="0" shapeId="0" xr:uid="{BF59B0F4-5188-4D93-8668-B2EADC82825C}">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AO20" authorId="0" shapeId="0" xr:uid="{24AC21DF-C1F1-4AAA-8460-6C4609A7D729}">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AS20" authorId="0" shapeId="0" xr:uid="{CDF8A3AB-3214-495A-85C6-9B7E6276067E}">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AW20" authorId="0" shapeId="0" xr:uid="{0CEBAA00-9ED7-49ED-8B34-4CBD3E53528F}">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BA20" authorId="0" shapeId="0" xr:uid="{7108C6B2-7668-4D6A-AF4F-E28D815F105F}">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BE20" authorId="0" shapeId="0" xr:uid="{591A3066-90B5-4072-93A8-5808A4DCE09A}">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BI20" authorId="0" shapeId="0" xr:uid="{1BE28632-717E-4AF6-B3C5-A71CF1BE9EBF}">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BM20" authorId="0" shapeId="0" xr:uid="{E71A5CFB-667E-4A14-B06F-4F7ECA6F345F}">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BQ20" authorId="0" shapeId="0" xr:uid="{425F8239-91DD-4CA8-A955-8FAC5194A527}">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BU20" authorId="0" shapeId="0" xr:uid="{B3669A39-B1EC-4205-8B06-B2AF636E1B26}">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BY20" authorId="0" shapeId="0" xr:uid="{F75FA431-DC06-4AB7-8FC3-CADC1F60DD7E}">
      <text>
        <r>
          <rPr>
            <sz val="9"/>
            <color indexed="81"/>
            <rFont val="Tahoma"/>
            <family val="2"/>
          </rPr>
          <t>EDUs, enter the amount of proceeds spending accounted for in the "EDU Proceeds Report" worksheet.  Projects reported in this worksheet are not subject to CFR or Holdback Equity requirements.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Nicholson, Benjamin@ARB</author>
    <author>Latour, Ian@ARB</author>
  </authors>
  <commentList>
    <comment ref="C16" authorId="0" shapeId="0" xr:uid="{D4F22FB0-D4D1-477B-8C80-0F3004A83990}">
      <text>
        <r>
          <rPr>
            <sz val="9"/>
            <color indexed="81"/>
            <rFont val="Tahoma"/>
            <family val="2"/>
          </rPr>
          <t>This is total number of all LCFS credits the LSE possesses at the start of the reporting year, before the January issuance. Number should match line 4 of the previous year.</t>
        </r>
      </text>
    </comment>
    <comment ref="C17" authorId="0" shapeId="0" xr:uid="{54AEAE6F-933D-4B57-860C-307DF3B89933}">
      <text>
        <r>
          <rPr>
            <sz val="9"/>
            <color indexed="81"/>
            <rFont val="Tahoma"/>
            <family val="2"/>
          </rPr>
          <t>This is the total number of all  LCFS credits the LSE generates from all fuel sources, including natural gas credits and electricity base, incremental and advanced credits.</t>
        </r>
      </text>
    </comment>
    <comment ref="C18" authorId="0" shapeId="0" xr:uid="{A36AFAEF-AF55-41A8-9F39-8CD28D506FE1}">
      <text>
        <r>
          <rPr>
            <sz val="9"/>
            <color indexed="81"/>
            <rFont val="Tahoma"/>
            <family val="2"/>
          </rPr>
          <t>This is the total number of all LCFS credits that the LSE sells or transfers, including contributions to the Clean Fuel Reward program.</t>
        </r>
      </text>
    </comment>
    <comment ref="C19" authorId="0" shapeId="0" xr:uid="{78440122-E11D-4CB4-83A2-6E42945D205B}">
      <text>
        <r>
          <rPr>
            <sz val="9"/>
            <color indexed="81"/>
            <rFont val="Tahoma"/>
            <family val="2"/>
          </rPr>
          <t>This is the total number of all LCFS credits the LSE has when the next reporting year starts, calculated as the difference between the sum of lines 1 and 2, and line 3.</t>
        </r>
      </text>
    </comment>
    <comment ref="C20" authorId="0" shapeId="0" xr:uid="{3261A5C6-6BC2-4336-9301-0768919209DC}">
      <text>
        <r>
          <rPr>
            <sz val="9"/>
            <color indexed="81"/>
            <rFont val="Tahoma"/>
            <family val="2"/>
          </rPr>
          <t>This is the value of all LCFS credits sold or transferred by the LSE during the calendar year. For transferred credits, to calculate value use the average credit price of the credits as published by CARB here: https://ww3.arb.ca.gov/fuels/lcfs/credit/lrtmonthlycreditreports.htm</t>
        </r>
      </text>
    </comment>
    <comment ref="C23" authorId="0" shapeId="0" xr:uid="{D21117A5-B2D3-4671-9C88-0AA965587FC9}">
      <text>
        <r>
          <rPr>
            <sz val="9"/>
            <color indexed="81"/>
            <rFont val="Tahoma"/>
            <family val="2"/>
          </rPr>
          <t>This is total number of electricity credits the entity
 possesses at the start of the reporting year, before the January issuance.  Electricity credits include base, incremental, and advanced credits.  Number should match with line 9 of the previous year.</t>
        </r>
      </text>
    </comment>
    <comment ref="C24" authorId="0" shapeId="0" xr:uid="{DD9D4E46-FA1F-409B-8039-1C08AE461AD3}">
      <text>
        <r>
          <rPr>
            <sz val="9"/>
            <color indexed="81"/>
            <rFont val="Tahoma"/>
            <family val="2"/>
          </rPr>
          <t>This is the total number of electricity credits the LSE generates, including base, incremental and advanced credits.</t>
        </r>
      </text>
    </comment>
    <comment ref="C25" authorId="0" shapeId="0" xr:uid="{F27EBB9B-2E25-4A52-BE47-B9A23888F898}">
      <text>
        <r>
          <rPr>
            <sz val="9"/>
            <color indexed="81"/>
            <rFont val="Tahoma"/>
            <family val="2"/>
          </rPr>
          <t>This is the total number of LCFS credits that the LSE sells or transfers, including contributions to the Clean Fuel Reward program.</t>
        </r>
      </text>
    </comment>
    <comment ref="C26" authorId="0" shapeId="0" xr:uid="{0BA2FA98-BC56-473E-B037-04744526A0F6}">
      <text>
        <r>
          <rPr>
            <sz val="9"/>
            <color indexed="81"/>
            <rFont val="Tahoma"/>
            <family val="2"/>
          </rPr>
          <t>This is the total number of electricity credits the LSE has when the next reporting year starts, calculated as the difference between the sum of lines 6 and 7, and line 8.</t>
        </r>
      </text>
    </comment>
    <comment ref="C27" authorId="0" shapeId="0" xr:uid="{DC3D4D05-98A1-4775-A5CC-64DA5544D331}">
      <text>
        <r>
          <rPr>
            <sz val="9"/>
            <color indexed="81"/>
            <rFont val="Tahoma"/>
            <family val="2"/>
          </rPr>
          <t>This is total number of electricity credit proceeds the LSE possesses at the start of the reporting year, before the January issuance.  Proceeds from electricity credits include base, incremental, and advanced credits.</t>
        </r>
      </text>
    </comment>
    <comment ref="C28" authorId="0" shapeId="0" xr:uid="{5CF4DD01-2ED2-4B30-8150-6C6CD144B3A0}">
      <text>
        <r>
          <rPr>
            <sz val="9"/>
            <color indexed="81"/>
            <rFont val="Tahoma"/>
            <family val="2"/>
          </rPr>
          <t>This is the value of the electricity credits sold or transferred by the LSE during the calendar year, including base, incremental, and advanced credits. For transferred credits, to calculate value use the average credit price of the credits as published by CARB here: https://ww3.arb.ca.gov/fuels/lcfs/credit/lrtmonthlycreditreports.htm</t>
        </r>
      </text>
    </comment>
    <comment ref="C29" authorId="0" shapeId="0" xr:uid="{563E19BE-7CFB-4AB2-8F5C-25F7C7BA14E9}">
      <text>
        <r>
          <rPr>
            <sz val="9"/>
            <color indexed="81"/>
            <rFont val="Tahoma"/>
            <family val="2"/>
          </rPr>
          <t>This is the total number of electricity credit proceeds the LSE spends during the reporting year, including base, incremental and advanced credits.</t>
        </r>
      </text>
    </comment>
    <comment ref="C30" authorId="0" shapeId="0" xr:uid="{E43A5A98-2F4D-4BD8-A8C9-2BDA79B2A0F2}">
      <text>
        <r>
          <rPr>
            <sz val="9"/>
            <color indexed="81"/>
            <rFont val="Tahoma"/>
            <family val="2"/>
          </rPr>
          <t>This is the total number of electricity credit proceeds the LSE has unspent at the end of the reporting year, earmarked for spending in the future, calculated as the difference between the sums of lines 10 and 11, and line 12.</t>
        </r>
      </text>
    </comment>
    <comment ref="C32" authorId="0" shapeId="0" xr:uid="{168C344A-E773-4724-9187-2D7B44373FE3}">
      <text>
        <r>
          <rPr>
            <sz val="9"/>
            <color indexed="81"/>
            <rFont val="Tahoma"/>
            <family val="2"/>
          </rPr>
          <t>This is the sum of base credits the EDU receives from the January, April, July and October issuances of the Reporting Year.</t>
        </r>
      </text>
    </comment>
    <comment ref="C33" authorId="0" shapeId="0" xr:uid="{22D07D15-F404-42EE-911E-2B6649595D74}">
      <text>
        <r>
          <rPr>
            <sz val="9"/>
            <color indexed="81"/>
            <rFont val="Tahoma"/>
            <family val="2"/>
          </rPr>
          <t xml:space="preserve">This is the number of unsold holdback credits (base credits remaining after contribution to the Clean Fuel Reward Program) from previous years.  The Holdback Credit Equity Proceeds regulation does not require EDUs to sell all holdback credits each year.  </t>
        </r>
      </text>
    </comment>
    <comment ref="C34" authorId="0" shapeId="0" xr:uid="{6ADC7122-F623-4997-8135-0039D3CD8167}">
      <text>
        <r>
          <rPr>
            <sz val="9"/>
            <color indexed="81"/>
            <rFont val="Tahoma"/>
            <family val="2"/>
          </rPr>
          <t>Of the base and holdback credits available in lines 1 &amp; 2, this is number of those credits sold.  It must be less than or equal to the sum of lines 1 &amp; 2.</t>
        </r>
      </text>
    </comment>
    <comment ref="C35" authorId="0" shapeId="0" xr:uid="{AFC053FC-EBA0-4187-A885-AC9E8EB73FD2}">
      <text>
        <r>
          <rPr>
            <sz val="9"/>
            <color indexed="81"/>
            <rFont val="Tahoma"/>
            <family val="2"/>
          </rPr>
          <t>This is the value of the proceeds from the sale of the base and holdback credits identified in line 16.</t>
        </r>
      </text>
    </comment>
    <comment ref="C36" authorId="0" shapeId="0" xr:uid="{BCB77201-803D-4B5F-B09B-53B951A96286}">
      <text>
        <r>
          <rPr>
            <sz val="9"/>
            <color indexed="81"/>
            <rFont val="Tahoma"/>
            <family val="2"/>
          </rPr>
          <t>Per LCFS Guidance 20-03, to demonstrate that credit proceeds contributed to the CFR program met the minimum contribution requirement, EDUs must use an average credit price based on all their credit sales that were completed in the reporting year.  Typically calculated as line 17 divided by line 16, but EDUs may use an alternative method specified in guidance 20-03 if no credits were sold in the reporting year.</t>
        </r>
      </text>
    </comment>
    <comment ref="C37" authorId="0" shapeId="0" xr:uid="{F52411EF-A503-4AEE-A436-C6281A41D6E8}">
      <text>
        <r>
          <rPr>
            <sz val="9"/>
            <color indexed="81"/>
            <rFont val="Tahoma"/>
            <family val="2"/>
          </rPr>
          <t>The is the number of base credit proceeds from sale of base credits during the calendar year that are earmarked for or transferred to the Clean Fuel Reward Program from base credits received during the calendar year.</t>
        </r>
      </text>
    </comment>
    <comment ref="C38" authorId="0" shapeId="0" xr:uid="{434FE007-C05C-468E-9BBB-6DDCE32BA898}">
      <text>
        <r>
          <rPr>
            <sz val="9"/>
            <color indexed="81"/>
            <rFont val="Tahoma"/>
            <charset val="1"/>
          </rPr>
          <t>The amount spent by the EDU to sell base credits and transfer base credit proceeds.</t>
        </r>
      </text>
    </comment>
    <comment ref="C39" authorId="1" shapeId="0" xr:uid="{F7FC2551-7867-47A8-8FE3-DE46ABE9C6AF}">
      <text>
        <r>
          <rPr>
            <sz val="9"/>
            <color indexed="81"/>
            <rFont val="Tahoma"/>
            <family val="2"/>
          </rPr>
          <t xml:space="preserve">This is the total amount of holdback credit proceeds spent during the calendar year. 
</t>
        </r>
      </text>
    </comment>
    <comment ref="C40" authorId="0" shapeId="0" xr:uid="{08822543-C35C-4869-BE30-F7F798E382DB}">
      <text>
        <r>
          <rPr>
            <sz val="9"/>
            <color indexed="81"/>
            <rFont val="Tahoma"/>
            <family val="2"/>
          </rPr>
          <t>This is the actual value of holdback credit proceeds  spent on equity projects in the Calendar Year, including administration costs. EDUs must describe in their Report how the proceeds were spent. This value must be greater than or equal to the value in line 27 or else an equity spend "make-up" will be carried over to the next year. This value is calculated in line 29.</t>
        </r>
      </text>
    </comment>
    <comment ref="C41" authorId="0" shapeId="0" xr:uid="{2A8A71BC-FEBE-44CA-82BB-963F53DD6A01}">
      <text>
        <r>
          <rPr>
            <sz val="9"/>
            <color indexed="81"/>
            <rFont val="Tahoma"/>
            <family val="2"/>
          </rPr>
          <t>This number must be less than or equal to the number in line 28 our else an equity Administration Cost "make-up" will be carried over to the next year. This value is calculated in line 30.</t>
        </r>
      </text>
    </comment>
    <comment ref="C42" authorId="0" shapeId="0" xr:uid="{97495B75-EE91-4482-B751-7267BC214D39}">
      <text>
        <r>
          <rPr>
            <sz val="9"/>
            <color indexed="81"/>
            <rFont val="Tahoma"/>
            <family val="2"/>
          </rPr>
          <t xml:space="preserve">This is the minimum percent of base credit (or net base credit proceeds) that must be contributed to the Clean Fuel Reward Program, per LCFS regulation 95483(c)(1)(A)1. 
On December 11, 2024, the CFR Program Steering Committee voted to pause all deposits from Small and Medium EDUs given CARB’s ongoing LCFS Rulemaking and the uncertainty about the future of the CFR Program.  With clarity now provided, the CFR Steering Committee has determined that all proceeds obligated by previously defined Medium EDUs must be deposited to the CFR account no later than March 31st, 2026. 
For EDUs that were previously defined as Small Publicly-owned or Small Investor-owned Utilities, no additional deposits are required into the CFR Program.  If any small EDUs had made their initial contribution to the CFR Program, SCE will work with their financial teams to return those funds.   
</t>
        </r>
      </text>
    </comment>
    <comment ref="C43" authorId="1" shapeId="0" xr:uid="{541D1B2B-0F85-4858-B5F7-19ED61DB59A3}">
      <text>
        <r>
          <rPr>
            <sz val="9"/>
            <color indexed="81"/>
            <rFont val="Tahoma"/>
            <family val="2"/>
          </rPr>
          <t>This is the actual percent of base credit proceeds that was contributed to the Clean Fuel Reward Program for the reporting year, calculated as the quotient of line 19 and and the product of lines 14 and 18.</t>
        </r>
      </text>
    </comment>
    <comment ref="C44" authorId="0" shapeId="0" xr:uid="{6EB0F157-7B00-4B35-8E35-4BD36799EE19}">
      <text>
        <r>
          <rPr>
            <sz val="9"/>
            <color indexed="81"/>
            <rFont val="Tahoma"/>
            <family val="2"/>
          </rPr>
          <t>This is the minimum percent of holdback credit proceeds that must be spent to support equity projects per LCFS regulation 95483(c)(1)(A)6.a.</t>
        </r>
      </text>
    </comment>
    <comment ref="C45" authorId="0" shapeId="0" xr:uid="{7BE316D8-883D-44D0-8ADA-F2E83F2CE26C}">
      <text>
        <r>
          <rPr>
            <sz val="9"/>
            <color indexed="81"/>
            <rFont val="Tahoma"/>
            <family val="2"/>
          </rPr>
          <t>This is the amount of holdback credit proceeds that must be encumbered to equity projects, calculated as the sum of line 21 and multiplied by the more stringent requirement in line 26 as agreed upon by the patricipating utilities.</t>
        </r>
      </text>
    </comment>
    <comment ref="C46" authorId="0" shapeId="0" xr:uid="{C95A9215-0AA5-4621-91B7-59BBDCDDC1D6}">
      <text>
        <r>
          <rPr>
            <sz val="9"/>
            <color indexed="81"/>
            <rFont val="Tahoma"/>
            <family val="2"/>
          </rPr>
          <t>This is the product of line 22 and 10%, as described in section 95483(c)(1)(A)6.c.</t>
        </r>
      </text>
    </comment>
    <comment ref="C47" authorId="1" shapeId="0" xr:uid="{812ADEA9-BABA-4CD6-B011-5204FB625EE7}">
      <text>
        <r>
          <rPr>
            <sz val="9"/>
            <color indexed="81"/>
            <rFont val="Tahoma"/>
            <family val="2"/>
          </rPr>
          <t>This value will be carried over and added to next year's minimum holdback equity spend requirement.</t>
        </r>
      </text>
    </comment>
    <comment ref="C48" authorId="1" shapeId="0" xr:uid="{464D15B1-7757-431B-8E17-B415A00B6BF6}">
      <text>
        <r>
          <rPr>
            <sz val="9"/>
            <color indexed="81"/>
            <rFont val="Tahoma"/>
            <family val="2"/>
          </rPr>
          <t>This value will be carried over and subtracted from next year's maximum administration costs allowed.</t>
        </r>
      </text>
    </comment>
    <comment ref="C49" authorId="0" shapeId="0" xr:uid="{639AFF9A-DF68-4D2A-A6EC-A3EF79EA705A}">
      <text>
        <r>
          <rPr>
            <sz val="9"/>
            <color indexed="81"/>
            <rFont val="Tahoma"/>
            <family val="2"/>
          </rPr>
          <t xml:space="preserve">This number is the difference between the numbers in line 21 and line 22.
</t>
        </r>
      </text>
    </comment>
    <comment ref="C50" authorId="0" shapeId="0" xr:uid="{5EFD214C-25ED-4680-BF8B-75BFF8297C52}">
      <text>
        <r>
          <rPr>
            <sz val="9"/>
            <color indexed="81"/>
            <rFont val="Tahoma"/>
            <family val="2"/>
          </rPr>
          <t>This number is calculated as the sum of the numbers in lines 14 and 15, less the number in line 16.</t>
        </r>
      </text>
    </comment>
    <comment ref="C51" authorId="0" shapeId="0" xr:uid="{E16D3EA1-B606-4B18-BF9E-8988AFCD9ABE}">
      <text>
        <r>
          <rPr>
            <sz val="9"/>
            <color indexed="81"/>
            <rFont val="Tahoma"/>
            <family val="2"/>
          </rPr>
          <t>This number is calculated as the sum of the numbers in lines 14 and 15, less the number in line 16.</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Nicholson, Benjamin@ARB</author>
  </authors>
  <commentList>
    <comment ref="C21" authorId="0" shapeId="0" xr:uid="{AF91BDE5-7249-4CBC-93C1-0C33F6BFDFDB}">
      <text>
        <r>
          <rPr>
            <sz val="9"/>
            <color indexed="81"/>
            <rFont val="Tahoma"/>
            <family val="2"/>
          </rPr>
          <t>EDUs must identify whether a project meets equity requirements described in section 95483(c)(1)(A)5.</t>
        </r>
      </text>
    </comment>
    <comment ref="D21" authorId="0" shapeId="0" xr:uid="{12690942-CFBB-45A5-A6AF-DD6BA374B918}">
      <text>
        <r>
          <rPr>
            <sz val="9"/>
            <color indexed="81"/>
            <rFont val="Tahoma"/>
            <family val="2"/>
          </rPr>
          <t>Input the amount of money spent during the calendar year on the project.</t>
        </r>
      </text>
    </comment>
    <comment ref="E21" authorId="0" shapeId="0" xr:uid="{61B28B58-CA24-4D36-9398-48321D7CFE8F}">
      <text>
        <r>
          <rPr>
            <sz val="9"/>
            <color indexed="81"/>
            <rFont val="Tahoma"/>
            <family val="2"/>
          </rPr>
          <t>Entities may choose to break project costs down by components.  If a project contains  ineligible components not funded by electricity credit proceeds, do not report them here. EDUs must report Administration spending for equity projects.</t>
        </r>
      </text>
    </comment>
    <comment ref="F21" authorId="0" shapeId="0" xr:uid="{8873D95A-E7AC-4F23-8388-FBB4B991BEDA}">
      <text>
        <r>
          <rPr>
            <sz val="9"/>
            <color indexed="81"/>
            <rFont val="Tahoma"/>
            <family val="2"/>
          </rPr>
          <t>Input the amount of money spent during the calendar year on the project component.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Nicholson, Benjamin@ARB</author>
  </authors>
  <commentList>
    <comment ref="J19" authorId="0" shapeId="0" xr:uid="{4414B37E-88BD-437E-947B-EFE385704E5E}">
      <text>
        <r>
          <rPr>
            <sz val="9"/>
            <color indexed="81"/>
            <rFont val="Tahoma"/>
            <charset val="1"/>
          </rPr>
          <t>This list is to give entities clarity on pre-approved "Transportation Electrification" projects but it is not an exhaustive list.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<sst xmlns="http://schemas.openxmlformats.org/spreadsheetml/2006/main" count="411" uniqueCount="235">
  <si>
    <t>California Air Resources Board</t>
  </si>
  <si>
    <t>Electricity Credit and Holdback Equity Proceeds</t>
  </si>
  <si>
    <t>Annual Compliance Reporting Template</t>
  </si>
  <si>
    <t>Low Carbon Fuel Standard</t>
  </si>
  <si>
    <t>LCFS Regulation</t>
  </si>
  <si>
    <t>Steps to use the template:</t>
  </si>
  <si>
    <t>Section 4.2 of the LRT-CBTS User Guide</t>
  </si>
  <si>
    <t>For assistance, please contact:</t>
  </si>
  <si>
    <t>LRTAdmin@arb.ca.gov</t>
  </si>
  <si>
    <t>Category</t>
  </si>
  <si>
    <t>Holdback Credit Contribution</t>
  </si>
  <si>
    <t>Clean Fuel Reward Contribution</t>
  </si>
  <si>
    <t>Credit Proceed Spending</t>
  </si>
  <si>
    <t>Yes</t>
  </si>
  <si>
    <t>No</t>
  </si>
  <si>
    <t>Large Publicly-owned Utilities (EDU)</t>
  </si>
  <si>
    <t>NA</t>
  </si>
  <si>
    <t>Medium Investor-owned Utilities (EDU)</t>
  </si>
  <si>
    <t>Small Investor-owned Utilities (EDU)</t>
  </si>
  <si>
    <t>All Other Entities</t>
  </si>
  <si>
    <t>Per the LCFS Regulation section 95491(e)(5), entities generating credits from electricity must use all credit proceeds to further transportation electrification efforts in California.</t>
  </si>
  <si>
    <t>Per the LCFS Regulation sections 95491(e)(5)(A)2.and 95483(c)(1)(A)5., Electrical Distribution Utilities (EDUs) must include a description of how their portfolio of holdback credit equity projects support increased access to clean transportation and mobility options, consider and complement existing projects to diversify and maximize benefits from statewide investments, demonstrate partnership and support from local community-based organizations, and meet community-identified clean transportation needs.</t>
  </si>
  <si>
    <t>Large Investor-owned Utilities (EDU)</t>
  </si>
  <si>
    <t>Medium Publicly-owned Utilities (EDU)</t>
  </si>
  <si>
    <t>Small Publicly-owned Utilities (EDU)</t>
  </si>
  <si>
    <t>This template is designed to facilitate your credit proceeds reporting requirements under the LCFS Regulation.</t>
  </si>
  <si>
    <t>Electricity Credit Proceeds</t>
  </si>
  <si>
    <t>Entity Name</t>
  </si>
  <si>
    <t>Are You an Aggregator reporting on behalf of other entities?</t>
  </si>
  <si>
    <t>Enter
Entity Name</t>
  </si>
  <si>
    <t>1.</t>
  </si>
  <si>
    <t>2.</t>
  </si>
  <si>
    <t>Enter Reporting Year</t>
  </si>
  <si>
    <t>Remaining Holdback Credit Proceeds, not spent on equity projects</t>
  </si>
  <si>
    <t>Equity Spend "Make Up" to include for 2026</t>
  </si>
  <si>
    <t>Minimum Holdback Equity 2025 Spend Requirement</t>
  </si>
  <si>
    <t>Holdback Credit Spend Equity Support Requirement</t>
  </si>
  <si>
    <t>Clean Fuel Reward Program percent contribution</t>
  </si>
  <si>
    <t>Required Clean Fuel Reward Program percent contribution</t>
  </si>
  <si>
    <t>Holdback Credit Proceeds Spent on Equity Project Administration</t>
  </si>
  <si>
    <t>Holdback Credit Proceeds Spent on Equity Projects</t>
  </si>
  <si>
    <t>2025 Q3 &amp; Q4</t>
  </si>
  <si>
    <t>2025 Q1 &amp; Q2</t>
  </si>
  <si>
    <t>Base and Holdback Credit Summary</t>
  </si>
  <si>
    <t>Electricity Credit Summary</t>
  </si>
  <si>
    <t>≤5,000 GWh in 2022</t>
  </si>
  <si>
    <t>≤700 GWh in 2017</t>
  </si>
  <si>
    <t>Small Publicly-owned Utility</t>
  </si>
  <si>
    <t>Total Credit Summary for Calendar Year</t>
  </si>
  <si>
    <t>≤15,000 GWh in 2022</t>
  </si>
  <si>
    <t>Small Investor-owned Utility</t>
  </si>
  <si>
    <t>&gt;5,000 GWh in 2022</t>
  </si>
  <si>
    <t>&gt;700 GWh in 2017</t>
  </si>
  <si>
    <t>Medium Publicly-owned Utility</t>
  </si>
  <si>
    <t>EDU Category</t>
  </si>
  <si>
    <t>&gt;15,000 GWh in 2022</t>
  </si>
  <si>
    <t>Medium Investor-owned Utility</t>
  </si>
  <si>
    <t>EDU  Name</t>
  </si>
  <si>
    <t>&gt;10,000 GWh in 2017</t>
  </si>
  <si>
    <t>Large Publicly-owned Utility</t>
  </si>
  <si>
    <t>&gt;25,000 GWh in 2022</t>
  </si>
  <si>
    <t>Large Investor-owned Utility</t>
  </si>
  <si>
    <t>Q3&amp;4</t>
  </si>
  <si>
    <t>Q1&amp;2</t>
  </si>
  <si>
    <t>Complete "Start Here" tab to unlock relevant columns for reporting.</t>
  </si>
  <si>
    <t>Equity</t>
  </si>
  <si>
    <t>Definition</t>
  </si>
  <si>
    <t>CFR</t>
  </si>
  <si>
    <t>EDU?</t>
  </si>
  <si>
    <t>Aggregator?</t>
  </si>
  <si>
    <t>HIDE</t>
  </si>
  <si>
    <t>Green: Required Input</t>
  </si>
  <si>
    <t>Gray: Calculation or Informative Output (unmodifiable)</t>
  </si>
  <si>
    <t>Add data where applicable: cells become available depending on your selections in the "Start Here" worksheet.</t>
  </si>
  <si>
    <t>3.</t>
  </si>
  <si>
    <t>Entities may submit answers or supporting information to these questions as a separate document.</t>
  </si>
  <si>
    <t>Entities may resize the row widths of answer text fields to accommodate answers.</t>
  </si>
  <si>
    <t xml:space="preserve">Provide a breakdown of spending for each project listed in (1) above, including </t>
  </si>
  <si>
    <t>labor, equipment, and administration. Insert additional rows if needed.</t>
  </si>
  <si>
    <t>Project</t>
  </si>
  <si>
    <t>Meets Equity Requirements?
(True/False)</t>
  </si>
  <si>
    <t>2025 Project Spend</t>
  </si>
  <si>
    <t>Component</t>
  </si>
  <si>
    <t>2025 Component Spend</t>
  </si>
  <si>
    <t>Comments</t>
  </si>
  <si>
    <t>N/A</t>
  </si>
  <si>
    <t>Blank this Field</t>
  </si>
  <si>
    <t>Entity</t>
  </si>
  <si>
    <t>Year</t>
  </si>
  <si>
    <t>Spending Category Type</t>
  </si>
  <si>
    <t>Concise Summary of Spending</t>
  </si>
  <si>
    <t>Copy and Insert Additional Rows as needed for spending categories</t>
  </si>
  <si>
    <t>Designator</t>
  </si>
  <si>
    <t>Value</t>
  </si>
  <si>
    <t>EDUs</t>
  </si>
  <si>
    <t>Are You a Electrical Distribution Utility?</t>
  </si>
  <si>
    <t>Attach this file as an Additional Supplemental Document to your Annual Compliance Report, using the "upload documents" section as shown below. This is due no later than April 30 each year.</t>
  </si>
  <si>
    <t>Enter on this worksheet your Entity name and fill in cells C10, C12, and C14.</t>
  </si>
  <si>
    <t>All Electrical Distribution Utilities (EDUs), please fill out the fields in green.</t>
  </si>
  <si>
    <t>All Entities please fill out the fields in green.</t>
  </si>
  <si>
    <t>Maximum Equity Project Administration Costs Allowed</t>
  </si>
  <si>
    <t>Equity Project Administration Cost "Make Up" to include for 2026</t>
  </si>
  <si>
    <t xml:space="preserve">The following project lists are provided as reference to reporting entities. Entities reporting general (not base credit) </t>
  </si>
  <si>
    <t xml:space="preserve">electricity credit revenues may spend funds on any of the projects listed in these three project categories: </t>
  </si>
  <si>
    <t>Holdback Credit Equity Projects, Other Holdback Projects, or Additional Projects.</t>
  </si>
  <si>
    <t xml:space="preserve">EDUs annual spending of proceeds from holdback credits must meet or exceed their required minimum  </t>
  </si>
  <si>
    <t>equity project percent contributions per 95483(c)(1)(A)(5)(a), and remaining funds spent can be applied</t>
  </si>
  <si>
    <t>to either Equity Projects or Other Holdback Projects listed in 95483(c)(1)(A)(5)(b).</t>
  </si>
  <si>
    <t>b.</t>
  </si>
  <si>
    <t>a.</t>
  </si>
  <si>
    <t>Equity Projects listed in 95483(c)(1)(A)(5)(a)</t>
  </si>
  <si>
    <t>Other Holdback Projects 95483(c)(1)(A)(5)(b)</t>
  </si>
  <si>
    <t>Additional Projects</t>
  </si>
  <si>
    <t>off-road vehicles including school and transit buses.</t>
  </si>
  <si>
    <t>infrastructure in multi-family residences.</t>
  </si>
  <si>
    <t>hailing programs.</t>
  </si>
  <si>
    <t xml:space="preserve">existing local, federal and State rebates and incentives for: purchasing </t>
  </si>
  <si>
    <t xml:space="preserve">or leasing new or previously owned EVs; installing EV charging </t>
  </si>
  <si>
    <t xml:space="preserve">infrastructure in residences, including panel and service upgrades; </t>
  </si>
  <si>
    <t>and offsetting costs for residential or nonresidential EV charging.</t>
  </si>
  <si>
    <t xml:space="preserve">     I. EV sharing and ride hailing programs, </t>
  </si>
  <si>
    <t xml:space="preserve">other clean mobility solutions, via charging equipment or infrastructure </t>
  </si>
  <si>
    <t xml:space="preserve">that directly supports the following categories: </t>
  </si>
  <si>
    <t xml:space="preserve">    II. Electrification of public transit and school buses, including battery </t>
  </si>
  <si>
    <t xml:space="preserve">        swap programs, and </t>
  </si>
  <si>
    <t xml:space="preserve">   III. Use or ownership of neighborhood electric vehicles, eBikes, </t>
  </si>
  <si>
    <t xml:space="preserve">        eScooters, eMotorcycles, and other micromobility solutions</t>
  </si>
  <si>
    <t xml:space="preserve">and electric vehicle infrastructure applications, developed in coordination </t>
  </si>
  <si>
    <t xml:space="preserve">with the California Workforce Development Board or local workforce </t>
  </si>
  <si>
    <t xml:space="preserve">development agencies, a community-based organization, or a California </t>
  </si>
  <si>
    <t>Community College.</t>
  </si>
  <si>
    <t>and heavy-duty EV charging.</t>
  </si>
  <si>
    <t xml:space="preserve">with, a Community Emission Reduction Plan created in response to </t>
  </si>
  <si>
    <t>AB 617 (Stats. 2017, ch. 136).</t>
  </si>
  <si>
    <t xml:space="preserve">advocates, local community-based organizations, and local municipalities, </t>
  </si>
  <si>
    <t xml:space="preserve">may develop and implement other projects that promote transportation </t>
  </si>
  <si>
    <t xml:space="preserve">electrification in disadvantaged and/or low-income communities and/or </t>
  </si>
  <si>
    <t xml:space="preserve">rural areas or for low-income individuals. These alternative projects are </t>
  </si>
  <si>
    <t>subject to approval by the Executive Officer, and once approved will be</t>
  </si>
  <si>
    <t xml:space="preserve">Applications submitted to the Executive Officer must include, and will be </t>
  </si>
  <si>
    <t>evaluated for approval based on, a complete description of the project,</t>
  </si>
  <si>
    <t xml:space="preserve">considered a holdback equity project under the LCFS regulation. </t>
  </si>
  <si>
    <t xml:space="preserve">demonstration that the project promotes transportation electrification in </t>
  </si>
  <si>
    <t xml:space="preserve">disadvantaged and/or low-income communities and/or rural areas or </t>
  </si>
  <si>
    <t xml:space="preserve">provides increased access to electric transportation for low-income </t>
  </si>
  <si>
    <t>individuals, and evidence that the project was developed in coordination</t>
  </si>
  <si>
    <t>organizations, and local municipalities.</t>
  </si>
  <si>
    <t xml:space="preserve">with local environmental justice advocates, local community-based </t>
  </si>
  <si>
    <t xml:space="preserve">transportation equipment (for example, electric forklifts, electric cargo </t>
  </si>
  <si>
    <t xml:space="preserve">handling equipment, electric transportation refrigeration units, electric </t>
  </si>
  <si>
    <t>buses, electric trucks, etc.).</t>
  </si>
  <si>
    <t>metering infrastructure, this is to include maintenance to direct investments</t>
  </si>
  <si>
    <t>in EV charging and metering infrastructure.</t>
  </si>
  <si>
    <t xml:space="preserve">charging stations, providing discounted or no-cost rides on electric public </t>
  </si>
  <si>
    <t>transit, etc.).</t>
  </si>
  <si>
    <t xml:space="preserve">fuel (for example, providing discounted or no-cost electricity for utilizing </t>
  </si>
  <si>
    <t>material to inform the public on the benefits of electric transportation. This</t>
  </si>
  <si>
    <t xml:space="preserve">could include information regarding the environmental, health and </t>
  </si>
  <si>
    <t xml:space="preserve">economic benefits of electric transportation, including a comparison of the </t>
  </si>
  <si>
    <t xml:space="preserve">total cost of electric transportation mode versus other alternatives (including </t>
  </si>
  <si>
    <t>the cost of refueling, servicing and maintenance, etc.).</t>
  </si>
  <si>
    <t>EV charging.</t>
  </si>
  <si>
    <t xml:space="preserve">       following areas: peak demand, rate pricing, grid emergencies, </t>
  </si>
  <si>
    <t xml:space="preserve">       potential power shutoffs, infrastructure deferral, renewable integration, </t>
  </si>
  <si>
    <t xml:space="preserve">       and/or other signals and grid needs to provide grid and customer </t>
  </si>
  <si>
    <t xml:space="preserve">       benefits.</t>
  </si>
  <si>
    <t xml:space="preserve">    I. Encouraging the optimization of EV charging through education in the</t>
  </si>
  <si>
    <t xml:space="preserve">   II. Providing program incentives to encourage driver participation in </t>
  </si>
  <si>
    <t xml:space="preserve">       monitored/managed charging, demand response, or vehicle-to-load / </t>
  </si>
  <si>
    <t xml:space="preserve">       vehicle-to_x0002_grid applications.</t>
  </si>
  <si>
    <t xml:space="preserve">  III. Supporting the deployment and installation of bidirectional charging </t>
  </si>
  <si>
    <t xml:space="preserve">       equipment.</t>
  </si>
  <si>
    <t xml:space="preserve">  IV. Other innovative approaches to promoting and managing EV charging </t>
  </si>
  <si>
    <t xml:space="preserve">        and discharging that provides benefits to customers and the grid.</t>
  </si>
  <si>
    <t>infrastructure, including load management software or outlet splitting.</t>
  </si>
  <si>
    <r>
      <rPr>
        <b/>
        <sz val="12"/>
        <color theme="1"/>
        <rFont val="Avenir Next LT Pro"/>
        <family val="2"/>
      </rPr>
      <t>1.</t>
    </r>
    <r>
      <rPr>
        <sz val="12"/>
        <color theme="1"/>
        <rFont val="Avenir Next LT Pro"/>
        <family val="2"/>
      </rPr>
      <t xml:space="preserve"> Electrification of drayage trucks as well as other medium-, heavy-duty, or </t>
    </r>
  </si>
  <si>
    <r>
      <rPr>
        <b/>
        <sz val="12"/>
        <color theme="1"/>
        <rFont val="Avenir Next LT Pro"/>
        <family val="2"/>
      </rPr>
      <t>2.</t>
    </r>
    <r>
      <rPr>
        <sz val="12"/>
        <color theme="1"/>
        <rFont val="Avenir Next LT Pro"/>
        <family val="2"/>
      </rPr>
      <t xml:space="preserve"> Investment in public EV charging infrastructure and EV charging </t>
    </r>
  </si>
  <si>
    <r>
      <rPr>
        <b/>
        <sz val="12"/>
        <color theme="1"/>
        <rFont val="Avenir Next LT Pro"/>
        <family val="2"/>
      </rPr>
      <t>3.</t>
    </r>
    <r>
      <rPr>
        <sz val="12"/>
        <color theme="1"/>
        <rFont val="Avenir Next LT Pro"/>
        <family val="2"/>
      </rPr>
      <t xml:space="preserve"> Investment in electric mobility solutions, such as EV sharing and ride </t>
    </r>
  </si>
  <si>
    <r>
      <rPr>
        <b/>
        <sz val="12"/>
        <color theme="1"/>
        <rFont val="Avenir Next LT Pro"/>
        <family val="2"/>
      </rPr>
      <t>4.</t>
    </r>
    <r>
      <rPr>
        <sz val="12"/>
        <color theme="1"/>
        <rFont val="Avenir Next LT Pro"/>
        <family val="2"/>
      </rPr>
      <t xml:space="preserve"> Additional rebates and incentives for low-income individuals beyond </t>
    </r>
  </si>
  <si>
    <r>
      <rPr>
        <b/>
        <sz val="12"/>
        <color theme="1"/>
        <rFont val="Avenir Next LT Pro"/>
        <family val="2"/>
      </rPr>
      <t>5.</t>
    </r>
    <r>
      <rPr>
        <sz val="12"/>
        <color theme="1"/>
        <rFont val="Avenir Next LT Pro"/>
        <family val="2"/>
      </rPr>
      <t xml:space="preserve"> Promoting use and additional incentives for use of public transit and </t>
    </r>
  </si>
  <si>
    <r>
      <rPr>
        <b/>
        <sz val="12"/>
        <color theme="1"/>
        <rFont val="Avenir Next LT Pro"/>
        <family val="2"/>
      </rPr>
      <t>6.</t>
    </r>
    <r>
      <rPr>
        <sz val="12"/>
        <color theme="1"/>
        <rFont val="Avenir Next LT Pro"/>
        <family val="2"/>
      </rPr>
      <t xml:space="preserve"> Re-skilling and workforce development for transportation electrification</t>
    </r>
  </si>
  <si>
    <r>
      <rPr>
        <b/>
        <sz val="12"/>
        <color theme="1"/>
        <rFont val="Avenir Next LT Pro"/>
        <family val="2"/>
      </rPr>
      <t>7.</t>
    </r>
    <r>
      <rPr>
        <sz val="12"/>
        <color theme="1"/>
        <rFont val="Avenir Next LT Pro"/>
        <family val="2"/>
      </rPr>
      <t xml:space="preserve"> Investments in grid-side distribution infrastructure necessary for medium- </t>
    </r>
  </si>
  <si>
    <r>
      <rPr>
        <b/>
        <sz val="12"/>
        <color theme="1"/>
        <rFont val="Avenir Next LT Pro"/>
        <family val="2"/>
      </rPr>
      <t>8.</t>
    </r>
    <r>
      <rPr>
        <sz val="12"/>
        <color theme="1"/>
        <rFont val="Avenir Next LT Pro"/>
        <family val="2"/>
      </rPr>
      <t xml:space="preserve"> Transportation electrification projects that are identified in, or consistent</t>
    </r>
  </si>
  <si>
    <r>
      <rPr>
        <b/>
        <sz val="12"/>
        <color theme="1"/>
        <rFont val="Avenir Next LT Pro"/>
        <family val="2"/>
      </rPr>
      <t>9.</t>
    </r>
    <r>
      <rPr>
        <sz val="12"/>
        <color theme="1"/>
        <rFont val="Avenir Next LT Pro"/>
        <family val="2"/>
      </rPr>
      <t xml:space="preserve"> Alternatively, EDUs, in coordination with local environmental justice </t>
    </r>
  </si>
  <si>
    <r>
      <rPr>
        <b/>
        <sz val="12"/>
        <color theme="1"/>
        <rFont val="Avenir Next LT Pro"/>
        <family val="2"/>
      </rPr>
      <t>1.</t>
    </r>
    <r>
      <rPr>
        <sz val="12"/>
        <color theme="1"/>
        <rFont val="Avenir Next LT Pro"/>
        <family val="2"/>
      </rPr>
      <t xml:space="preserve"> Investments in grid-side distribution infrastructure necessary for </t>
    </r>
  </si>
  <si>
    <r>
      <rPr>
        <b/>
        <sz val="12"/>
        <color theme="1"/>
        <rFont val="Avenir Next LT Pro"/>
        <family val="2"/>
      </rPr>
      <t>2.</t>
    </r>
    <r>
      <rPr>
        <sz val="12"/>
        <color theme="1"/>
        <rFont val="Avenir Next LT Pro"/>
        <family val="2"/>
      </rPr>
      <t xml:space="preserve"> Support for vehicle-grid integration with projects such as:</t>
    </r>
  </si>
  <si>
    <r>
      <rPr>
        <b/>
        <sz val="12"/>
        <color theme="1"/>
        <rFont val="Avenir Next LT Pro"/>
        <family val="2"/>
      </rPr>
      <t>3.</t>
    </r>
    <r>
      <rPr>
        <sz val="12"/>
        <color theme="1"/>
        <rFont val="Avenir Next LT Pro"/>
        <family val="2"/>
      </rPr>
      <t xml:space="preserve"> Hardware and software that decrease the cost of or avoid updates to </t>
    </r>
  </si>
  <si>
    <r>
      <rPr>
        <b/>
        <sz val="12"/>
        <color theme="1"/>
        <rFont val="Avenir Next LT Pro"/>
        <family val="2"/>
      </rPr>
      <t xml:space="preserve">1. </t>
    </r>
    <r>
      <rPr>
        <sz val="12"/>
        <color theme="1"/>
        <rFont val="Avenir Next LT Pro"/>
        <family val="2"/>
      </rPr>
      <t xml:space="preserve">Providing incentive support for purchasing/leasing of EVs or other electric </t>
    </r>
  </si>
  <si>
    <r>
      <rPr>
        <b/>
        <sz val="12"/>
        <color theme="1"/>
        <rFont val="Avenir Next LT Pro"/>
        <family val="2"/>
      </rPr>
      <t>2.</t>
    </r>
    <r>
      <rPr>
        <sz val="12"/>
        <color theme="1"/>
        <rFont val="Avenir Next LT Pro"/>
        <family val="2"/>
      </rPr>
      <t xml:space="preserve"> Providing incentive or direct investment for installing EV charging or </t>
    </r>
  </si>
  <si>
    <r>
      <rPr>
        <b/>
        <sz val="12"/>
        <color theme="1"/>
        <rFont val="Avenir Next LT Pro"/>
        <family val="2"/>
      </rPr>
      <t>3.</t>
    </r>
    <r>
      <rPr>
        <sz val="12"/>
        <color theme="1"/>
        <rFont val="Avenir Next LT Pro"/>
        <family val="2"/>
      </rPr>
      <t xml:space="preserve"> Providing rebates or other incentive for using electricity as a transportation</t>
    </r>
  </si>
  <si>
    <r>
      <rPr>
        <b/>
        <sz val="12"/>
        <color theme="1"/>
        <rFont val="Avenir Next LT Pro"/>
        <family val="2"/>
      </rPr>
      <t>4.</t>
    </r>
    <r>
      <rPr>
        <sz val="12"/>
        <color theme="1"/>
        <rFont val="Avenir Next LT Pro"/>
        <family val="2"/>
      </rPr>
      <t xml:space="preserve"> Marketing, education, outreach programs to provide information and </t>
    </r>
  </si>
  <si>
    <r>
      <rPr>
        <b/>
        <sz val="12"/>
        <color theme="1"/>
        <rFont val="Avenir Next LT Pro"/>
        <family val="2"/>
      </rPr>
      <t>6.</t>
    </r>
    <r>
      <rPr>
        <sz val="12"/>
        <color theme="1"/>
        <rFont val="Avenir Next LT Pro"/>
        <family val="2"/>
      </rPr>
      <t xml:space="preserve"> Expansion of EV fleet &amp; EV fleet maintenance.</t>
    </r>
  </si>
  <si>
    <t>Electricity credits carried over from the previous calendar year</t>
  </si>
  <si>
    <t>Electricity credits issued during the calendar year</t>
  </si>
  <si>
    <t>Electricity credits sold or transferred during the calendar year</t>
  </si>
  <si>
    <t>Electricity credits carried over to the the next calendar year</t>
  </si>
  <si>
    <t>Proceeds resulting from electricity credits sold during the calendar year</t>
  </si>
  <si>
    <t>Proceeds carried over from electricity credits sold in the previous calendar year</t>
  </si>
  <si>
    <t>Electricity credit proceeds spent during the calendar year</t>
  </si>
  <si>
    <t>Electricity credit proceeds carried over to the calendar year</t>
  </si>
  <si>
    <t>Proceeds spent on base &amp; holdback projects</t>
  </si>
  <si>
    <t>Non-base, non-holdback project credit proceeds spent during the calendar year</t>
  </si>
  <si>
    <t>Total credits carried over from the previous calendar year</t>
  </si>
  <si>
    <t>Total credits generated during the calendar year</t>
  </si>
  <si>
    <t>Total credits sold or transfered during the calendar year</t>
  </si>
  <si>
    <t>Proceeds resulting from total credits sold during the calendar year</t>
  </si>
  <si>
    <t>Electricity credits generated during the calendar year</t>
  </si>
  <si>
    <t>Total Number of Base Credits Issued in Calendar Quarters</t>
  </si>
  <si>
    <t>Total Number of Base &amp; Holdback Credits Sold in Calendar Quarters</t>
  </si>
  <si>
    <t>Proceeds from sale of Base &amp; Holdback Credits in Calendar Year</t>
  </si>
  <si>
    <t>Base Credit Proceeds from Calendar Quarters transferred to CFR</t>
  </si>
  <si>
    <t>Holdback Credit Proceeds Spent in the Calendar Year</t>
  </si>
  <si>
    <t>Minimum Holdback Equity Spend Requirement</t>
  </si>
  <si>
    <t>EDU Average Base Credit Price</t>
  </si>
  <si>
    <t>Total credits carried over to the next calendar year</t>
  </si>
  <si>
    <t>Electricity credits carried over to the next calendar year</t>
  </si>
  <si>
    <t>Electricity credit proceeds carried over to the next calendar year</t>
  </si>
  <si>
    <t>Total Number of Holdback Credits Held from the previous calendar year</t>
  </si>
  <si>
    <t>Equity Spend "Make Up" to include for the next year</t>
  </si>
  <si>
    <t>Equity Project Administration Cost "Make Up" to include for the next calendar year</t>
  </si>
  <si>
    <t>Remaining Holdback Credits unsold in the calendar year</t>
  </si>
  <si>
    <t>Non EDUs</t>
  </si>
  <si>
    <r>
      <rPr>
        <sz val="12"/>
        <rFont val="Avenir Next LT Pro"/>
        <family val="2"/>
      </rPr>
      <t xml:space="preserve">Refer to </t>
    </r>
    <r>
      <rPr>
        <u/>
        <sz val="12"/>
        <rFont val="Avenir Next LT Pro"/>
        <family val="2"/>
      </rPr>
      <t>LCFS Guidance Document 20-03</t>
    </r>
    <r>
      <rPr>
        <sz val="12"/>
        <rFont val="Avenir Next LT Pro"/>
        <family val="2"/>
      </rPr>
      <t xml:space="preserve"> for additional information.</t>
    </r>
  </si>
  <si>
    <r>
      <rPr>
        <b/>
        <sz val="12"/>
        <color theme="1"/>
        <rFont val="Avenir Next LT Pro"/>
        <family val="2"/>
      </rPr>
      <t>5.</t>
    </r>
    <r>
      <rPr>
        <sz val="12"/>
        <color theme="1"/>
        <rFont val="Avenir Next LT Pro"/>
        <family val="2"/>
      </rPr>
      <t xml:space="preserve"> Administrative costs associated with electrification efforts, such as: salaries, </t>
    </r>
  </si>
  <si>
    <t xml:space="preserve">wages and benefits of employees who perform administrative functions, </t>
  </si>
  <si>
    <t xml:space="preserve">payroll, personnel, accounting, and budgeting; facility and occupancy costs </t>
  </si>
  <si>
    <t xml:space="preserve">directly associated with administrative functions; computer support services;  </t>
  </si>
  <si>
    <t xml:space="preserve">training, travel, and licenses directly associated with administrative functions; </t>
  </si>
  <si>
    <t xml:space="preserve">taxes, interest, and general insurance; cost of LCFS verification; utility </t>
  </si>
  <si>
    <t>overhead; start-up costs; and general expenses.</t>
  </si>
  <si>
    <t>Total Electricity Proceeds Spent</t>
  </si>
  <si>
    <r>
      <rPr>
        <b/>
        <sz val="12"/>
        <rFont val="Avenir Next LT Pro"/>
        <family val="2"/>
      </rPr>
      <t>All Entities</t>
    </r>
    <r>
      <rPr>
        <sz val="12"/>
        <rFont val="Avenir Next LT Pro"/>
        <family val="2"/>
      </rPr>
      <t xml:space="preserve"> must complete worksheet (2) "Electricity Credit Report" including descriptions on how the credit proceeds were spent.  
Examples of projects that further transporation electrification efforts in California are shown in the  (5) Eligible Project Types worksheet. The "Additional Projects" column are to give entities clarity on pre-approved "Transportation Electrification" projects but it is not an exhaustive list.
</t>
    </r>
    <r>
      <rPr>
        <b/>
        <sz val="12"/>
        <rFont val="Avenir Next LT Pro"/>
        <family val="2"/>
      </rPr>
      <t>Electrical Distribution Utilties</t>
    </r>
    <r>
      <rPr>
        <sz val="12"/>
        <rFont val="Avenir Next LT Pro"/>
        <family val="2"/>
      </rPr>
      <t xml:space="preserve"> must complete worksheets (3) and (4). Projects must meet the requirements of section 95483(c)(1)(A)5.a.  Spending declared in worksheet (2) should </t>
    </r>
    <r>
      <rPr>
        <u/>
        <sz val="12"/>
        <rFont val="Avenir Next LT Pro"/>
        <family val="2"/>
      </rPr>
      <t>not</t>
    </r>
    <r>
      <rPr>
        <sz val="12"/>
        <rFont val="Avenir Next LT Pro"/>
        <family val="2"/>
      </rPr>
      <t xml:space="preserve"> be included in worksheet (4), and vice versa.
</t>
    </r>
    <r>
      <rPr>
        <b/>
        <sz val="12"/>
        <rFont val="Avenir Next LT Pro"/>
        <family val="2"/>
      </rPr>
      <t>Aggregators</t>
    </r>
    <r>
      <rPr>
        <sz val="12"/>
        <rFont val="Avenir Next LT Pro"/>
        <family val="2"/>
      </rPr>
      <t xml:space="preserve"> can report up to 20 designee entities in worksheet (2).  If an Aggregator reports for additional entities, please submit additional copies of this template.</t>
    </r>
  </si>
  <si>
    <t>Base Credit Transaction Costs</t>
  </si>
  <si>
    <t>Holdback Credit Proceeds spent on Other Holdback Projects</t>
  </si>
  <si>
    <t>Remaining Holdback Credits Proceeds unspent in the calendar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</si>
</sst>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0_);_(&quot;$&quot;* \(#,##0\);_(&quot;$&quot;* &quot;-&quot;_);_(@_)"/>
    <numFmt numFmtId="44" formatCode="_(&quot;$&quot;* #,##0.00_);_(&quot;$&quot;* \(#,##0.00\);_(&quot;$&quot;* &quot;-&quot;??_);_(@_)"/>
    <numFmt numFmtId="164" formatCode="_(&quot;$&quot;* #,##0_);_(&quot;$&quot;* \(#,##0\);_(&quot;$&quot;* &quot;-&quot;??_);_(@_)"/>
  </numFmts>
  <fonts count="23" x14ac:knownFonts="1">
    <font>
      <sz val="11"/>
      <color theme="1"/>
      <name val="Calibri"/>
      <family val="2"/>
      <scheme val="minor"/>
    </font>
    <font>
      <sz val="11"/>
      <color theme="1"/>
      <name val="Calibri"/>
      <family val="2"/>
      <scheme val="minor"/>
    </font>
    <font>
      <u/>
      <sz val="11"/>
      <color theme="10"/>
      <name val="Calibri"/>
      <family val="2"/>
      <scheme val="minor"/>
    </font>
    <font>
      <b/>
      <sz val="11"/>
      <color theme="0"/>
      <name val="Calibri"/>
      <family val="2"/>
      <scheme val="minor"/>
    </font>
    <font>
      <b/>
      <sz val="11"/>
      <color theme="1"/>
      <name val="Calibri"/>
      <family val="2"/>
      <scheme val="minor"/>
    </font>
    <font>
      <sz val="9"/>
      <color indexed="81"/>
      <name val="Tahoma"/>
      <family val="2"/>
    </font>
    <font>
      <sz val="12"/>
      <color theme="1"/>
      <name val="Avenir Next LT Pro"/>
      <family val="2"/>
    </font>
    <font>
      <b/>
      <sz val="14"/>
      <color rgb="FF000000"/>
      <name val="Avenir Next LT Pro"/>
      <family val="2"/>
    </font>
    <font>
      <sz val="11"/>
      <color rgb="FF000000"/>
      <name val="Avenir Next LT Pro"/>
      <family val="2"/>
    </font>
    <font>
      <b/>
      <sz val="12"/>
      <name val="Avenir Next LT Pro"/>
      <family val="2"/>
    </font>
    <font>
      <b/>
      <sz val="12"/>
      <color theme="1"/>
      <name val="Avenir Next LT Pro"/>
      <family val="2"/>
    </font>
    <font>
      <b/>
      <sz val="11"/>
      <color rgb="FF000000"/>
      <name val="Avenir Next LT Pro"/>
      <family val="2"/>
    </font>
    <font>
      <b/>
      <sz val="14"/>
      <color theme="1"/>
      <name val="Avenir Next LT Pro"/>
      <family val="2"/>
    </font>
    <font>
      <sz val="11"/>
      <color theme="1"/>
      <name val="Avenir Next LT Pro"/>
      <family val="2"/>
    </font>
    <font>
      <sz val="12"/>
      <color theme="0"/>
      <name val="Avenir Next LT Pro"/>
      <family val="2"/>
    </font>
    <font>
      <b/>
      <sz val="12"/>
      <color theme="0"/>
      <name val="Avenir Next LT Pro"/>
      <family val="2"/>
    </font>
    <font>
      <u/>
      <sz val="12"/>
      <color rgb="FF0F5A7C"/>
      <name val="Avenir Next LT Pro"/>
      <family val="2"/>
    </font>
    <font>
      <u/>
      <sz val="12"/>
      <name val="Avenir Next LT Pro"/>
      <family val="2"/>
    </font>
    <font>
      <sz val="12"/>
      <name val="Avenir Next LT Pro"/>
      <family val="2"/>
    </font>
    <font>
      <u/>
      <sz val="12"/>
      <color theme="10"/>
      <name val="Avenir Next LT Pro"/>
      <family val="2"/>
    </font>
    <font>
      <sz val="12"/>
      <color rgb="FFFF0000"/>
      <name val="Avenir Next LT Pro"/>
      <family val="2"/>
    </font>
    <font>
      <sz val="12"/>
      <color rgb="FF000000"/>
      <name val="Avenir Next LT Pro"/>
      <family val="2"/>
    </font>
    <font>
      <sz val="9"/>
      <color indexed="81"/>
      <name val="Tahoma"/>
      <charset val="1"/>
    </font>
  </fonts>
  <fills count="9">
    <fill>
      <patternFill patternType="none"/>
    </fill>
    <fill>
      <patternFill patternType="gray125"/>
    </fill>
    <fill>
      <patternFill patternType="solid">
        <fgColor rgb="FF36A393"/>
        <bgColor indexed="64"/>
      </patternFill>
    </fill>
    <fill>
      <patternFill patternType="solid">
        <fgColor rgb="FFFDB727"/>
        <bgColor indexed="64"/>
      </patternFill>
    </fill>
    <fill>
      <patternFill patternType="solid">
        <fgColor rgb="FF4D4D4F"/>
        <bgColor indexed="64"/>
      </patternFill>
    </fill>
    <fill>
      <patternFill patternType="solid">
        <fgColor theme="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2"/>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rgb="FF000000"/>
      </right>
      <top/>
      <bottom/>
      <diagonal/>
    </border>
    <border>
      <left/>
      <right style="thin">
        <color rgb="FF000000"/>
      </right>
      <top/>
      <bottom style="thin">
        <color rgb="FF000000"/>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thin">
        <color auto="1"/>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rgb="FF000000"/>
      </right>
      <top style="thin">
        <color auto="1"/>
      </top>
      <bottom style="thin">
        <color auto="1"/>
      </bottom>
      <diagonal/>
    </border>
    <border>
      <left/>
      <right/>
      <top style="thin">
        <color auto="1"/>
      </top>
      <bottom/>
      <diagonal/>
    </border>
  </borders>
  <cellStyleXfs count="4">
    <xf numFmtId="0" fontId="0" fillId="0" borderId="0"/>
    <xf numFmtId="0" fontId="2"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171">
    <xf numFmtId="0" fontId="0" fillId="0" borderId="0" xfId="0"/>
    <xf numFmtId="0" fontId="4" fillId="3" borderId="0" xfId="0" applyFont="1" applyFill="1"/>
    <xf numFmtId="0" fontId="3" fillId="2" borderId="0" xfId="0" applyFont="1" applyFill="1"/>
    <xf numFmtId="0" fontId="3" fillId="4" borderId="0" xfId="0" applyFont="1" applyFill="1"/>
    <xf numFmtId="0" fontId="6" fillId="5" borderId="0" xfId="0" applyFont="1" applyFill="1"/>
    <xf numFmtId="0" fontId="7" fillId="5" borderId="0" xfId="0" applyFont="1" applyFill="1" applyAlignment="1">
      <alignment horizontal="center"/>
    </xf>
    <xf numFmtId="0" fontId="8" fillId="5" borderId="0" xfId="0" applyFont="1" applyFill="1" applyAlignment="1">
      <alignment horizontal="center"/>
    </xf>
    <xf numFmtId="1" fontId="9" fillId="6" borderId="5" xfId="0" applyNumberFormat="1" applyFont="1" applyFill="1" applyBorder="1" applyAlignment="1" applyProtection="1">
      <alignment horizontal="center"/>
      <protection locked="0"/>
    </xf>
    <xf numFmtId="0" fontId="6" fillId="0" borderId="0" xfId="0" applyFont="1" applyAlignment="1">
      <alignment horizontal="right" wrapText="1"/>
    </xf>
    <xf numFmtId="0" fontId="6" fillId="6" borderId="1" xfId="0" applyFont="1" applyFill="1" applyBorder="1" applyProtection="1">
      <protection locked="0"/>
    </xf>
    <xf numFmtId="0" fontId="6" fillId="5" borderId="0" xfId="0" applyFont="1" applyFill="1" applyAlignment="1">
      <alignment vertical="center"/>
    </xf>
    <xf numFmtId="3" fontId="6" fillId="7" borderId="1" xfId="0" applyNumberFormat="1" applyFont="1" applyFill="1" applyBorder="1" applyAlignment="1">
      <alignment horizontal="right" vertical="center"/>
    </xf>
    <xf numFmtId="0" fontId="6" fillId="0" borderId="0" xfId="0" applyFont="1"/>
    <xf numFmtId="164" fontId="6" fillId="6" borderId="1" xfId="0" applyNumberFormat="1" applyFont="1" applyFill="1" applyBorder="1" applyAlignment="1" applyProtection="1">
      <alignment vertical="center"/>
      <protection locked="0"/>
    </xf>
    <xf numFmtId="164" fontId="6" fillId="7" borderId="1" xfId="0" applyNumberFormat="1" applyFont="1" applyFill="1" applyBorder="1" applyAlignment="1">
      <alignment vertical="center"/>
    </xf>
    <xf numFmtId="0" fontId="6" fillId="5" borderId="0" xfId="0" applyFont="1" applyFill="1" applyAlignment="1">
      <alignment horizontal="right" wrapText="1"/>
    </xf>
    <xf numFmtId="164" fontId="10" fillId="0" borderId="10" xfId="0" applyNumberFormat="1" applyFont="1" applyBorder="1" applyAlignment="1">
      <alignment horizontal="center" vertical="center"/>
    </xf>
    <xf numFmtId="0" fontId="10" fillId="5" borderId="0" xfId="0" applyFont="1" applyFill="1" applyAlignment="1">
      <alignment horizontal="center"/>
    </xf>
    <xf numFmtId="0" fontId="10" fillId="5" borderId="0" xfId="0" applyFont="1" applyFill="1" applyAlignment="1">
      <alignment horizontal="center" wrapText="1"/>
    </xf>
    <xf numFmtId="44" fontId="6" fillId="5" borderId="0" xfId="0" applyNumberFormat="1" applyFont="1" applyFill="1"/>
    <xf numFmtId="0" fontId="9" fillId="0" borderId="4" xfId="0" applyFont="1" applyBorder="1" applyAlignment="1">
      <alignment horizontal="right"/>
    </xf>
    <xf numFmtId="0" fontId="10" fillId="5" borderId="0" xfId="0" applyFont="1" applyFill="1"/>
    <xf numFmtId="44" fontId="10" fillId="5" borderId="0" xfId="0" applyNumberFormat="1" applyFont="1" applyFill="1"/>
    <xf numFmtId="0" fontId="11" fillId="5" borderId="0" xfId="0" applyFont="1" applyFill="1" applyAlignment="1">
      <alignment horizontal="center"/>
    </xf>
    <xf numFmtId="0" fontId="13" fillId="0" borderId="0" xfId="0" applyFont="1" applyAlignment="1">
      <alignment horizontal="centerContinuous"/>
    </xf>
    <xf numFmtId="0" fontId="6" fillId="0" borderId="0" xfId="0" applyFont="1" applyAlignment="1">
      <alignment horizontal="centerContinuous"/>
    </xf>
    <xf numFmtId="0" fontId="13" fillId="0" borderId="0" xfId="0" applyFont="1"/>
    <xf numFmtId="0" fontId="6" fillId="0" borderId="0" xfId="0" applyFont="1" applyAlignment="1">
      <alignment vertical="center"/>
    </xf>
    <xf numFmtId="0" fontId="12" fillId="0" borderId="0" xfId="0" applyFont="1" applyAlignment="1">
      <alignment horizontal="centerContinuous"/>
    </xf>
    <xf numFmtId="0" fontId="6" fillId="0" borderId="13" xfId="0" applyFont="1" applyBorder="1" applyAlignment="1">
      <alignment vertical="center"/>
    </xf>
    <xf numFmtId="0" fontId="6" fillId="0" borderId="12" xfId="0" applyFont="1" applyBorder="1"/>
    <xf numFmtId="0" fontId="6" fillId="0" borderId="0" xfId="0" applyFont="1" applyAlignment="1">
      <alignment wrapText="1"/>
    </xf>
    <xf numFmtId="42" fontId="6" fillId="6" borderId="1" xfId="0" applyNumberFormat="1" applyFont="1" applyFill="1" applyBorder="1" applyProtection="1">
      <protection locked="0"/>
    </xf>
    <xf numFmtId="44" fontId="6" fillId="6" borderId="1" xfId="0" applyNumberFormat="1" applyFont="1" applyFill="1" applyBorder="1" applyProtection="1">
      <protection locked="0"/>
    </xf>
    <xf numFmtId="0" fontId="0" fillId="0" borderId="0" xfId="0" applyAlignment="1">
      <alignment wrapText="1"/>
    </xf>
    <xf numFmtId="0" fontId="6" fillId="6" borderId="1" xfId="0" applyFont="1" applyFill="1" applyBorder="1" applyAlignment="1" applyProtection="1">
      <alignment horizontal="left" vertical="center" wrapText="1"/>
      <protection locked="0"/>
    </xf>
    <xf numFmtId="44" fontId="6" fillId="6" borderId="1" xfId="0" applyNumberFormat="1" applyFont="1" applyFill="1" applyBorder="1" applyAlignment="1" applyProtection="1">
      <alignment vertical="center" wrapText="1"/>
      <protection locked="0"/>
    </xf>
    <xf numFmtId="0" fontId="6" fillId="6" borderId="1" xfId="0" applyFont="1" applyFill="1" applyBorder="1" applyAlignment="1" applyProtection="1">
      <alignment horizontal="left" vertical="top" wrapText="1"/>
      <protection locked="0"/>
    </xf>
    <xf numFmtId="1" fontId="9" fillId="7" borderId="1" xfId="0" applyNumberFormat="1" applyFont="1" applyFill="1" applyBorder="1" applyAlignment="1">
      <alignment horizontal="center"/>
    </xf>
    <xf numFmtId="0" fontId="9" fillId="0" borderId="0" xfId="0" applyFont="1" applyAlignment="1">
      <alignment horizontal="right"/>
    </xf>
    <xf numFmtId="1" fontId="0" fillId="0" borderId="0" xfId="0" applyNumberFormat="1"/>
    <xf numFmtId="44" fontId="0" fillId="0" borderId="0" xfId="0" applyNumberFormat="1"/>
    <xf numFmtId="44" fontId="3" fillId="2" borderId="0" xfId="0" applyNumberFormat="1" applyFont="1" applyFill="1"/>
    <xf numFmtId="44" fontId="0" fillId="0" borderId="0" xfId="0" applyNumberFormat="1" applyAlignment="1">
      <alignment wrapText="1"/>
    </xf>
    <xf numFmtId="44" fontId="4" fillId="3" borderId="0" xfId="0" applyNumberFormat="1" applyFont="1" applyFill="1"/>
    <xf numFmtId="0" fontId="10" fillId="5" borderId="0" xfId="0" applyFont="1" applyFill="1" applyAlignment="1">
      <alignment horizontal="right" vertical="center" wrapText="1"/>
    </xf>
    <xf numFmtId="0" fontId="6" fillId="5" borderId="0" xfId="0" applyFont="1" applyFill="1" applyAlignment="1">
      <alignment horizontal="right" vertical="center" wrapText="1"/>
    </xf>
    <xf numFmtId="0" fontId="15" fillId="5" borderId="7" xfId="0" applyFont="1" applyFill="1" applyBorder="1"/>
    <xf numFmtId="0" fontId="6" fillId="5" borderId="8" xfId="0" applyFont="1" applyFill="1" applyBorder="1" applyAlignment="1">
      <alignment wrapText="1"/>
    </xf>
    <xf numFmtId="0" fontId="6" fillId="5" borderId="8" xfId="0" applyFont="1" applyFill="1" applyBorder="1"/>
    <xf numFmtId="0" fontId="16" fillId="5" borderId="8" xfId="1" applyFont="1" applyFill="1" applyBorder="1"/>
    <xf numFmtId="0" fontId="6" fillId="5" borderId="9" xfId="0" applyFont="1" applyFill="1" applyBorder="1"/>
    <xf numFmtId="0" fontId="17" fillId="5" borderId="0" xfId="1" applyFont="1" applyFill="1"/>
    <xf numFmtId="0" fontId="18" fillId="5" borderId="0" xfId="0" applyFont="1" applyFill="1" applyAlignment="1">
      <alignment wrapText="1"/>
    </xf>
    <xf numFmtId="0" fontId="18" fillId="5" borderId="0" xfId="0" applyFont="1" applyFill="1"/>
    <xf numFmtId="0" fontId="9" fillId="5" borderId="0" xfId="0" applyFont="1" applyFill="1"/>
    <xf numFmtId="0" fontId="6" fillId="5" borderId="0" xfId="0" quotePrefix="1" applyFont="1" applyFill="1" applyAlignment="1">
      <alignment horizontal="right" vertical="top"/>
    </xf>
    <xf numFmtId="0" fontId="15" fillId="5" borderId="0" xfId="0" applyFont="1" applyFill="1"/>
    <xf numFmtId="0" fontId="9" fillId="6" borderId="0" xfId="0" applyFont="1" applyFill="1" applyAlignment="1">
      <alignment horizontal="left" indent="1"/>
    </xf>
    <xf numFmtId="0" fontId="9" fillId="7" borderId="0" xfId="0" applyFont="1" applyFill="1" applyAlignment="1">
      <alignment horizontal="left" indent="1"/>
    </xf>
    <xf numFmtId="0" fontId="9" fillId="5" borderId="0" xfId="0" applyFont="1" applyFill="1" applyAlignment="1">
      <alignment horizontal="left" indent="1"/>
    </xf>
    <xf numFmtId="0" fontId="18" fillId="5" borderId="0" xfId="0" applyFont="1" applyFill="1" applyAlignment="1">
      <alignment vertical="center" wrapText="1"/>
    </xf>
    <xf numFmtId="0" fontId="17" fillId="5" borderId="0" xfId="1" applyFont="1" applyFill="1" applyAlignment="1">
      <alignment horizontal="right"/>
    </xf>
    <xf numFmtId="0" fontId="16" fillId="5" borderId="0" xfId="1" applyFont="1" applyFill="1" applyAlignment="1">
      <alignment horizontal="left" indent="1"/>
    </xf>
    <xf numFmtId="0" fontId="16" fillId="5" borderId="0" xfId="1" applyFont="1" applyFill="1"/>
    <xf numFmtId="0" fontId="6" fillId="5" borderId="0" xfId="0" applyFont="1" applyFill="1" applyAlignment="1">
      <alignment horizontal="left" indent="1"/>
    </xf>
    <xf numFmtId="0" fontId="8" fillId="5" borderId="0" xfId="0" applyFont="1" applyFill="1" applyAlignment="1">
      <alignment horizontal="left" indent="1"/>
    </xf>
    <xf numFmtId="0" fontId="6" fillId="5" borderId="0" xfId="0" applyFont="1" applyFill="1" applyAlignment="1">
      <alignment horizontal="left" wrapText="1" indent="1"/>
    </xf>
    <xf numFmtId="0" fontId="8" fillId="5" borderId="0" xfId="0" applyFont="1" applyFill="1" applyAlignment="1">
      <alignment horizontal="left" wrapText="1" indent="1"/>
    </xf>
    <xf numFmtId="0" fontId="6" fillId="0" borderId="0" xfId="0" applyFont="1" applyAlignment="1">
      <alignment horizontal="left"/>
    </xf>
    <xf numFmtId="0" fontId="6" fillId="0" borderId="0" xfId="0" applyFont="1" applyAlignment="1">
      <alignment horizontal="right"/>
    </xf>
    <xf numFmtId="0" fontId="13" fillId="0" borderId="12" xfId="0" applyFont="1" applyBorder="1"/>
    <xf numFmtId="0" fontId="19" fillId="0" borderId="0" xfId="1" applyFont="1" applyFill="1"/>
    <xf numFmtId="9" fontId="6" fillId="0" borderId="0" xfId="2" applyFont="1"/>
    <xf numFmtId="9" fontId="6" fillId="0" borderId="0" xfId="0" applyNumberFormat="1" applyFont="1"/>
    <xf numFmtId="0" fontId="10" fillId="0" borderId="0" xfId="0" applyFont="1" applyAlignment="1">
      <alignment horizontal="right" vertical="center"/>
    </xf>
    <xf numFmtId="0" fontId="6" fillId="6" borderId="1" xfId="0" applyFont="1" applyFill="1" applyBorder="1" applyAlignment="1" applyProtection="1">
      <alignment horizontal="left" wrapText="1"/>
      <protection locked="0"/>
    </xf>
    <xf numFmtId="0" fontId="10" fillId="0" borderId="0" xfId="0" applyFont="1" applyAlignment="1">
      <alignment horizontal="center" vertical="top" wrapText="1"/>
    </xf>
    <xf numFmtId="0" fontId="10" fillId="0" borderId="0" xfId="0" applyFont="1" applyAlignment="1">
      <alignment vertical="center"/>
    </xf>
    <xf numFmtId="0" fontId="13" fillId="0" borderId="6" xfId="0" applyFont="1" applyBorder="1"/>
    <xf numFmtId="0" fontId="6" fillId="0" borderId="0" xfId="0" applyFont="1" applyAlignment="1">
      <alignment horizontal="center"/>
    </xf>
    <xf numFmtId="3" fontId="6" fillId="6" borderId="1" xfId="0" applyNumberFormat="1" applyFont="1" applyFill="1" applyBorder="1" applyProtection="1">
      <protection locked="0"/>
    </xf>
    <xf numFmtId="164" fontId="6" fillId="6" borderId="1" xfId="0" applyNumberFormat="1" applyFont="1" applyFill="1" applyBorder="1" applyProtection="1">
      <protection locked="0"/>
    </xf>
    <xf numFmtId="9" fontId="6" fillId="7" borderId="1" xfId="2" applyFont="1" applyFill="1" applyBorder="1" applyAlignment="1"/>
    <xf numFmtId="0" fontId="6" fillId="0" borderId="0" xfId="0" applyFont="1" applyAlignment="1">
      <alignment vertical="top"/>
    </xf>
    <xf numFmtId="0" fontId="14" fillId="0" borderId="0" xfId="0" applyFont="1" applyAlignment="1">
      <alignment horizontal="left"/>
    </xf>
    <xf numFmtId="0" fontId="14" fillId="5" borderId="0" xfId="0" applyFont="1" applyFill="1"/>
    <xf numFmtId="0" fontId="9" fillId="6" borderId="1" xfId="0" applyFont="1" applyFill="1" applyBorder="1" applyAlignment="1" applyProtection="1">
      <alignment horizontal="center" vertical="center"/>
      <protection locked="0"/>
    </xf>
    <xf numFmtId="0" fontId="9" fillId="6" borderId="1" xfId="0" applyFont="1" applyFill="1" applyBorder="1" applyAlignment="1" applyProtection="1">
      <alignment horizontal="center"/>
      <protection locked="0"/>
    </xf>
    <xf numFmtId="0" fontId="12" fillId="0" borderId="0" xfId="0" applyFont="1" applyAlignment="1">
      <alignment horizontal="center"/>
    </xf>
    <xf numFmtId="0" fontId="13" fillId="0" borderId="0" xfId="0" applyFont="1" applyAlignment="1">
      <alignment horizontal="center"/>
    </xf>
    <xf numFmtId="0" fontId="0" fillId="0" borderId="0" xfId="0" applyAlignment="1">
      <alignment horizontal="center"/>
    </xf>
    <xf numFmtId="0" fontId="6" fillId="0" borderId="0" xfId="0" applyFont="1" applyAlignment="1">
      <alignment horizontal="right" vertical="center"/>
    </xf>
    <xf numFmtId="0" fontId="0" fillId="0" borderId="0" xfId="0" applyAlignment="1">
      <alignment horizontal="right"/>
    </xf>
    <xf numFmtId="0" fontId="6" fillId="0" borderId="14" xfId="0" applyFont="1" applyBorder="1"/>
    <xf numFmtId="0" fontId="0" fillId="0" borderId="15" xfId="0" applyBorder="1"/>
    <xf numFmtId="0" fontId="0" fillId="0" borderId="15" xfId="0" applyBorder="1" applyAlignment="1">
      <alignment horizontal="center"/>
    </xf>
    <xf numFmtId="0" fontId="0" fillId="0" borderId="16" xfId="0" applyBorder="1"/>
    <xf numFmtId="0" fontId="6" fillId="5" borderId="17" xfId="0" applyFont="1" applyFill="1" applyBorder="1"/>
    <xf numFmtId="0" fontId="0" fillId="0" borderId="18" xfId="0" applyBorder="1"/>
    <xf numFmtId="0" fontId="21" fillId="5" borderId="17" xfId="0" applyFont="1" applyFill="1" applyBorder="1"/>
    <xf numFmtId="0" fontId="6" fillId="5" borderId="17" xfId="0" applyFont="1" applyFill="1" applyBorder="1" applyAlignment="1">
      <alignment horizontal="left"/>
    </xf>
    <xf numFmtId="0" fontId="6" fillId="0" borderId="17" xfId="0" applyFont="1" applyBorder="1"/>
    <xf numFmtId="0" fontId="6" fillId="0" borderId="19" xfId="0" applyFont="1" applyBorder="1"/>
    <xf numFmtId="0" fontId="0" fillId="0" borderId="20" xfId="0" applyBorder="1"/>
    <xf numFmtId="0" fontId="0" fillId="0" borderId="20" xfId="0" applyBorder="1" applyAlignment="1">
      <alignment horizontal="center"/>
    </xf>
    <xf numFmtId="0" fontId="0" fillId="0" borderId="21" xfId="0" applyBorder="1"/>
    <xf numFmtId="0" fontId="6" fillId="5" borderId="14" xfId="0" applyFont="1" applyFill="1" applyBorder="1"/>
    <xf numFmtId="0" fontId="6" fillId="5" borderId="19" xfId="0" applyFont="1" applyFill="1" applyBorder="1"/>
    <xf numFmtId="164" fontId="10" fillId="0" borderId="10" xfId="0" applyNumberFormat="1" applyFont="1" applyBorder="1" applyAlignment="1">
      <alignment horizontal="center" vertical="center" wrapText="1"/>
    </xf>
    <xf numFmtId="0" fontId="10" fillId="5" borderId="0" xfId="0" applyFont="1" applyFill="1" applyAlignment="1">
      <alignment horizontal="center" vertical="center" wrapText="1"/>
    </xf>
    <xf numFmtId="0" fontId="10" fillId="5" borderId="0" xfId="0" applyFont="1" applyFill="1" applyAlignment="1">
      <alignment horizontal="center" vertical="center"/>
    </xf>
    <xf numFmtId="0" fontId="0" fillId="0" borderId="12" xfId="0" applyBorder="1"/>
    <xf numFmtId="0" fontId="0" fillId="0" borderId="12" xfId="0" applyBorder="1" applyAlignment="1">
      <alignment wrapText="1"/>
    </xf>
    <xf numFmtId="0" fontId="14" fillId="0" borderId="0" xfId="0" applyFont="1" applyAlignment="1">
      <alignment horizontal="left" wrapText="1"/>
    </xf>
    <xf numFmtId="0" fontId="14" fillId="5" borderId="0" xfId="0" applyFont="1" applyFill="1" applyAlignment="1">
      <alignment horizontal="left"/>
    </xf>
    <xf numFmtId="0" fontId="14" fillId="5" borderId="0" xfId="0" applyFont="1" applyFill="1" applyAlignment="1">
      <alignment horizontal="left" wrapText="1"/>
    </xf>
    <xf numFmtId="3" fontId="6" fillId="0" borderId="0" xfId="0" applyNumberFormat="1" applyFont="1"/>
    <xf numFmtId="44" fontId="6" fillId="0" borderId="0" xfId="3" applyFont="1"/>
    <xf numFmtId="164" fontId="6" fillId="0" borderId="0" xfId="0" applyNumberFormat="1" applyFont="1"/>
    <xf numFmtId="3" fontId="0" fillId="0" borderId="0" xfId="0" applyNumberFormat="1"/>
    <xf numFmtId="9" fontId="0" fillId="0" borderId="0" xfId="0" applyNumberFormat="1"/>
    <xf numFmtId="0" fontId="17" fillId="0" borderId="0" xfId="1" applyFont="1" applyFill="1"/>
    <xf numFmtId="9" fontId="6" fillId="7" borderId="1" xfId="2" applyFont="1" applyFill="1" applyBorder="1" applyAlignment="1">
      <alignment horizontal="center"/>
    </xf>
    <xf numFmtId="0" fontId="6" fillId="0" borderId="11" xfId="0" applyFont="1" applyBorder="1" applyAlignment="1">
      <alignment horizontal="right" wrapText="1"/>
    </xf>
    <xf numFmtId="0" fontId="6" fillId="0" borderId="3" xfId="0" applyFont="1" applyBorder="1" applyAlignment="1">
      <alignment horizontal="right" wrapText="1"/>
    </xf>
    <xf numFmtId="0" fontId="6" fillId="5" borderId="3" xfId="0" applyFont="1" applyFill="1" applyBorder="1"/>
    <xf numFmtId="0" fontId="6" fillId="5" borderId="3" xfId="0" applyFont="1" applyFill="1" applyBorder="1" applyAlignment="1">
      <alignment horizontal="right" wrapText="1"/>
    </xf>
    <xf numFmtId="0" fontId="9" fillId="0" borderId="22" xfId="0" applyFont="1" applyBorder="1" applyAlignment="1">
      <alignment horizontal="right"/>
    </xf>
    <xf numFmtId="0" fontId="6" fillId="5" borderId="23" xfId="0" applyFont="1" applyFill="1" applyBorder="1" applyAlignment="1">
      <alignment horizontal="right" wrapText="1"/>
    </xf>
    <xf numFmtId="0" fontId="6" fillId="0" borderId="11" xfId="0" applyFont="1" applyBorder="1" applyAlignment="1">
      <alignment horizontal="right"/>
    </xf>
    <xf numFmtId="164" fontId="6" fillId="7" borderId="1" xfId="0" applyNumberFormat="1" applyFont="1" applyFill="1" applyBorder="1"/>
    <xf numFmtId="3" fontId="6" fillId="7" borderId="2" xfId="0" applyNumberFormat="1" applyFont="1" applyFill="1" applyBorder="1"/>
    <xf numFmtId="3" fontId="6" fillId="7" borderId="11" xfId="0" applyNumberFormat="1" applyFont="1" applyFill="1" applyBorder="1"/>
    <xf numFmtId="42" fontId="6" fillId="7" borderId="2" xfId="0" applyNumberFormat="1" applyFont="1" applyFill="1" applyBorder="1"/>
    <xf numFmtId="42" fontId="6" fillId="7" borderId="11" xfId="0" applyNumberFormat="1" applyFont="1" applyFill="1" applyBorder="1"/>
    <xf numFmtId="42" fontId="20" fillId="7" borderId="2" xfId="0" applyNumberFormat="1" applyFont="1" applyFill="1" applyBorder="1"/>
    <xf numFmtId="42" fontId="20" fillId="7" borderId="11" xfId="0" applyNumberFormat="1" applyFont="1" applyFill="1" applyBorder="1"/>
    <xf numFmtId="42" fontId="20" fillId="7" borderId="2" xfId="0" applyNumberFormat="1" applyFont="1" applyFill="1" applyBorder="1" applyAlignment="1">
      <alignment horizontal="center"/>
    </xf>
    <xf numFmtId="42" fontId="20" fillId="7" borderId="11" xfId="0" applyNumberFormat="1" applyFont="1" applyFill="1" applyBorder="1" applyAlignment="1">
      <alignment horizontal="center"/>
    </xf>
    <xf numFmtId="164" fontId="6" fillId="7" borderId="2" xfId="0" applyNumberFormat="1" applyFont="1" applyFill="1" applyBorder="1" applyAlignment="1" applyProtection="1">
      <alignment vertical="center"/>
      <protection locked="0"/>
    </xf>
    <xf numFmtId="164" fontId="6" fillId="7" borderId="11" xfId="0" applyNumberFormat="1" applyFont="1" applyFill="1" applyBorder="1" applyAlignment="1" applyProtection="1">
      <alignment vertical="center"/>
      <protection locked="0"/>
    </xf>
    <xf numFmtId="164" fontId="6" fillId="7" borderId="2" xfId="0" applyNumberFormat="1" applyFont="1" applyFill="1" applyBorder="1" applyAlignment="1">
      <alignment vertical="center"/>
    </xf>
    <xf numFmtId="164" fontId="6" fillId="7" borderId="11" xfId="0" applyNumberFormat="1" applyFont="1" applyFill="1" applyBorder="1" applyAlignment="1">
      <alignment vertical="center"/>
    </xf>
    <xf numFmtId="42" fontId="6" fillId="6" borderId="2" xfId="0" applyNumberFormat="1" applyFont="1" applyFill="1" applyBorder="1" applyProtection="1">
      <protection locked="0"/>
    </xf>
    <xf numFmtId="42" fontId="6" fillId="6" borderId="11" xfId="0" applyNumberFormat="1" applyFont="1" applyFill="1" applyBorder="1" applyProtection="1">
      <protection locked="0"/>
    </xf>
    <xf numFmtId="9" fontId="6" fillId="7" borderId="2" xfId="2" applyFont="1" applyFill="1" applyBorder="1" applyAlignment="1">
      <alignment horizontal="center"/>
    </xf>
    <xf numFmtId="9" fontId="6" fillId="7" borderId="11" xfId="2" applyFont="1" applyFill="1" applyBorder="1" applyAlignment="1">
      <alignment horizontal="center"/>
    </xf>
    <xf numFmtId="0" fontId="6" fillId="8" borderId="1" xfId="0" applyFont="1" applyFill="1" applyBorder="1" applyAlignment="1">
      <alignment horizontal="center"/>
    </xf>
    <xf numFmtId="0" fontId="6" fillId="0" borderId="10" xfId="0" applyFont="1" applyBorder="1" applyAlignment="1">
      <alignment horizontal="center"/>
    </xf>
    <xf numFmtId="3" fontId="6" fillId="6" borderId="2" xfId="0" applyNumberFormat="1" applyFont="1" applyFill="1" applyBorder="1" applyAlignment="1" applyProtection="1">
      <alignment horizontal="center"/>
      <protection locked="0"/>
    </xf>
    <xf numFmtId="3" fontId="6" fillId="6" borderId="11" xfId="0" applyNumberFormat="1" applyFont="1" applyFill="1" applyBorder="1" applyAlignment="1" applyProtection="1">
      <alignment horizontal="center"/>
      <protection locked="0"/>
    </xf>
    <xf numFmtId="3" fontId="6" fillId="7" borderId="2" xfId="0" applyNumberFormat="1" applyFont="1" applyFill="1" applyBorder="1" applyAlignment="1">
      <alignment horizontal="right" vertical="center"/>
    </xf>
    <xf numFmtId="3" fontId="6" fillId="7" borderId="11" xfId="0" applyNumberFormat="1" applyFont="1" applyFill="1" applyBorder="1" applyAlignment="1">
      <alignment horizontal="right" vertical="center"/>
    </xf>
    <xf numFmtId="3" fontId="6" fillId="6" borderId="2" xfId="0" applyNumberFormat="1" applyFont="1" applyFill="1" applyBorder="1" applyAlignment="1" applyProtection="1">
      <alignment vertical="center"/>
      <protection locked="0"/>
    </xf>
    <xf numFmtId="3" fontId="6" fillId="6" borderId="11" xfId="0" applyNumberFormat="1" applyFont="1" applyFill="1" applyBorder="1" applyAlignment="1" applyProtection="1">
      <alignment vertical="center"/>
      <protection locked="0"/>
    </xf>
    <xf numFmtId="3" fontId="6" fillId="7" borderId="2" xfId="0" applyNumberFormat="1" applyFont="1" applyFill="1" applyBorder="1" applyAlignment="1">
      <alignment vertical="center"/>
    </xf>
    <xf numFmtId="3" fontId="6" fillId="7" borderId="11" xfId="0" applyNumberFormat="1" applyFont="1" applyFill="1" applyBorder="1" applyAlignment="1">
      <alignment vertical="center"/>
    </xf>
    <xf numFmtId="164" fontId="6" fillId="6" borderId="2" xfId="0" applyNumberFormat="1" applyFont="1" applyFill="1" applyBorder="1" applyAlignment="1" applyProtection="1">
      <alignment vertical="center"/>
      <protection locked="0"/>
    </xf>
    <xf numFmtId="164" fontId="6" fillId="6" borderId="11" xfId="0" applyNumberFormat="1" applyFont="1" applyFill="1" applyBorder="1" applyAlignment="1" applyProtection="1">
      <alignment vertical="center"/>
      <protection locked="0"/>
    </xf>
    <xf numFmtId="0" fontId="6" fillId="7" borderId="2" xfId="0" applyFont="1" applyFill="1" applyBorder="1" applyProtection="1">
      <protection locked="0"/>
    </xf>
    <xf numFmtId="0" fontId="6" fillId="7" borderId="11" xfId="0" applyFont="1" applyFill="1" applyBorder="1" applyProtection="1">
      <protection locked="0"/>
    </xf>
    <xf numFmtId="0" fontId="10" fillId="6" borderId="2" xfId="0" applyFont="1" applyFill="1" applyBorder="1" applyAlignment="1">
      <alignment horizontal="center"/>
    </xf>
    <xf numFmtId="0" fontId="10" fillId="6" borderId="3" xfId="0" applyFont="1" applyFill="1" applyBorder="1" applyAlignment="1">
      <alignment horizontal="center"/>
    </xf>
    <xf numFmtId="0" fontId="10" fillId="6" borderId="11" xfId="0" applyFont="1" applyFill="1" applyBorder="1" applyAlignment="1">
      <alignment horizontal="center"/>
    </xf>
    <xf numFmtId="0" fontId="6" fillId="6" borderId="2" xfId="0" applyFont="1" applyFill="1" applyBorder="1" applyAlignment="1" applyProtection="1">
      <alignment wrapText="1"/>
      <protection locked="0"/>
    </xf>
    <xf numFmtId="0" fontId="6" fillId="6" borderId="3" xfId="0" applyFont="1" applyFill="1" applyBorder="1" applyAlignment="1" applyProtection="1">
      <alignment wrapText="1"/>
      <protection locked="0"/>
    </xf>
    <xf numFmtId="0" fontId="6" fillId="6" borderId="11" xfId="0" applyFont="1" applyFill="1" applyBorder="1" applyAlignment="1" applyProtection="1">
      <alignment wrapText="1"/>
      <protection locked="0"/>
    </xf>
    <xf numFmtId="0" fontId="6" fillId="6" borderId="2" xfId="0" applyFont="1" applyFill="1" applyBorder="1" applyProtection="1">
      <protection locked="0"/>
    </xf>
    <xf numFmtId="0" fontId="6" fillId="6" borderId="3" xfId="0" applyFont="1" applyFill="1" applyBorder="1" applyProtection="1">
      <protection locked="0"/>
    </xf>
    <xf numFmtId="0" fontId="6" fillId="6" borderId="11" xfId="0" applyFont="1" applyFill="1" applyBorder="1" applyProtection="1">
      <protection locked="0"/>
    </xf>
  </cellXfs>
  <cellStyles count="4">
    <cellStyle name="Currency" xfId="3" builtinId="4"/>
    <cellStyle name="Hyperlink" xfId="1" builtinId="8"/>
    <cellStyle name="Normal" xfId="0" builtinId="0"/>
    <cellStyle name="Percent" xfId="2" builtinId="5"/>
  </cellStyles>
  <dxfs count="11">
    <dxf>
      <font>
        <color theme="0"/>
      </font>
    </dxf>
    <dxf>
      <font>
        <color theme="0"/>
      </font>
    </dxf>
    <dxf>
      <fill>
        <patternFill patternType="none">
          <bgColor auto="1"/>
        </patternFill>
      </fill>
      <border>
        <left/>
        <right/>
        <top/>
        <bottom/>
        <vertical/>
        <horizontal/>
      </border>
    </dxf>
    <dxf>
      <fill>
        <patternFill patternType="gray125">
          <fgColor auto="1"/>
          <bgColor theme="0" tint="-0.14993743705557422"/>
        </patternFill>
      </fill>
    </dxf>
    <dxf>
      <font>
        <color theme="0"/>
      </font>
      <fill>
        <patternFill patternType="none">
          <bgColor auto="1"/>
        </patternFill>
      </fill>
      <border>
        <left/>
        <right/>
        <top/>
        <bottom/>
        <vertical/>
        <horizontal/>
      </border>
    </dxf>
    <dxf>
      <fill>
        <patternFill>
          <bgColor rgb="FFFF0000"/>
        </patternFill>
      </fill>
    </dxf>
    <dxf>
      <font>
        <strike val="0"/>
      </font>
      <fill>
        <patternFill>
          <bgColor rgb="FFFF0000"/>
        </patternFill>
      </fill>
    </dxf>
    <dxf>
      <font>
        <color theme="0"/>
      </font>
      <fill>
        <patternFill>
          <bgColor theme="0"/>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1F8BBF"/>
      <color rgb="FF4D4D4F"/>
      <color rgb="FF36A393"/>
      <color rgb="FFFDB727"/>
      <color rgb="FF0F5A7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tmp"/></Relationships>
</file>

<file path=xl/drawings/_rels/drawing2.xml.rels><?xml version="1.0" encoding="UTF-8" standalone="yes"?>
<Relationships xmlns="http://schemas.openxmlformats.org/package/2006/relationships"><Relationship Id="rId1" Type="http://schemas.openxmlformats.org/officeDocument/2006/relationships/image" Target="../media/image1.tmp"/></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1697355</xdr:colOff>
      <xdr:row>5</xdr:row>
      <xdr:rowOff>59055</xdr:rowOff>
    </xdr:to>
    <xdr:pic>
      <xdr:nvPicPr>
        <xdr:cNvPr id="5" name="Picture 2">
          <a:extLst>
            <a:ext uri="{FF2B5EF4-FFF2-40B4-BE49-F238E27FC236}">
              <a16:creationId xmlns:a16="http://schemas.microsoft.com/office/drawing/2014/main" id="{11874131-D4DA-D80F-2BF8-589D36C51D40}"/>
            </a:ext>
            <a:ext uri="{147F2762-F138-4A5C-976F-8EAC2B608ADB}">
              <a16:predDERef xmlns:a16="http://schemas.microsoft.com/office/drawing/2014/main" pred="{04D6A017-D2D8-9427-3869-C02FD9DB34FD}"/>
            </a:ext>
          </a:extLst>
        </xdr:cNvPr>
        <xdr:cNvPicPr>
          <a:picLocks noChangeAspect="1"/>
        </xdr:cNvPicPr>
      </xdr:nvPicPr>
      <xdr:blipFill>
        <a:blip xmlns:r="http://schemas.openxmlformats.org/officeDocument/2006/relationships" r:embed="rId1"/>
        <a:stretch>
          <a:fillRect/>
        </a:stretch>
      </xdr:blipFill>
      <xdr:spPr>
        <a:xfrm>
          <a:off x="0" y="0"/>
          <a:ext cx="1704975" cy="1285875"/>
        </a:xfrm>
        <a:prstGeom prst="rect">
          <a:avLst/>
        </a:prstGeom>
      </xdr:spPr>
    </xdr:pic>
    <xdr:clientData/>
  </xdr:twoCellAnchor>
  <xdr:twoCellAnchor editAs="oneCell">
    <xdr:from>
      <xdr:col>1</xdr:col>
      <xdr:colOff>152400</xdr:colOff>
      <xdr:row>37</xdr:row>
      <xdr:rowOff>9525</xdr:rowOff>
    </xdr:from>
    <xdr:to>
      <xdr:col>1</xdr:col>
      <xdr:colOff>5638800</xdr:colOff>
      <xdr:row>38</xdr:row>
      <xdr:rowOff>0</xdr:rowOff>
    </xdr:to>
    <xdr:pic>
      <xdr:nvPicPr>
        <xdr:cNvPr id="3" name="Picture 2">
          <a:extLst>
            <a:ext uri="{FF2B5EF4-FFF2-40B4-BE49-F238E27FC236}">
              <a16:creationId xmlns:a16="http://schemas.microsoft.com/office/drawing/2014/main" id="{DCFF98B1-EE64-A420-CF1F-D0422AB1BA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6115050"/>
          <a:ext cx="5486400" cy="1838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441337</xdr:colOff>
      <xdr:row>0</xdr:row>
      <xdr:rowOff>0</xdr:rowOff>
    </xdr:from>
    <xdr:to>
      <xdr:col>0</xdr:col>
      <xdr:colOff>2150122</xdr:colOff>
      <xdr:row>5</xdr:row>
      <xdr:rowOff>55886</xdr:rowOff>
    </xdr:to>
    <xdr:pic>
      <xdr:nvPicPr>
        <xdr:cNvPr id="3" name="Picture 2">
          <a:extLst>
            <a:ext uri="{FF2B5EF4-FFF2-40B4-BE49-F238E27FC236}">
              <a16:creationId xmlns:a16="http://schemas.microsoft.com/office/drawing/2014/main" id="{BC5DF486-F9B7-48C5-BA0E-C3BD7016649B}"/>
            </a:ext>
            <a:ext uri="{147F2762-F138-4A5C-976F-8EAC2B608ADB}">
              <a16:predDERef xmlns:a16="http://schemas.microsoft.com/office/drawing/2014/main" pred="{04D6A017-D2D8-9427-3869-C02FD9DB34FD}"/>
            </a:ext>
          </a:extLst>
        </xdr:cNvPr>
        <xdr:cNvPicPr>
          <a:picLocks noChangeAspect="1"/>
        </xdr:cNvPicPr>
      </xdr:nvPicPr>
      <xdr:blipFill>
        <a:blip xmlns:r="http://schemas.openxmlformats.org/officeDocument/2006/relationships" r:embed="rId1"/>
        <a:stretch>
          <a:fillRect/>
        </a:stretch>
      </xdr:blipFill>
      <xdr:spPr>
        <a:xfrm>
          <a:off x="441337" y="0"/>
          <a:ext cx="1703070" cy="127063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2</xdr:col>
      <xdr:colOff>0</xdr:colOff>
      <xdr:row>0</xdr:row>
      <xdr:rowOff>0</xdr:rowOff>
    </xdr:from>
    <xdr:ext cx="1769745" cy="1299246"/>
    <xdr:pic>
      <xdr:nvPicPr>
        <xdr:cNvPr id="2" name="Picture 1" descr="Homepage | California Air Resources Board">
          <a:extLst>
            <a:ext uri="{FF2B5EF4-FFF2-40B4-BE49-F238E27FC236}">
              <a16:creationId xmlns:a16="http://schemas.microsoft.com/office/drawing/2014/main" id="{24F77932-86F6-4392-96B9-9677789F31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6350" y="0"/>
          <a:ext cx="1769745" cy="129924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1</xdr:rowOff>
    </xdr:from>
    <xdr:to>
      <xdr:col>2</xdr:col>
      <xdr:colOff>129540</xdr:colOff>
      <xdr:row>4</xdr:row>
      <xdr:rowOff>210027</xdr:rowOff>
    </xdr:to>
    <xdr:pic>
      <xdr:nvPicPr>
        <xdr:cNvPr id="2" name="Picture 1" descr="Homepage | California Air Resources Board">
          <a:extLst>
            <a:ext uri="{FF2B5EF4-FFF2-40B4-BE49-F238E27FC236}">
              <a16:creationId xmlns:a16="http://schemas.microsoft.com/office/drawing/2014/main" id="{99BE57A5-ABEF-474B-8945-504E7651940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7650" y="1"/>
          <a:ext cx="1552575" cy="10977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160020</xdr:colOff>
      <xdr:row>0</xdr:row>
      <xdr:rowOff>0</xdr:rowOff>
    </xdr:from>
    <xdr:to>
      <xdr:col>1</xdr:col>
      <xdr:colOff>1101090</xdr:colOff>
      <xdr:row>5</xdr:row>
      <xdr:rowOff>171926</xdr:rowOff>
    </xdr:to>
    <xdr:pic>
      <xdr:nvPicPr>
        <xdr:cNvPr id="6" name="Picture 5" descr="Homepage | California Air Resources Board">
          <a:extLst>
            <a:ext uri="{FF2B5EF4-FFF2-40B4-BE49-F238E27FC236}">
              <a16:creationId xmlns:a16="http://schemas.microsoft.com/office/drawing/2014/main" id="{DC55EEED-EA84-4464-ABE3-9F5880F49B9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020" y="0"/>
          <a:ext cx="1550670" cy="12882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2.arb.ca.gov/sites/default/files/2025-08/2025_lcfs_fro_oal-approved_unofficial_08112025.pdf" TargetMode="External"/><Relationship Id="rId2" Type="http://schemas.openxmlformats.org/officeDocument/2006/relationships/hyperlink" Target="https://ww2.arb.ca.gov/sites/default/files/classic/fuels/lcfs/guidance/lrt_cbts_userguide.pdf" TargetMode="External"/><Relationship Id="rId1" Type="http://schemas.openxmlformats.org/officeDocument/2006/relationships/hyperlink" Target="mailto:LRTAdmin@arb.ca.gov"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bin"/><Relationship Id="rId1" Type="http://schemas.openxmlformats.org/officeDocument/2006/relationships/hyperlink" Target="https://ww2.arb.ca.gov/our-work/programs/low-carbon-fuel-standard/lcfs-guidance-documents-user-guides-and-faqs"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2.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D43AF-3B5E-4BF6-91BB-E3DD699F4161}">
  <sheetPr>
    <tabColor theme="8"/>
  </sheetPr>
  <dimension ref="A1:E66"/>
  <sheetViews>
    <sheetView tabSelected="1" workbookViewId="0">
      <selection activeCell="C12" sqref="C12"/>
    </sheetView>
  </sheetViews>
  <sheetFormatPr defaultColWidth="20.7109375" defaultRowHeight="15.75" x14ac:dyDescent="0.25"/>
  <cols>
    <col min="1" max="1" width="14.140625" style="4" bestFit="1" customWidth="1"/>
    <col min="2" max="2" width="112.28515625" style="4" customWidth="1"/>
    <col min="3" max="3" width="11.7109375" style="4" customWidth="1"/>
    <col min="4" max="4" width="20.7109375" style="4"/>
    <col min="5" max="5" width="0" style="4" hidden="1" customWidth="1"/>
    <col min="6" max="16384" width="20.7109375" style="4"/>
  </cols>
  <sheetData>
    <row r="1" spans="1:5" ht="21.75" customHeight="1" x14ac:dyDescent="0.3">
      <c r="B1" s="5" t="s">
        <v>0</v>
      </c>
      <c r="E1" s="17" t="s">
        <v>70</v>
      </c>
    </row>
    <row r="2" spans="1:5" ht="21.75" customHeight="1" x14ac:dyDescent="0.3">
      <c r="B2" s="5" t="s">
        <v>26</v>
      </c>
      <c r="E2" s="4" t="b">
        <v>1</v>
      </c>
    </row>
    <row r="3" spans="1:5" ht="21.75" customHeight="1" x14ac:dyDescent="0.3">
      <c r="B3" s="5" t="s">
        <v>2</v>
      </c>
      <c r="E3" s="4" t="b">
        <v>0</v>
      </c>
    </row>
    <row r="4" spans="1:5" ht="9" customHeight="1" x14ac:dyDescent="0.25">
      <c r="B4" s="23"/>
    </row>
    <row r="5" spans="1:5" ht="21.75" customHeight="1" x14ac:dyDescent="0.3">
      <c r="B5" s="5" t="s">
        <v>3</v>
      </c>
    </row>
    <row r="6" spans="1:5" ht="9" customHeight="1" x14ac:dyDescent="0.25">
      <c r="B6" s="6"/>
    </row>
    <row r="7" spans="1:5" ht="9" customHeight="1" x14ac:dyDescent="0.25">
      <c r="B7" s="6"/>
    </row>
    <row r="8" spans="1:5" ht="30" customHeight="1" x14ac:dyDescent="0.25">
      <c r="A8" s="45" t="s">
        <v>29</v>
      </c>
      <c r="B8" s="87"/>
    </row>
    <row r="9" spans="1:5" ht="9" customHeight="1" x14ac:dyDescent="0.25">
      <c r="B9" s="6"/>
    </row>
    <row r="10" spans="1:5" x14ac:dyDescent="0.25">
      <c r="B10" s="46" t="s">
        <v>32</v>
      </c>
      <c r="C10" s="88"/>
    </row>
    <row r="11" spans="1:5" ht="9" customHeight="1" x14ac:dyDescent="0.25">
      <c r="B11" s="6"/>
    </row>
    <row r="12" spans="1:5" x14ac:dyDescent="0.25">
      <c r="B12" s="46" t="s">
        <v>95</v>
      </c>
      <c r="C12" s="88"/>
    </row>
    <row r="13" spans="1:5" ht="9" customHeight="1" x14ac:dyDescent="0.25">
      <c r="B13" s="6"/>
    </row>
    <row r="14" spans="1:5" x14ac:dyDescent="0.25">
      <c r="B14" s="46" t="s">
        <v>28</v>
      </c>
      <c r="C14" s="88"/>
    </row>
    <row r="15" spans="1:5" ht="9" customHeight="1" thickBot="1" x14ac:dyDescent="0.3">
      <c r="B15" s="6"/>
    </row>
    <row r="16" spans="1:5" ht="9" customHeight="1" x14ac:dyDescent="0.25">
      <c r="B16" s="47"/>
    </row>
    <row r="17" spans="1:2" ht="31.5" x14ac:dyDescent="0.25">
      <c r="B17" s="48" t="s">
        <v>20</v>
      </c>
    </row>
    <row r="18" spans="1:2" ht="9" customHeight="1" x14ac:dyDescent="0.25">
      <c r="B18" s="49"/>
    </row>
    <row r="19" spans="1:2" ht="94.5" x14ac:dyDescent="0.25">
      <c r="B19" s="48" t="s">
        <v>21</v>
      </c>
    </row>
    <row r="20" spans="1:2" ht="9" customHeight="1" x14ac:dyDescent="0.25">
      <c r="B20" s="48"/>
    </row>
    <row r="21" spans="1:2" x14ac:dyDescent="0.25">
      <c r="B21" s="50" t="s">
        <v>4</v>
      </c>
    </row>
    <row r="22" spans="1:2" ht="9" customHeight="1" x14ac:dyDescent="0.25">
      <c r="B22" s="50"/>
    </row>
    <row r="23" spans="1:2" ht="31.5" x14ac:dyDescent="0.25">
      <c r="B23" s="48" t="s">
        <v>25</v>
      </c>
    </row>
    <row r="24" spans="1:2" ht="9" customHeight="1" thickBot="1" x14ac:dyDescent="0.3">
      <c r="B24" s="51"/>
    </row>
    <row r="25" spans="1:2" x14ac:dyDescent="0.25">
      <c r="B25" s="52"/>
    </row>
    <row r="26" spans="1:2" x14ac:dyDescent="0.25">
      <c r="B26" s="54"/>
    </row>
    <row r="27" spans="1:2" x14ac:dyDescent="0.25">
      <c r="B27" s="55" t="s">
        <v>5</v>
      </c>
    </row>
    <row r="28" spans="1:2" x14ac:dyDescent="0.25">
      <c r="A28" s="56" t="s">
        <v>30</v>
      </c>
      <c r="B28" s="53" t="s">
        <v>97</v>
      </c>
    </row>
    <row r="29" spans="1:2" ht="9" customHeight="1" x14ac:dyDescent="0.25">
      <c r="B29" s="6"/>
    </row>
    <row r="30" spans="1:2" ht="31.5" x14ac:dyDescent="0.25">
      <c r="A30" s="56" t="s">
        <v>31</v>
      </c>
      <c r="B30" s="53" t="s">
        <v>73</v>
      </c>
    </row>
    <row r="31" spans="1:2" ht="9" customHeight="1" x14ac:dyDescent="0.25">
      <c r="B31" s="57"/>
    </row>
    <row r="32" spans="1:2" ht="16.5" customHeight="1" x14ac:dyDescent="0.25">
      <c r="B32" s="58" t="s">
        <v>71</v>
      </c>
    </row>
    <row r="33" spans="1:2" x14ac:dyDescent="0.25">
      <c r="B33" s="59" t="s">
        <v>72</v>
      </c>
    </row>
    <row r="34" spans="1:2" ht="11.25" customHeight="1" x14ac:dyDescent="0.25">
      <c r="B34" s="60"/>
    </row>
    <row r="35" spans="1:2" ht="204.75" x14ac:dyDescent="0.25">
      <c r="B35" s="53" t="s">
        <v>231</v>
      </c>
    </row>
    <row r="36" spans="1:2" x14ac:dyDescent="0.25">
      <c r="B36" s="53"/>
    </row>
    <row r="37" spans="1:2" s="10" customFormat="1" ht="32.1" customHeight="1" x14ac:dyDescent="0.25">
      <c r="A37" s="56" t="s">
        <v>74</v>
      </c>
      <c r="B37" s="61" t="s">
        <v>96</v>
      </c>
    </row>
    <row r="38" spans="1:2" ht="145.5" customHeight="1" x14ac:dyDescent="0.25">
      <c r="B38" s="62"/>
    </row>
    <row r="39" spans="1:2" x14ac:dyDescent="0.25">
      <c r="B39" s="63" t="s">
        <v>6</v>
      </c>
    </row>
    <row r="40" spans="1:2" x14ac:dyDescent="0.25">
      <c r="B40" s="54"/>
    </row>
    <row r="41" spans="1:2" x14ac:dyDescent="0.25">
      <c r="B41" s="54" t="s">
        <v>7</v>
      </c>
    </row>
    <row r="42" spans="1:2" x14ac:dyDescent="0.25">
      <c r="B42" s="64" t="s">
        <v>8</v>
      </c>
    </row>
    <row r="44" spans="1:2" x14ac:dyDescent="0.25">
      <c r="B44" s="21"/>
    </row>
    <row r="45" spans="1:2" x14ac:dyDescent="0.25">
      <c r="B45" s="21"/>
    </row>
    <row r="47" spans="1:2" x14ac:dyDescent="0.25">
      <c r="B47" s="65"/>
    </row>
    <row r="48" spans="1:2" ht="9" customHeight="1" x14ac:dyDescent="0.25">
      <c r="B48" s="66"/>
    </row>
    <row r="49" spans="2:2" x14ac:dyDescent="0.25">
      <c r="B49" s="67"/>
    </row>
    <row r="50" spans="2:2" ht="9" customHeight="1" x14ac:dyDescent="0.25">
      <c r="B50" s="68"/>
    </row>
    <row r="51" spans="2:2" ht="15.75" customHeight="1" x14ac:dyDescent="0.25">
      <c r="B51" s="67"/>
    </row>
    <row r="52" spans="2:2" ht="9" customHeight="1" x14ac:dyDescent="0.25">
      <c r="B52" s="68"/>
    </row>
    <row r="53" spans="2:2" x14ac:dyDescent="0.25">
      <c r="B53" s="67"/>
    </row>
    <row r="54" spans="2:2" ht="9" customHeight="1" x14ac:dyDescent="0.25">
      <c r="B54" s="68"/>
    </row>
    <row r="55" spans="2:2" ht="46.15" customHeight="1" x14ac:dyDescent="0.25">
      <c r="B55" s="67"/>
    </row>
    <row r="56" spans="2:2" ht="9" customHeight="1" x14ac:dyDescent="0.25">
      <c r="B56" s="68"/>
    </row>
    <row r="57" spans="2:2" ht="94.5" customHeight="1" x14ac:dyDescent="0.25">
      <c r="B57" s="67"/>
    </row>
    <row r="58" spans="2:2" ht="9" customHeight="1" x14ac:dyDescent="0.25">
      <c r="B58" s="68"/>
    </row>
    <row r="59" spans="2:2" ht="48" customHeight="1" x14ac:dyDescent="0.25">
      <c r="B59" s="67"/>
    </row>
    <row r="60" spans="2:2" ht="9" customHeight="1" x14ac:dyDescent="0.25">
      <c r="B60" s="68"/>
    </row>
    <row r="61" spans="2:2" x14ac:dyDescent="0.25">
      <c r="B61" s="67"/>
    </row>
    <row r="62" spans="2:2" ht="9" customHeight="1" x14ac:dyDescent="0.25">
      <c r="B62" s="68"/>
    </row>
    <row r="63" spans="2:2" x14ac:dyDescent="0.25">
      <c r="B63" s="67"/>
    </row>
    <row r="64" spans="2:2" ht="9" customHeight="1" x14ac:dyDescent="0.25">
      <c r="B64" s="68"/>
    </row>
    <row r="66" spans="2:2" x14ac:dyDescent="0.25">
      <c r="B66" s="67"/>
    </row>
  </sheetData>
  <sheetProtection algorithmName="SHA-512" hashValue="aELWd+CeX9buZ9tEajIkhFOj4UfffYQRBlvyM6EH6qhkx44u/8SGN1y2eMxfhaHdLlwptvDU/gZk1RstZRwc6Q==" saltValue="Vpwfqa2UX53ZdxR5mElb4Q==" spinCount="100000" sheet="1" objects="1" scenarios="1"/>
  <conditionalFormatting sqref="B8 C10 C12 C14">
    <cfRule type="expression" dxfId="10" priority="1">
      <formula>ISBLANK(B8)</formula>
    </cfRule>
  </conditionalFormatting>
  <dataValidations count="2">
    <dataValidation type="list" allowBlank="1" showInputMessage="1" showErrorMessage="1" sqref="C12 C14" xr:uid="{9440C318-AB7C-404B-BF29-89185AB36BEB}">
      <formula1>$E$2:$E$3</formula1>
    </dataValidation>
    <dataValidation type="whole" operator="greaterThanOrEqual" allowBlank="1" showInputMessage="1" showErrorMessage="1" sqref="C10" xr:uid="{25D1804F-04BD-412B-BA61-4A2CEA67BB64}">
      <formula1>2025</formula1>
    </dataValidation>
  </dataValidations>
  <hyperlinks>
    <hyperlink ref="B42" r:id="rId1" xr:uid="{22560189-7CF9-4177-99C0-4FF76D5CE4BD}"/>
    <hyperlink ref="B39" r:id="rId2" xr:uid="{0CE762D0-267B-4887-8703-2B64E528C6D8}"/>
    <hyperlink ref="B21" r:id="rId3" display="https://ww2.arb.ca.gov/sites/default/files/2025-08/2025_lcfs_fro_oal-approved_unofficial_08112025.pdf" xr:uid="{AA864957-3AAC-4150-B9B6-71E3FFB9A2DF}"/>
  </hyperlinks>
  <pageMargins left="0.7" right="0.7" top="0.75" bottom="0.75" header="0.3" footer="0.3"/>
  <drawing r:id="rId4"/>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CE93A-1ECC-44B5-8A5D-51A9F29E6ED0}">
  <dimension ref="A1:CA29"/>
  <sheetViews>
    <sheetView showGridLines="0" topLeftCell="A16" zoomScaleNormal="100" workbookViewId="0">
      <selection activeCell="B6" sqref="B6"/>
    </sheetView>
  </sheetViews>
  <sheetFormatPr defaultColWidth="9.140625" defaultRowHeight="15.75" x14ac:dyDescent="0.25"/>
  <cols>
    <col min="1" max="1" width="43.7109375" style="4" customWidth="1"/>
    <col min="2" max="2" width="40.28515625" style="4" bestFit="1" customWidth="1"/>
    <col min="3" max="3" width="73.7109375" style="4" customWidth="1"/>
    <col min="4" max="4" width="9.140625" style="4"/>
    <col min="5" max="5" width="43.7109375" style="4" customWidth="1"/>
    <col min="6" max="6" width="40.28515625" style="4" bestFit="1" customWidth="1"/>
    <col min="7" max="7" width="73.7109375" style="4" customWidth="1"/>
    <col min="8" max="8" width="9.140625" style="4"/>
    <col min="9" max="9" width="43.7109375" style="4" customWidth="1"/>
    <col min="10" max="10" width="40.28515625" style="4" bestFit="1" customWidth="1"/>
    <col min="11" max="11" width="73.7109375" style="4" customWidth="1"/>
    <col min="12" max="12" width="9.140625" style="4"/>
    <col min="13" max="13" width="43.7109375" style="4" customWidth="1"/>
    <col min="14" max="14" width="40.28515625" style="4" bestFit="1" customWidth="1"/>
    <col min="15" max="15" width="73.7109375" style="4" customWidth="1"/>
    <col min="16" max="16" width="9.140625" style="4"/>
    <col min="17" max="17" width="43.7109375" style="4" customWidth="1"/>
    <col min="18" max="18" width="40.28515625" style="4" bestFit="1" customWidth="1"/>
    <col min="19" max="19" width="73.7109375" style="4" customWidth="1"/>
    <col min="20" max="20" width="9.140625" style="4"/>
    <col min="21" max="21" width="43.7109375" style="4" customWidth="1"/>
    <col min="22" max="22" width="40.28515625" style="4" bestFit="1" customWidth="1"/>
    <col min="23" max="23" width="73.7109375" style="4" customWidth="1"/>
    <col min="24" max="24" width="9.140625" style="4"/>
    <col min="25" max="25" width="43.7109375" style="4" customWidth="1"/>
    <col min="26" max="26" width="40.28515625" style="4" bestFit="1" customWidth="1"/>
    <col min="27" max="27" width="73.7109375" style="4" customWidth="1"/>
    <col min="28" max="28" width="9.140625" style="4"/>
    <col min="29" max="29" width="43.7109375" style="4" customWidth="1"/>
    <col min="30" max="30" width="40.28515625" style="4" bestFit="1" customWidth="1"/>
    <col min="31" max="31" width="73.7109375" style="4" customWidth="1"/>
    <col min="32" max="32" width="9.140625" style="4"/>
    <col min="33" max="33" width="43.7109375" style="4" customWidth="1"/>
    <col min="34" max="34" width="40.28515625" style="4" bestFit="1" customWidth="1"/>
    <col min="35" max="35" width="73.7109375" style="4" customWidth="1"/>
    <col min="36" max="36" width="9.140625" style="4"/>
    <col min="37" max="37" width="43.7109375" style="4" customWidth="1"/>
    <col min="38" max="38" width="40.28515625" style="4" bestFit="1" customWidth="1"/>
    <col min="39" max="39" width="73.7109375" style="4" customWidth="1"/>
    <col min="40" max="40" width="9.140625" style="4"/>
    <col min="41" max="41" width="43.7109375" style="4" customWidth="1"/>
    <col min="42" max="42" width="40.28515625" style="4" bestFit="1" customWidth="1"/>
    <col min="43" max="43" width="73.7109375" style="4" customWidth="1"/>
    <col min="44" max="44" width="9.140625" style="4"/>
    <col min="45" max="45" width="43.7109375" style="4" customWidth="1"/>
    <col min="46" max="46" width="40.28515625" style="4" bestFit="1" customWidth="1"/>
    <col min="47" max="47" width="73.7109375" style="4" customWidth="1"/>
    <col min="48" max="48" width="9.140625" style="4"/>
    <col min="49" max="49" width="43.7109375" style="4" customWidth="1"/>
    <col min="50" max="50" width="40.28515625" style="4" bestFit="1" customWidth="1"/>
    <col min="51" max="51" width="73.7109375" style="4" customWidth="1"/>
    <col min="52" max="52" width="9.140625" style="4"/>
    <col min="53" max="53" width="43.7109375" style="4" customWidth="1"/>
    <col min="54" max="54" width="40.28515625" style="4" bestFit="1" customWidth="1"/>
    <col min="55" max="55" width="73.7109375" style="4" customWidth="1"/>
    <col min="56" max="56" width="9.140625" style="4"/>
    <col min="57" max="57" width="43.7109375" style="4" customWidth="1"/>
    <col min="58" max="58" width="40.28515625" style="4" bestFit="1" customWidth="1"/>
    <col min="59" max="59" width="73.7109375" style="4" customWidth="1"/>
    <col min="60" max="60" width="9.140625" style="4"/>
    <col min="61" max="61" width="43.7109375" style="4" customWidth="1"/>
    <col min="62" max="62" width="40.28515625" style="4" bestFit="1" customWidth="1"/>
    <col min="63" max="63" width="73.7109375" style="4" customWidth="1"/>
    <col min="64" max="64" width="9.140625" style="4"/>
    <col min="65" max="65" width="43.7109375" style="4" customWidth="1"/>
    <col min="66" max="66" width="40.28515625" style="4" bestFit="1" customWidth="1"/>
    <col min="67" max="67" width="73.7109375" style="4" customWidth="1"/>
    <col min="68" max="68" width="9.140625" style="4"/>
    <col min="69" max="69" width="43.7109375" style="4" customWidth="1"/>
    <col min="70" max="70" width="40.28515625" style="4" bestFit="1" customWidth="1"/>
    <col min="71" max="71" width="73.7109375" style="4" customWidth="1"/>
    <col min="72" max="72" width="9.140625" style="4"/>
    <col min="73" max="73" width="43.7109375" style="4" customWidth="1"/>
    <col min="74" max="74" width="40.28515625" style="4" bestFit="1" customWidth="1"/>
    <col min="75" max="75" width="73.7109375" style="4" customWidth="1"/>
    <col min="76" max="76" width="9.140625" style="4"/>
    <col min="77" max="77" width="43.7109375" style="4" customWidth="1"/>
    <col min="78" max="78" width="40.28515625" style="4" bestFit="1" customWidth="1"/>
    <col min="79" max="79" width="73.7109375" style="4" customWidth="1"/>
    <col min="80" max="16384" width="9.140625" style="4"/>
  </cols>
  <sheetData>
    <row r="1" spans="1:79" ht="21.75" customHeight="1" x14ac:dyDescent="0.3">
      <c r="B1" s="5" t="s">
        <v>0</v>
      </c>
      <c r="F1" s="5"/>
      <c r="J1" s="5"/>
      <c r="N1" s="5"/>
      <c r="R1" s="5"/>
      <c r="V1" s="5"/>
      <c r="Z1" s="5"/>
      <c r="AD1" s="5"/>
      <c r="AH1" s="5"/>
      <c r="AL1" s="5"/>
      <c r="AP1" s="5"/>
      <c r="AT1" s="5"/>
      <c r="AX1" s="5"/>
      <c r="BB1" s="5"/>
      <c r="BF1" s="5"/>
      <c r="BJ1" s="5"/>
      <c r="BN1" s="5"/>
      <c r="BR1" s="5"/>
      <c r="BV1" s="5"/>
      <c r="BZ1" s="5"/>
    </row>
    <row r="2" spans="1:79" ht="21.75" customHeight="1" x14ac:dyDescent="0.3">
      <c r="B2" s="5" t="s">
        <v>26</v>
      </c>
      <c r="F2" s="5"/>
      <c r="J2" s="5"/>
      <c r="N2" s="5"/>
      <c r="R2" s="5"/>
      <c r="V2" s="5"/>
      <c r="Z2" s="5"/>
      <c r="AD2" s="5"/>
      <c r="AH2" s="5"/>
      <c r="AL2" s="5"/>
      <c r="AP2" s="5"/>
      <c r="AT2" s="5"/>
      <c r="AX2" s="5"/>
      <c r="BB2" s="5"/>
      <c r="BF2" s="5"/>
      <c r="BJ2" s="5"/>
      <c r="BN2" s="5"/>
      <c r="BR2" s="5"/>
      <c r="BV2" s="5"/>
      <c r="BZ2" s="5"/>
    </row>
    <row r="3" spans="1:79" ht="21.75" customHeight="1" x14ac:dyDescent="0.3">
      <c r="B3" s="5" t="s">
        <v>2</v>
      </c>
      <c r="F3" s="5"/>
      <c r="J3" s="5"/>
      <c r="N3" s="5"/>
      <c r="R3" s="5"/>
      <c r="V3" s="5"/>
      <c r="Z3" s="5"/>
      <c r="AD3" s="5"/>
      <c r="AH3" s="5"/>
      <c r="AL3" s="5"/>
      <c r="AP3" s="5"/>
      <c r="AT3" s="5"/>
      <c r="AX3" s="5"/>
      <c r="BB3" s="5"/>
      <c r="BF3" s="5"/>
      <c r="BJ3" s="5"/>
      <c r="BN3" s="5"/>
      <c r="BR3" s="5"/>
      <c r="BV3" s="5"/>
      <c r="BZ3" s="5"/>
    </row>
    <row r="4" spans="1:79" ht="9" customHeight="1" x14ac:dyDescent="0.25">
      <c r="B4" s="6"/>
      <c r="F4" s="6"/>
      <c r="J4" s="6"/>
      <c r="N4" s="6"/>
      <c r="R4" s="6"/>
      <c r="V4" s="6"/>
      <c r="Z4" s="6"/>
      <c r="AD4" s="6"/>
      <c r="AH4" s="6"/>
      <c r="AL4" s="6"/>
      <c r="AP4" s="6"/>
      <c r="AT4" s="6"/>
      <c r="AX4" s="6"/>
      <c r="BB4" s="6"/>
      <c r="BF4" s="6"/>
      <c r="BJ4" s="6"/>
      <c r="BN4" s="6"/>
      <c r="BR4" s="6"/>
      <c r="BV4" s="6"/>
      <c r="BZ4" s="6"/>
    </row>
    <row r="5" spans="1:79" ht="21.75" customHeight="1" x14ac:dyDescent="0.3">
      <c r="B5" s="5"/>
      <c r="F5" s="5"/>
      <c r="J5" s="5"/>
      <c r="N5" s="5"/>
      <c r="R5" s="5"/>
      <c r="V5" s="5"/>
      <c r="Z5" s="5"/>
      <c r="AD5" s="5"/>
      <c r="AH5" s="5"/>
      <c r="AL5" s="5"/>
      <c r="AP5" s="5"/>
      <c r="AT5" s="5"/>
      <c r="AX5" s="5"/>
      <c r="BB5" s="5"/>
      <c r="BF5" s="5"/>
      <c r="BJ5" s="5"/>
      <c r="BN5" s="5"/>
      <c r="BR5" s="5"/>
      <c r="BV5" s="5"/>
      <c r="BZ5" s="5"/>
    </row>
    <row r="6" spans="1:79" x14ac:dyDescent="0.25">
      <c r="A6" s="39" t="s">
        <v>27</v>
      </c>
      <c r="B6" s="38">
        <f>EntityName</f>
        <v>0</v>
      </c>
      <c r="E6" s="39" t="s">
        <v>27</v>
      </c>
      <c r="F6" s="38">
        <f>EntityName</f>
        <v>0</v>
      </c>
      <c r="I6" s="39" t="s">
        <v>27</v>
      </c>
      <c r="J6" s="38">
        <f>EntityName</f>
        <v>0</v>
      </c>
      <c r="M6" s="39" t="s">
        <v>27</v>
      </c>
      <c r="N6" s="38">
        <f>EntityName</f>
        <v>0</v>
      </c>
      <c r="Q6" s="39" t="s">
        <v>27</v>
      </c>
      <c r="R6" s="38">
        <f>EntityName</f>
        <v>0</v>
      </c>
      <c r="U6" s="39" t="s">
        <v>27</v>
      </c>
      <c r="V6" s="38">
        <f>EntityName</f>
        <v>0</v>
      </c>
      <c r="Y6" s="39" t="s">
        <v>27</v>
      </c>
      <c r="Z6" s="38">
        <f>EntityName</f>
        <v>0</v>
      </c>
      <c r="AC6" s="39" t="s">
        <v>27</v>
      </c>
      <c r="AD6" s="38">
        <f>EntityName</f>
        <v>0</v>
      </c>
      <c r="AG6" s="39" t="s">
        <v>27</v>
      </c>
      <c r="AH6" s="38">
        <f>EntityName</f>
        <v>0</v>
      </c>
      <c r="AK6" s="39" t="s">
        <v>27</v>
      </c>
      <c r="AL6" s="38">
        <f>EntityName</f>
        <v>0</v>
      </c>
      <c r="AO6" s="39" t="s">
        <v>27</v>
      </c>
      <c r="AP6" s="38">
        <f>EntityName</f>
        <v>0</v>
      </c>
      <c r="AS6" s="39" t="s">
        <v>27</v>
      </c>
      <c r="AT6" s="38">
        <f>EntityName</f>
        <v>0</v>
      </c>
      <c r="AW6" s="39" t="s">
        <v>27</v>
      </c>
      <c r="AX6" s="38">
        <f>EntityName</f>
        <v>0</v>
      </c>
      <c r="BA6" s="39" t="s">
        <v>27</v>
      </c>
      <c r="BB6" s="38">
        <f>EntityName</f>
        <v>0</v>
      </c>
      <c r="BE6" s="39" t="s">
        <v>27</v>
      </c>
      <c r="BF6" s="38">
        <f>EntityName</f>
        <v>0</v>
      </c>
      <c r="BI6" s="39" t="s">
        <v>27</v>
      </c>
      <c r="BJ6" s="38">
        <f>EntityName</f>
        <v>0</v>
      </c>
      <c r="BM6" s="39" t="s">
        <v>27</v>
      </c>
      <c r="BN6" s="38">
        <f>EntityName</f>
        <v>0</v>
      </c>
      <c r="BQ6" s="39" t="s">
        <v>27</v>
      </c>
      <c r="BR6" s="38">
        <f>EntityName</f>
        <v>0</v>
      </c>
      <c r="BU6" s="39" t="s">
        <v>27</v>
      </c>
      <c r="BV6" s="38">
        <f>EntityName</f>
        <v>0</v>
      </c>
      <c r="BY6" s="39" t="s">
        <v>27</v>
      </c>
      <c r="BZ6" s="38">
        <f>EntityName</f>
        <v>0</v>
      </c>
    </row>
    <row r="7" spans="1:79" ht="9" customHeight="1" x14ac:dyDescent="0.25">
      <c r="B7" s="57"/>
      <c r="F7" s="57"/>
      <c r="J7" s="57"/>
      <c r="N7" s="57"/>
      <c r="R7" s="57"/>
      <c r="V7" s="57"/>
      <c r="Z7" s="57"/>
      <c r="AD7" s="57"/>
      <c r="AH7" s="57"/>
      <c r="AL7" s="57"/>
      <c r="AP7" s="57"/>
      <c r="AT7" s="57"/>
      <c r="AX7" s="57"/>
      <c r="BB7" s="57"/>
      <c r="BF7" s="57"/>
      <c r="BJ7" s="57"/>
      <c r="BN7" s="57"/>
      <c r="BR7" s="57"/>
      <c r="BV7" s="57"/>
      <c r="BZ7" s="57"/>
    </row>
    <row r="8" spans="1:79" x14ac:dyDescent="0.25">
      <c r="A8" s="20" t="str">
        <f>IF(Aggregator,"Designator (FSE Owner)","")</f>
        <v/>
      </c>
      <c r="B8" s="7"/>
      <c r="E8" s="128" t="str">
        <f>IF('(1) Start Here'!$C14,"Designator (FSE Owner)","")</f>
        <v/>
      </c>
      <c r="F8" s="7"/>
      <c r="I8" s="128" t="str">
        <f>IF('(1) Start Here'!$C14,"Designator (FSE Owner)","")</f>
        <v/>
      </c>
      <c r="J8" s="7"/>
      <c r="M8" s="128" t="str">
        <f>IF('(1) Start Here'!$C14,"Designator (FSE Owner)","")</f>
        <v/>
      </c>
      <c r="N8" s="7"/>
      <c r="Q8" s="128" t="str">
        <f>IF('(1) Start Here'!$C14,"Designator (FSE Owner)","")</f>
        <v/>
      </c>
      <c r="R8" s="7"/>
      <c r="U8" s="128" t="str">
        <f>IF('(1) Start Here'!$C14,"Designator (FSE Owner)","")</f>
        <v/>
      </c>
      <c r="V8" s="7"/>
      <c r="Y8" s="128" t="str">
        <f>IF('(1) Start Here'!$C14,"Designator (FSE Owner)","")</f>
        <v/>
      </c>
      <c r="Z8" s="7"/>
      <c r="AC8" s="128" t="str">
        <f>IF('(1) Start Here'!$C14,"Designator (FSE Owner)","")</f>
        <v/>
      </c>
      <c r="AD8" s="7"/>
      <c r="AG8" s="128" t="str">
        <f>IF('(1) Start Here'!$C14,"Designator (FSE Owner)","")</f>
        <v/>
      </c>
      <c r="AH8" s="7"/>
      <c r="AK8" s="128" t="str">
        <f>IF('(1) Start Here'!$C14,"Designator (FSE Owner)","")</f>
        <v/>
      </c>
      <c r="AL8" s="7"/>
      <c r="AO8" s="128" t="str">
        <f>IF('(1) Start Here'!$C14,"Designator (FSE Owner)","")</f>
        <v/>
      </c>
      <c r="AP8" s="7"/>
      <c r="AS8" s="128" t="str">
        <f>IF('(1) Start Here'!$C14,"Designator (FSE Owner)","")</f>
        <v/>
      </c>
      <c r="AT8" s="7"/>
      <c r="AW8" s="128" t="str">
        <f>IF('(1) Start Here'!$C14,"Designator (FSE Owner)","")</f>
        <v/>
      </c>
      <c r="AX8" s="7"/>
      <c r="BA8" s="128" t="str">
        <f>IF('(1) Start Here'!$C14,"Designator (FSE Owner)","")</f>
        <v/>
      </c>
      <c r="BB8" s="7"/>
      <c r="BE8" s="128" t="str">
        <f>IF('(1) Start Here'!$C14,"Designator (FSE Owner)","")</f>
        <v/>
      </c>
      <c r="BF8" s="7"/>
      <c r="BI8" s="128" t="str">
        <f>IF('(1) Start Here'!$C14,"Designator (FSE Owner)","")</f>
        <v/>
      </c>
      <c r="BJ8" s="7"/>
      <c r="BM8" s="128" t="str">
        <f>IF('(1) Start Here'!$C14,"Designator (FSE Owner)","")</f>
        <v/>
      </c>
      <c r="BN8" s="7"/>
      <c r="BQ8" s="128" t="str">
        <f>IF('(1) Start Here'!$C14,"Designator (FSE Owner)","")</f>
        <v/>
      </c>
      <c r="BR8" s="7"/>
      <c r="BU8" s="128" t="str">
        <f>IF('(1) Start Here'!$C14,"Designator (FSE Owner)","")</f>
        <v/>
      </c>
      <c r="BV8" s="7"/>
      <c r="BY8" s="128" t="str">
        <f>IF('(1) Start Here'!$C14,"Designator (FSE Owner)","")</f>
        <v/>
      </c>
      <c r="BZ8" s="7"/>
    </row>
    <row r="9" spans="1:79" x14ac:dyDescent="0.25">
      <c r="A9" s="126"/>
      <c r="E9" s="126"/>
      <c r="I9" s="126"/>
      <c r="M9" s="126"/>
      <c r="Q9" s="126"/>
      <c r="U9" s="126"/>
      <c r="Y9" s="126"/>
      <c r="AC9" s="126"/>
      <c r="AG9" s="126"/>
      <c r="AK9" s="126"/>
      <c r="AO9" s="126"/>
      <c r="AS9" s="126"/>
      <c r="AW9" s="126"/>
      <c r="BA9" s="126"/>
      <c r="BE9" s="126"/>
      <c r="BI9" s="126"/>
      <c r="BM9" s="126"/>
      <c r="BQ9" s="126"/>
      <c r="BU9" s="126"/>
      <c r="BY9" s="126"/>
    </row>
    <row r="10" spans="1:79" ht="31.9" customHeight="1" x14ac:dyDescent="0.25">
      <c r="A10" s="124" t="str">
        <f>"Electricity credits carried over from the "&amp;ReportingYear-1&amp;" calendar year"</f>
        <v>Electricity credits carried over from the -1 calendar year</v>
      </c>
      <c r="B10" s="9"/>
      <c r="C10" s="86" t="s">
        <v>192</v>
      </c>
      <c r="E10" s="125" t="str">
        <f>"Electricity credits carried over from the "&amp;ReportingYear-1&amp;" calendar year"</f>
        <v>Electricity credits carried over from the -1 calendar year</v>
      </c>
      <c r="F10" s="9"/>
      <c r="I10" s="125" t="str">
        <f>"Electricity credits carried over from the "&amp;ReportingYear-1&amp;" calendar year"</f>
        <v>Electricity credits carried over from the -1 calendar year</v>
      </c>
      <c r="J10" s="9"/>
      <c r="M10" s="125" t="str">
        <f>"Electricity credits carried over from the "&amp;ReportingYear-1&amp;" calendar year"</f>
        <v>Electricity credits carried over from the -1 calendar year</v>
      </c>
      <c r="N10" s="9"/>
      <c r="Q10" s="125" t="str">
        <f>"Electricity credits carried over from the "&amp;ReportingYear-1&amp;" calendar year"</f>
        <v>Electricity credits carried over from the -1 calendar year</v>
      </c>
      <c r="R10" s="9"/>
      <c r="U10" s="125" t="str">
        <f>"Electricity credits carried over from the "&amp;ReportingYear-1&amp;" calendar year"</f>
        <v>Electricity credits carried over from the -1 calendar year</v>
      </c>
      <c r="V10" s="9"/>
      <c r="Y10" s="125" t="str">
        <f>"Electricity credits carried over from the "&amp;ReportingYear-1&amp;" calendar year"</f>
        <v>Electricity credits carried over from the -1 calendar year</v>
      </c>
      <c r="Z10" s="9"/>
      <c r="AC10" s="125" t="str">
        <f>"Electricity credits carried over from the "&amp;ReportingYear-1&amp;" calendar year"</f>
        <v>Electricity credits carried over from the -1 calendar year</v>
      </c>
      <c r="AD10" s="9"/>
      <c r="AG10" s="125" t="str">
        <f>"Electricity credits carried over from the "&amp;ReportingYear-1&amp;" calendar year"</f>
        <v>Electricity credits carried over from the -1 calendar year</v>
      </c>
      <c r="AH10" s="9"/>
      <c r="AK10" s="125" t="str">
        <f>"Electricity credits carried over from the "&amp;ReportingYear-1&amp;" calendar year"</f>
        <v>Electricity credits carried over from the -1 calendar year</v>
      </c>
      <c r="AL10" s="9"/>
      <c r="AO10" s="125" t="str">
        <f>"Electricity credits carried over from the "&amp;ReportingYear-1&amp;" calendar year"</f>
        <v>Electricity credits carried over from the -1 calendar year</v>
      </c>
      <c r="AP10" s="9"/>
      <c r="AS10" s="125" t="str">
        <f>"Electricity credits carried over from the "&amp;ReportingYear-1&amp;" calendar year"</f>
        <v>Electricity credits carried over from the -1 calendar year</v>
      </c>
      <c r="AT10" s="9"/>
      <c r="AW10" s="125" t="str">
        <f>"Electricity credits carried over from the "&amp;ReportingYear-1&amp;" calendar year"</f>
        <v>Electricity credits carried over from the -1 calendar year</v>
      </c>
      <c r="AX10" s="9"/>
      <c r="BA10" s="125" t="str">
        <f>"Electricity credits carried over from the "&amp;ReportingYear-1&amp;" calendar year"</f>
        <v>Electricity credits carried over from the -1 calendar year</v>
      </c>
      <c r="BB10" s="9"/>
      <c r="BE10" s="125" t="str">
        <f>"Electricity credits carried over from the "&amp;ReportingYear-1&amp;" calendar year"</f>
        <v>Electricity credits carried over from the -1 calendar year</v>
      </c>
      <c r="BF10" s="9"/>
      <c r="BI10" s="125" t="str">
        <f>"Electricity credits carried over from the "&amp;ReportingYear-1&amp;" calendar year"</f>
        <v>Electricity credits carried over from the -1 calendar year</v>
      </c>
      <c r="BJ10" s="9"/>
      <c r="BM10" s="125" t="str">
        <f>"Electricity credits carried over from the "&amp;ReportingYear-1&amp;" calendar year"</f>
        <v>Electricity credits carried over from the -1 calendar year</v>
      </c>
      <c r="BN10" s="9"/>
      <c r="BQ10" s="125" t="str">
        <f>"Electricity credits carried over from the "&amp;ReportingYear-1&amp;" calendar year"</f>
        <v>Electricity credits carried over from the -1 calendar year</v>
      </c>
      <c r="BR10" s="9"/>
      <c r="BU10" s="125" t="str">
        <f>"Electricity credits carried over from the "&amp;ReportingYear-1&amp;" calendar year"</f>
        <v>Electricity credits carried over from the -1 calendar year</v>
      </c>
      <c r="BV10" s="9"/>
      <c r="BY10" s="125" t="str">
        <f>"Electricity credits carried over from the "&amp;ReportingYear-1&amp;" calendar year"</f>
        <v>Electricity credits carried over from the -1 calendar year</v>
      </c>
      <c r="BZ10" s="9"/>
    </row>
    <row r="11" spans="1:79" s="10" customFormat="1" ht="31.9" customHeight="1" x14ac:dyDescent="0.25">
      <c r="A11" s="124" t="str">
        <f>"Electricity credits issued during the "&amp;ReportingYear&amp;" calendar year"</f>
        <v>Electricity credits issued during the  calendar year</v>
      </c>
      <c r="B11" s="9"/>
      <c r="C11" s="86" t="s">
        <v>193</v>
      </c>
      <c r="E11" s="125" t="str">
        <f>"Electricity credits issued during the "&amp;ReportingYear&amp;" calendar year"</f>
        <v>Electricity credits issued during the  calendar year</v>
      </c>
      <c r="F11" s="9"/>
      <c r="G11" s="4"/>
      <c r="I11" s="125" t="str">
        <f>"Electricity credits issued during the "&amp;ReportingYear&amp;" calendar year"</f>
        <v>Electricity credits issued during the  calendar year</v>
      </c>
      <c r="J11" s="9"/>
      <c r="K11" s="4"/>
      <c r="M11" s="125" t="str">
        <f>"Electricity credits issued during the "&amp;ReportingYear&amp;" calendar year"</f>
        <v>Electricity credits issued during the  calendar year</v>
      </c>
      <c r="N11" s="9"/>
      <c r="O11" s="4"/>
      <c r="Q11" s="125" t="str">
        <f>"Electricity credits issued during the "&amp;ReportingYear&amp;" calendar year"</f>
        <v>Electricity credits issued during the  calendar year</v>
      </c>
      <c r="R11" s="9"/>
      <c r="S11" s="4"/>
      <c r="U11" s="125" t="str">
        <f>"Electricity credits issued during the "&amp;ReportingYear&amp;" calendar year"</f>
        <v>Electricity credits issued during the  calendar year</v>
      </c>
      <c r="V11" s="9"/>
      <c r="W11" s="4"/>
      <c r="Y11" s="125" t="str">
        <f>"Electricity credits issued during the "&amp;ReportingYear&amp;" calendar year"</f>
        <v>Electricity credits issued during the  calendar year</v>
      </c>
      <c r="Z11" s="9"/>
      <c r="AA11" s="4"/>
      <c r="AC11" s="125" t="str">
        <f>"Electricity credits issued during the "&amp;ReportingYear&amp;" calendar year"</f>
        <v>Electricity credits issued during the  calendar year</v>
      </c>
      <c r="AD11" s="9"/>
      <c r="AE11" s="4"/>
      <c r="AG11" s="125" t="str">
        <f>"Electricity credits issued during the "&amp;ReportingYear&amp;" calendar year"</f>
        <v>Electricity credits issued during the  calendar year</v>
      </c>
      <c r="AH11" s="9"/>
      <c r="AI11" s="4"/>
      <c r="AK11" s="125" t="str">
        <f>"Electricity credits issued during the "&amp;ReportingYear&amp;" calendar year"</f>
        <v>Electricity credits issued during the  calendar year</v>
      </c>
      <c r="AL11" s="9"/>
      <c r="AM11" s="4"/>
      <c r="AO11" s="125" t="str">
        <f>"Electricity credits issued during the "&amp;ReportingYear&amp;" calendar year"</f>
        <v>Electricity credits issued during the  calendar year</v>
      </c>
      <c r="AP11" s="9"/>
      <c r="AQ11" s="4"/>
      <c r="AS11" s="125" t="str">
        <f>"Electricity credits issued during the "&amp;ReportingYear&amp;" calendar year"</f>
        <v>Electricity credits issued during the  calendar year</v>
      </c>
      <c r="AT11" s="9"/>
      <c r="AU11" s="4"/>
      <c r="AW11" s="125" t="str">
        <f>"Electricity credits issued during the "&amp;ReportingYear&amp;" calendar year"</f>
        <v>Electricity credits issued during the  calendar year</v>
      </c>
      <c r="AX11" s="9"/>
      <c r="AY11" s="4"/>
      <c r="BA11" s="125" t="str">
        <f>"Electricity credits issued during the "&amp;ReportingYear&amp;" calendar year"</f>
        <v>Electricity credits issued during the  calendar year</v>
      </c>
      <c r="BB11" s="9"/>
      <c r="BC11" s="4"/>
      <c r="BE11" s="125" t="str">
        <f>"Electricity credits issued during the "&amp;ReportingYear&amp;" calendar year"</f>
        <v>Electricity credits issued during the  calendar year</v>
      </c>
      <c r="BF11" s="9"/>
      <c r="BG11" s="4"/>
      <c r="BI11" s="125" t="str">
        <f>"Electricity credits issued during the "&amp;ReportingYear&amp;" calendar year"</f>
        <v>Electricity credits issued during the  calendar year</v>
      </c>
      <c r="BJ11" s="9"/>
      <c r="BK11" s="4"/>
      <c r="BM11" s="125" t="str">
        <f>"Electricity credits issued during the "&amp;ReportingYear&amp;" calendar year"</f>
        <v>Electricity credits issued during the  calendar year</v>
      </c>
      <c r="BN11" s="9"/>
      <c r="BO11" s="4"/>
      <c r="BQ11" s="125" t="str">
        <f>"Electricity credits issued during the "&amp;ReportingYear&amp;" calendar year"</f>
        <v>Electricity credits issued during the  calendar year</v>
      </c>
      <c r="BR11" s="9"/>
      <c r="BS11" s="4"/>
      <c r="BU11" s="125" t="str">
        <f>"Electricity credits issued during the "&amp;ReportingYear&amp;" calendar year"</f>
        <v>Electricity credits issued during the  calendar year</v>
      </c>
      <c r="BV11" s="9"/>
      <c r="BW11" s="4"/>
      <c r="BY11" s="125" t="str">
        <f>"Electricity credits issued during the "&amp;ReportingYear&amp;" calendar year"</f>
        <v>Electricity credits issued during the  calendar year</v>
      </c>
      <c r="BZ11" s="9"/>
      <c r="CA11" s="4"/>
    </row>
    <row r="12" spans="1:79" ht="31.9" customHeight="1" x14ac:dyDescent="0.25">
      <c r="A12" s="124" t="str">
        <f>"Electricity credits sold or transferred during the "&amp;ReportingYear&amp;" calendar year"</f>
        <v>Electricity credits sold or transferred during the  calendar year</v>
      </c>
      <c r="B12" s="9"/>
      <c r="C12" s="86" t="s">
        <v>194</v>
      </c>
      <c r="E12" s="125" t="str">
        <f>"Electricity credits sold or transferred during the "&amp;ReportingYear&amp;" calendar year"</f>
        <v>Electricity credits sold or transferred during the  calendar year</v>
      </c>
      <c r="F12" s="9"/>
      <c r="I12" s="125" t="str">
        <f>"Electricity credits sold or transferred during the "&amp;ReportingYear&amp;" calendar year"</f>
        <v>Electricity credits sold or transferred during the  calendar year</v>
      </c>
      <c r="J12" s="9"/>
      <c r="M12" s="125" t="str">
        <f>"Electricity credits sold or transferred during the "&amp;ReportingYear&amp;" calendar year"</f>
        <v>Electricity credits sold or transferred during the  calendar year</v>
      </c>
      <c r="N12" s="9"/>
      <c r="Q12" s="125" t="str">
        <f>"Electricity credits sold or transferred during the "&amp;ReportingYear&amp;" calendar year"</f>
        <v>Electricity credits sold or transferred during the  calendar year</v>
      </c>
      <c r="R12" s="9"/>
      <c r="U12" s="125" t="str">
        <f>"Electricity credits sold or transferred during the "&amp;ReportingYear&amp;" calendar year"</f>
        <v>Electricity credits sold or transferred during the  calendar year</v>
      </c>
      <c r="V12" s="9"/>
      <c r="Y12" s="125" t="str">
        <f>"Electricity credits sold or transferred during the "&amp;ReportingYear&amp;" calendar year"</f>
        <v>Electricity credits sold or transferred during the  calendar year</v>
      </c>
      <c r="Z12" s="9"/>
      <c r="AC12" s="125" t="str">
        <f>"Electricity credits sold or transferred during the "&amp;ReportingYear&amp;" calendar year"</f>
        <v>Electricity credits sold or transferred during the  calendar year</v>
      </c>
      <c r="AD12" s="9"/>
      <c r="AG12" s="125" t="str">
        <f>"Electricity credits sold or transferred during the "&amp;ReportingYear&amp;" calendar year"</f>
        <v>Electricity credits sold or transferred during the  calendar year</v>
      </c>
      <c r="AH12" s="9"/>
      <c r="AK12" s="125" t="str">
        <f>"Electricity credits sold or transferred during the "&amp;ReportingYear&amp;" calendar year"</f>
        <v>Electricity credits sold or transferred during the  calendar year</v>
      </c>
      <c r="AL12" s="9"/>
      <c r="AO12" s="125" t="str">
        <f>"Electricity credits sold or transferred during the "&amp;ReportingYear&amp;" calendar year"</f>
        <v>Electricity credits sold or transferred during the  calendar year</v>
      </c>
      <c r="AP12" s="9"/>
      <c r="AS12" s="125" t="str">
        <f>"Electricity credits sold or transferred during the "&amp;ReportingYear&amp;" calendar year"</f>
        <v>Electricity credits sold or transferred during the  calendar year</v>
      </c>
      <c r="AT12" s="9"/>
      <c r="AW12" s="125" t="str">
        <f>"Electricity credits sold or transferred during the "&amp;ReportingYear&amp;" calendar year"</f>
        <v>Electricity credits sold or transferred during the  calendar year</v>
      </c>
      <c r="AX12" s="9"/>
      <c r="BA12" s="125" t="str">
        <f>"Electricity credits sold or transferred during the "&amp;ReportingYear&amp;" calendar year"</f>
        <v>Electricity credits sold or transferred during the  calendar year</v>
      </c>
      <c r="BB12" s="9"/>
      <c r="BE12" s="125" t="str">
        <f>"Electricity credits sold or transferred during the "&amp;ReportingYear&amp;" calendar year"</f>
        <v>Electricity credits sold or transferred during the  calendar year</v>
      </c>
      <c r="BF12" s="9"/>
      <c r="BI12" s="125" t="str">
        <f>"Electricity credits sold or transferred during the "&amp;ReportingYear&amp;" calendar year"</f>
        <v>Electricity credits sold or transferred during the  calendar year</v>
      </c>
      <c r="BJ12" s="9"/>
      <c r="BM12" s="125" t="str">
        <f>"Electricity credits sold or transferred during the "&amp;ReportingYear&amp;" calendar year"</f>
        <v>Electricity credits sold or transferred during the  calendar year</v>
      </c>
      <c r="BN12" s="9"/>
      <c r="BQ12" s="125" t="str">
        <f>"Electricity credits sold or transferred during the "&amp;ReportingYear&amp;" calendar year"</f>
        <v>Electricity credits sold or transferred during the  calendar year</v>
      </c>
      <c r="BR12" s="9"/>
      <c r="BU12" s="125" t="str">
        <f>"Electricity credits sold or transferred during the "&amp;ReportingYear&amp;" calendar year"</f>
        <v>Electricity credits sold or transferred during the  calendar year</v>
      </c>
      <c r="BV12" s="9"/>
      <c r="BY12" s="125" t="str">
        <f>"Electricity credits sold or transferred during the "&amp;ReportingYear&amp;" calendar year"</f>
        <v>Electricity credits sold or transferred during the  calendar year</v>
      </c>
      <c r="BZ12" s="9"/>
    </row>
    <row r="13" spans="1:79" ht="31.9" customHeight="1" x14ac:dyDescent="0.25">
      <c r="A13" s="124" t="str">
        <f>"Electricity credits carried over to the "&amp;ReportingYear+1&amp;" calendar year"</f>
        <v>Electricity credits carried over to the 1 calendar year</v>
      </c>
      <c r="B13" s="11">
        <f>B10+B11-B12</f>
        <v>0</v>
      </c>
      <c r="C13" s="86" t="s">
        <v>195</v>
      </c>
      <c r="E13" s="125" t="str">
        <f>"Electricity credits carried over to the "&amp;ReportingYear+1&amp;" calendar year"</f>
        <v>Electricity credits carried over to the 1 calendar year</v>
      </c>
      <c r="F13" s="11">
        <f>F10+F11-F12</f>
        <v>0</v>
      </c>
      <c r="I13" s="125" t="str">
        <f>"Electricity credits carried over to the "&amp;ReportingYear+1&amp;" calendar year"</f>
        <v>Electricity credits carried over to the 1 calendar year</v>
      </c>
      <c r="J13" s="11">
        <f>J10+J11-J12</f>
        <v>0</v>
      </c>
      <c r="M13" s="125" t="str">
        <f>"Electricity credits carried over to the "&amp;ReportingYear+1&amp;" calendar year"</f>
        <v>Electricity credits carried over to the 1 calendar year</v>
      </c>
      <c r="N13" s="11">
        <f>N10+N11-N12</f>
        <v>0</v>
      </c>
      <c r="Q13" s="125" t="str">
        <f>"Electricity credits carried over to the "&amp;ReportingYear+1&amp;" calendar year"</f>
        <v>Electricity credits carried over to the 1 calendar year</v>
      </c>
      <c r="R13" s="11">
        <f>R10+R11-R12</f>
        <v>0</v>
      </c>
      <c r="U13" s="125" t="str">
        <f>"Electricity credits carried over to the "&amp;ReportingYear+1&amp;" calendar year"</f>
        <v>Electricity credits carried over to the 1 calendar year</v>
      </c>
      <c r="V13" s="11">
        <f>V10+V11-V12</f>
        <v>0</v>
      </c>
      <c r="Y13" s="125" t="str">
        <f>"Electricity credits carried over to the "&amp;ReportingYear+1&amp;" calendar year"</f>
        <v>Electricity credits carried over to the 1 calendar year</v>
      </c>
      <c r="Z13" s="11">
        <f>Z10+Z11-Z12</f>
        <v>0</v>
      </c>
      <c r="AC13" s="125" t="str">
        <f>"Electricity credits carried over to the "&amp;ReportingYear+1&amp;" calendar year"</f>
        <v>Electricity credits carried over to the 1 calendar year</v>
      </c>
      <c r="AD13" s="11">
        <f>AD10+AD11-AD12</f>
        <v>0</v>
      </c>
      <c r="AG13" s="125" t="str">
        <f>"Electricity credits carried over to the "&amp;ReportingYear+1&amp;" calendar year"</f>
        <v>Electricity credits carried over to the 1 calendar year</v>
      </c>
      <c r="AH13" s="11">
        <f>AH10+AH11-AH12</f>
        <v>0</v>
      </c>
      <c r="AK13" s="125" t="str">
        <f>"Electricity credits carried over to the "&amp;ReportingYear+1&amp;" calendar year"</f>
        <v>Electricity credits carried over to the 1 calendar year</v>
      </c>
      <c r="AL13" s="11">
        <f>AL10+AL11-AL12</f>
        <v>0</v>
      </c>
      <c r="AO13" s="125" t="str">
        <f>"Electricity credits carried over to the "&amp;ReportingYear+1&amp;" calendar year"</f>
        <v>Electricity credits carried over to the 1 calendar year</v>
      </c>
      <c r="AP13" s="11">
        <f>AP10+AP11-AP12</f>
        <v>0</v>
      </c>
      <c r="AS13" s="125" t="str">
        <f>"Electricity credits carried over to the "&amp;ReportingYear+1&amp;" calendar year"</f>
        <v>Electricity credits carried over to the 1 calendar year</v>
      </c>
      <c r="AT13" s="11">
        <f>AT10+AT11-AT12</f>
        <v>0</v>
      </c>
      <c r="AW13" s="125" t="str">
        <f>"Electricity credits carried over to the "&amp;ReportingYear+1&amp;" calendar year"</f>
        <v>Electricity credits carried over to the 1 calendar year</v>
      </c>
      <c r="AX13" s="11">
        <f>AX10+AX11-AX12</f>
        <v>0</v>
      </c>
      <c r="BA13" s="125" t="str">
        <f>"Electricity credits carried over to the "&amp;ReportingYear+1&amp;" calendar year"</f>
        <v>Electricity credits carried over to the 1 calendar year</v>
      </c>
      <c r="BB13" s="11">
        <f>BB10+BB11-BB12</f>
        <v>0</v>
      </c>
      <c r="BE13" s="125" t="str">
        <f>"Electricity credits carried over to the "&amp;ReportingYear+1&amp;" calendar year"</f>
        <v>Electricity credits carried over to the 1 calendar year</v>
      </c>
      <c r="BF13" s="11">
        <f>BF10+BF11-BF12</f>
        <v>0</v>
      </c>
      <c r="BI13" s="125" t="str">
        <f>"Electricity credits carried over to the "&amp;ReportingYear+1&amp;" calendar year"</f>
        <v>Electricity credits carried over to the 1 calendar year</v>
      </c>
      <c r="BJ13" s="11">
        <f>BJ10+BJ11-BJ12</f>
        <v>0</v>
      </c>
      <c r="BM13" s="125" t="str">
        <f>"Electricity credits carried over to the "&amp;ReportingYear+1&amp;" calendar year"</f>
        <v>Electricity credits carried over to the 1 calendar year</v>
      </c>
      <c r="BN13" s="11">
        <f>BN10+BN11-BN12</f>
        <v>0</v>
      </c>
      <c r="BQ13" s="125" t="str">
        <f>"Electricity credits carried over to the "&amp;ReportingYear+1&amp;" calendar year"</f>
        <v>Electricity credits carried over to the 1 calendar year</v>
      </c>
      <c r="BR13" s="11">
        <f>BR10+BR11-BR12</f>
        <v>0</v>
      </c>
      <c r="BU13" s="125" t="str">
        <f>"Electricity credits carried over to the "&amp;ReportingYear+1&amp;" calendar year"</f>
        <v>Electricity credits carried over to the 1 calendar year</v>
      </c>
      <c r="BV13" s="11">
        <f>BV10+BV11-BV12</f>
        <v>0</v>
      </c>
      <c r="BY13" s="125" t="str">
        <f>"Electricity credits carried over to the "&amp;ReportingYear+1&amp;" calendar year"</f>
        <v>Electricity credits carried over to the 1 calendar year</v>
      </c>
      <c r="BZ13" s="11">
        <f>BZ10+BZ11-BZ12</f>
        <v>0</v>
      </c>
    </row>
    <row r="14" spans="1:79" x14ac:dyDescent="0.25">
      <c r="B14" s="12"/>
      <c r="C14" s="86"/>
      <c r="E14" s="126"/>
      <c r="F14" s="12"/>
      <c r="I14" s="126"/>
      <c r="J14" s="12"/>
      <c r="M14" s="126"/>
      <c r="N14" s="12"/>
      <c r="Q14" s="126"/>
      <c r="R14" s="12"/>
      <c r="U14" s="126"/>
      <c r="V14" s="12"/>
      <c r="Y14" s="126"/>
      <c r="Z14" s="12"/>
      <c r="AC14" s="126"/>
      <c r="AD14" s="12"/>
      <c r="AG14" s="126"/>
      <c r="AH14" s="12"/>
      <c r="AK14" s="126"/>
      <c r="AL14" s="12"/>
      <c r="AO14" s="126"/>
      <c r="AP14" s="12"/>
      <c r="AS14" s="126"/>
      <c r="AT14" s="12"/>
      <c r="AW14" s="126"/>
      <c r="AX14" s="12"/>
      <c r="BA14" s="126"/>
      <c r="BB14" s="12"/>
      <c r="BE14" s="126"/>
      <c r="BF14" s="12"/>
      <c r="BI14" s="126"/>
      <c r="BJ14" s="12"/>
      <c r="BM14" s="126"/>
      <c r="BN14" s="12"/>
      <c r="BQ14" s="126"/>
      <c r="BR14" s="12"/>
      <c r="BU14" s="126"/>
      <c r="BV14" s="12"/>
      <c r="BY14" s="126"/>
      <c r="BZ14" s="12"/>
    </row>
    <row r="15" spans="1:79" ht="31.9" customHeight="1" x14ac:dyDescent="0.25">
      <c r="A15" s="125" t="str">
        <f>"Proceeds carried over from electricity credits sold in the "&amp;ReportingYear-1&amp;" calendar year"</f>
        <v>Proceeds carried over from electricity credits sold in the -1 calendar year</v>
      </c>
      <c r="B15" s="13"/>
      <c r="C15" s="114" t="s">
        <v>197</v>
      </c>
      <c r="E15" s="125" t="str">
        <f>"Proceeds carried over from electricity credits sold in the "&amp;ReportingYear-1&amp;" calendar year"</f>
        <v>Proceeds carried over from electricity credits sold in the -1 calendar year</v>
      </c>
      <c r="F15" s="13"/>
      <c r="I15" s="125" t="str">
        <f>"Proceeds carried over from electricity credits sold in the "&amp;ReportingYear-1&amp;" calendar year"</f>
        <v>Proceeds carried over from electricity credits sold in the -1 calendar year</v>
      </c>
      <c r="J15" s="13"/>
      <c r="M15" s="125" t="str">
        <f>"Proceeds carried over from electricity credits sold in the "&amp;ReportingYear-1&amp;" calendar year"</f>
        <v>Proceeds carried over from electricity credits sold in the -1 calendar year</v>
      </c>
      <c r="N15" s="13"/>
      <c r="Q15" s="125" t="str">
        <f>"Proceeds carried over from electricity credits sold in the "&amp;ReportingYear-1&amp;" calendar year"</f>
        <v>Proceeds carried over from electricity credits sold in the -1 calendar year</v>
      </c>
      <c r="R15" s="13"/>
      <c r="U15" s="125" t="str">
        <f>"Proceeds carried over from electricity credits sold in the "&amp;ReportingYear-1&amp;" calendar year"</f>
        <v>Proceeds carried over from electricity credits sold in the -1 calendar year</v>
      </c>
      <c r="V15" s="13"/>
      <c r="Y15" s="125" t="str">
        <f>"Proceeds carried over from electricity credits sold in the "&amp;ReportingYear-1&amp;" calendar year"</f>
        <v>Proceeds carried over from electricity credits sold in the -1 calendar year</v>
      </c>
      <c r="Z15" s="13"/>
      <c r="AC15" s="125" t="str">
        <f>"Proceeds carried over from electricity credits sold in the "&amp;ReportingYear-1&amp;" calendar year"</f>
        <v>Proceeds carried over from electricity credits sold in the -1 calendar year</v>
      </c>
      <c r="AD15" s="13"/>
      <c r="AG15" s="125" t="str">
        <f>"Proceeds carried over from electricity credits sold in the "&amp;ReportingYear-1&amp;" calendar year"</f>
        <v>Proceeds carried over from electricity credits sold in the -1 calendar year</v>
      </c>
      <c r="AH15" s="13"/>
      <c r="AK15" s="125" t="str">
        <f>"Proceeds carried over from electricity credits sold in the "&amp;ReportingYear-1&amp;" calendar year"</f>
        <v>Proceeds carried over from electricity credits sold in the -1 calendar year</v>
      </c>
      <c r="AL15" s="13"/>
      <c r="AO15" s="125" t="str">
        <f>"Proceeds carried over from electricity credits sold in the "&amp;ReportingYear-1&amp;" calendar year"</f>
        <v>Proceeds carried over from electricity credits sold in the -1 calendar year</v>
      </c>
      <c r="AP15" s="13"/>
      <c r="AS15" s="125" t="str">
        <f>"Proceeds carried over from electricity credits sold in the "&amp;ReportingYear-1&amp;" calendar year"</f>
        <v>Proceeds carried over from electricity credits sold in the -1 calendar year</v>
      </c>
      <c r="AT15" s="13"/>
      <c r="AW15" s="125" t="str">
        <f>"Proceeds carried over from electricity credits sold in the "&amp;ReportingYear-1&amp;" calendar year"</f>
        <v>Proceeds carried over from electricity credits sold in the -1 calendar year</v>
      </c>
      <c r="AX15" s="13"/>
      <c r="BA15" s="125" t="str">
        <f>"Proceeds carried over from electricity credits sold in the "&amp;ReportingYear-1&amp;" calendar year"</f>
        <v>Proceeds carried over from electricity credits sold in the -1 calendar year</v>
      </c>
      <c r="BB15" s="13"/>
      <c r="BE15" s="125" t="str">
        <f>"Proceeds carried over from electricity credits sold in the "&amp;ReportingYear-1&amp;" calendar year"</f>
        <v>Proceeds carried over from electricity credits sold in the -1 calendar year</v>
      </c>
      <c r="BF15" s="13"/>
      <c r="BI15" s="125" t="str">
        <f>"Proceeds carried over from electricity credits sold in the "&amp;ReportingYear-1&amp;" calendar year"</f>
        <v>Proceeds carried over from electricity credits sold in the -1 calendar year</v>
      </c>
      <c r="BJ15" s="13"/>
      <c r="BM15" s="125" t="str">
        <f>"Proceeds carried over from electricity credits sold in the "&amp;ReportingYear-1&amp;" calendar year"</f>
        <v>Proceeds carried over from electricity credits sold in the -1 calendar year</v>
      </c>
      <c r="BN15" s="13"/>
      <c r="BQ15" s="125" t="str">
        <f>"Proceeds carried over from electricity credits sold in the "&amp;ReportingYear-1&amp;" calendar year"</f>
        <v>Proceeds carried over from electricity credits sold in the -1 calendar year</v>
      </c>
      <c r="BR15" s="13"/>
      <c r="BU15" s="125" t="str">
        <f>"Proceeds carried over from electricity credits sold in the "&amp;ReportingYear-1&amp;" calendar year"</f>
        <v>Proceeds carried over from electricity credits sold in the -1 calendar year</v>
      </c>
      <c r="BV15" s="13"/>
      <c r="BY15" s="125" t="str">
        <f>"Proceeds carried over from electricity credits sold in the "&amp;ReportingYear-1&amp;" calendar year"</f>
        <v>Proceeds carried over from electricity credits sold in the -1 calendar year</v>
      </c>
      <c r="BZ15" s="13"/>
    </row>
    <row r="16" spans="1:79" ht="31.9" customHeight="1" x14ac:dyDescent="0.25">
      <c r="A16" s="125" t="str">
        <f>"Proceeds resulting from electricity credits sold during the "&amp;ReportingYear&amp;" calendar year"</f>
        <v>Proceeds resulting from electricity credits sold during the  calendar year</v>
      </c>
      <c r="B16" s="13"/>
      <c r="C16" s="114" t="s">
        <v>196</v>
      </c>
      <c r="E16" s="125" t="str">
        <f>"Proceeds resulting from electricity credits sold during the "&amp;ReportingYear&amp;" calendar year"</f>
        <v>Proceeds resulting from electricity credits sold during the  calendar year</v>
      </c>
      <c r="F16" s="13"/>
      <c r="I16" s="125" t="str">
        <f>"Proceeds resulting from electricity credits sold during the "&amp;ReportingYear&amp;" calendar year"</f>
        <v>Proceeds resulting from electricity credits sold during the  calendar year</v>
      </c>
      <c r="J16" s="13"/>
      <c r="M16" s="125" t="str">
        <f>"Proceeds resulting from electricity credits sold during the "&amp;ReportingYear&amp;" calendar year"</f>
        <v>Proceeds resulting from electricity credits sold during the  calendar year</v>
      </c>
      <c r="N16" s="13"/>
      <c r="Q16" s="125" t="str">
        <f>"Proceeds resulting from electricity credits sold during the "&amp;ReportingYear&amp;" calendar year"</f>
        <v>Proceeds resulting from electricity credits sold during the  calendar year</v>
      </c>
      <c r="R16" s="13"/>
      <c r="U16" s="125" t="str">
        <f>"Proceeds resulting from electricity credits sold during the "&amp;ReportingYear&amp;" calendar year"</f>
        <v>Proceeds resulting from electricity credits sold during the  calendar year</v>
      </c>
      <c r="V16" s="13"/>
      <c r="Y16" s="125" t="str">
        <f>"Proceeds resulting from electricity credits sold during the "&amp;ReportingYear&amp;" calendar year"</f>
        <v>Proceeds resulting from electricity credits sold during the  calendar year</v>
      </c>
      <c r="Z16" s="13"/>
      <c r="AC16" s="125" t="str">
        <f>"Proceeds resulting from electricity credits sold during the "&amp;ReportingYear&amp;" calendar year"</f>
        <v>Proceeds resulting from electricity credits sold during the  calendar year</v>
      </c>
      <c r="AD16" s="13"/>
      <c r="AG16" s="125" t="str">
        <f>"Proceeds resulting from electricity credits sold during the "&amp;ReportingYear&amp;" calendar year"</f>
        <v>Proceeds resulting from electricity credits sold during the  calendar year</v>
      </c>
      <c r="AH16" s="13"/>
      <c r="AK16" s="125" t="str">
        <f>"Proceeds resulting from electricity credits sold during the "&amp;ReportingYear&amp;" calendar year"</f>
        <v>Proceeds resulting from electricity credits sold during the  calendar year</v>
      </c>
      <c r="AL16" s="13"/>
      <c r="AO16" s="125" t="str">
        <f>"Proceeds resulting from electricity credits sold during the "&amp;ReportingYear&amp;" calendar year"</f>
        <v>Proceeds resulting from electricity credits sold during the  calendar year</v>
      </c>
      <c r="AP16" s="13"/>
      <c r="AS16" s="125" t="str">
        <f>"Proceeds resulting from electricity credits sold during the "&amp;ReportingYear&amp;" calendar year"</f>
        <v>Proceeds resulting from electricity credits sold during the  calendar year</v>
      </c>
      <c r="AT16" s="13"/>
      <c r="AW16" s="125" t="str">
        <f>"Proceeds resulting from electricity credits sold during the "&amp;ReportingYear&amp;" calendar year"</f>
        <v>Proceeds resulting from electricity credits sold during the  calendar year</v>
      </c>
      <c r="AX16" s="13"/>
      <c r="BA16" s="125" t="str">
        <f>"Proceeds resulting from electricity credits sold during the "&amp;ReportingYear&amp;" calendar year"</f>
        <v>Proceeds resulting from electricity credits sold during the  calendar year</v>
      </c>
      <c r="BB16" s="13"/>
      <c r="BE16" s="125" t="str">
        <f>"Proceeds resulting from electricity credits sold during the "&amp;ReportingYear&amp;" calendar year"</f>
        <v>Proceeds resulting from electricity credits sold during the  calendar year</v>
      </c>
      <c r="BF16" s="13"/>
      <c r="BI16" s="125" t="str">
        <f>"Proceeds resulting from electricity credits sold during the "&amp;ReportingYear&amp;" calendar year"</f>
        <v>Proceeds resulting from electricity credits sold during the  calendar year</v>
      </c>
      <c r="BJ16" s="13"/>
      <c r="BM16" s="125" t="str">
        <f>"Proceeds resulting from electricity credits sold during the "&amp;ReportingYear&amp;" calendar year"</f>
        <v>Proceeds resulting from electricity credits sold during the  calendar year</v>
      </c>
      <c r="BN16" s="13"/>
      <c r="BQ16" s="125" t="str">
        <f>"Proceeds resulting from electricity credits sold during the "&amp;ReportingYear&amp;" calendar year"</f>
        <v>Proceeds resulting from electricity credits sold during the  calendar year</v>
      </c>
      <c r="BR16" s="13"/>
      <c r="BU16" s="125" t="str">
        <f>"Proceeds resulting from electricity credits sold during the "&amp;ReportingYear&amp;" calendar year"</f>
        <v>Proceeds resulting from electricity credits sold during the  calendar year</v>
      </c>
      <c r="BV16" s="13"/>
      <c r="BY16" s="125" t="str">
        <f>"Proceeds resulting from electricity credits sold during the "&amp;ReportingYear&amp;" calendar year"</f>
        <v>Proceeds resulting from electricity credits sold during the  calendar year</v>
      </c>
      <c r="BZ16" s="13"/>
    </row>
    <row r="17" spans="1:79" ht="31.9" customHeight="1" x14ac:dyDescent="0.25">
      <c r="A17" s="125" t="str">
        <f>"Electricity credit proceeds spent during the "&amp;ReportingYear&amp;" calendar year"</f>
        <v>Electricity credit proceeds spent during the  calendar year</v>
      </c>
      <c r="B17" s="13"/>
      <c r="C17" s="114" t="s">
        <v>198</v>
      </c>
      <c r="E17" s="125" t="str">
        <f>"Electricity credit proceeds spent during the "&amp;ReportingYear&amp;" calendar year"</f>
        <v>Electricity credit proceeds spent during the  calendar year</v>
      </c>
      <c r="F17" s="13"/>
      <c r="I17" s="125" t="str">
        <f>"Electricity credit proceeds spent during the "&amp;ReportingYear&amp;" calendar year"</f>
        <v>Electricity credit proceeds spent during the  calendar year</v>
      </c>
      <c r="J17" s="13"/>
      <c r="M17" s="125" t="str">
        <f>"Electricity credit proceeds spent during the "&amp;ReportingYear&amp;" calendar year"</f>
        <v>Electricity credit proceeds spent during the  calendar year</v>
      </c>
      <c r="N17" s="13"/>
      <c r="Q17" s="125" t="str">
        <f>"Electricity credit proceeds spent during the "&amp;ReportingYear&amp;" calendar year"</f>
        <v>Electricity credit proceeds spent during the  calendar year</v>
      </c>
      <c r="R17" s="13"/>
      <c r="U17" s="125" t="str">
        <f>"Electricity credit proceeds spent during the "&amp;ReportingYear&amp;" calendar year"</f>
        <v>Electricity credit proceeds spent during the  calendar year</v>
      </c>
      <c r="V17" s="13"/>
      <c r="Y17" s="125" t="str">
        <f>"Electricity credit proceeds spent during the "&amp;ReportingYear&amp;" calendar year"</f>
        <v>Electricity credit proceeds spent during the  calendar year</v>
      </c>
      <c r="Z17" s="13"/>
      <c r="AC17" s="125" t="str">
        <f>"Electricity credit proceeds spent during the "&amp;ReportingYear&amp;" calendar year"</f>
        <v>Electricity credit proceeds spent during the  calendar year</v>
      </c>
      <c r="AD17" s="13"/>
      <c r="AG17" s="125" t="str">
        <f>"Electricity credit proceeds spent during the "&amp;ReportingYear&amp;" calendar year"</f>
        <v>Electricity credit proceeds spent during the  calendar year</v>
      </c>
      <c r="AH17" s="13"/>
      <c r="AK17" s="125" t="str">
        <f>"Electricity credit proceeds spent during the "&amp;ReportingYear&amp;" calendar year"</f>
        <v>Electricity credit proceeds spent during the  calendar year</v>
      </c>
      <c r="AL17" s="13"/>
      <c r="AO17" s="125" t="str">
        <f>"Electricity credit proceeds spent during the "&amp;ReportingYear&amp;" calendar year"</f>
        <v>Electricity credit proceeds spent during the  calendar year</v>
      </c>
      <c r="AP17" s="13"/>
      <c r="AS17" s="125" t="str">
        <f>"Electricity credit proceeds spent during the "&amp;ReportingYear&amp;" calendar year"</f>
        <v>Electricity credit proceeds spent during the  calendar year</v>
      </c>
      <c r="AT17" s="13"/>
      <c r="AW17" s="125" t="str">
        <f>"Electricity credit proceeds spent during the "&amp;ReportingYear&amp;" calendar year"</f>
        <v>Electricity credit proceeds spent during the  calendar year</v>
      </c>
      <c r="AX17" s="13"/>
      <c r="BA17" s="125" t="str">
        <f>"Electricity credit proceeds spent during the "&amp;ReportingYear&amp;" calendar year"</f>
        <v>Electricity credit proceeds spent during the  calendar year</v>
      </c>
      <c r="BB17" s="13"/>
      <c r="BE17" s="125" t="str">
        <f>"Electricity credit proceeds spent during the "&amp;ReportingYear&amp;" calendar year"</f>
        <v>Electricity credit proceeds spent during the  calendar year</v>
      </c>
      <c r="BF17" s="13"/>
      <c r="BI17" s="125" t="str">
        <f>"Electricity credit proceeds spent during the "&amp;ReportingYear&amp;" calendar year"</f>
        <v>Electricity credit proceeds spent during the  calendar year</v>
      </c>
      <c r="BJ17" s="13"/>
      <c r="BM17" s="125" t="str">
        <f>"Electricity credit proceeds spent during the "&amp;ReportingYear&amp;" calendar year"</f>
        <v>Electricity credit proceeds spent during the  calendar year</v>
      </c>
      <c r="BN17" s="13"/>
      <c r="BQ17" s="125" t="str">
        <f>"Electricity credit proceeds spent during the "&amp;ReportingYear&amp;" calendar year"</f>
        <v>Electricity credit proceeds spent during the  calendar year</v>
      </c>
      <c r="BR17" s="13"/>
      <c r="BU17" s="125" t="str">
        <f>"Electricity credit proceeds spent during the "&amp;ReportingYear&amp;" calendar year"</f>
        <v>Electricity credit proceeds spent during the  calendar year</v>
      </c>
      <c r="BV17" s="13"/>
      <c r="BY17" s="125" t="str">
        <f>"Electricity credit proceeds spent during the "&amp;ReportingYear&amp;" calendar year"</f>
        <v>Electricity credit proceeds spent during the  calendar year</v>
      </c>
      <c r="BZ17" s="13"/>
    </row>
    <row r="18" spans="1:79" ht="31.9" customHeight="1" x14ac:dyDescent="0.25">
      <c r="A18" s="125" t="str">
        <f>"Electricity credit proceeds carried over to the "&amp;ReportingYear+1&amp;" calendar year"</f>
        <v>Electricity credit proceeds carried over to the 1 calendar year</v>
      </c>
      <c r="B18" s="14">
        <f>B15+B16-B17</f>
        <v>0</v>
      </c>
      <c r="C18" s="114" t="s">
        <v>199</v>
      </c>
      <c r="E18" s="125" t="str">
        <f>"Electricity credit proceeds carried over to the "&amp;ReportingYear&amp;" calendar year"</f>
        <v>Electricity credit proceeds carried over to the  calendar year</v>
      </c>
      <c r="F18" s="14">
        <f>F15+F16-F17</f>
        <v>0</v>
      </c>
      <c r="I18" s="125" t="str">
        <f>"Electricity credit proceeds carried over to the "&amp;ReportingYear&amp;" calendar year"</f>
        <v>Electricity credit proceeds carried over to the  calendar year</v>
      </c>
      <c r="J18" s="14">
        <f>J15+J16-J17</f>
        <v>0</v>
      </c>
      <c r="M18" s="125" t="str">
        <f>"Electricity credit proceeds carried over to the "&amp;ReportingYear&amp;" calendar year"</f>
        <v>Electricity credit proceeds carried over to the  calendar year</v>
      </c>
      <c r="N18" s="14">
        <f>N15+N16-N17</f>
        <v>0</v>
      </c>
      <c r="Q18" s="125" t="str">
        <f>"Electricity credit proceeds carried over to the "&amp;ReportingYear&amp;" calendar year"</f>
        <v>Electricity credit proceeds carried over to the  calendar year</v>
      </c>
      <c r="R18" s="14">
        <f>R15+R16-R17</f>
        <v>0</v>
      </c>
      <c r="U18" s="125" t="str">
        <f>"Electricity credit proceeds carried over to the "&amp;ReportingYear&amp;" calendar year"</f>
        <v>Electricity credit proceeds carried over to the  calendar year</v>
      </c>
      <c r="V18" s="14">
        <f>V15+V16-V17</f>
        <v>0</v>
      </c>
      <c r="Y18" s="125" t="str">
        <f>"Electricity credit proceeds carried over to the "&amp;ReportingYear&amp;" calendar year"</f>
        <v>Electricity credit proceeds carried over to the  calendar year</v>
      </c>
      <c r="Z18" s="14">
        <f>Z15+Z16-Z17</f>
        <v>0</v>
      </c>
      <c r="AC18" s="125" t="str">
        <f>"Electricity credit proceeds carried over to the "&amp;ReportingYear&amp;" calendar year"</f>
        <v>Electricity credit proceeds carried over to the  calendar year</v>
      </c>
      <c r="AD18" s="14">
        <f>AD15+AD16-AD17</f>
        <v>0</v>
      </c>
      <c r="AG18" s="125" t="str">
        <f>"Electricity credit proceeds carried over to the "&amp;ReportingYear&amp;" calendar year"</f>
        <v>Electricity credit proceeds carried over to the  calendar year</v>
      </c>
      <c r="AH18" s="14">
        <f>AH15+AH16-AH17</f>
        <v>0</v>
      </c>
      <c r="AK18" s="125" t="str">
        <f>"Electricity credit proceeds carried over to the "&amp;ReportingYear&amp;" calendar year"</f>
        <v>Electricity credit proceeds carried over to the  calendar year</v>
      </c>
      <c r="AL18" s="14">
        <f>AL15+AL16-AL17</f>
        <v>0</v>
      </c>
      <c r="AO18" s="125" t="str">
        <f>"Electricity credit proceeds carried over to the "&amp;ReportingYear&amp;" calendar year"</f>
        <v>Electricity credit proceeds carried over to the  calendar year</v>
      </c>
      <c r="AP18" s="14">
        <f>AP15+AP16-AP17</f>
        <v>0</v>
      </c>
      <c r="AS18" s="125" t="str">
        <f>"Electricity credit proceeds carried over to the "&amp;ReportingYear&amp;" calendar year"</f>
        <v>Electricity credit proceeds carried over to the  calendar year</v>
      </c>
      <c r="AT18" s="14">
        <f>AT15+AT16-AT17</f>
        <v>0</v>
      </c>
      <c r="AW18" s="125" t="str">
        <f>"Electricity credit proceeds carried over to the "&amp;ReportingYear&amp;" calendar year"</f>
        <v>Electricity credit proceeds carried over to the  calendar year</v>
      </c>
      <c r="AX18" s="14">
        <f>AX15+AX16-AX17</f>
        <v>0</v>
      </c>
      <c r="BA18" s="125" t="str">
        <f>"Electricity credit proceeds carried over to the "&amp;ReportingYear&amp;" calendar year"</f>
        <v>Electricity credit proceeds carried over to the  calendar year</v>
      </c>
      <c r="BB18" s="14">
        <f>BB15+BB16-BB17</f>
        <v>0</v>
      </c>
      <c r="BE18" s="125" t="str">
        <f>"Electricity credit proceeds carried over to the "&amp;ReportingYear&amp;" calendar year"</f>
        <v>Electricity credit proceeds carried over to the  calendar year</v>
      </c>
      <c r="BF18" s="14">
        <f>BF15+BF16-BF17</f>
        <v>0</v>
      </c>
      <c r="BI18" s="125" t="str">
        <f>"Electricity credit proceeds carried over to the "&amp;ReportingYear&amp;" calendar year"</f>
        <v>Electricity credit proceeds carried over to the  calendar year</v>
      </c>
      <c r="BJ18" s="14">
        <f>BJ15+BJ16-BJ17</f>
        <v>0</v>
      </c>
      <c r="BM18" s="125" t="str">
        <f>"Electricity credit proceeds carried over to the "&amp;ReportingYear&amp;" calendar year"</f>
        <v>Electricity credit proceeds carried over to the  calendar year</v>
      </c>
      <c r="BN18" s="14">
        <f>BN15+BN16-BN17</f>
        <v>0</v>
      </c>
      <c r="BQ18" s="125" t="str">
        <f>"Electricity credit proceeds carried over to the "&amp;ReportingYear&amp;" calendar year"</f>
        <v>Electricity credit proceeds carried over to the  calendar year</v>
      </c>
      <c r="BR18" s="14">
        <f>BR15+BR16-BR17</f>
        <v>0</v>
      </c>
      <c r="BU18" s="125" t="str">
        <f>"Electricity credit proceeds carried over to the "&amp;ReportingYear&amp;" calendar year"</f>
        <v>Electricity credit proceeds carried over to the  calendar year</v>
      </c>
      <c r="BV18" s="14">
        <f>BV15+BV16-BV17</f>
        <v>0</v>
      </c>
      <c r="BY18" s="125" t="str">
        <f>"Electricity credit proceeds carried over to the "&amp;ReportingYear&amp;" calendar year"</f>
        <v>Electricity credit proceeds carried over to the  calendar year</v>
      </c>
      <c r="BZ18" s="14">
        <f>BZ15+BZ16-BZ17</f>
        <v>0</v>
      </c>
    </row>
    <row r="19" spans="1:79" x14ac:dyDescent="0.25">
      <c r="A19" s="126"/>
      <c r="B19" s="12"/>
      <c r="C19" s="115"/>
      <c r="E19" s="126"/>
      <c r="F19" s="12"/>
      <c r="I19" s="126"/>
      <c r="J19" s="12"/>
      <c r="M19" s="126"/>
      <c r="N19" s="12"/>
      <c r="Q19" s="126"/>
      <c r="R19" s="12"/>
      <c r="U19" s="126"/>
      <c r="V19" s="12"/>
      <c r="Y19" s="126"/>
      <c r="Z19" s="12"/>
      <c r="AC19" s="126"/>
      <c r="AD19" s="12"/>
      <c r="AG19" s="126"/>
      <c r="AH19" s="12"/>
      <c r="AK19" s="126"/>
      <c r="AL19" s="12"/>
      <c r="AO19" s="126"/>
      <c r="AP19" s="12"/>
      <c r="AS19" s="126"/>
      <c r="AT19" s="12"/>
      <c r="AW19" s="126"/>
      <c r="AX19" s="12"/>
      <c r="BA19" s="126"/>
      <c r="BB19" s="12"/>
      <c r="BE19" s="126"/>
      <c r="BF19" s="12"/>
      <c r="BI19" s="126"/>
      <c r="BJ19" s="12"/>
      <c r="BM19" s="126"/>
      <c r="BN19" s="12"/>
      <c r="BQ19" s="126"/>
      <c r="BR19" s="12"/>
      <c r="BU19" s="126"/>
      <c r="BV19" s="12"/>
      <c r="BY19" s="126"/>
      <c r="BZ19" s="12"/>
    </row>
    <row r="20" spans="1:79" x14ac:dyDescent="0.25">
      <c r="A20" s="127" t="str">
        <f>IF(EDU,"Proceeds spent on base &amp; holdback projects","")</f>
        <v/>
      </c>
      <c r="B20" s="13"/>
      <c r="C20" s="116" t="s">
        <v>200</v>
      </c>
      <c r="E20" s="127" t="str">
        <f>IF('(1) Start Here'!G12,"Proceeds spent on base &amp; holdback projects","")</f>
        <v/>
      </c>
      <c r="F20" s="19"/>
      <c r="I20" s="127" t="str">
        <f>IF('(1) Start Here'!K12,"Proceeds spent on base &amp; holdback projects","")</f>
        <v/>
      </c>
      <c r="J20" s="19"/>
      <c r="M20" s="127" t="str">
        <f>IF('(1) Start Here'!O12,"Proceeds spent on base &amp; holdback projects","")</f>
        <v/>
      </c>
      <c r="N20" s="19"/>
      <c r="Q20" s="127" t="str">
        <f>IF('(1) Start Here'!S12,"Proceeds spent on base &amp; holdback projects","")</f>
        <v/>
      </c>
      <c r="R20" s="19"/>
      <c r="U20" s="127" t="str">
        <f>IF('(1) Start Here'!W12,"Proceeds spent on base &amp; holdback projects","")</f>
        <v/>
      </c>
      <c r="V20" s="19"/>
      <c r="Y20" s="127" t="str">
        <f>IF('(1) Start Here'!AA12,"Proceeds spent on base &amp; holdback projects","")</f>
        <v/>
      </c>
      <c r="Z20" s="19"/>
      <c r="AC20" s="127" t="str">
        <f>IF('(1) Start Here'!AE12,"Proceeds spent on base &amp; holdback projects","")</f>
        <v/>
      </c>
      <c r="AD20" s="19"/>
      <c r="AG20" s="127" t="str">
        <f>IF('(1) Start Here'!AI12,"Proceeds spent on base &amp; holdback projects","")</f>
        <v/>
      </c>
      <c r="AH20" s="19"/>
      <c r="AK20" s="127" t="str">
        <f>IF('(1) Start Here'!AM12,"Proceeds spent on base &amp; holdback projects","")</f>
        <v/>
      </c>
      <c r="AL20" s="19"/>
      <c r="AO20" s="127" t="str">
        <f>IF('(1) Start Here'!AQ12,"Proceeds spent on base &amp; holdback projects","")</f>
        <v/>
      </c>
      <c r="AP20" s="19"/>
      <c r="AS20" s="127" t="str">
        <f>IF('(1) Start Here'!AU12,"Proceeds spent on base &amp; holdback projects","")</f>
        <v/>
      </c>
      <c r="AT20" s="19"/>
      <c r="AW20" s="127" t="str">
        <f>IF('(1) Start Here'!AY12,"Proceeds spent on base &amp; holdback projects","")</f>
        <v/>
      </c>
      <c r="AX20" s="19"/>
      <c r="BA20" s="127" t="str">
        <f>IF('(1) Start Here'!BC12,"Proceeds spent on base &amp; holdback projects","")</f>
        <v/>
      </c>
      <c r="BB20" s="19"/>
      <c r="BE20" s="127" t="str">
        <f>IF('(1) Start Here'!BG12,"Proceeds spent on base &amp; holdback projects","")</f>
        <v/>
      </c>
      <c r="BF20" s="19"/>
      <c r="BI20" s="127" t="str">
        <f>IF('(1) Start Here'!BK12,"Proceeds spent on base &amp; holdback projects","")</f>
        <v/>
      </c>
      <c r="BJ20" s="19"/>
      <c r="BM20" s="127" t="str">
        <f>IF('(1) Start Here'!BO12,"Proceeds spent on base &amp; holdback projects","")</f>
        <v/>
      </c>
      <c r="BN20" s="19"/>
      <c r="BQ20" s="127" t="str">
        <f>IF('(1) Start Here'!BS12,"Proceeds spent on base &amp; holdback projects","")</f>
        <v/>
      </c>
      <c r="BR20" s="19"/>
      <c r="BU20" s="127" t="str">
        <f>IF('(1) Start Here'!BW12,"Proceeds spent on base &amp; holdback projects","")</f>
        <v/>
      </c>
      <c r="BV20" s="19"/>
      <c r="BY20" s="127" t="str">
        <f>IF('(1) Start Here'!CA12,"Proceeds spent on base &amp; holdback projects","")</f>
        <v/>
      </c>
      <c r="BZ20" s="19"/>
    </row>
    <row r="21" spans="1:79" ht="9" customHeight="1" x14ac:dyDescent="0.25">
      <c r="A21" s="126"/>
      <c r="B21" s="57"/>
      <c r="C21" s="86"/>
      <c r="E21" s="126"/>
      <c r="F21" s="57"/>
      <c r="I21" s="126"/>
      <c r="J21" s="57"/>
      <c r="M21" s="126"/>
      <c r="N21" s="57"/>
      <c r="Q21" s="126"/>
      <c r="R21" s="57"/>
      <c r="U21" s="126"/>
      <c r="V21" s="57"/>
      <c r="Y21" s="126"/>
      <c r="Z21" s="57"/>
      <c r="AC21" s="126"/>
      <c r="AD21" s="57"/>
      <c r="AG21" s="126"/>
      <c r="AH21" s="57"/>
      <c r="AK21" s="126"/>
      <c r="AL21" s="57"/>
      <c r="AO21" s="126"/>
      <c r="AP21" s="57"/>
      <c r="AS21" s="126"/>
      <c r="AT21" s="57"/>
      <c r="AW21" s="126"/>
      <c r="AX21" s="57"/>
      <c r="BA21" s="126"/>
      <c r="BB21" s="57"/>
      <c r="BE21" s="126"/>
      <c r="BF21" s="57"/>
      <c r="BI21" s="126"/>
      <c r="BJ21" s="57"/>
      <c r="BM21" s="126"/>
      <c r="BN21" s="57"/>
      <c r="BQ21" s="126"/>
      <c r="BR21" s="57"/>
      <c r="BU21" s="126"/>
      <c r="BV21" s="57"/>
      <c r="BY21" s="126"/>
      <c r="BZ21" s="57"/>
    </row>
    <row r="22" spans="1:79" ht="31.5" x14ac:dyDescent="0.25">
      <c r="A22" s="127" t="str">
        <f>IF('(1) Start Here'!C12,"Non-base, non-holdback project credit proceeds spent during the "&amp;ReportingYear&amp;" calendar year",A17)</f>
        <v>Electricity credit proceeds spent during the  calendar year</v>
      </c>
      <c r="B22" s="14">
        <f>B17-B20</f>
        <v>0</v>
      </c>
      <c r="C22" s="116" t="s">
        <v>201</v>
      </c>
      <c r="E22" s="127" t="str">
        <f>IF('(1) Start Here'!G12,"Non-base, non-holdback project credit proceeds spent during the "&amp;ReportingYear&amp;" calendar year",E17)</f>
        <v>Electricity credit proceeds spent during the  calendar year</v>
      </c>
      <c r="F22" s="14">
        <f>F17-F20</f>
        <v>0</v>
      </c>
      <c r="I22" s="127" t="str">
        <f>IF('(1) Start Here'!K12,"Non-base, non-holdback project credit proceeds spent during the "&amp;ReportingYear&amp;" calendar year",I17)</f>
        <v>Electricity credit proceeds spent during the  calendar year</v>
      </c>
      <c r="J22" s="14">
        <f>J17-J20</f>
        <v>0</v>
      </c>
      <c r="M22" s="127" t="str">
        <f>IF('(1) Start Here'!O12,"Non-base, non-holdback project credit proceeds spent during the "&amp;ReportingYear&amp;" calendar year",M17)</f>
        <v>Electricity credit proceeds spent during the  calendar year</v>
      </c>
      <c r="N22" s="14">
        <f>N17-N20</f>
        <v>0</v>
      </c>
      <c r="Q22" s="127" t="str">
        <f>IF('(1) Start Here'!S12,"Non-base, non-holdback project credit proceeds spent during the "&amp;ReportingYear&amp;" calendar year",Q17)</f>
        <v>Electricity credit proceeds spent during the  calendar year</v>
      </c>
      <c r="R22" s="14">
        <f>R17-R20</f>
        <v>0</v>
      </c>
      <c r="U22" s="127" t="str">
        <f>IF('(1) Start Here'!W12,"Non-base, non-holdback project credit proceeds spent during the "&amp;ReportingYear&amp;" calendar year",U17)</f>
        <v>Electricity credit proceeds spent during the  calendar year</v>
      </c>
      <c r="V22" s="14">
        <f>V17-V20</f>
        <v>0</v>
      </c>
      <c r="Y22" s="127" t="str">
        <f>IF('(1) Start Here'!AA12,"Non-base, non-holdback project credit proceeds spent during the "&amp;ReportingYear&amp;" calendar year",Y17)</f>
        <v>Electricity credit proceeds spent during the  calendar year</v>
      </c>
      <c r="Z22" s="14">
        <f>Z17-Z20</f>
        <v>0</v>
      </c>
      <c r="AC22" s="127" t="str">
        <f>IF('(1) Start Here'!AE12,"Non-base, non-holdback project credit proceeds spent during the "&amp;ReportingYear&amp;" calendar year",AC17)</f>
        <v>Electricity credit proceeds spent during the  calendar year</v>
      </c>
      <c r="AD22" s="14">
        <f>AD17-AD20</f>
        <v>0</v>
      </c>
      <c r="AG22" s="127" t="str">
        <f>IF('(1) Start Here'!AI12,"Non-base, non-holdback project credit proceeds spent during the "&amp;ReportingYear&amp;" calendar year",AG17)</f>
        <v>Electricity credit proceeds spent during the  calendar year</v>
      </c>
      <c r="AH22" s="14">
        <f>AH17-AH20</f>
        <v>0</v>
      </c>
      <c r="AK22" s="127" t="str">
        <f>IF('(1) Start Here'!AM12,"Non-base, non-holdback project credit proceeds spent during the "&amp;ReportingYear&amp;" calendar year",AK17)</f>
        <v>Electricity credit proceeds spent during the  calendar year</v>
      </c>
      <c r="AL22" s="14">
        <f>AL17-AL20</f>
        <v>0</v>
      </c>
      <c r="AO22" s="127" t="str">
        <f>IF('(1) Start Here'!AQ12,"Non-base, non-holdback project credit proceeds spent during the "&amp;ReportingYear&amp;" calendar year",AO17)</f>
        <v>Electricity credit proceeds spent during the  calendar year</v>
      </c>
      <c r="AP22" s="14">
        <f>AP17-AP20</f>
        <v>0</v>
      </c>
      <c r="AS22" s="127" t="str">
        <f>IF('(1) Start Here'!AU12,"Non-base, non-holdback project credit proceeds spent during the "&amp;ReportingYear&amp;" calendar year",AS17)</f>
        <v>Electricity credit proceeds spent during the  calendar year</v>
      </c>
      <c r="AT22" s="14">
        <f>AT17-AT20</f>
        <v>0</v>
      </c>
      <c r="AW22" s="127" t="str">
        <f>IF('(1) Start Here'!AY12,"Non-base, non-holdback project credit proceeds spent during the "&amp;ReportingYear&amp;" calendar year",AW17)</f>
        <v>Electricity credit proceeds spent during the  calendar year</v>
      </c>
      <c r="AX22" s="14">
        <f>AX17-AX20</f>
        <v>0</v>
      </c>
      <c r="BA22" s="127" t="str">
        <f>IF('(1) Start Here'!BC12,"Non-base, non-holdback project credit proceeds spent during the "&amp;ReportingYear&amp;" calendar year",BA17)</f>
        <v>Electricity credit proceeds spent during the  calendar year</v>
      </c>
      <c r="BB22" s="14">
        <f>BB17-BB20</f>
        <v>0</v>
      </c>
      <c r="BE22" s="127" t="str">
        <f>IF('(1) Start Here'!BG12,"Non-base, non-holdback project credit proceeds spent during the "&amp;ReportingYear&amp;" calendar year",BE17)</f>
        <v>Electricity credit proceeds spent during the  calendar year</v>
      </c>
      <c r="BF22" s="14">
        <f>BF17-BF20</f>
        <v>0</v>
      </c>
      <c r="BI22" s="127" t="str">
        <f>IF('(1) Start Here'!BK12,"Non-base, non-holdback project credit proceeds spent during the "&amp;ReportingYear&amp;" calendar year",BI17)</f>
        <v>Electricity credit proceeds spent during the  calendar year</v>
      </c>
      <c r="BJ22" s="14">
        <f>BJ17-BJ20</f>
        <v>0</v>
      </c>
      <c r="BM22" s="127" t="str">
        <f>IF('(1) Start Here'!BO12,"Non-base, non-holdback project credit proceeds spent during the "&amp;ReportingYear&amp;" calendar year",BM17)</f>
        <v>Electricity credit proceeds spent during the  calendar year</v>
      </c>
      <c r="BN22" s="14">
        <f>BN17-BN20</f>
        <v>0</v>
      </c>
      <c r="BQ22" s="127" t="str">
        <f>IF('(1) Start Here'!BS12,"Non-base, non-holdback project credit proceeds spent during the "&amp;ReportingYear&amp;" calendar year",BQ17)</f>
        <v>Electricity credit proceeds spent during the  calendar year</v>
      </c>
      <c r="BR22" s="14">
        <f>BR17-BR20</f>
        <v>0</v>
      </c>
      <c r="BU22" s="127" t="str">
        <f>IF('(1) Start Here'!BW12,"Non-base, non-holdback project credit proceeds spent during the "&amp;ReportingYear&amp;" calendar year",BU17)</f>
        <v>Electricity credit proceeds spent during the  calendar year</v>
      </c>
      <c r="BV22" s="14">
        <f>BV17-BV20</f>
        <v>0</v>
      </c>
      <c r="BY22" s="127" t="str">
        <f>IF('(1) Start Here'!CA12,"Non-base, non-holdback project credit proceeds spent during the "&amp;ReportingYear&amp;" calendar year",BY17)</f>
        <v>Electricity credit proceeds spent during the  calendar year</v>
      </c>
      <c r="BZ22" s="14">
        <f>BZ17-BZ20</f>
        <v>0</v>
      </c>
    </row>
    <row r="23" spans="1:79" x14ac:dyDescent="0.25">
      <c r="A23" s="15"/>
      <c r="B23" s="8"/>
      <c r="E23" s="129"/>
      <c r="F23" s="8"/>
      <c r="I23" s="129"/>
      <c r="J23" s="8"/>
      <c r="M23" s="15"/>
      <c r="N23" s="8"/>
      <c r="Q23" s="15"/>
      <c r="R23" s="8"/>
      <c r="U23" s="15"/>
      <c r="V23" s="8"/>
      <c r="Y23" s="15"/>
      <c r="Z23" s="8"/>
      <c r="AC23" s="15"/>
      <c r="AD23" s="8"/>
      <c r="AG23" s="15"/>
      <c r="AH23" s="8"/>
      <c r="AK23" s="15"/>
      <c r="AL23" s="8"/>
      <c r="AO23" s="15"/>
      <c r="AP23" s="8"/>
      <c r="AS23" s="15"/>
      <c r="AT23" s="8"/>
      <c r="AW23" s="15"/>
      <c r="AX23" s="8"/>
      <c r="BA23" s="15"/>
      <c r="BB23" s="8"/>
      <c r="BE23" s="15"/>
      <c r="BF23" s="8"/>
      <c r="BI23" s="15"/>
      <c r="BJ23" s="8"/>
      <c r="BM23" s="15"/>
      <c r="BN23" s="8"/>
      <c r="BQ23" s="15"/>
      <c r="BR23" s="8"/>
      <c r="BU23" s="15"/>
      <c r="BV23" s="8"/>
      <c r="BY23" s="15"/>
      <c r="BZ23" s="8"/>
    </row>
    <row r="24" spans="1:79" ht="47.25" x14ac:dyDescent="0.25">
      <c r="A24" s="110" t="s">
        <v>89</v>
      </c>
      <c r="B24" s="109" t="str">
        <f>"Electricity Credit Proceeds (non-base, non-holdback) Spent on Category Type in "&amp;ReportingYear</f>
        <v xml:space="preserve">Electricity Credit Proceeds (non-base, non-holdback) Spent on Category Type in </v>
      </c>
      <c r="C24" s="111" t="s">
        <v>90</v>
      </c>
      <c r="E24" s="18" t="s">
        <v>89</v>
      </c>
      <c r="F24" s="16" t="str">
        <f>"Proceeds Spent on Type in "&amp;ReportingYear</f>
        <v xml:space="preserve">Proceeds Spent on Type in </v>
      </c>
      <c r="G24" s="17" t="s">
        <v>90</v>
      </c>
      <c r="I24" s="18" t="s">
        <v>89</v>
      </c>
      <c r="J24" s="16" t="str">
        <f>"Proceeds Spent on Type in "&amp;ReportingYear</f>
        <v xml:space="preserve">Proceeds Spent on Type in </v>
      </c>
      <c r="K24" s="17" t="s">
        <v>90</v>
      </c>
      <c r="M24" s="18" t="s">
        <v>89</v>
      </c>
      <c r="N24" s="16" t="str">
        <f>"Proceeds Spent on Type in "&amp;ReportingYear</f>
        <v xml:space="preserve">Proceeds Spent on Type in </v>
      </c>
      <c r="O24" s="17" t="s">
        <v>90</v>
      </c>
      <c r="Q24" s="18" t="s">
        <v>89</v>
      </c>
      <c r="R24" s="16" t="str">
        <f>"Proceeds Spent on Type in "&amp;ReportingYear</f>
        <v xml:space="preserve">Proceeds Spent on Type in </v>
      </c>
      <c r="S24" s="17" t="s">
        <v>90</v>
      </c>
      <c r="U24" s="18" t="s">
        <v>89</v>
      </c>
      <c r="V24" s="16" t="str">
        <f>"Proceeds Spent on Type in "&amp;ReportingYear</f>
        <v xml:space="preserve">Proceeds Spent on Type in </v>
      </c>
      <c r="W24" s="17" t="s">
        <v>90</v>
      </c>
      <c r="Y24" s="18" t="s">
        <v>89</v>
      </c>
      <c r="Z24" s="16" t="str">
        <f>"Proceeds Spent on Type in "&amp;ReportingYear</f>
        <v xml:space="preserve">Proceeds Spent on Type in </v>
      </c>
      <c r="AA24" s="17" t="s">
        <v>90</v>
      </c>
      <c r="AC24" s="18" t="s">
        <v>89</v>
      </c>
      <c r="AD24" s="16" t="str">
        <f>"Proceeds Spent on Type in "&amp;ReportingYear</f>
        <v xml:space="preserve">Proceeds Spent on Type in </v>
      </c>
      <c r="AE24" s="17" t="s">
        <v>90</v>
      </c>
      <c r="AG24" s="18" t="s">
        <v>89</v>
      </c>
      <c r="AH24" s="16" t="str">
        <f>"Proceeds Spent on Type in "&amp;ReportingYear</f>
        <v xml:space="preserve">Proceeds Spent on Type in </v>
      </c>
      <c r="AI24" s="17" t="s">
        <v>90</v>
      </c>
      <c r="AK24" s="18" t="s">
        <v>89</v>
      </c>
      <c r="AL24" s="16" t="str">
        <f>"Proceeds Spent on Type in "&amp;ReportingYear</f>
        <v xml:space="preserve">Proceeds Spent on Type in </v>
      </c>
      <c r="AM24" s="17" t="s">
        <v>90</v>
      </c>
      <c r="AO24" s="18" t="s">
        <v>89</v>
      </c>
      <c r="AP24" s="16" t="str">
        <f>"Proceeds Spent on Type in "&amp;ReportingYear</f>
        <v xml:space="preserve">Proceeds Spent on Type in </v>
      </c>
      <c r="AQ24" s="17" t="s">
        <v>90</v>
      </c>
      <c r="AS24" s="18" t="s">
        <v>89</v>
      </c>
      <c r="AT24" s="16" t="str">
        <f>"Proceeds Spent on Type in "&amp;ReportingYear</f>
        <v xml:space="preserve">Proceeds Spent on Type in </v>
      </c>
      <c r="AU24" s="17" t="s">
        <v>90</v>
      </c>
      <c r="AW24" s="18" t="s">
        <v>89</v>
      </c>
      <c r="AX24" s="16" t="str">
        <f>"Proceeds Spent on Type in "&amp;ReportingYear</f>
        <v xml:space="preserve">Proceeds Spent on Type in </v>
      </c>
      <c r="AY24" s="17" t="s">
        <v>90</v>
      </c>
      <c r="BA24" s="18" t="s">
        <v>89</v>
      </c>
      <c r="BB24" s="16" t="str">
        <f>"Proceeds Spent on Type in "&amp;ReportingYear</f>
        <v xml:space="preserve">Proceeds Spent on Type in </v>
      </c>
      <c r="BC24" s="17" t="s">
        <v>90</v>
      </c>
      <c r="BE24" s="18" t="s">
        <v>89</v>
      </c>
      <c r="BF24" s="16" t="str">
        <f>"Proceeds Spent on Type in "&amp;ReportingYear</f>
        <v xml:space="preserve">Proceeds Spent on Type in </v>
      </c>
      <c r="BG24" s="17" t="s">
        <v>90</v>
      </c>
      <c r="BI24" s="18" t="s">
        <v>89</v>
      </c>
      <c r="BJ24" s="16" t="str">
        <f>"Proceeds Spent on Type in "&amp;ReportingYear</f>
        <v xml:space="preserve">Proceeds Spent on Type in </v>
      </c>
      <c r="BK24" s="17" t="s">
        <v>90</v>
      </c>
      <c r="BM24" s="18" t="s">
        <v>89</v>
      </c>
      <c r="BN24" s="16" t="str">
        <f>"Proceeds Spent on Type in "&amp;ReportingYear</f>
        <v xml:space="preserve">Proceeds Spent on Type in </v>
      </c>
      <c r="BO24" s="17" t="s">
        <v>90</v>
      </c>
      <c r="BQ24" s="18" t="s">
        <v>89</v>
      </c>
      <c r="BR24" s="16" t="str">
        <f>"Proceeds Spent on Type in "&amp;ReportingYear</f>
        <v xml:space="preserve">Proceeds Spent on Type in </v>
      </c>
      <c r="BS24" s="17" t="s">
        <v>90</v>
      </c>
      <c r="BU24" s="18" t="s">
        <v>89</v>
      </c>
      <c r="BV24" s="16" t="str">
        <f>"Proceeds Spent on Type in "&amp;ReportingYear</f>
        <v xml:space="preserve">Proceeds Spent on Type in </v>
      </c>
      <c r="BW24" s="17" t="s">
        <v>90</v>
      </c>
      <c r="BY24" s="18" t="s">
        <v>89</v>
      </c>
      <c r="BZ24" s="16" t="str">
        <f>"Proceeds Spent on Type in "&amp;ReportingYear</f>
        <v xml:space="preserve">Proceeds Spent on Type in </v>
      </c>
      <c r="CA24" s="17" t="s">
        <v>90</v>
      </c>
    </row>
    <row r="25" spans="1:79" ht="100.15" customHeight="1" x14ac:dyDescent="0.25">
      <c r="A25" s="35" t="s">
        <v>89</v>
      </c>
      <c r="B25" s="36">
        <v>0</v>
      </c>
      <c r="C25" s="37"/>
      <c r="E25" s="35" t="s">
        <v>89</v>
      </c>
      <c r="F25" s="36">
        <v>0</v>
      </c>
      <c r="G25" s="37"/>
      <c r="I25" s="35" t="s">
        <v>89</v>
      </c>
      <c r="J25" s="36">
        <v>0</v>
      </c>
      <c r="K25" s="37"/>
      <c r="M25" s="35" t="s">
        <v>89</v>
      </c>
      <c r="N25" s="36">
        <v>0</v>
      </c>
      <c r="O25" s="37"/>
      <c r="Q25" s="35" t="s">
        <v>89</v>
      </c>
      <c r="R25" s="36">
        <v>0</v>
      </c>
      <c r="S25" s="37"/>
      <c r="U25" s="35" t="s">
        <v>89</v>
      </c>
      <c r="V25" s="36">
        <v>0</v>
      </c>
      <c r="W25" s="37"/>
      <c r="Y25" s="35" t="s">
        <v>89</v>
      </c>
      <c r="Z25" s="36">
        <v>0</v>
      </c>
      <c r="AA25" s="37"/>
      <c r="AC25" s="35" t="s">
        <v>89</v>
      </c>
      <c r="AD25" s="36">
        <v>0</v>
      </c>
      <c r="AE25" s="37"/>
      <c r="AG25" s="35" t="s">
        <v>89</v>
      </c>
      <c r="AH25" s="36">
        <v>0</v>
      </c>
      <c r="AI25" s="37"/>
      <c r="AK25" s="35" t="s">
        <v>89</v>
      </c>
      <c r="AL25" s="36">
        <v>0</v>
      </c>
      <c r="AM25" s="37"/>
      <c r="AO25" s="35" t="s">
        <v>89</v>
      </c>
      <c r="AP25" s="36">
        <v>0</v>
      </c>
      <c r="AQ25" s="37"/>
      <c r="AS25" s="35" t="s">
        <v>89</v>
      </c>
      <c r="AT25" s="36">
        <v>0</v>
      </c>
      <c r="AU25" s="37"/>
      <c r="AW25" s="35" t="s">
        <v>89</v>
      </c>
      <c r="AX25" s="36">
        <v>0</v>
      </c>
      <c r="AY25" s="37"/>
      <c r="BA25" s="35" t="s">
        <v>89</v>
      </c>
      <c r="BB25" s="36">
        <v>0</v>
      </c>
      <c r="BC25" s="37"/>
      <c r="BE25" s="35" t="s">
        <v>89</v>
      </c>
      <c r="BF25" s="36">
        <v>0</v>
      </c>
      <c r="BG25" s="37"/>
      <c r="BI25" s="35" t="s">
        <v>89</v>
      </c>
      <c r="BJ25" s="36">
        <v>0</v>
      </c>
      <c r="BK25" s="37"/>
      <c r="BM25" s="35" t="s">
        <v>89</v>
      </c>
      <c r="BN25" s="36">
        <v>0</v>
      </c>
      <c r="BO25" s="37"/>
      <c r="BQ25" s="35" t="s">
        <v>89</v>
      </c>
      <c r="BR25" s="36">
        <v>0</v>
      </c>
      <c r="BS25" s="37"/>
      <c r="BU25" s="35" t="s">
        <v>89</v>
      </c>
      <c r="BV25" s="36">
        <v>0</v>
      </c>
      <c r="BW25" s="37"/>
      <c r="BY25" s="35" t="s">
        <v>89</v>
      </c>
      <c r="BZ25" s="36">
        <v>0</v>
      </c>
      <c r="CA25" s="37"/>
    </row>
    <row r="26" spans="1:79" ht="100.15" customHeight="1" x14ac:dyDescent="0.25">
      <c r="A26" s="35" t="s">
        <v>91</v>
      </c>
      <c r="B26" s="36">
        <v>0</v>
      </c>
      <c r="C26" s="37"/>
      <c r="E26" s="35" t="s">
        <v>91</v>
      </c>
      <c r="F26" s="36">
        <v>0</v>
      </c>
      <c r="G26" s="37"/>
      <c r="I26" s="35" t="s">
        <v>91</v>
      </c>
      <c r="J26" s="36">
        <v>0</v>
      </c>
      <c r="K26" s="37"/>
      <c r="M26" s="35" t="s">
        <v>91</v>
      </c>
      <c r="N26" s="36">
        <v>0</v>
      </c>
      <c r="O26" s="37"/>
      <c r="Q26" s="35" t="s">
        <v>91</v>
      </c>
      <c r="R26" s="36">
        <v>0</v>
      </c>
      <c r="S26" s="37"/>
      <c r="U26" s="35" t="s">
        <v>91</v>
      </c>
      <c r="V26" s="36">
        <v>0</v>
      </c>
      <c r="W26" s="37"/>
      <c r="Y26" s="35" t="s">
        <v>91</v>
      </c>
      <c r="Z26" s="36">
        <v>0</v>
      </c>
      <c r="AA26" s="37"/>
      <c r="AC26" s="35" t="s">
        <v>91</v>
      </c>
      <c r="AD26" s="36">
        <v>0</v>
      </c>
      <c r="AE26" s="37"/>
      <c r="AG26" s="35" t="s">
        <v>91</v>
      </c>
      <c r="AH26" s="36">
        <v>0</v>
      </c>
      <c r="AI26" s="37"/>
      <c r="AK26" s="35" t="s">
        <v>91</v>
      </c>
      <c r="AL26" s="36">
        <v>0</v>
      </c>
      <c r="AM26" s="37"/>
      <c r="AO26" s="35" t="s">
        <v>91</v>
      </c>
      <c r="AP26" s="36">
        <v>0</v>
      </c>
      <c r="AQ26" s="37"/>
      <c r="AS26" s="35" t="s">
        <v>91</v>
      </c>
      <c r="AT26" s="36">
        <v>0</v>
      </c>
      <c r="AU26" s="37"/>
      <c r="AW26" s="35" t="s">
        <v>91</v>
      </c>
      <c r="AX26" s="36">
        <v>0</v>
      </c>
      <c r="AY26" s="37"/>
      <c r="BA26" s="35" t="s">
        <v>91</v>
      </c>
      <c r="BB26" s="36">
        <v>0</v>
      </c>
      <c r="BC26" s="37"/>
      <c r="BE26" s="35" t="s">
        <v>91</v>
      </c>
      <c r="BF26" s="36">
        <v>0</v>
      </c>
      <c r="BG26" s="37"/>
      <c r="BI26" s="35" t="s">
        <v>91</v>
      </c>
      <c r="BJ26" s="36">
        <v>0</v>
      </c>
      <c r="BK26" s="37"/>
      <c r="BM26" s="35" t="s">
        <v>91</v>
      </c>
      <c r="BN26" s="36">
        <v>0</v>
      </c>
      <c r="BO26" s="37"/>
      <c r="BQ26" s="35" t="s">
        <v>91</v>
      </c>
      <c r="BR26" s="36">
        <v>0</v>
      </c>
      <c r="BS26" s="37"/>
      <c r="BU26" s="35" t="s">
        <v>91</v>
      </c>
      <c r="BV26" s="36">
        <v>0</v>
      </c>
      <c r="BW26" s="37"/>
      <c r="BY26" s="35" t="s">
        <v>91</v>
      </c>
      <c r="BZ26" s="36">
        <v>0</v>
      </c>
      <c r="CA26" s="37"/>
    </row>
    <row r="27" spans="1:79" ht="100.15" customHeight="1" x14ac:dyDescent="0.25">
      <c r="A27" s="35" t="s">
        <v>91</v>
      </c>
      <c r="B27" s="36">
        <v>0</v>
      </c>
      <c r="C27" s="37"/>
      <c r="E27" s="35" t="s">
        <v>91</v>
      </c>
      <c r="F27" s="36">
        <v>0</v>
      </c>
      <c r="G27" s="37"/>
      <c r="I27" s="35" t="s">
        <v>91</v>
      </c>
      <c r="J27" s="36">
        <v>0</v>
      </c>
      <c r="K27" s="37"/>
      <c r="M27" s="35" t="s">
        <v>91</v>
      </c>
      <c r="N27" s="36">
        <v>0</v>
      </c>
      <c r="O27" s="37"/>
      <c r="Q27" s="35" t="s">
        <v>91</v>
      </c>
      <c r="R27" s="36">
        <v>0</v>
      </c>
      <c r="S27" s="37"/>
      <c r="U27" s="35" t="s">
        <v>91</v>
      </c>
      <c r="V27" s="36">
        <v>0</v>
      </c>
      <c r="W27" s="37"/>
      <c r="Y27" s="35" t="s">
        <v>91</v>
      </c>
      <c r="Z27" s="36">
        <v>0</v>
      </c>
      <c r="AA27" s="37"/>
      <c r="AC27" s="35" t="s">
        <v>91</v>
      </c>
      <c r="AD27" s="36">
        <v>0</v>
      </c>
      <c r="AE27" s="37"/>
      <c r="AG27" s="35" t="s">
        <v>91</v>
      </c>
      <c r="AH27" s="36">
        <v>0</v>
      </c>
      <c r="AI27" s="37"/>
      <c r="AK27" s="35" t="s">
        <v>91</v>
      </c>
      <c r="AL27" s="36">
        <v>0</v>
      </c>
      <c r="AM27" s="37"/>
      <c r="AO27" s="35" t="s">
        <v>91</v>
      </c>
      <c r="AP27" s="36">
        <v>0</v>
      </c>
      <c r="AQ27" s="37"/>
      <c r="AS27" s="35" t="s">
        <v>91</v>
      </c>
      <c r="AT27" s="36">
        <v>0</v>
      </c>
      <c r="AU27" s="37"/>
      <c r="AW27" s="35" t="s">
        <v>91</v>
      </c>
      <c r="AX27" s="36">
        <v>0</v>
      </c>
      <c r="AY27" s="37"/>
      <c r="BA27" s="35" t="s">
        <v>91</v>
      </c>
      <c r="BB27" s="36">
        <v>0</v>
      </c>
      <c r="BC27" s="37"/>
      <c r="BE27" s="35" t="s">
        <v>91</v>
      </c>
      <c r="BF27" s="36">
        <v>0</v>
      </c>
      <c r="BG27" s="37"/>
      <c r="BI27" s="35" t="s">
        <v>91</v>
      </c>
      <c r="BJ27" s="36">
        <v>0</v>
      </c>
      <c r="BK27" s="37"/>
      <c r="BM27" s="35" t="s">
        <v>91</v>
      </c>
      <c r="BN27" s="36">
        <v>0</v>
      </c>
      <c r="BO27" s="37"/>
      <c r="BQ27" s="35" t="s">
        <v>91</v>
      </c>
      <c r="BR27" s="36">
        <v>0</v>
      </c>
      <c r="BS27" s="37"/>
      <c r="BU27" s="35" t="s">
        <v>91</v>
      </c>
      <c r="BV27" s="36">
        <v>0</v>
      </c>
      <c r="BW27" s="37"/>
      <c r="BY27" s="35" t="s">
        <v>91</v>
      </c>
      <c r="BZ27" s="36">
        <v>0</v>
      </c>
      <c r="CA27" s="37"/>
    </row>
    <row r="29" spans="1:79" x14ac:dyDescent="0.25">
      <c r="A29" s="21" t="str">
        <f>"Total "&amp;ReportingYear&amp;" Electricity Proceeds Spent"</f>
        <v>Total  Electricity Proceeds Spent</v>
      </c>
      <c r="B29" s="22">
        <f>SUM(B25:B28)</f>
        <v>0</v>
      </c>
      <c r="C29" s="86" t="s">
        <v>230</v>
      </c>
      <c r="E29" s="21" t="str">
        <f>"Total "&amp;ReportingYear&amp;" Electricity Proceeds Spent"</f>
        <v>Total  Electricity Proceeds Spent</v>
      </c>
      <c r="F29" s="22">
        <f>SUM(F25:F28)</f>
        <v>0</v>
      </c>
      <c r="I29" s="21" t="str">
        <f>"Total "&amp;ReportingYear&amp;" Electricity Proceeds Spent"</f>
        <v>Total  Electricity Proceeds Spent</v>
      </c>
      <c r="J29" s="22">
        <f>SUM(J25:J28)</f>
        <v>0</v>
      </c>
      <c r="M29" s="21" t="str">
        <f>"Total "&amp;ReportingYear&amp;" Electricity Proceeds Spent"</f>
        <v>Total  Electricity Proceeds Spent</v>
      </c>
      <c r="N29" s="22">
        <f>SUM(N25:N28)</f>
        <v>0</v>
      </c>
      <c r="Q29" s="21" t="str">
        <f>"Total "&amp;ReportingYear&amp;" Electricity Proceeds Spent"</f>
        <v>Total  Electricity Proceeds Spent</v>
      </c>
      <c r="R29" s="22">
        <f>SUM(R25:R28)</f>
        <v>0</v>
      </c>
      <c r="U29" s="21" t="str">
        <f>"Total "&amp;ReportingYear&amp;" Electricity Proceeds Spent"</f>
        <v>Total  Electricity Proceeds Spent</v>
      </c>
      <c r="V29" s="22">
        <f>SUM(V25:V28)</f>
        <v>0</v>
      </c>
      <c r="Y29" s="21" t="str">
        <f>"Total "&amp;ReportingYear&amp;" Electricity Proceeds Spent"</f>
        <v>Total  Electricity Proceeds Spent</v>
      </c>
      <c r="Z29" s="22">
        <f>SUM(Z25:Z28)</f>
        <v>0</v>
      </c>
      <c r="AC29" s="21" t="str">
        <f>"Total "&amp;ReportingYear&amp;" Electricity Proceeds Spent"</f>
        <v>Total  Electricity Proceeds Spent</v>
      </c>
      <c r="AD29" s="22">
        <f>SUM(AD25:AD28)</f>
        <v>0</v>
      </c>
      <c r="AG29" s="21" t="str">
        <f>"Total "&amp;ReportingYear&amp;" Electricity Proceeds Spent"</f>
        <v>Total  Electricity Proceeds Spent</v>
      </c>
      <c r="AH29" s="22">
        <f>SUM(AH25:AH28)</f>
        <v>0</v>
      </c>
      <c r="AK29" s="21" t="str">
        <f>"Total "&amp;ReportingYear&amp;" Electricity Proceeds Spent"</f>
        <v>Total  Electricity Proceeds Spent</v>
      </c>
      <c r="AL29" s="22">
        <f>SUM(AL25:AL28)</f>
        <v>0</v>
      </c>
      <c r="AO29" s="21" t="str">
        <f>"Total "&amp;ReportingYear&amp;" Electricity Proceeds Spent"</f>
        <v>Total  Electricity Proceeds Spent</v>
      </c>
      <c r="AP29" s="22">
        <f>SUM(AP25:AP28)</f>
        <v>0</v>
      </c>
      <c r="AS29" s="21" t="str">
        <f>"Total "&amp;ReportingYear&amp;" Electricity Proceeds Spent"</f>
        <v>Total  Electricity Proceeds Spent</v>
      </c>
      <c r="AT29" s="22">
        <f>SUM(AT25:AT28)</f>
        <v>0</v>
      </c>
      <c r="AW29" s="21" t="str">
        <f>"Total "&amp;ReportingYear&amp;" Electricity Proceeds Spent"</f>
        <v>Total  Electricity Proceeds Spent</v>
      </c>
      <c r="AX29" s="22">
        <f>SUM(AX25:AX28)</f>
        <v>0</v>
      </c>
      <c r="BA29" s="21" t="str">
        <f>"Total "&amp;ReportingYear&amp;" Electricity Proceeds Spent"</f>
        <v>Total  Electricity Proceeds Spent</v>
      </c>
      <c r="BB29" s="22">
        <f>SUM(BB25:BB28)</f>
        <v>0</v>
      </c>
      <c r="BE29" s="21" t="str">
        <f>"Total "&amp;ReportingYear&amp;" Electricity Proceeds Spent"</f>
        <v>Total  Electricity Proceeds Spent</v>
      </c>
      <c r="BF29" s="22">
        <f>SUM(BF25:BF28)</f>
        <v>0</v>
      </c>
      <c r="BI29" s="21" t="str">
        <f>"Total "&amp;ReportingYear&amp;" Electricity Proceeds Spent"</f>
        <v>Total  Electricity Proceeds Spent</v>
      </c>
      <c r="BJ29" s="22">
        <f>SUM(BJ25:BJ28)</f>
        <v>0</v>
      </c>
      <c r="BM29" s="21" t="str">
        <f>"Total "&amp;ReportingYear&amp;" Electricity Proceeds Spent"</f>
        <v>Total  Electricity Proceeds Spent</v>
      </c>
      <c r="BN29" s="22">
        <f>SUM(BN25:BN28)</f>
        <v>0</v>
      </c>
      <c r="BQ29" s="21" t="str">
        <f>"Total "&amp;ReportingYear&amp;" Electricity Proceeds Spent"</f>
        <v>Total  Electricity Proceeds Spent</v>
      </c>
      <c r="BR29" s="22">
        <f>SUM(BR25:BR28)</f>
        <v>0</v>
      </c>
      <c r="BU29" s="21" t="str">
        <f>"Total "&amp;ReportingYear&amp;" Electricity Proceeds Spent"</f>
        <v>Total  Electricity Proceeds Spent</v>
      </c>
      <c r="BV29" s="22">
        <f>SUM(BV25:BV28)</f>
        <v>0</v>
      </c>
      <c r="BY29" s="21" t="str">
        <f>"Total "&amp;ReportingYear&amp;" Electricity Proceeds Spent"</f>
        <v>Total  Electricity Proceeds Spent</v>
      </c>
      <c r="BZ29" s="22">
        <f>SUM(BZ25:BZ28)</f>
        <v>0</v>
      </c>
    </row>
  </sheetData>
  <sheetProtection algorithmName="SHA-512" hashValue="/W7a8IRll8sd6yqUq3QH8flEXUHAKD6Uy9/oI7v0sgsyxwrywPL63cVu5JgI75mofG92sZJcqz8uxGY4Fhv2zA==" saltValue="L3LjWrTE8L5zjD9U0y1fHA==" spinCount="100000" sheet="1" objects="1" scenarios="1"/>
  <conditionalFormatting sqref="A20:XFD22">
    <cfRule type="expression" dxfId="9" priority="1">
      <formula>NOT(EDU)</formula>
    </cfRule>
  </conditionalFormatting>
  <conditionalFormatting sqref="E1:CA1048576 B8">
    <cfRule type="expression" dxfId="8" priority="2">
      <formula>NOT(Aggregator)</formula>
    </cfRule>
  </conditionalFormatting>
  <dataValidations count="1">
    <dataValidation operator="greaterThanOrEqual" allowBlank="1" showInputMessage="1" showErrorMessage="1" sqref="B10:B12 B15:B17 BV10:BV12 BV15:BV17 F10:F12 F15:F17 J10:J12 J15:J17 N10:N12 N15:N17 R10:R12 R15:R17 V10:V12 V15:V17 Z10:Z12 Z15:Z17 AD10:AD12 AD15:AD17 AH10:AH12 AH15:AH17 AL10:AL12 AL15:AL17 AP10:AP12 AP15:AP17 AT10:AT12 AT15:AT17 AX10:AX12 AX15:AX17 BB10:BB12 BB15:BB17 BF10:BF12 BF15:BF17 BJ10:BJ12 BJ15:BJ17 BN10:BN12 BN15:BN17 BR10:BR12 BR15:BR17 BZ10:BZ12 BZ15:BZ17 B20" xr:uid="{EED52611-BC8A-4DEF-B886-35220856BD9C}"/>
  </dataValidation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DBB87-0965-4340-8F11-CEEF8C149B9D}">
  <dimension ref="A1:S51"/>
  <sheetViews>
    <sheetView showGridLines="0" zoomScaleNormal="100" workbookViewId="0">
      <selection activeCell="D7" sqref="D7"/>
    </sheetView>
  </sheetViews>
  <sheetFormatPr defaultColWidth="9.28515625" defaultRowHeight="15.75" x14ac:dyDescent="0.25"/>
  <cols>
    <col min="1" max="1" width="5.5703125" style="69" customWidth="1"/>
    <col min="2" max="2" width="3.7109375" style="12" customWidth="1"/>
    <col min="3" max="3" width="83.85546875" style="12" customWidth="1"/>
    <col min="4" max="5" width="19.5703125" style="12" bestFit="1" customWidth="1"/>
    <col min="6" max="8" width="9.28515625" style="12"/>
    <col min="9" max="19" width="9.28515625" style="12" hidden="1" customWidth="1"/>
    <col min="20" max="16384" width="9.28515625" style="12"/>
  </cols>
  <sheetData>
    <row r="1" spans="1:19" ht="18.75" x14ac:dyDescent="0.3">
      <c r="C1" s="28" t="s">
        <v>0</v>
      </c>
      <c r="D1" s="25"/>
      <c r="E1" s="25"/>
      <c r="I1" s="12" t="s">
        <v>70</v>
      </c>
      <c r="J1" s="12" t="s">
        <v>70</v>
      </c>
      <c r="K1" s="12" t="s">
        <v>70</v>
      </c>
      <c r="L1" s="12" t="s">
        <v>70</v>
      </c>
      <c r="M1" s="12" t="s">
        <v>70</v>
      </c>
      <c r="N1" s="12" t="s">
        <v>70</v>
      </c>
      <c r="O1" s="12" t="s">
        <v>70</v>
      </c>
      <c r="P1" s="12" t="s">
        <v>70</v>
      </c>
      <c r="Q1" s="12" t="s">
        <v>70</v>
      </c>
      <c r="R1" s="12" t="s">
        <v>70</v>
      </c>
      <c r="S1" s="12" t="s">
        <v>70</v>
      </c>
    </row>
    <row r="2" spans="1:19" ht="18.75" x14ac:dyDescent="0.3">
      <c r="C2" s="28" t="s">
        <v>1</v>
      </c>
      <c r="D2" s="25"/>
      <c r="E2" s="25"/>
    </row>
    <row r="3" spans="1:19" ht="18.75" x14ac:dyDescent="0.3">
      <c r="C3" s="28" t="s">
        <v>2</v>
      </c>
      <c r="D3" s="25"/>
      <c r="E3" s="25"/>
      <c r="I3" s="70"/>
    </row>
    <row r="4" spans="1:19" x14ac:dyDescent="0.25">
      <c r="C4" s="24"/>
      <c r="D4" s="25"/>
      <c r="E4" s="25"/>
      <c r="I4" s="70"/>
    </row>
    <row r="5" spans="1:19" ht="18.75" x14ac:dyDescent="0.3">
      <c r="C5" s="28" t="s">
        <v>3</v>
      </c>
      <c r="D5" s="25"/>
      <c r="E5" s="25"/>
      <c r="I5" s="70"/>
    </row>
    <row r="6" spans="1:19" x14ac:dyDescent="0.25">
      <c r="C6" s="26"/>
      <c r="D6" s="25"/>
      <c r="E6" s="25"/>
      <c r="I6" s="70"/>
    </row>
    <row r="7" spans="1:19" x14ac:dyDescent="0.25">
      <c r="C7" s="26"/>
      <c r="D7" s="25"/>
      <c r="E7" s="25"/>
    </row>
    <row r="8" spans="1:19" x14ac:dyDescent="0.25">
      <c r="B8" s="12" t="s">
        <v>98</v>
      </c>
      <c r="C8" s="26"/>
      <c r="D8" s="25"/>
      <c r="E8" s="25"/>
      <c r="L8" s="12" t="s">
        <v>67</v>
      </c>
      <c r="N8" s="12" t="s">
        <v>66</v>
      </c>
      <c r="R8" s="12" t="s">
        <v>65</v>
      </c>
    </row>
    <row r="9" spans="1:19" x14ac:dyDescent="0.25">
      <c r="B9" s="12" t="s">
        <v>64</v>
      </c>
      <c r="C9" s="26"/>
      <c r="D9" s="25"/>
      <c r="E9" s="25"/>
      <c r="I9" s="71" t="s">
        <v>54</v>
      </c>
      <c r="L9" s="12" t="s">
        <v>63</v>
      </c>
      <c r="M9" s="12" t="s">
        <v>62</v>
      </c>
      <c r="N9" s="12" t="s">
        <v>63</v>
      </c>
      <c r="O9" s="12" t="s">
        <v>62</v>
      </c>
      <c r="R9" s="12" t="s">
        <v>63</v>
      </c>
      <c r="S9" s="12" t="s">
        <v>62</v>
      </c>
    </row>
    <row r="10" spans="1:19" x14ac:dyDescent="0.25">
      <c r="B10" s="122" t="s">
        <v>222</v>
      </c>
      <c r="C10" s="72"/>
      <c r="D10" s="25"/>
      <c r="E10" s="25"/>
      <c r="I10" s="71" t="s">
        <v>61</v>
      </c>
      <c r="L10" s="73">
        <v>0.67</v>
      </c>
      <c r="M10" s="74">
        <v>0.5</v>
      </c>
      <c r="N10" s="12" t="s">
        <v>58</v>
      </c>
      <c r="O10" s="12" t="s">
        <v>60</v>
      </c>
      <c r="R10" s="73">
        <v>0.5</v>
      </c>
      <c r="S10" s="73">
        <v>0.75</v>
      </c>
    </row>
    <row r="11" spans="1:19" x14ac:dyDescent="0.25">
      <c r="B11" s="72"/>
      <c r="C11" s="72"/>
      <c r="D11" s="12" t="s">
        <v>42</v>
      </c>
      <c r="E11" s="12" t="s">
        <v>41</v>
      </c>
      <c r="I11" s="71" t="s">
        <v>59</v>
      </c>
      <c r="L11" s="73">
        <v>0.45</v>
      </c>
      <c r="M11" s="74">
        <v>0.25</v>
      </c>
      <c r="N11" s="12" t="s">
        <v>58</v>
      </c>
      <c r="O11" s="12" t="s">
        <v>55</v>
      </c>
      <c r="R11" s="73">
        <v>0.5</v>
      </c>
      <c r="S11" s="73">
        <v>0.5</v>
      </c>
    </row>
    <row r="12" spans="1:19" x14ac:dyDescent="0.25">
      <c r="B12" s="72"/>
      <c r="C12" s="75" t="s">
        <v>57</v>
      </c>
      <c r="D12" s="148">
        <f>EntityName</f>
        <v>0</v>
      </c>
      <c r="E12" s="148"/>
      <c r="I12" s="71" t="s">
        <v>56</v>
      </c>
      <c r="L12" s="73">
        <v>0.25</v>
      </c>
      <c r="M12" s="74">
        <v>0.25</v>
      </c>
      <c r="N12" s="12" t="s">
        <v>52</v>
      </c>
      <c r="O12" s="12" t="s">
        <v>55</v>
      </c>
      <c r="R12" s="73">
        <v>0.5</v>
      </c>
      <c r="S12" s="73">
        <v>0.75</v>
      </c>
    </row>
    <row r="13" spans="1:19" ht="31.9" customHeight="1" x14ac:dyDescent="0.25">
      <c r="B13" s="72"/>
      <c r="C13" s="75" t="s">
        <v>54</v>
      </c>
      <c r="D13" s="76"/>
      <c r="E13" s="76"/>
      <c r="I13" s="71" t="s">
        <v>53</v>
      </c>
      <c r="L13" s="73">
        <v>0.25</v>
      </c>
      <c r="M13" s="74">
        <v>0.1</v>
      </c>
      <c r="N13" s="12" t="s">
        <v>52</v>
      </c>
      <c r="O13" s="12" t="s">
        <v>51</v>
      </c>
      <c r="R13" s="73">
        <v>0.5</v>
      </c>
      <c r="S13" s="73">
        <v>0.5</v>
      </c>
    </row>
    <row r="14" spans="1:19" ht="46.9" customHeight="1" x14ac:dyDescent="0.25">
      <c r="C14" s="26"/>
      <c r="D14" s="77" t="str">
        <f>IFERROR(_xlfn.XLOOKUP(D13,$I$10:$I$15,N10:N15),"")</f>
        <v/>
      </c>
      <c r="E14" s="77" t="str">
        <f>IFERROR(_xlfn.XLOOKUP(E13,$I$10:$I$15,O10:O15),"")</f>
        <v/>
      </c>
      <c r="I14" s="71" t="s">
        <v>50</v>
      </c>
      <c r="L14" s="73">
        <v>0</v>
      </c>
      <c r="M14" s="73">
        <v>0</v>
      </c>
      <c r="N14" s="12" t="s">
        <v>46</v>
      </c>
      <c r="O14" s="12" t="s">
        <v>49</v>
      </c>
      <c r="R14" s="73">
        <v>0.5</v>
      </c>
      <c r="S14" s="73">
        <v>0.5</v>
      </c>
    </row>
    <row r="15" spans="1:19" x14ac:dyDescent="0.25">
      <c r="B15" s="78" t="s">
        <v>48</v>
      </c>
      <c r="D15" s="149">
        <v>2025</v>
      </c>
      <c r="E15" s="149"/>
      <c r="I15" s="79" t="s">
        <v>47</v>
      </c>
      <c r="L15" s="73">
        <v>0</v>
      </c>
      <c r="M15" s="73">
        <v>0</v>
      </c>
      <c r="N15" s="12" t="s">
        <v>46</v>
      </c>
      <c r="O15" s="12" t="s">
        <v>45</v>
      </c>
      <c r="R15" s="73">
        <v>0.5</v>
      </c>
      <c r="S15" s="73">
        <v>0.5</v>
      </c>
    </row>
    <row r="16" spans="1:19" ht="19.899999999999999" customHeight="1" x14ac:dyDescent="0.25">
      <c r="A16" s="69">
        <v>1</v>
      </c>
      <c r="B16" s="27"/>
      <c r="C16" s="124" t="str">
        <f>"Total credits carried over from the "&amp;ReportingYear-1&amp;" calendar year"</f>
        <v>Total credits carried over from the -1 calendar year</v>
      </c>
      <c r="D16" s="154"/>
      <c r="E16" s="155"/>
      <c r="F16" s="85"/>
      <c r="I16" s="117">
        <f>SUM(D16:E16)</f>
        <v>0</v>
      </c>
      <c r="J16" s="12" t="s">
        <v>202</v>
      </c>
    </row>
    <row r="17" spans="1:10" ht="19.899999999999999" customHeight="1" x14ac:dyDescent="0.25">
      <c r="A17" s="69">
        <v>2</v>
      </c>
      <c r="B17" s="27"/>
      <c r="C17" s="124" t="str">
        <f>"Total credits issued during the "&amp;ReportingYear&amp;" calendar year"</f>
        <v>Total credits issued during the  calendar year</v>
      </c>
      <c r="D17" s="154"/>
      <c r="E17" s="155"/>
      <c r="F17" s="85"/>
      <c r="I17" s="117">
        <f t="shared" ref="I17:I20" si="0">SUM(D17:E17)</f>
        <v>0</v>
      </c>
      <c r="J17" s="12" t="s">
        <v>203</v>
      </c>
    </row>
    <row r="18" spans="1:10" ht="19.899999999999999" customHeight="1" x14ac:dyDescent="0.25">
      <c r="A18" s="69">
        <v>3</v>
      </c>
      <c r="B18" s="27"/>
      <c r="C18" s="124" t="str">
        <f>"Total credits sold or transfered during the "&amp;ReportingYear&amp;" calendar year"</f>
        <v>Total credits sold or transfered during the  calendar year</v>
      </c>
      <c r="D18" s="154"/>
      <c r="E18" s="155"/>
      <c r="F18" s="85"/>
      <c r="I18" s="117">
        <f t="shared" si="0"/>
        <v>0</v>
      </c>
      <c r="J18" s="12" t="s">
        <v>204</v>
      </c>
    </row>
    <row r="19" spans="1:10" ht="19.899999999999999" customHeight="1" x14ac:dyDescent="0.25">
      <c r="A19" s="69">
        <v>4</v>
      </c>
      <c r="B19" s="27"/>
      <c r="C19" s="124" t="str">
        <f>"Total credits carried over to the "&amp;ReportingYear+1&amp;" calendar year"</f>
        <v>Total credits carried over to the 1 calendar year</v>
      </c>
      <c r="D19" s="156">
        <f>D16+D17-D18</f>
        <v>0</v>
      </c>
      <c r="E19" s="157"/>
      <c r="F19" s="85"/>
      <c r="I19" s="117">
        <f t="shared" si="0"/>
        <v>0</v>
      </c>
      <c r="J19" s="12" t="s">
        <v>214</v>
      </c>
    </row>
    <row r="20" spans="1:10" ht="19.899999999999999" customHeight="1" x14ac:dyDescent="0.25">
      <c r="A20" s="69">
        <v>5</v>
      </c>
      <c r="B20" s="27"/>
      <c r="C20" s="124" t="str">
        <f>"Proceeds resulting from total credits sold during the "&amp;ReportingYear&amp;" calendar year"</f>
        <v>Proceeds resulting from total credits sold during the  calendar year</v>
      </c>
      <c r="D20" s="158"/>
      <c r="E20" s="159"/>
      <c r="F20" s="85"/>
      <c r="I20" s="117">
        <f t="shared" si="0"/>
        <v>0</v>
      </c>
      <c r="J20" s="12" t="s">
        <v>205</v>
      </c>
    </row>
    <row r="21" spans="1:10" ht="19.899999999999999" customHeight="1" x14ac:dyDescent="0.25">
      <c r="B21" s="27"/>
      <c r="C21" s="8"/>
      <c r="F21" s="85"/>
    </row>
    <row r="22" spans="1:10" ht="19.899999999999999" customHeight="1" x14ac:dyDescent="0.25">
      <c r="B22" s="78" t="s">
        <v>44</v>
      </c>
      <c r="D22" s="149">
        <v>2025</v>
      </c>
      <c r="E22" s="149"/>
      <c r="F22" s="85"/>
    </row>
    <row r="23" spans="1:10" ht="19.899999999999999" customHeight="1" x14ac:dyDescent="0.25">
      <c r="A23" s="69">
        <v>6</v>
      </c>
      <c r="B23" s="27"/>
      <c r="C23" s="124" t="str">
        <f>"Electricity credits carried over from the "&amp;ReportingYear-1&amp;" calendar year"</f>
        <v>Electricity credits carried over from the -1 calendar year</v>
      </c>
      <c r="D23" s="160">
        <f>'(2) Electricity Credit Report'!B10</f>
        <v>0</v>
      </c>
      <c r="E23" s="161"/>
      <c r="F23" s="85"/>
      <c r="I23" s="117">
        <f t="shared" ref="I23:I41" si="1">SUM(D23:E23)</f>
        <v>0</v>
      </c>
      <c r="J23" s="12" t="s">
        <v>192</v>
      </c>
    </row>
    <row r="24" spans="1:10" ht="19.899999999999999" customHeight="1" x14ac:dyDescent="0.25">
      <c r="A24" s="69">
        <v>7</v>
      </c>
      <c r="B24" s="27"/>
      <c r="C24" s="124" t="str">
        <f>"Electricity credits issued during the "&amp;ReportingYear&amp;" calendar year"</f>
        <v>Electricity credits issued during the  calendar year</v>
      </c>
      <c r="D24" s="160">
        <f>'(2) Electricity Credit Report'!B11</f>
        <v>0</v>
      </c>
      <c r="E24" s="161"/>
      <c r="F24" s="85"/>
      <c r="I24" s="117">
        <f t="shared" si="1"/>
        <v>0</v>
      </c>
      <c r="J24" s="12" t="s">
        <v>206</v>
      </c>
    </row>
    <row r="25" spans="1:10" ht="19.899999999999999" customHeight="1" x14ac:dyDescent="0.25">
      <c r="A25" s="69">
        <v>8</v>
      </c>
      <c r="B25" s="27"/>
      <c r="C25" s="124" t="str">
        <f>"Electricity credits sold or transferred during the "&amp;ReportingYear&amp;" calendar year"</f>
        <v>Electricity credits sold or transferred during the  calendar year</v>
      </c>
      <c r="D25" s="160">
        <f>'(2) Electricity Credit Report'!B12</f>
        <v>0</v>
      </c>
      <c r="E25" s="161"/>
      <c r="F25" s="85"/>
      <c r="I25" s="117">
        <f t="shared" si="1"/>
        <v>0</v>
      </c>
      <c r="J25" s="12" t="s">
        <v>194</v>
      </c>
    </row>
    <row r="26" spans="1:10" ht="19.899999999999999" customHeight="1" x14ac:dyDescent="0.25">
      <c r="A26" s="69">
        <v>9</v>
      </c>
      <c r="B26" s="27"/>
      <c r="C26" s="124" t="str">
        <f>"Electricity credits carried over to the "&amp;ReportingYear+1&amp;" calendar year"</f>
        <v>Electricity credits carried over to the 1 calendar year</v>
      </c>
      <c r="D26" s="152">
        <f>D23+D24-D25</f>
        <v>0</v>
      </c>
      <c r="E26" s="153"/>
      <c r="F26" s="85"/>
      <c r="I26" s="117">
        <f t="shared" si="1"/>
        <v>0</v>
      </c>
      <c r="J26" s="12" t="s">
        <v>215</v>
      </c>
    </row>
    <row r="27" spans="1:10" ht="19.899999999999999" customHeight="1" x14ac:dyDescent="0.25">
      <c r="A27" s="69">
        <v>10</v>
      </c>
      <c r="B27" s="27"/>
      <c r="C27" s="124" t="str">
        <f>"Proceeds carried over from electricity credits sold in the "&amp;ReportingYear-1&amp;" calendar year"</f>
        <v>Proceeds carried over from electricity credits sold in the -1 calendar year</v>
      </c>
      <c r="D27" s="140">
        <f>'(2) Electricity Credit Report'!B15</f>
        <v>0</v>
      </c>
      <c r="E27" s="141"/>
      <c r="F27" s="85"/>
      <c r="I27" s="118">
        <f t="shared" si="1"/>
        <v>0</v>
      </c>
      <c r="J27" s="12" t="s">
        <v>197</v>
      </c>
    </row>
    <row r="28" spans="1:10" ht="19.899999999999999" customHeight="1" x14ac:dyDescent="0.25">
      <c r="A28" s="69">
        <v>11</v>
      </c>
      <c r="B28" s="27"/>
      <c r="C28" s="124" t="str">
        <f>"Proceeds resulting from electricity credits sold during the "&amp;ReportingYear&amp;" calendar year"</f>
        <v>Proceeds resulting from electricity credits sold during the  calendar year</v>
      </c>
      <c r="D28" s="140">
        <f>'(2) Electricity Credit Report'!B16</f>
        <v>0</v>
      </c>
      <c r="E28" s="141"/>
      <c r="F28" s="85"/>
      <c r="I28" s="118">
        <f t="shared" si="1"/>
        <v>0</v>
      </c>
      <c r="J28" s="12" t="s">
        <v>196</v>
      </c>
    </row>
    <row r="29" spans="1:10" ht="19.899999999999999" customHeight="1" x14ac:dyDescent="0.25">
      <c r="A29" s="69">
        <v>12</v>
      </c>
      <c r="B29" s="27"/>
      <c r="C29" s="124" t="str">
        <f>"Electricity credit proceeds spent during the "&amp;ReportingYear&amp;" calendar year"</f>
        <v>Electricity credit proceeds spent during the  calendar year</v>
      </c>
      <c r="D29" s="140">
        <f>'(2) Electricity Credit Report'!B17</f>
        <v>0</v>
      </c>
      <c r="E29" s="141"/>
      <c r="F29" s="85"/>
      <c r="I29" s="118">
        <f t="shared" si="1"/>
        <v>0</v>
      </c>
      <c r="J29" s="12" t="s">
        <v>198</v>
      </c>
    </row>
    <row r="30" spans="1:10" ht="19.899999999999999" customHeight="1" x14ac:dyDescent="0.25">
      <c r="A30" s="69">
        <v>13</v>
      </c>
      <c r="B30" s="27"/>
      <c r="C30" s="124" t="str">
        <f>"Electricity credit proceeds carried over to the "&amp;ReportingYear+1&amp;" calendar year"</f>
        <v>Electricity credit proceeds carried over to the 1 calendar year</v>
      </c>
      <c r="D30" s="142">
        <f>D27+D28-D29</f>
        <v>0</v>
      </c>
      <c r="E30" s="143"/>
      <c r="F30" s="85"/>
      <c r="I30" s="118">
        <f t="shared" si="1"/>
        <v>0</v>
      </c>
      <c r="J30" s="12" t="s">
        <v>216</v>
      </c>
    </row>
    <row r="31" spans="1:10" ht="19.899999999999999" customHeight="1" x14ac:dyDescent="0.25">
      <c r="B31" s="78" t="s">
        <v>43</v>
      </c>
      <c r="D31" s="80" t="s">
        <v>42</v>
      </c>
      <c r="E31" s="80" t="s">
        <v>41</v>
      </c>
      <c r="F31" s="85"/>
    </row>
    <row r="32" spans="1:10" ht="19.899999999999999" customHeight="1" x14ac:dyDescent="0.25">
      <c r="A32" s="69">
        <v>14</v>
      </c>
      <c r="C32" s="130" t="str">
        <f>"Total Number of Base Credits Issued in "&amp;ReportingYear&amp;" Calendar Quarters"</f>
        <v>Total Number of Base Credits Issued in  Calendar Quarters</v>
      </c>
      <c r="D32" s="81"/>
      <c r="E32" s="81"/>
      <c r="F32" s="85"/>
      <c r="I32" s="117">
        <f t="shared" si="1"/>
        <v>0</v>
      </c>
      <c r="J32" s="12" t="s">
        <v>207</v>
      </c>
    </row>
    <row r="33" spans="1:10" ht="19.899999999999999" customHeight="1" x14ac:dyDescent="0.25">
      <c r="A33" s="69">
        <v>15</v>
      </c>
      <c r="C33" s="130" t="str">
        <f>"Total Number of Holdback Credits Held from "&amp;ReportingYear-1</f>
        <v>Total Number of Holdback Credits Held from -1</v>
      </c>
      <c r="D33" s="150"/>
      <c r="E33" s="151"/>
      <c r="F33" s="85"/>
      <c r="I33" s="117">
        <f t="shared" si="1"/>
        <v>0</v>
      </c>
      <c r="J33" s="12" t="s">
        <v>217</v>
      </c>
    </row>
    <row r="34" spans="1:10" ht="19.899999999999999" customHeight="1" x14ac:dyDescent="0.25">
      <c r="A34" s="69">
        <v>16</v>
      </c>
      <c r="C34" s="130" t="str">
        <f>"Total Number of Base &amp; Holdback Credits Sold in "&amp;ReportingYear&amp;" Calendar Quarters"</f>
        <v>Total Number of Base &amp; Holdback Credits Sold in  Calendar Quarters</v>
      </c>
      <c r="D34" s="81"/>
      <c r="E34" s="81"/>
      <c r="F34" s="85"/>
      <c r="I34" s="117">
        <f t="shared" si="1"/>
        <v>0</v>
      </c>
      <c r="J34" s="12" t="s">
        <v>208</v>
      </c>
    </row>
    <row r="35" spans="1:10" ht="19.899999999999999" customHeight="1" x14ac:dyDescent="0.25">
      <c r="A35" s="69">
        <v>17</v>
      </c>
      <c r="C35" s="130" t="str">
        <f>"Proceeds from sale of Base &amp; Holdback Credits in "&amp;ReportingYear&amp;" Calendar Year"</f>
        <v>Proceeds from sale of Base &amp; Holdback Credits in  Calendar Year</v>
      </c>
      <c r="D35" s="82"/>
      <c r="E35" s="82"/>
      <c r="F35" s="85"/>
      <c r="I35" s="118">
        <f t="shared" si="1"/>
        <v>0</v>
      </c>
      <c r="J35" s="12" t="s">
        <v>209</v>
      </c>
    </row>
    <row r="36" spans="1:10" ht="19.899999999999999" customHeight="1" x14ac:dyDescent="0.25">
      <c r="A36" s="69">
        <v>18</v>
      </c>
      <c r="C36" s="130" t="str">
        <f>ReportingYear&amp;" EDU Average Base Credit Price"</f>
        <v xml:space="preserve"> EDU Average Base Credit Price</v>
      </c>
      <c r="D36" s="131" t="str">
        <f>IFERROR(D35/D34,"")</f>
        <v/>
      </c>
      <c r="E36" s="131" t="str">
        <f>IFERROR(E35/E34,"")</f>
        <v/>
      </c>
      <c r="F36" s="85"/>
      <c r="I36" s="119" t="e">
        <f>AVERAGE(D36:E36)</f>
        <v>#DIV/0!</v>
      </c>
      <c r="J36" s="12" t="s">
        <v>213</v>
      </c>
    </row>
    <row r="37" spans="1:10" ht="19.899999999999999" customHeight="1" x14ac:dyDescent="0.25">
      <c r="A37" s="69">
        <v>19</v>
      </c>
      <c r="C37" s="130" t="str">
        <f>"Base Credit Proceeds from "&amp;ReportingYear&amp;" Calendar Quarters transferred to CFR"</f>
        <v>Base Credit Proceeds from  Calendar Quarters transferred to CFR</v>
      </c>
      <c r="D37" s="82"/>
      <c r="E37" s="82"/>
      <c r="F37" s="85"/>
      <c r="I37" s="118">
        <f t="shared" si="1"/>
        <v>0</v>
      </c>
      <c r="J37" s="12" t="s">
        <v>210</v>
      </c>
    </row>
    <row r="38" spans="1:10" ht="19.899999999999999" customHeight="1" x14ac:dyDescent="0.25">
      <c r="A38" s="69">
        <v>20</v>
      </c>
      <c r="C38" s="130" t="s">
        <v>232</v>
      </c>
      <c r="D38" s="82"/>
      <c r="E38" s="82"/>
      <c r="F38" s="85"/>
      <c r="I38" s="118"/>
    </row>
    <row r="39" spans="1:10" ht="19.899999999999999" customHeight="1" x14ac:dyDescent="0.25">
      <c r="A39" s="69">
        <v>21</v>
      </c>
      <c r="C39" s="130" t="str">
        <f>"Holdback Credit Proceeds Spent in the "&amp;ReportingYear&amp;" Calendar Year"</f>
        <v>Holdback Credit Proceeds Spent in the  Calendar Year</v>
      </c>
      <c r="D39" s="82"/>
      <c r="E39" s="82"/>
      <c r="F39" s="85"/>
      <c r="I39" s="118">
        <f t="shared" si="1"/>
        <v>0</v>
      </c>
      <c r="J39" s="12" t="s">
        <v>211</v>
      </c>
    </row>
    <row r="40" spans="1:10" ht="19.899999999999999" customHeight="1" x14ac:dyDescent="0.25">
      <c r="A40" s="69">
        <v>22</v>
      </c>
      <c r="C40" s="130" t="s">
        <v>40</v>
      </c>
      <c r="D40" s="144"/>
      <c r="E40" s="145"/>
      <c r="F40" s="85"/>
      <c r="I40" s="118">
        <f t="shared" si="1"/>
        <v>0</v>
      </c>
      <c r="J40" s="12" t="s">
        <v>40</v>
      </c>
    </row>
    <row r="41" spans="1:10" ht="19.899999999999999" customHeight="1" x14ac:dyDescent="0.25">
      <c r="A41" s="69">
        <v>23</v>
      </c>
      <c r="C41" s="130" t="s">
        <v>39</v>
      </c>
      <c r="D41" s="144"/>
      <c r="E41" s="145"/>
      <c r="F41" s="85"/>
      <c r="I41" s="118">
        <f t="shared" si="1"/>
        <v>0</v>
      </c>
      <c r="J41" s="12" t="s">
        <v>39</v>
      </c>
    </row>
    <row r="42" spans="1:10" ht="19.899999999999999" customHeight="1" x14ac:dyDescent="0.25">
      <c r="A42" s="69">
        <v>24</v>
      </c>
      <c r="C42" s="130" t="s">
        <v>38</v>
      </c>
      <c r="D42" s="123" t="str">
        <f>IFERROR(_xlfn.XLOOKUP($D$13,$I$10:$I$15,L10:L15),"")</f>
        <v/>
      </c>
      <c r="E42" s="123" t="str">
        <f>IFERROR(_xlfn.XLOOKUP($E$13,$I$10:$I$15,M10:M15),"")</f>
        <v/>
      </c>
      <c r="F42" s="85"/>
      <c r="I42" s="73" t="e">
        <f>AVERAGE(D42:E42)</f>
        <v>#DIV/0!</v>
      </c>
      <c r="J42" s="12" t="s">
        <v>38</v>
      </c>
    </row>
    <row r="43" spans="1:10" ht="19.899999999999999" customHeight="1" x14ac:dyDescent="0.25">
      <c r="A43" s="69">
        <v>25</v>
      </c>
      <c r="C43" s="130" t="s">
        <v>37</v>
      </c>
      <c r="D43" s="83" t="str">
        <f>IF(D35=0,"",D37/(D32*D36))</f>
        <v/>
      </c>
      <c r="E43" s="83" t="str">
        <f>IF(E35=0,"",E37/(E32*E36))</f>
        <v/>
      </c>
      <c r="F43" s="85"/>
      <c r="I43" s="73" t="e">
        <f>AVERAGE(D43:E43)</f>
        <v>#DIV/0!</v>
      </c>
      <c r="J43" s="12" t="s">
        <v>37</v>
      </c>
    </row>
    <row r="44" spans="1:10" ht="19.899999999999999" customHeight="1" x14ac:dyDescent="0.25">
      <c r="A44" s="69">
        <v>26</v>
      </c>
      <c r="C44" s="130" t="s">
        <v>36</v>
      </c>
      <c r="D44" s="146" t="str">
        <f>IFERROR(_xlfn.XLOOKUP($E$13,$I$10:$I$15,S10:S15),"")</f>
        <v/>
      </c>
      <c r="E44" s="147"/>
      <c r="F44" s="85"/>
      <c r="I44" s="73" t="e">
        <f>AVERAGE(D44:E44)</f>
        <v>#DIV/0!</v>
      </c>
      <c r="J44" s="12" t="s">
        <v>36</v>
      </c>
    </row>
    <row r="45" spans="1:10" ht="19.899999999999999" customHeight="1" x14ac:dyDescent="0.25">
      <c r="A45" s="69">
        <v>27</v>
      </c>
      <c r="C45" s="130" t="s">
        <v>35</v>
      </c>
      <c r="D45" s="134" t="e">
        <f>(SUM(D39:E39)*D44)</f>
        <v>#VALUE!</v>
      </c>
      <c r="E45" s="135"/>
      <c r="F45" s="85"/>
      <c r="I45" s="118" t="e">
        <f t="shared" ref="I45:I50" si="2">SUM(D45:E45)</f>
        <v>#VALUE!</v>
      </c>
      <c r="J45" s="12" t="s">
        <v>212</v>
      </c>
    </row>
    <row r="46" spans="1:10" ht="19.899999999999999" customHeight="1" x14ac:dyDescent="0.25">
      <c r="A46" s="69">
        <v>28</v>
      </c>
      <c r="C46" s="130" t="s">
        <v>100</v>
      </c>
      <c r="D46" s="134">
        <f>D40*10%</f>
        <v>0</v>
      </c>
      <c r="E46" s="135"/>
      <c r="F46" s="85"/>
      <c r="I46" s="118">
        <f t="shared" si="2"/>
        <v>0</v>
      </c>
      <c r="J46" s="12" t="s">
        <v>100</v>
      </c>
    </row>
    <row r="47" spans="1:10" ht="19.899999999999999" customHeight="1" x14ac:dyDescent="0.25">
      <c r="A47" s="69">
        <v>29</v>
      </c>
      <c r="C47" s="130" t="s">
        <v>34</v>
      </c>
      <c r="D47" s="138" t="e">
        <f>IF((D45-D40)&gt;0,ABS(D45-D40),"None Required")</f>
        <v>#VALUE!</v>
      </c>
      <c r="E47" s="139"/>
      <c r="F47" s="85"/>
      <c r="I47" s="118" t="e">
        <f t="shared" si="2"/>
        <v>#VALUE!</v>
      </c>
      <c r="J47" s="12" t="s">
        <v>218</v>
      </c>
    </row>
    <row r="48" spans="1:10" ht="19.899999999999999" customHeight="1" x14ac:dyDescent="0.25">
      <c r="A48" s="69">
        <v>30</v>
      </c>
      <c r="C48" s="130" t="s">
        <v>101</v>
      </c>
      <c r="D48" s="136">
        <f>IF(D41-D46&lt;0,"None Required",D41-D46)</f>
        <v>0</v>
      </c>
      <c r="E48" s="137"/>
      <c r="F48" s="85"/>
      <c r="I48" s="118">
        <f t="shared" si="2"/>
        <v>0</v>
      </c>
      <c r="J48" s="12" t="s">
        <v>219</v>
      </c>
    </row>
    <row r="49" spans="1:10" ht="19.899999999999999" customHeight="1" x14ac:dyDescent="0.25">
      <c r="A49" s="69">
        <v>31</v>
      </c>
      <c r="C49" s="130" t="s">
        <v>233</v>
      </c>
      <c r="D49" s="134">
        <f>SUM(D39,E39)-D40</f>
        <v>0</v>
      </c>
      <c r="E49" s="135"/>
      <c r="F49" s="85"/>
      <c r="I49" s="118">
        <f t="shared" si="2"/>
        <v>0</v>
      </c>
      <c r="J49" s="12" t="s">
        <v>33</v>
      </c>
    </row>
    <row r="50" spans="1:10" ht="19.899999999999999" customHeight="1" x14ac:dyDescent="0.25">
      <c r="A50" s="69">
        <v>32</v>
      </c>
      <c r="C50" s="130" t="str">
        <f>"Remaining Holdback Credits unsold in "&amp;ReportingYear</f>
        <v xml:space="preserve">Remaining Holdback Credits unsold in </v>
      </c>
      <c r="D50" s="132">
        <f>IFERROR(((D32+E32)+D33-(D34+E34)),"")</f>
        <v>0</v>
      </c>
      <c r="E50" s="133"/>
      <c r="F50" s="85"/>
      <c r="I50" s="117">
        <f t="shared" si="2"/>
        <v>0</v>
      </c>
      <c r="J50" s="12" t="s">
        <v>220</v>
      </c>
    </row>
    <row r="51" spans="1:10" ht="19.899999999999999" customHeight="1" x14ac:dyDescent="0.25">
      <c r="A51" s="69">
        <v>33</v>
      </c>
      <c r="C51" s="130" t="str">
        <f>"Remaining Holdback Credits Proceeds unspent in "&amp;ReportingYear</f>
        <v xml:space="preserve">Remaining Holdback Credits Proceeds unspent in </v>
      </c>
      <c r="D51" s="132">
        <f>IFERROR(SUM(D35:E35)-SUM(D37:E39),"")</f>
        <v>0</v>
      </c>
      <c r="E51" s="133"/>
      <c r="F51" s="85"/>
      <c r="I51" s="117">
        <f t="shared" ref="I51" si="3">SUM(D51:E51)</f>
        <v>0</v>
      </c>
      <c r="J51" s="12" t="s">
        <v>234</v>
      </c>
    </row>
  </sheetData>
  <sheetProtection algorithmName="SHA-512" hashValue="+R5oLw69eGuFjR6HfTvxi9xSrFSTYFUZy9st1TJiho/yF5qund/YYkF0DXdumVcsuZCnD+uS1SixwQTU7chY4g==" saltValue="fF4X4PfIdWe6OTpcapBVBg==" spinCount="100000" sheet="1" objects="1" scenarios="1"/>
  <mergeCells count="27">
    <mergeCell ref="D27:E27"/>
    <mergeCell ref="D12:E12"/>
    <mergeCell ref="D22:E22"/>
    <mergeCell ref="D33:E33"/>
    <mergeCell ref="D40:E40"/>
    <mergeCell ref="D26:E26"/>
    <mergeCell ref="D15:E15"/>
    <mergeCell ref="D16:E16"/>
    <mergeCell ref="D17:E17"/>
    <mergeCell ref="D18:E18"/>
    <mergeCell ref="D19:E19"/>
    <mergeCell ref="D20:E20"/>
    <mergeCell ref="D23:E23"/>
    <mergeCell ref="D24:E24"/>
    <mergeCell ref="D25:E25"/>
    <mergeCell ref="D28:E28"/>
    <mergeCell ref="D29:E29"/>
    <mergeCell ref="D30:E30"/>
    <mergeCell ref="D45:E45"/>
    <mergeCell ref="D46:E46"/>
    <mergeCell ref="D41:E41"/>
    <mergeCell ref="D44:E44"/>
    <mergeCell ref="D51:E51"/>
    <mergeCell ref="D49:E49"/>
    <mergeCell ref="D50:E50"/>
    <mergeCell ref="D48:E48"/>
    <mergeCell ref="D47:E47"/>
  </mergeCells>
  <conditionalFormatting sqref="A1:BM43 A44:D44 F44:BM44 A45:BM1048576">
    <cfRule type="expression" dxfId="7" priority="3">
      <formula>NOT(EDU)</formula>
    </cfRule>
  </conditionalFormatting>
  <conditionalFormatting sqref="D43">
    <cfRule type="cellIs" dxfId="6" priority="2" operator="lessThan">
      <formula>$D$42</formula>
    </cfRule>
  </conditionalFormatting>
  <conditionalFormatting sqref="E43">
    <cfRule type="cellIs" dxfId="5" priority="1" operator="lessThan">
      <formula>$E$42</formula>
    </cfRule>
  </conditionalFormatting>
  <dataValidations count="2">
    <dataValidation type="list" allowBlank="1" showInputMessage="1" showErrorMessage="1" sqref="D13:E13" xr:uid="{AB5C3DAF-7532-44DF-B73D-22E2F2D99AE3}">
      <formula1>$I$10:$I$15</formula1>
    </dataValidation>
    <dataValidation operator="greaterThanOrEqual" allowBlank="1" showInputMessage="1" showErrorMessage="1" sqref="D16:D18 D23:D25 D20:D21 D27:D29" xr:uid="{64254A1E-D25E-4379-BC59-4F004DE0962B}"/>
  </dataValidations>
  <hyperlinks>
    <hyperlink ref="B10:C10" r:id="rId1" tooltip="Link to LCFS Guidance Documents" display="LSEs can refer to LCFS Guidance Document 20-03 for additional information." xr:uid="{FB1283BB-77C2-4BDF-8BFF-8F2F7744D1E3}"/>
  </hyperlinks>
  <pageMargins left="0.7" right="0.7" top="0.75" bottom="0.75" header="0.3" footer="0.3"/>
  <pageSetup orientation="landscape"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1C0C93-BA64-4E97-AFEA-8602E9FFB142}">
  <dimension ref="A1:I37"/>
  <sheetViews>
    <sheetView showGridLines="0" zoomScaleNormal="100" workbookViewId="0">
      <selection activeCell="H1" sqref="H1"/>
    </sheetView>
  </sheetViews>
  <sheetFormatPr defaultColWidth="9.28515625" defaultRowHeight="15.75" x14ac:dyDescent="0.25"/>
  <cols>
    <col min="1" max="1" width="3.7109375" style="12" customWidth="1"/>
    <col min="2" max="2" width="20.7109375" style="12" customWidth="1"/>
    <col min="3" max="3" width="16.85546875" style="12" customWidth="1"/>
    <col min="4" max="5" width="20.7109375" style="12" customWidth="1"/>
    <col min="6" max="6" width="15.28515625" style="12" bestFit="1" customWidth="1"/>
    <col min="7" max="7" width="26" style="12" customWidth="1"/>
    <col min="8" max="8" width="3.7109375" style="12" customWidth="1"/>
    <col min="9" max="9" width="0" style="12" hidden="1" customWidth="1"/>
    <col min="10" max="16384" width="9.28515625" style="12"/>
  </cols>
  <sheetData>
    <row r="1" spans="1:9" ht="18.75" x14ac:dyDescent="0.3">
      <c r="D1" s="28" t="s">
        <v>0</v>
      </c>
      <c r="E1" s="25"/>
      <c r="F1" s="25"/>
      <c r="I1" s="12" t="s">
        <v>70</v>
      </c>
    </row>
    <row r="2" spans="1:9" ht="18.75" x14ac:dyDescent="0.3">
      <c r="D2" s="28" t="s">
        <v>1</v>
      </c>
      <c r="E2" s="25"/>
      <c r="F2" s="25"/>
    </row>
    <row r="3" spans="1:9" ht="18.75" x14ac:dyDescent="0.3">
      <c r="D3" s="28" t="s">
        <v>2</v>
      </c>
      <c r="E3" s="25"/>
      <c r="F3" s="25"/>
    </row>
    <row r="4" spans="1:9" x14ac:dyDescent="0.25">
      <c r="D4" s="24"/>
      <c r="E4" s="25"/>
      <c r="F4" s="25"/>
    </row>
    <row r="5" spans="1:9" ht="18.75" x14ac:dyDescent="0.3">
      <c r="D5" s="28" t="s">
        <v>3</v>
      </c>
      <c r="E5" s="25"/>
      <c r="F5" s="25"/>
    </row>
    <row r="6" spans="1:9" x14ac:dyDescent="0.25">
      <c r="B6" s="26"/>
      <c r="C6" s="26"/>
      <c r="D6" s="26"/>
    </row>
    <row r="7" spans="1:9" x14ac:dyDescent="0.25">
      <c r="A7" s="12" t="s">
        <v>99</v>
      </c>
    </row>
    <row r="8" spans="1:9" x14ac:dyDescent="0.25">
      <c r="A8" s="12" t="s">
        <v>64</v>
      </c>
      <c r="I8" s="25"/>
    </row>
    <row r="9" spans="1:9" x14ac:dyDescent="0.25">
      <c r="A9" s="27" t="s">
        <v>75</v>
      </c>
      <c r="B9" s="27"/>
      <c r="C9" s="27"/>
      <c r="D9" s="27"/>
      <c r="E9" s="27"/>
      <c r="F9" s="27"/>
      <c r="G9" s="27"/>
      <c r="H9" s="27"/>
      <c r="I9" s="25"/>
    </row>
    <row r="10" spans="1:9" x14ac:dyDescent="0.25">
      <c r="A10" s="12" t="s">
        <v>76</v>
      </c>
      <c r="I10" s="25"/>
    </row>
    <row r="11" spans="1:9" x14ac:dyDescent="0.25">
      <c r="I11" s="25"/>
    </row>
    <row r="12" spans="1:9" x14ac:dyDescent="0.25">
      <c r="B12" s="162">
        <f>EntityName</f>
        <v>0</v>
      </c>
      <c r="C12" s="163"/>
      <c r="D12" s="163"/>
      <c r="E12" s="163"/>
      <c r="F12" s="163"/>
      <c r="G12" s="164"/>
      <c r="I12" s="25"/>
    </row>
    <row r="14" spans="1:9" x14ac:dyDescent="0.25">
      <c r="A14" s="29">
        <v>1</v>
      </c>
      <c r="B14" s="27" t="str">
        <f>"Briefly describe the projects funded by holdback electricity credits proceeds during the "&amp;ReportingYear&amp;" reporting year."</f>
        <v>Briefly describe the projects funded by holdback electricity credits proceeds during the  reporting year.</v>
      </c>
      <c r="C14" s="27"/>
      <c r="D14" s="27"/>
      <c r="E14" s="27"/>
      <c r="F14" s="27"/>
      <c r="G14" s="27"/>
      <c r="H14" s="27"/>
    </row>
    <row r="15" spans="1:9" ht="9" customHeight="1" x14ac:dyDescent="0.25"/>
    <row r="16" spans="1:9" ht="117" customHeight="1" x14ac:dyDescent="0.25">
      <c r="A16" s="27"/>
      <c r="B16" s="165"/>
      <c r="C16" s="166"/>
      <c r="D16" s="166"/>
      <c r="E16" s="166"/>
      <c r="F16" s="166"/>
      <c r="G16" s="167"/>
    </row>
    <row r="17" spans="1:9" x14ac:dyDescent="0.25">
      <c r="A17" s="27"/>
    </row>
    <row r="18" spans="1:9" x14ac:dyDescent="0.25">
      <c r="A18" s="29">
        <v>2</v>
      </c>
      <c r="B18" s="27" t="s">
        <v>77</v>
      </c>
      <c r="C18" s="27"/>
      <c r="D18" s="27"/>
      <c r="E18" s="27"/>
      <c r="F18" s="27"/>
      <c r="G18" s="27"/>
      <c r="H18" s="27"/>
    </row>
    <row r="19" spans="1:9" x14ac:dyDescent="0.25">
      <c r="B19" s="30" t="s">
        <v>78</v>
      </c>
    </row>
    <row r="20" spans="1:9" ht="9" customHeight="1" x14ac:dyDescent="0.25"/>
    <row r="21" spans="1:9" ht="63" x14ac:dyDescent="0.25">
      <c r="A21" s="27"/>
      <c r="B21" s="12" t="s">
        <v>79</v>
      </c>
      <c r="C21" s="31" t="s">
        <v>80</v>
      </c>
      <c r="D21" s="31" t="s">
        <v>81</v>
      </c>
      <c r="E21" s="12" t="s">
        <v>82</v>
      </c>
      <c r="F21" s="31" t="s">
        <v>83</v>
      </c>
      <c r="G21" s="12" t="s">
        <v>84</v>
      </c>
    </row>
    <row r="22" spans="1:9" x14ac:dyDescent="0.25">
      <c r="A22" s="27"/>
      <c r="B22" s="9"/>
      <c r="C22" s="9"/>
      <c r="D22" s="9"/>
      <c r="E22" s="9"/>
      <c r="F22" s="32"/>
      <c r="G22" s="9"/>
    </row>
    <row r="23" spans="1:9" x14ac:dyDescent="0.25">
      <c r="A23" s="27"/>
      <c r="B23" s="9"/>
      <c r="C23" s="9"/>
      <c r="D23" s="9"/>
      <c r="E23" s="9"/>
      <c r="F23" s="33"/>
      <c r="G23" s="9"/>
    </row>
    <row r="24" spans="1:9" x14ac:dyDescent="0.25">
      <c r="A24" s="27"/>
      <c r="B24" s="9"/>
      <c r="C24" s="9"/>
      <c r="D24" s="9"/>
      <c r="E24" s="9"/>
      <c r="F24" s="33"/>
      <c r="G24" s="9"/>
    </row>
    <row r="25" spans="1:9" x14ac:dyDescent="0.25">
      <c r="A25" s="27"/>
      <c r="B25" s="9"/>
      <c r="C25" s="9"/>
      <c r="D25" s="9"/>
      <c r="E25" s="9"/>
      <c r="F25" s="33"/>
      <c r="G25" s="9"/>
    </row>
    <row r="26" spans="1:9" x14ac:dyDescent="0.25">
      <c r="A26" s="27"/>
      <c r="B26" s="9"/>
      <c r="C26" s="9"/>
      <c r="D26" s="9"/>
      <c r="E26" s="9"/>
      <c r="F26" s="33"/>
      <c r="G26" s="9"/>
    </row>
    <row r="27" spans="1:9" x14ac:dyDescent="0.25">
      <c r="A27" s="27"/>
      <c r="B27" s="9"/>
      <c r="C27" s="9"/>
      <c r="D27" s="9"/>
      <c r="E27" s="9"/>
      <c r="F27" s="33"/>
      <c r="G27" s="9"/>
    </row>
    <row r="28" spans="1:9" x14ac:dyDescent="0.25">
      <c r="A28" s="27"/>
    </row>
    <row r="29" spans="1:9" x14ac:dyDescent="0.25">
      <c r="A29" s="29">
        <v>3</v>
      </c>
      <c r="B29" s="27" t="str">
        <f>IFERROR(IF('(3) EDU Credit Balance'!D30=0,"No ","")&amp;"Holdback credit proceeds are carried over for future use.","N/A")</f>
        <v>No Holdback credit proceeds are carried over for future use.</v>
      </c>
      <c r="C29" s="27"/>
      <c r="D29" s="27"/>
      <c r="E29" s="27"/>
      <c r="F29" s="27"/>
      <c r="G29" s="27"/>
      <c r="H29" s="27"/>
    </row>
    <row r="30" spans="1:9" x14ac:dyDescent="0.25">
      <c r="A30" s="29"/>
      <c r="B30" s="27" t="str">
        <f>IFERROR(IF('(3) EDU Credit Balance'!D30=0,"  ","Provide a brief description of expected use and timeline."),"")</f>
        <v xml:space="preserve">  </v>
      </c>
      <c r="C30" s="27"/>
      <c r="D30" s="27"/>
      <c r="E30" s="27"/>
      <c r="F30" s="27"/>
      <c r="G30" s="27"/>
      <c r="H30" s="27"/>
      <c r="I30" s="12" t="s">
        <v>86</v>
      </c>
    </row>
    <row r="31" spans="1:9" ht="9" customHeight="1" x14ac:dyDescent="0.25"/>
    <row r="32" spans="1:9" ht="129.6" customHeight="1" x14ac:dyDescent="0.25">
      <c r="A32" s="27"/>
      <c r="B32" s="168"/>
      <c r="C32" s="169"/>
      <c r="D32" s="169"/>
      <c r="E32" s="169"/>
      <c r="F32" s="169"/>
      <c r="G32" s="170"/>
      <c r="I32" s="84" t="b">
        <f>'(3) EDU Credit Balance'!D30=0</f>
        <v>1</v>
      </c>
    </row>
    <row r="33" spans="1:2" x14ac:dyDescent="0.25">
      <c r="A33" s="27"/>
    </row>
    <row r="35" spans="1:2" hidden="1" x14ac:dyDescent="0.25">
      <c r="A35" s="12" t="s">
        <v>70</v>
      </c>
      <c r="B35" s="12" t="b">
        <v>1</v>
      </c>
    </row>
    <row r="36" spans="1:2" hidden="1" x14ac:dyDescent="0.25">
      <c r="A36" s="12" t="s">
        <v>70</v>
      </c>
      <c r="B36" s="12" t="b">
        <v>0</v>
      </c>
    </row>
    <row r="37" spans="1:2" hidden="1" x14ac:dyDescent="0.25">
      <c r="A37" s="12" t="s">
        <v>70</v>
      </c>
      <c r="B37" s="12" t="s">
        <v>85</v>
      </c>
    </row>
  </sheetData>
  <sheetProtection algorithmName="SHA-512" hashValue="uWf1QK558LQu3I8eZ3L3odNg2jXZaAlBsl9eWNGAcYtT1uCW+s6vnRftYFKjsCRmnmr+KzQYWU+rSFVyPton9g==" saltValue="YNdjVJ/LRfBVTZ73JdfJUQ==" spinCount="100000" sheet="1" formatCells="0" formatColumns="0" formatRows="0" insertColumns="0" insertRows="0"/>
  <mergeCells count="3">
    <mergeCell ref="B12:G12"/>
    <mergeCell ref="B16:G16"/>
    <mergeCell ref="B32:G32"/>
  </mergeCells>
  <conditionalFormatting sqref="A1:XFD1048576">
    <cfRule type="expression" dxfId="4" priority="1">
      <formula>NOT(EDU)</formula>
    </cfRule>
  </conditionalFormatting>
  <conditionalFormatting sqref="B32">
    <cfRule type="expression" dxfId="3" priority="4">
      <formula>LEFT($B30,1)="N"</formula>
    </cfRule>
  </conditionalFormatting>
  <conditionalFormatting sqref="B32:G32">
    <cfRule type="expression" dxfId="2" priority="2">
      <formula>I32</formula>
    </cfRule>
  </conditionalFormatting>
  <dataValidations disablePrompts="1" count="1">
    <dataValidation type="list" allowBlank="1" showInputMessage="1" showErrorMessage="1" sqref="C22:C27" xr:uid="{3FFE1B74-99A5-439A-A4A3-9CD22AC9A191}">
      <formula1>$B$35:$B$37</formula1>
    </dataValidation>
  </dataValidations>
  <pageMargins left="0.7" right="0.7" top="0.75" bottom="0.75" header="0.3" footer="0.3"/>
  <pageSetup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B7DD2-EFB9-46DD-8C05-975F39EAC8F7}">
  <dimension ref="A1:M73"/>
  <sheetViews>
    <sheetView showGridLines="0" zoomScaleNormal="100" workbookViewId="0">
      <selection activeCell="J19" sqref="J19"/>
    </sheetView>
  </sheetViews>
  <sheetFormatPr defaultRowHeight="15.75" x14ac:dyDescent="0.25"/>
  <cols>
    <col min="2" max="2" width="19.5703125" style="12" customWidth="1"/>
    <col min="3" max="3" width="19.5703125" customWidth="1"/>
    <col min="4" max="4" width="19.5703125" style="91" customWidth="1"/>
    <col min="5" max="5" width="21.85546875" customWidth="1"/>
    <col min="6" max="8" width="19.5703125" customWidth="1"/>
    <col min="9" max="9" width="21.7109375" customWidth="1"/>
    <col min="10" max="10" width="19.5703125" style="12" customWidth="1"/>
    <col min="11" max="12" width="19.5703125" customWidth="1"/>
    <col min="13" max="13" width="23.42578125" customWidth="1"/>
  </cols>
  <sheetData>
    <row r="1" spans="1:6" s="12" customFormat="1" ht="18.75" x14ac:dyDescent="0.3">
      <c r="D1" s="89" t="s">
        <v>0</v>
      </c>
      <c r="E1" s="25"/>
      <c r="F1" s="25"/>
    </row>
    <row r="2" spans="1:6" s="12" customFormat="1" ht="18.75" x14ac:dyDescent="0.3">
      <c r="D2" s="89" t="s">
        <v>1</v>
      </c>
      <c r="E2" s="25"/>
      <c r="F2" s="25"/>
    </row>
    <row r="3" spans="1:6" s="12" customFormat="1" ht="18.75" x14ac:dyDescent="0.3">
      <c r="D3" s="89" t="s">
        <v>2</v>
      </c>
      <c r="E3" s="25"/>
      <c r="F3" s="25"/>
    </row>
    <row r="4" spans="1:6" s="12" customFormat="1" x14ac:dyDescent="0.25">
      <c r="D4" s="90"/>
      <c r="E4" s="25"/>
      <c r="F4" s="25"/>
    </row>
    <row r="5" spans="1:6" s="12" customFormat="1" ht="18.75" x14ac:dyDescent="0.3">
      <c r="D5" s="89" t="s">
        <v>3</v>
      </c>
      <c r="E5" s="25"/>
      <c r="F5" s="25"/>
    </row>
    <row r="9" spans="1:6" x14ac:dyDescent="0.25">
      <c r="A9" s="92" t="s">
        <v>109</v>
      </c>
      <c r="B9" s="27" t="s">
        <v>102</v>
      </c>
    </row>
    <row r="10" spans="1:6" x14ac:dyDescent="0.25">
      <c r="B10" s="27" t="s">
        <v>103</v>
      </c>
    </row>
    <row r="11" spans="1:6" x14ac:dyDescent="0.25">
      <c r="B11" s="27" t="s">
        <v>104</v>
      </c>
    </row>
    <row r="13" spans="1:6" x14ac:dyDescent="0.25">
      <c r="A13" s="92" t="s">
        <v>108</v>
      </c>
      <c r="B13" s="27" t="s">
        <v>105</v>
      </c>
    </row>
    <row r="14" spans="1:6" x14ac:dyDescent="0.25">
      <c r="B14" s="27" t="s">
        <v>106</v>
      </c>
    </row>
    <row r="15" spans="1:6" x14ac:dyDescent="0.25">
      <c r="B15" s="27" t="s">
        <v>107</v>
      </c>
    </row>
    <row r="19" spans="1:13" ht="16.5" thickBot="1" x14ac:dyDescent="0.3">
      <c r="B19" s="78" t="s">
        <v>110</v>
      </c>
      <c r="F19" s="78" t="s">
        <v>111</v>
      </c>
      <c r="J19" s="78" t="s">
        <v>112</v>
      </c>
    </row>
    <row r="20" spans="1:13" x14ac:dyDescent="0.25">
      <c r="B20" s="94"/>
      <c r="C20" s="95"/>
      <c r="D20" s="96"/>
      <c r="E20" s="97"/>
      <c r="F20" s="107"/>
      <c r="G20" s="95"/>
      <c r="H20" s="95"/>
      <c r="I20" s="97"/>
      <c r="J20" s="107" t="s">
        <v>187</v>
      </c>
      <c r="K20" s="95"/>
      <c r="L20" s="95"/>
      <c r="M20" s="97"/>
    </row>
    <row r="21" spans="1:13" x14ac:dyDescent="0.25">
      <c r="A21" s="93"/>
      <c r="B21" s="98" t="s">
        <v>175</v>
      </c>
      <c r="E21" s="99"/>
      <c r="F21" s="98" t="s">
        <v>184</v>
      </c>
      <c r="I21" s="99"/>
      <c r="J21" s="102" t="s">
        <v>148</v>
      </c>
      <c r="M21" s="99"/>
    </row>
    <row r="22" spans="1:13" x14ac:dyDescent="0.25">
      <c r="B22" s="100" t="s">
        <v>113</v>
      </c>
      <c r="E22" s="99"/>
      <c r="F22" s="98" t="s">
        <v>161</v>
      </c>
      <c r="I22" s="99"/>
      <c r="J22" s="102" t="s">
        <v>149</v>
      </c>
      <c r="M22" s="99"/>
    </row>
    <row r="23" spans="1:13" x14ac:dyDescent="0.25">
      <c r="B23" s="98"/>
      <c r="E23" s="99"/>
      <c r="F23" s="98"/>
      <c r="I23" s="99"/>
      <c r="J23" s="102" t="s">
        <v>150</v>
      </c>
      <c r="M23" s="99"/>
    </row>
    <row r="24" spans="1:13" x14ac:dyDescent="0.25">
      <c r="A24" s="93"/>
      <c r="B24" s="98" t="s">
        <v>176</v>
      </c>
      <c r="E24" s="99"/>
      <c r="F24" s="98" t="s">
        <v>185</v>
      </c>
      <c r="I24" s="99"/>
      <c r="J24" s="102"/>
      <c r="M24" s="99"/>
    </row>
    <row r="25" spans="1:13" x14ac:dyDescent="0.25">
      <c r="B25" s="98" t="s">
        <v>114</v>
      </c>
      <c r="E25" s="99"/>
      <c r="F25" s="98" t="s">
        <v>166</v>
      </c>
      <c r="I25" s="99"/>
      <c r="J25" s="4" t="s">
        <v>188</v>
      </c>
      <c r="M25" s="99"/>
    </row>
    <row r="26" spans="1:13" x14ac:dyDescent="0.25">
      <c r="B26" s="100"/>
      <c r="E26" s="99"/>
      <c r="F26" s="98" t="s">
        <v>162</v>
      </c>
      <c r="I26" s="99"/>
      <c r="J26" s="102" t="s">
        <v>151</v>
      </c>
      <c r="M26" s="99"/>
    </row>
    <row r="27" spans="1:13" x14ac:dyDescent="0.25">
      <c r="A27" s="93"/>
      <c r="B27" s="101" t="s">
        <v>177</v>
      </c>
      <c r="E27" s="99"/>
      <c r="F27" s="98" t="s">
        <v>163</v>
      </c>
      <c r="I27" s="99"/>
      <c r="J27" s="102" t="s">
        <v>152</v>
      </c>
      <c r="M27" s="99"/>
    </row>
    <row r="28" spans="1:13" x14ac:dyDescent="0.25">
      <c r="B28" s="100" t="s">
        <v>115</v>
      </c>
      <c r="E28" s="99"/>
      <c r="F28" s="98" t="s">
        <v>164</v>
      </c>
      <c r="I28" s="99"/>
      <c r="J28" s="102"/>
      <c r="M28" s="99"/>
    </row>
    <row r="29" spans="1:13" x14ac:dyDescent="0.25">
      <c r="B29" s="98"/>
      <c r="E29" s="99"/>
      <c r="F29" s="98" t="s">
        <v>165</v>
      </c>
      <c r="I29" s="99"/>
      <c r="J29" s="4" t="s">
        <v>189</v>
      </c>
      <c r="M29" s="99"/>
    </row>
    <row r="30" spans="1:13" x14ac:dyDescent="0.25">
      <c r="A30" s="93"/>
      <c r="B30" s="101" t="s">
        <v>178</v>
      </c>
      <c r="E30" s="99"/>
      <c r="F30" s="98" t="s">
        <v>167</v>
      </c>
      <c r="I30" s="99"/>
      <c r="J30" s="102" t="s">
        <v>155</v>
      </c>
      <c r="M30" s="99"/>
    </row>
    <row r="31" spans="1:13" x14ac:dyDescent="0.25">
      <c r="B31" s="98" t="s">
        <v>116</v>
      </c>
      <c r="E31" s="99"/>
      <c r="F31" s="98" t="s">
        <v>168</v>
      </c>
      <c r="I31" s="99"/>
      <c r="J31" s="102" t="s">
        <v>153</v>
      </c>
      <c r="M31" s="99"/>
    </row>
    <row r="32" spans="1:13" x14ac:dyDescent="0.25">
      <c r="B32" s="100" t="s">
        <v>117</v>
      </c>
      <c r="E32" s="99"/>
      <c r="F32" s="98" t="s">
        <v>169</v>
      </c>
      <c r="I32" s="99"/>
      <c r="J32" s="102" t="s">
        <v>154</v>
      </c>
      <c r="M32" s="99"/>
    </row>
    <row r="33" spans="1:13" x14ac:dyDescent="0.25">
      <c r="B33" s="98" t="s">
        <v>118</v>
      </c>
      <c r="E33" s="99"/>
      <c r="F33" s="98" t="s">
        <v>170</v>
      </c>
      <c r="I33" s="99"/>
      <c r="J33" s="102"/>
      <c r="M33" s="99"/>
    </row>
    <row r="34" spans="1:13" x14ac:dyDescent="0.25">
      <c r="B34" s="100" t="s">
        <v>119</v>
      </c>
      <c r="E34" s="99"/>
      <c r="F34" s="98" t="s">
        <v>171</v>
      </c>
      <c r="I34" s="99"/>
      <c r="J34" s="4" t="s">
        <v>190</v>
      </c>
      <c r="M34" s="99"/>
    </row>
    <row r="35" spans="1:13" x14ac:dyDescent="0.25">
      <c r="B35" s="102"/>
      <c r="E35" s="99"/>
      <c r="F35" s="98" t="s">
        <v>172</v>
      </c>
      <c r="I35" s="99"/>
      <c r="J35" s="102" t="s">
        <v>156</v>
      </c>
      <c r="M35" s="99"/>
    </row>
    <row r="36" spans="1:13" x14ac:dyDescent="0.25">
      <c r="A36" s="93"/>
      <c r="B36" s="98" t="s">
        <v>179</v>
      </c>
      <c r="E36" s="99"/>
      <c r="F36" s="98" t="s">
        <v>173</v>
      </c>
      <c r="I36" s="99"/>
      <c r="J36" s="102" t="s">
        <v>157</v>
      </c>
      <c r="M36" s="99"/>
    </row>
    <row r="37" spans="1:13" x14ac:dyDescent="0.25">
      <c r="B37" s="98" t="s">
        <v>121</v>
      </c>
      <c r="E37" s="99"/>
      <c r="F37" s="98"/>
      <c r="I37" s="99"/>
      <c r="J37" s="102" t="s">
        <v>158</v>
      </c>
      <c r="M37" s="99"/>
    </row>
    <row r="38" spans="1:13" x14ac:dyDescent="0.25">
      <c r="B38" s="98" t="s">
        <v>122</v>
      </c>
      <c r="E38" s="99"/>
      <c r="F38" s="98" t="s">
        <v>186</v>
      </c>
      <c r="I38" s="99"/>
      <c r="J38" s="102" t="s">
        <v>159</v>
      </c>
      <c r="M38" s="99"/>
    </row>
    <row r="39" spans="1:13" x14ac:dyDescent="0.25">
      <c r="B39" s="102" t="s">
        <v>120</v>
      </c>
      <c r="E39" s="99"/>
      <c r="F39" s="98" t="s">
        <v>174</v>
      </c>
      <c r="I39" s="99"/>
      <c r="J39" s="102" t="s">
        <v>160</v>
      </c>
      <c r="M39" s="99"/>
    </row>
    <row r="40" spans="1:13" x14ac:dyDescent="0.25">
      <c r="B40" s="102" t="s">
        <v>123</v>
      </c>
      <c r="E40" s="99"/>
      <c r="F40" s="98"/>
      <c r="I40" s="99"/>
      <c r="J40" s="102"/>
      <c r="M40" s="99"/>
    </row>
    <row r="41" spans="1:13" x14ac:dyDescent="0.25">
      <c r="B41" s="102" t="s">
        <v>124</v>
      </c>
      <c r="E41" s="99"/>
      <c r="F41" s="98"/>
      <c r="I41" s="99"/>
      <c r="J41" s="4" t="s">
        <v>223</v>
      </c>
      <c r="M41" s="99"/>
    </row>
    <row r="42" spans="1:13" x14ac:dyDescent="0.25">
      <c r="B42" s="102" t="s">
        <v>125</v>
      </c>
      <c r="E42" s="99"/>
      <c r="F42" s="98"/>
      <c r="I42" s="99"/>
      <c r="J42" s="102" t="s">
        <v>224</v>
      </c>
      <c r="M42" s="99"/>
    </row>
    <row r="43" spans="1:13" x14ac:dyDescent="0.25">
      <c r="B43" s="102" t="s">
        <v>126</v>
      </c>
      <c r="E43" s="99"/>
      <c r="F43" s="98"/>
      <c r="I43" s="99"/>
      <c r="J43" s="102" t="s">
        <v>225</v>
      </c>
      <c r="M43" s="99"/>
    </row>
    <row r="44" spans="1:13" x14ac:dyDescent="0.25">
      <c r="B44" s="102"/>
      <c r="E44" s="99"/>
      <c r="F44" s="98"/>
      <c r="I44" s="99"/>
      <c r="J44" s="102" t="s">
        <v>226</v>
      </c>
      <c r="M44" s="99"/>
    </row>
    <row r="45" spans="1:13" x14ac:dyDescent="0.25">
      <c r="A45" s="93"/>
      <c r="B45" s="98" t="s">
        <v>180</v>
      </c>
      <c r="E45" s="99"/>
      <c r="F45" s="98"/>
      <c r="I45" s="99"/>
      <c r="J45" s="102" t="s">
        <v>227</v>
      </c>
      <c r="M45" s="99"/>
    </row>
    <row r="46" spans="1:13" x14ac:dyDescent="0.25">
      <c r="B46" s="102" t="s">
        <v>127</v>
      </c>
      <c r="E46" s="99"/>
      <c r="F46" s="98"/>
      <c r="I46" s="99"/>
      <c r="J46" s="102" t="s">
        <v>228</v>
      </c>
      <c r="M46" s="99"/>
    </row>
    <row r="47" spans="1:13" x14ac:dyDescent="0.25">
      <c r="B47" s="102" t="s">
        <v>128</v>
      </c>
      <c r="E47" s="99"/>
      <c r="F47" s="98"/>
      <c r="I47" s="99"/>
      <c r="J47" s="102" t="s">
        <v>229</v>
      </c>
      <c r="M47" s="99"/>
    </row>
    <row r="48" spans="1:13" x14ac:dyDescent="0.25">
      <c r="B48" s="102" t="s">
        <v>129</v>
      </c>
      <c r="E48" s="99"/>
      <c r="F48" s="98"/>
      <c r="I48" s="99"/>
      <c r="J48" s="102"/>
      <c r="M48" s="99"/>
    </row>
    <row r="49" spans="2:13" x14ac:dyDescent="0.25">
      <c r="B49" s="102" t="s">
        <v>130</v>
      </c>
      <c r="E49" s="99"/>
      <c r="F49" s="98"/>
      <c r="I49" s="99"/>
      <c r="J49" s="4" t="s">
        <v>191</v>
      </c>
      <c r="M49" s="99"/>
    </row>
    <row r="50" spans="2:13" x14ac:dyDescent="0.25">
      <c r="B50" s="102"/>
      <c r="E50" s="99"/>
      <c r="F50" s="98"/>
      <c r="I50" s="99"/>
      <c r="J50" s="102"/>
      <c r="M50" s="99"/>
    </row>
    <row r="51" spans="2:13" x14ac:dyDescent="0.25">
      <c r="B51" s="98" t="s">
        <v>181</v>
      </c>
      <c r="E51" s="99"/>
      <c r="F51" s="98"/>
      <c r="I51" s="99"/>
      <c r="J51" s="102"/>
      <c r="M51" s="99"/>
    </row>
    <row r="52" spans="2:13" x14ac:dyDescent="0.25">
      <c r="B52" s="102" t="s">
        <v>131</v>
      </c>
      <c r="E52" s="99"/>
      <c r="F52" s="98"/>
      <c r="I52" s="99"/>
      <c r="J52" s="102"/>
      <c r="M52" s="99"/>
    </row>
    <row r="53" spans="2:13" x14ac:dyDescent="0.25">
      <c r="B53" s="102"/>
      <c r="E53" s="99"/>
      <c r="F53" s="98"/>
      <c r="I53" s="99"/>
      <c r="J53" s="102"/>
      <c r="M53" s="99"/>
    </row>
    <row r="54" spans="2:13" x14ac:dyDescent="0.25">
      <c r="B54" s="98" t="s">
        <v>182</v>
      </c>
      <c r="E54" s="99"/>
      <c r="F54" s="98"/>
      <c r="I54" s="99"/>
      <c r="J54" s="102"/>
      <c r="M54" s="99"/>
    </row>
    <row r="55" spans="2:13" x14ac:dyDescent="0.25">
      <c r="B55" s="102" t="s">
        <v>132</v>
      </c>
      <c r="E55" s="99"/>
      <c r="F55" s="98"/>
      <c r="I55" s="99"/>
      <c r="J55" s="102"/>
      <c r="M55" s="99"/>
    </row>
    <row r="56" spans="2:13" x14ac:dyDescent="0.25">
      <c r="B56" s="102" t="s">
        <v>133</v>
      </c>
      <c r="E56" s="99"/>
      <c r="F56" s="98"/>
      <c r="I56" s="99"/>
      <c r="J56" s="102"/>
      <c r="M56" s="99"/>
    </row>
    <row r="57" spans="2:13" x14ac:dyDescent="0.25">
      <c r="B57" s="102"/>
      <c r="E57" s="99"/>
      <c r="F57" s="98"/>
      <c r="I57" s="99"/>
      <c r="J57" s="102"/>
      <c r="M57" s="99"/>
    </row>
    <row r="58" spans="2:13" x14ac:dyDescent="0.25">
      <c r="B58" s="102" t="s">
        <v>183</v>
      </c>
      <c r="E58" s="99"/>
      <c r="F58" s="98"/>
      <c r="I58" s="99"/>
      <c r="J58" s="102"/>
      <c r="M58" s="99"/>
    </row>
    <row r="59" spans="2:13" x14ac:dyDescent="0.25">
      <c r="B59" s="102" t="s">
        <v>134</v>
      </c>
      <c r="E59" s="99"/>
      <c r="F59" s="98"/>
      <c r="I59" s="99"/>
      <c r="J59" s="102"/>
      <c r="M59" s="99"/>
    </row>
    <row r="60" spans="2:13" x14ac:dyDescent="0.25">
      <c r="B60" s="102" t="s">
        <v>135</v>
      </c>
      <c r="E60" s="99"/>
      <c r="F60" s="98"/>
      <c r="I60" s="99"/>
      <c r="J60" s="102"/>
      <c r="M60" s="99"/>
    </row>
    <row r="61" spans="2:13" x14ac:dyDescent="0.25">
      <c r="B61" s="102" t="s">
        <v>136</v>
      </c>
      <c r="E61" s="99"/>
      <c r="F61" s="98"/>
      <c r="I61" s="99"/>
      <c r="J61" s="102"/>
      <c r="M61" s="99"/>
    </row>
    <row r="62" spans="2:13" x14ac:dyDescent="0.25">
      <c r="B62" s="102" t="s">
        <v>137</v>
      </c>
      <c r="E62" s="99"/>
      <c r="F62" s="98"/>
      <c r="I62" s="99"/>
      <c r="J62" s="102"/>
      <c r="M62" s="99"/>
    </row>
    <row r="63" spans="2:13" x14ac:dyDescent="0.25">
      <c r="B63" s="102" t="s">
        <v>138</v>
      </c>
      <c r="E63" s="99"/>
      <c r="F63" s="98"/>
      <c r="I63" s="99"/>
      <c r="J63" s="102"/>
      <c r="M63" s="99"/>
    </row>
    <row r="64" spans="2:13" x14ac:dyDescent="0.25">
      <c r="B64" s="102" t="s">
        <v>141</v>
      </c>
      <c r="E64" s="99"/>
      <c r="F64" s="98"/>
      <c r="I64" s="99"/>
      <c r="J64" s="102"/>
      <c r="M64" s="99"/>
    </row>
    <row r="65" spans="2:13" x14ac:dyDescent="0.25">
      <c r="B65" s="102" t="s">
        <v>139</v>
      </c>
      <c r="E65" s="99"/>
      <c r="F65" s="98"/>
      <c r="I65" s="99"/>
      <c r="J65" s="102"/>
      <c r="M65" s="99"/>
    </row>
    <row r="66" spans="2:13" x14ac:dyDescent="0.25">
      <c r="B66" s="102" t="s">
        <v>140</v>
      </c>
      <c r="E66" s="99"/>
      <c r="F66" s="98"/>
      <c r="I66" s="99"/>
      <c r="J66" s="102"/>
      <c r="M66" s="99"/>
    </row>
    <row r="67" spans="2:13" x14ac:dyDescent="0.25">
      <c r="B67" s="102" t="s">
        <v>142</v>
      </c>
      <c r="E67" s="99"/>
      <c r="F67" s="98"/>
      <c r="I67" s="99"/>
      <c r="J67" s="102"/>
      <c r="M67" s="99"/>
    </row>
    <row r="68" spans="2:13" x14ac:dyDescent="0.25">
      <c r="B68" s="102" t="s">
        <v>143</v>
      </c>
      <c r="E68" s="99"/>
      <c r="F68" s="98"/>
      <c r="I68" s="99"/>
      <c r="J68" s="102"/>
      <c r="M68" s="99"/>
    </row>
    <row r="69" spans="2:13" x14ac:dyDescent="0.25">
      <c r="B69" s="102" t="s">
        <v>144</v>
      </c>
      <c r="E69" s="99"/>
      <c r="F69" s="98"/>
      <c r="I69" s="99"/>
      <c r="J69" s="102"/>
      <c r="M69" s="99"/>
    </row>
    <row r="70" spans="2:13" x14ac:dyDescent="0.25">
      <c r="B70" s="102" t="s">
        <v>145</v>
      </c>
      <c r="E70" s="99"/>
      <c r="F70" s="98"/>
      <c r="I70" s="99"/>
      <c r="J70" s="102"/>
      <c r="M70" s="99"/>
    </row>
    <row r="71" spans="2:13" x14ac:dyDescent="0.25">
      <c r="B71" s="102" t="s">
        <v>147</v>
      </c>
      <c r="E71" s="99"/>
      <c r="F71" s="98"/>
      <c r="I71" s="99"/>
      <c r="J71" s="102"/>
      <c r="M71" s="99"/>
    </row>
    <row r="72" spans="2:13" x14ac:dyDescent="0.25">
      <c r="B72" s="102" t="s">
        <v>146</v>
      </c>
      <c r="E72" s="99"/>
      <c r="F72" s="98"/>
      <c r="I72" s="99"/>
      <c r="J72" s="102"/>
      <c r="M72" s="99"/>
    </row>
    <row r="73" spans="2:13" ht="16.5" thickBot="1" x14ac:dyDescent="0.3">
      <c r="B73" s="103"/>
      <c r="C73" s="104"/>
      <c r="D73" s="105"/>
      <c r="E73" s="106"/>
      <c r="F73" s="108"/>
      <c r="G73" s="104"/>
      <c r="H73" s="104"/>
      <c r="I73" s="106"/>
      <c r="J73" s="103"/>
      <c r="K73" s="104"/>
      <c r="L73" s="104"/>
      <c r="M73" s="106"/>
    </row>
  </sheetData>
  <sheetProtection algorithmName="SHA-512" hashValue="22KkUgqZZdlkg40wrXhsZDG/w0SSizf4RhSuq0HL/SNj0WBUPc8afQMtg7e8sH+WhA/kfdY26x5hpmy0SePK9A==" saltValue="cihqB1qJpF+7aoiwX/IEug==" spinCount="100000" sheet="1" objects="1" scenarios="1"/>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3A386-E602-48FB-9F50-1D9D8EB8DD24}">
  <dimension ref="A1:V183"/>
  <sheetViews>
    <sheetView topLeftCell="J10" workbookViewId="0">
      <selection activeCell="U40" sqref="U40"/>
    </sheetView>
  </sheetViews>
  <sheetFormatPr defaultRowHeight="14.45" customHeight="1" x14ac:dyDescent="0.25"/>
  <cols>
    <col min="1" max="1" width="37.42578125" hidden="1" customWidth="1"/>
    <col min="2" max="2" width="27.28515625" hidden="1" customWidth="1"/>
    <col min="3" max="4" width="29.85546875" hidden="1" customWidth="1"/>
    <col min="5" max="6" width="0" hidden="1" customWidth="1"/>
    <col min="8" max="8" width="13.85546875" style="112" customWidth="1"/>
    <col min="9" max="12" width="13.85546875" customWidth="1"/>
    <col min="13" max="13" width="64.7109375" customWidth="1"/>
    <col min="14" max="14" width="15.85546875" customWidth="1"/>
    <col min="16" max="16" width="8.85546875" style="112"/>
    <col min="21" max="21" width="73.7109375" bestFit="1" customWidth="1"/>
    <col min="22" max="22" width="12.28515625" bestFit="1" customWidth="1"/>
  </cols>
  <sheetData>
    <row r="1" spans="1:22" ht="14.45" customHeight="1" x14ac:dyDescent="0.25">
      <c r="H1" s="112" t="s">
        <v>221</v>
      </c>
      <c r="P1" s="112" t="s">
        <v>94</v>
      </c>
    </row>
    <row r="3" spans="1:22" ht="14.45" customHeight="1" x14ac:dyDescent="0.25">
      <c r="A3" s="3" t="s">
        <v>9</v>
      </c>
      <c r="B3" s="2" t="s">
        <v>10</v>
      </c>
      <c r="C3" s="2" t="s">
        <v>11</v>
      </c>
      <c r="D3" s="1" t="s">
        <v>12</v>
      </c>
      <c r="F3" t="s">
        <v>13</v>
      </c>
      <c r="H3" s="113" t="s">
        <v>87</v>
      </c>
      <c r="I3" s="34" t="s">
        <v>88</v>
      </c>
      <c r="J3" s="34" t="s">
        <v>68</v>
      </c>
      <c r="K3" s="34" t="s">
        <v>69</v>
      </c>
      <c r="L3" s="34" t="s">
        <v>92</v>
      </c>
      <c r="M3" s="34" t="s">
        <v>9</v>
      </c>
      <c r="N3" s="34" t="s">
        <v>93</v>
      </c>
      <c r="P3" s="113" t="s">
        <v>87</v>
      </c>
      <c r="Q3" s="34" t="s">
        <v>88</v>
      </c>
      <c r="R3" s="34" t="s">
        <v>68</v>
      </c>
      <c r="S3" s="34" t="s">
        <v>69</v>
      </c>
      <c r="T3" s="34" t="s">
        <v>92</v>
      </c>
      <c r="U3" s="34" t="s">
        <v>9</v>
      </c>
      <c r="V3" s="34" t="s">
        <v>93</v>
      </c>
    </row>
    <row r="4" spans="1:22" ht="14.45" customHeight="1" x14ac:dyDescent="0.25">
      <c r="A4" s="2" t="s">
        <v>22</v>
      </c>
      <c r="B4">
        <v>0.5</v>
      </c>
      <c r="C4">
        <v>0.5</v>
      </c>
      <c r="D4">
        <v>0</v>
      </c>
      <c r="F4" t="s">
        <v>14</v>
      </c>
      <c r="H4" s="112">
        <f t="shared" ref="H4:H35" si="0">EntityName</f>
        <v>0</v>
      </c>
      <c r="I4">
        <f t="shared" ref="I4:I35" si="1">ReportingYear</f>
        <v>0</v>
      </c>
      <c r="J4">
        <f t="shared" ref="J4:J35" si="2">EDU</f>
        <v>0</v>
      </c>
      <c r="K4">
        <f t="shared" ref="K4:K35" si="3">Aggregator</f>
        <v>0</v>
      </c>
      <c r="L4" s="40">
        <f>'(2) Electricity Credit Report'!B$8</f>
        <v>0</v>
      </c>
      <c r="M4" s="34" t="str">
        <f>'(2) Electricity Credit Report'!$C$10</f>
        <v>Electricity credits carried over from the previous calendar year</v>
      </c>
      <c r="N4">
        <f>'(2) Electricity Credit Report'!B10</f>
        <v>0</v>
      </c>
      <c r="P4" s="112">
        <f t="shared" ref="P4:P35" si="4">EntityName</f>
        <v>0</v>
      </c>
      <c r="Q4">
        <f t="shared" ref="Q4:Q35" si="5">ReportingYear</f>
        <v>0</v>
      </c>
      <c r="R4">
        <f t="shared" ref="R4:R35" si="6">EDU</f>
        <v>0</v>
      </c>
      <c r="S4">
        <f t="shared" ref="S4:S35" si="7">Aggregator</f>
        <v>0</v>
      </c>
      <c r="T4" s="40">
        <f>'(2) Electricity Credit Report'!B$8</f>
        <v>0</v>
      </c>
      <c r="U4" t="str">
        <f>'(3) EDU Credit Balance'!$J16</f>
        <v>Total credits carried over from the previous calendar year</v>
      </c>
      <c r="V4" s="120">
        <f>'(3) EDU Credit Balance'!$I16</f>
        <v>0</v>
      </c>
    </row>
    <row r="5" spans="1:22" ht="14.45" customHeight="1" x14ac:dyDescent="0.25">
      <c r="A5" s="2" t="s">
        <v>15</v>
      </c>
      <c r="B5">
        <v>0.75</v>
      </c>
      <c r="C5">
        <v>0.25</v>
      </c>
      <c r="D5">
        <v>0</v>
      </c>
      <c r="F5" t="s">
        <v>16</v>
      </c>
      <c r="H5" s="112">
        <f t="shared" si="0"/>
        <v>0</v>
      </c>
      <c r="I5">
        <f t="shared" si="1"/>
        <v>0</v>
      </c>
      <c r="J5">
        <f t="shared" si="2"/>
        <v>0</v>
      </c>
      <c r="K5">
        <f t="shared" si="3"/>
        <v>0</v>
      </c>
      <c r="L5" s="40">
        <f>'(2) Electricity Credit Report'!B$8</f>
        <v>0</v>
      </c>
      <c r="M5" s="34" t="str">
        <f>'(2) Electricity Credit Report'!$C$11</f>
        <v>Electricity credits issued during the calendar year</v>
      </c>
      <c r="N5">
        <f>'(2) Electricity Credit Report'!B11</f>
        <v>0</v>
      </c>
      <c r="P5" s="112">
        <f t="shared" si="4"/>
        <v>0</v>
      </c>
      <c r="Q5">
        <f t="shared" si="5"/>
        <v>0</v>
      </c>
      <c r="R5">
        <f t="shared" si="6"/>
        <v>0</v>
      </c>
      <c r="S5">
        <f t="shared" si="7"/>
        <v>0</v>
      </c>
      <c r="T5" s="40">
        <f>'(2) Electricity Credit Report'!B$8</f>
        <v>0</v>
      </c>
      <c r="U5" t="str">
        <f>'(3) EDU Credit Balance'!$J17</f>
        <v>Total credits generated during the calendar year</v>
      </c>
      <c r="V5" s="120">
        <f>'(3) EDU Credit Balance'!$I17</f>
        <v>0</v>
      </c>
    </row>
    <row r="6" spans="1:22" ht="14.45" customHeight="1" x14ac:dyDescent="0.25">
      <c r="A6" s="2" t="s">
        <v>17</v>
      </c>
      <c r="B6">
        <v>0.75</v>
      </c>
      <c r="C6">
        <v>0.25</v>
      </c>
      <c r="D6">
        <v>0</v>
      </c>
      <c r="H6" s="112">
        <f t="shared" si="0"/>
        <v>0</v>
      </c>
      <c r="I6">
        <f t="shared" si="1"/>
        <v>0</v>
      </c>
      <c r="J6">
        <f t="shared" si="2"/>
        <v>0</v>
      </c>
      <c r="K6">
        <f t="shared" si="3"/>
        <v>0</v>
      </c>
      <c r="L6" s="40">
        <f>'(2) Electricity Credit Report'!B$8</f>
        <v>0</v>
      </c>
      <c r="M6" s="34" t="str">
        <f>'(2) Electricity Credit Report'!$C$12</f>
        <v>Electricity credits sold or transferred during the calendar year</v>
      </c>
      <c r="N6">
        <f>'(2) Electricity Credit Report'!B12</f>
        <v>0</v>
      </c>
      <c r="P6" s="112">
        <f t="shared" si="4"/>
        <v>0</v>
      </c>
      <c r="Q6">
        <f t="shared" si="5"/>
        <v>0</v>
      </c>
      <c r="R6">
        <f t="shared" si="6"/>
        <v>0</v>
      </c>
      <c r="S6">
        <f t="shared" si="7"/>
        <v>0</v>
      </c>
      <c r="T6" s="40">
        <f>'(2) Electricity Credit Report'!B$8</f>
        <v>0</v>
      </c>
      <c r="U6" t="str">
        <f>'(3) EDU Credit Balance'!$J18</f>
        <v>Total credits sold or transfered during the calendar year</v>
      </c>
      <c r="V6" s="120">
        <f>'(3) EDU Credit Balance'!$I18</f>
        <v>0</v>
      </c>
    </row>
    <row r="7" spans="1:22" ht="14.45" customHeight="1" x14ac:dyDescent="0.25">
      <c r="A7" s="2" t="s">
        <v>23</v>
      </c>
      <c r="B7">
        <v>0.9</v>
      </c>
      <c r="C7">
        <v>0.1</v>
      </c>
      <c r="D7">
        <v>0</v>
      </c>
      <c r="H7" s="112">
        <f t="shared" si="0"/>
        <v>0</v>
      </c>
      <c r="I7">
        <f t="shared" si="1"/>
        <v>0</v>
      </c>
      <c r="J7">
        <f t="shared" si="2"/>
        <v>0</v>
      </c>
      <c r="K7">
        <f t="shared" si="3"/>
        <v>0</v>
      </c>
      <c r="L7" s="40">
        <f>'(2) Electricity Credit Report'!B$8</f>
        <v>0</v>
      </c>
      <c r="M7" s="34" t="str">
        <f>'(2) Electricity Credit Report'!$C$13</f>
        <v>Electricity credits carried over to the the next calendar year</v>
      </c>
      <c r="N7">
        <f>'(2) Electricity Credit Report'!B13</f>
        <v>0</v>
      </c>
      <c r="P7" s="112">
        <f t="shared" si="4"/>
        <v>0</v>
      </c>
      <c r="Q7">
        <f t="shared" si="5"/>
        <v>0</v>
      </c>
      <c r="R7">
        <f t="shared" si="6"/>
        <v>0</v>
      </c>
      <c r="S7">
        <f t="shared" si="7"/>
        <v>0</v>
      </c>
      <c r="T7" s="40">
        <f>'(2) Electricity Credit Report'!B$8</f>
        <v>0</v>
      </c>
      <c r="U7" t="str">
        <f>'(3) EDU Credit Balance'!$J19</f>
        <v>Total credits carried over to the next calendar year</v>
      </c>
      <c r="V7" s="120">
        <f>'(3) EDU Credit Balance'!$I19</f>
        <v>0</v>
      </c>
    </row>
    <row r="8" spans="1:22" s="41" customFormat="1" ht="14.45" customHeight="1" x14ac:dyDescent="0.25">
      <c r="A8" s="42" t="s">
        <v>24</v>
      </c>
      <c r="B8" s="41">
        <v>1</v>
      </c>
      <c r="C8" s="41">
        <v>0</v>
      </c>
      <c r="D8" s="41">
        <v>0</v>
      </c>
      <c r="H8" s="112">
        <f t="shared" si="0"/>
        <v>0</v>
      </c>
      <c r="I8">
        <f t="shared" si="1"/>
        <v>0</v>
      </c>
      <c r="J8">
        <f t="shared" si="2"/>
        <v>0</v>
      </c>
      <c r="K8">
        <f t="shared" si="3"/>
        <v>0</v>
      </c>
      <c r="L8" s="40">
        <f>'(2) Electricity Credit Report'!B$8</f>
        <v>0</v>
      </c>
      <c r="M8" s="43" t="str">
        <f>'(2) Electricity Credit Report'!$C$15</f>
        <v>Proceeds carried over from electricity credits sold in the previous calendar year</v>
      </c>
      <c r="N8" s="41" cm="1">
        <f t="array" ref="N8:N11">'(2) Electricity Credit Report'!B15:B18</f>
        <v>0</v>
      </c>
      <c r="P8" s="112">
        <f t="shared" si="4"/>
        <v>0</v>
      </c>
      <c r="Q8">
        <f t="shared" si="5"/>
        <v>0</v>
      </c>
      <c r="R8">
        <f t="shared" si="6"/>
        <v>0</v>
      </c>
      <c r="S8">
        <f t="shared" si="7"/>
        <v>0</v>
      </c>
      <c r="T8" s="40">
        <f>'(2) Electricity Credit Report'!B$8</f>
        <v>0</v>
      </c>
      <c r="U8" t="str">
        <f>'(3) EDU Credit Balance'!$J20</f>
        <v>Proceeds resulting from total credits sold during the calendar year</v>
      </c>
      <c r="V8" s="120">
        <f>'(3) EDU Credit Balance'!$I20</f>
        <v>0</v>
      </c>
    </row>
    <row r="9" spans="1:22" s="41" customFormat="1" ht="14.45" customHeight="1" x14ac:dyDescent="0.25">
      <c r="A9" s="42" t="s">
        <v>18</v>
      </c>
      <c r="B9" s="41">
        <v>1</v>
      </c>
      <c r="C9" s="41">
        <v>0</v>
      </c>
      <c r="D9" s="41">
        <v>0</v>
      </c>
      <c r="H9" s="112">
        <f t="shared" si="0"/>
        <v>0</v>
      </c>
      <c r="I9">
        <f t="shared" si="1"/>
        <v>0</v>
      </c>
      <c r="J9">
        <f t="shared" si="2"/>
        <v>0</v>
      </c>
      <c r="K9">
        <f t="shared" si="3"/>
        <v>0</v>
      </c>
      <c r="L9" s="40">
        <f>'(2) Electricity Credit Report'!B$8</f>
        <v>0</v>
      </c>
      <c r="M9" s="43" t="str">
        <f>'(2) Electricity Credit Report'!$C$16</f>
        <v>Proceeds resulting from electricity credits sold during the calendar year</v>
      </c>
      <c r="N9" s="41">
        <v>0</v>
      </c>
      <c r="P9" s="112">
        <f t="shared" si="4"/>
        <v>0</v>
      </c>
      <c r="Q9">
        <f t="shared" si="5"/>
        <v>0</v>
      </c>
      <c r="R9">
        <f t="shared" si="6"/>
        <v>0</v>
      </c>
      <c r="S9">
        <f t="shared" si="7"/>
        <v>0</v>
      </c>
      <c r="T9" s="40">
        <f>'(2) Electricity Credit Report'!B$8</f>
        <v>0</v>
      </c>
      <c r="U9" t="str">
        <f>'(3) EDU Credit Balance'!$J23</f>
        <v>Electricity credits carried over from the previous calendar year</v>
      </c>
      <c r="V9" s="120">
        <f>'(3) EDU Credit Balance'!$I23</f>
        <v>0</v>
      </c>
    </row>
    <row r="10" spans="1:22" s="41" customFormat="1" ht="14.45" customHeight="1" x14ac:dyDescent="0.25">
      <c r="A10" s="44" t="s">
        <v>19</v>
      </c>
      <c r="B10" s="41">
        <v>0</v>
      </c>
      <c r="C10" s="41">
        <v>0</v>
      </c>
      <c r="D10" s="41">
        <v>1</v>
      </c>
      <c r="H10" s="112">
        <f t="shared" si="0"/>
        <v>0</v>
      </c>
      <c r="I10">
        <f t="shared" si="1"/>
        <v>0</v>
      </c>
      <c r="J10">
        <f t="shared" si="2"/>
        <v>0</v>
      </c>
      <c r="K10">
        <f t="shared" si="3"/>
        <v>0</v>
      </c>
      <c r="L10" s="40">
        <f>'(2) Electricity Credit Report'!B$8</f>
        <v>0</v>
      </c>
      <c r="M10" s="43" t="str">
        <f>'(2) Electricity Credit Report'!$C$17</f>
        <v>Electricity credit proceeds spent during the calendar year</v>
      </c>
      <c r="N10" s="41">
        <v>0</v>
      </c>
      <c r="P10" s="112">
        <f t="shared" si="4"/>
        <v>0</v>
      </c>
      <c r="Q10">
        <f t="shared" si="5"/>
        <v>0</v>
      </c>
      <c r="R10">
        <f t="shared" si="6"/>
        <v>0</v>
      </c>
      <c r="S10">
        <f t="shared" si="7"/>
        <v>0</v>
      </c>
      <c r="T10" s="40">
        <f>'(2) Electricity Credit Report'!B$8</f>
        <v>0</v>
      </c>
      <c r="U10" t="str">
        <f>'(3) EDU Credit Balance'!$J24</f>
        <v>Electricity credits generated during the calendar year</v>
      </c>
      <c r="V10" s="120">
        <f>'(3) EDU Credit Balance'!$I24</f>
        <v>0</v>
      </c>
    </row>
    <row r="11" spans="1:22" s="41" customFormat="1" ht="14.45" customHeight="1" x14ac:dyDescent="0.25">
      <c r="H11" s="112">
        <f t="shared" si="0"/>
        <v>0</v>
      </c>
      <c r="I11">
        <f t="shared" si="1"/>
        <v>0</v>
      </c>
      <c r="J11">
        <f t="shared" si="2"/>
        <v>0</v>
      </c>
      <c r="K11">
        <f t="shared" si="3"/>
        <v>0</v>
      </c>
      <c r="L11" s="40">
        <f>'(2) Electricity Credit Report'!B$8</f>
        <v>0</v>
      </c>
      <c r="M11" s="43" t="str">
        <f>'(2) Electricity Credit Report'!$C$18</f>
        <v>Electricity credit proceeds carried over to the calendar year</v>
      </c>
      <c r="N11" s="41">
        <v>0</v>
      </c>
      <c r="P11" s="112">
        <f t="shared" si="4"/>
        <v>0</v>
      </c>
      <c r="Q11">
        <f t="shared" si="5"/>
        <v>0</v>
      </c>
      <c r="R11">
        <f t="shared" si="6"/>
        <v>0</v>
      </c>
      <c r="S11">
        <f t="shared" si="7"/>
        <v>0</v>
      </c>
      <c r="T11" s="40">
        <f>'(2) Electricity Credit Report'!B$8</f>
        <v>0</v>
      </c>
      <c r="U11" t="str">
        <f>'(3) EDU Credit Balance'!$J25</f>
        <v>Electricity credits sold or transferred during the calendar year</v>
      </c>
      <c r="V11" s="120">
        <f>'(3) EDU Credit Balance'!$I25</f>
        <v>0</v>
      </c>
    </row>
    <row r="12" spans="1:22" ht="14.45" customHeight="1" x14ac:dyDescent="0.25">
      <c r="H12" s="112">
        <f t="shared" si="0"/>
        <v>0</v>
      </c>
      <c r="I12">
        <f t="shared" si="1"/>
        <v>0</v>
      </c>
      <c r="J12">
        <f t="shared" si="2"/>
        <v>0</v>
      </c>
      <c r="K12">
        <f t="shared" si="3"/>
        <v>0</v>
      </c>
      <c r="L12" s="40">
        <f>'(2) Electricity Credit Report'!B$8</f>
        <v>0</v>
      </c>
      <c r="M12" t="str">
        <f>'(2) Electricity Credit Report'!$C$29</f>
        <v>Total Electricity Proceeds Spent</v>
      </c>
      <c r="N12" s="41">
        <f>'(2) Electricity Credit Report'!B29</f>
        <v>0</v>
      </c>
      <c r="P12" s="112">
        <f t="shared" si="4"/>
        <v>0</v>
      </c>
      <c r="Q12">
        <f t="shared" si="5"/>
        <v>0</v>
      </c>
      <c r="R12">
        <f t="shared" si="6"/>
        <v>0</v>
      </c>
      <c r="S12">
        <f t="shared" si="7"/>
        <v>0</v>
      </c>
      <c r="T12" s="40">
        <f>'(2) Electricity Credit Report'!B$8</f>
        <v>0</v>
      </c>
      <c r="U12" t="str">
        <f>'(3) EDU Credit Balance'!$J26</f>
        <v>Electricity credits carried over to the next calendar year</v>
      </c>
      <c r="V12" s="120">
        <f>'(3) EDU Credit Balance'!$I26</f>
        <v>0</v>
      </c>
    </row>
    <row r="13" spans="1:22" ht="14.45" customHeight="1" x14ac:dyDescent="0.25">
      <c r="H13" s="112">
        <f t="shared" si="0"/>
        <v>0</v>
      </c>
      <c r="I13">
        <f t="shared" si="1"/>
        <v>0</v>
      </c>
      <c r="J13">
        <f t="shared" si="2"/>
        <v>0</v>
      </c>
      <c r="K13">
        <f t="shared" si="3"/>
        <v>0</v>
      </c>
      <c r="L13" s="40">
        <f>'(2) Electricity Credit Report'!F$8</f>
        <v>0</v>
      </c>
      <c r="M13" s="34" t="str">
        <f>'(2) Electricity Credit Report'!$C$10</f>
        <v>Electricity credits carried over from the previous calendar year</v>
      </c>
      <c r="N13">
        <f>'(2) Electricity Credit Report'!F10</f>
        <v>0</v>
      </c>
      <c r="P13" s="112">
        <f t="shared" si="4"/>
        <v>0</v>
      </c>
      <c r="Q13">
        <f t="shared" si="5"/>
        <v>0</v>
      </c>
      <c r="R13">
        <f t="shared" si="6"/>
        <v>0</v>
      </c>
      <c r="S13">
        <f t="shared" si="7"/>
        <v>0</v>
      </c>
      <c r="T13" s="40">
        <f>'(2) Electricity Credit Report'!B$8</f>
        <v>0</v>
      </c>
      <c r="U13" t="str">
        <f>'(3) EDU Credit Balance'!$J27</f>
        <v>Proceeds carried over from electricity credits sold in the previous calendar year</v>
      </c>
      <c r="V13" s="41">
        <f>'(3) EDU Credit Balance'!$I27</f>
        <v>0</v>
      </c>
    </row>
    <row r="14" spans="1:22" ht="14.45" customHeight="1" x14ac:dyDescent="0.25">
      <c r="H14" s="112">
        <f t="shared" si="0"/>
        <v>0</v>
      </c>
      <c r="I14">
        <f t="shared" si="1"/>
        <v>0</v>
      </c>
      <c r="J14">
        <f t="shared" si="2"/>
        <v>0</v>
      </c>
      <c r="K14">
        <f t="shared" si="3"/>
        <v>0</v>
      </c>
      <c r="L14" s="40">
        <f>'(2) Electricity Credit Report'!F$8</f>
        <v>0</v>
      </c>
      <c r="M14" s="34" t="str">
        <f>'(2) Electricity Credit Report'!$C$11</f>
        <v>Electricity credits issued during the calendar year</v>
      </c>
      <c r="N14">
        <f>'(2) Electricity Credit Report'!F11</f>
        <v>0</v>
      </c>
      <c r="P14" s="112">
        <f t="shared" si="4"/>
        <v>0</v>
      </c>
      <c r="Q14">
        <f t="shared" si="5"/>
        <v>0</v>
      </c>
      <c r="R14">
        <f t="shared" si="6"/>
        <v>0</v>
      </c>
      <c r="S14">
        <f t="shared" si="7"/>
        <v>0</v>
      </c>
      <c r="T14" s="40">
        <f>'(2) Electricity Credit Report'!B$8</f>
        <v>0</v>
      </c>
      <c r="U14" t="str">
        <f>'(3) EDU Credit Balance'!$J28</f>
        <v>Proceeds resulting from electricity credits sold during the calendar year</v>
      </c>
      <c r="V14" s="41">
        <f>'(3) EDU Credit Balance'!$I28</f>
        <v>0</v>
      </c>
    </row>
    <row r="15" spans="1:22" ht="14.45" customHeight="1" x14ac:dyDescent="0.25">
      <c r="H15" s="112">
        <f t="shared" si="0"/>
        <v>0</v>
      </c>
      <c r="I15">
        <f t="shared" si="1"/>
        <v>0</v>
      </c>
      <c r="J15">
        <f t="shared" si="2"/>
        <v>0</v>
      </c>
      <c r="K15">
        <f t="shared" si="3"/>
        <v>0</v>
      </c>
      <c r="L15" s="40">
        <f>'(2) Electricity Credit Report'!F$8</f>
        <v>0</v>
      </c>
      <c r="M15" s="34" t="str">
        <f>'(2) Electricity Credit Report'!$C$12</f>
        <v>Electricity credits sold or transferred during the calendar year</v>
      </c>
      <c r="N15">
        <f>'(2) Electricity Credit Report'!F12</f>
        <v>0</v>
      </c>
      <c r="P15" s="112">
        <f t="shared" si="4"/>
        <v>0</v>
      </c>
      <c r="Q15">
        <f t="shared" si="5"/>
        <v>0</v>
      </c>
      <c r="R15">
        <f t="shared" si="6"/>
        <v>0</v>
      </c>
      <c r="S15">
        <f t="shared" si="7"/>
        <v>0</v>
      </c>
      <c r="T15" s="40">
        <f>'(2) Electricity Credit Report'!B$8</f>
        <v>0</v>
      </c>
      <c r="U15" t="str">
        <f>'(3) EDU Credit Balance'!$J29</f>
        <v>Electricity credit proceeds spent during the calendar year</v>
      </c>
      <c r="V15" s="41">
        <f>'(3) EDU Credit Balance'!$I29</f>
        <v>0</v>
      </c>
    </row>
    <row r="16" spans="1:22" ht="14.45" customHeight="1" x14ac:dyDescent="0.25">
      <c r="H16" s="112">
        <f t="shared" si="0"/>
        <v>0</v>
      </c>
      <c r="I16">
        <f t="shared" si="1"/>
        <v>0</v>
      </c>
      <c r="J16">
        <f t="shared" si="2"/>
        <v>0</v>
      </c>
      <c r="K16">
        <f t="shared" si="3"/>
        <v>0</v>
      </c>
      <c r="L16" s="40">
        <f>'(2) Electricity Credit Report'!F$8</f>
        <v>0</v>
      </c>
      <c r="M16" s="34" t="str">
        <f>'(2) Electricity Credit Report'!$C$13</f>
        <v>Electricity credits carried over to the the next calendar year</v>
      </c>
      <c r="N16">
        <f>'(2) Electricity Credit Report'!F13</f>
        <v>0</v>
      </c>
      <c r="P16" s="112">
        <f t="shared" si="4"/>
        <v>0</v>
      </c>
      <c r="Q16">
        <f t="shared" si="5"/>
        <v>0</v>
      </c>
      <c r="R16">
        <f t="shared" si="6"/>
        <v>0</v>
      </c>
      <c r="S16">
        <f t="shared" si="7"/>
        <v>0</v>
      </c>
      <c r="T16" s="40">
        <f>'(2) Electricity Credit Report'!B$8</f>
        <v>0</v>
      </c>
      <c r="U16" t="str">
        <f>'(3) EDU Credit Balance'!$J30</f>
        <v>Electricity credit proceeds carried over to the next calendar year</v>
      </c>
      <c r="V16" s="41">
        <f>'(3) EDU Credit Balance'!$I30</f>
        <v>0</v>
      </c>
    </row>
    <row r="17" spans="8:22" ht="14.45" customHeight="1" x14ac:dyDescent="0.25">
      <c r="H17" s="112">
        <f t="shared" si="0"/>
        <v>0</v>
      </c>
      <c r="I17">
        <f t="shared" si="1"/>
        <v>0</v>
      </c>
      <c r="J17">
        <f t="shared" si="2"/>
        <v>0</v>
      </c>
      <c r="K17">
        <f t="shared" si="3"/>
        <v>0</v>
      </c>
      <c r="L17" s="40">
        <f>'(2) Electricity Credit Report'!F$8</f>
        <v>0</v>
      </c>
      <c r="M17" s="43" t="str">
        <f>'(2) Electricity Credit Report'!$C$15</f>
        <v>Proceeds carried over from electricity credits sold in the previous calendar year</v>
      </c>
      <c r="N17" s="41" cm="1">
        <f t="array" ref="N17:N20">'(2) Electricity Credit Report'!F15:F18</f>
        <v>0</v>
      </c>
      <c r="P17" s="112">
        <f t="shared" si="4"/>
        <v>0</v>
      </c>
      <c r="Q17">
        <f t="shared" si="5"/>
        <v>0</v>
      </c>
      <c r="R17">
        <f t="shared" si="6"/>
        <v>0</v>
      </c>
      <c r="S17">
        <f t="shared" si="7"/>
        <v>0</v>
      </c>
      <c r="T17" s="40">
        <f>'(2) Electricity Credit Report'!B$8</f>
        <v>0</v>
      </c>
      <c r="U17" t="str">
        <f>'(3) EDU Credit Balance'!$J32</f>
        <v>Total Number of Base Credits Issued in Calendar Quarters</v>
      </c>
      <c r="V17" s="120">
        <f>'(3) EDU Credit Balance'!$I32</f>
        <v>0</v>
      </c>
    </row>
    <row r="18" spans="8:22" ht="14.45" customHeight="1" x14ac:dyDescent="0.25">
      <c r="H18" s="112">
        <f t="shared" si="0"/>
        <v>0</v>
      </c>
      <c r="I18">
        <f t="shared" si="1"/>
        <v>0</v>
      </c>
      <c r="J18">
        <f t="shared" si="2"/>
        <v>0</v>
      </c>
      <c r="K18">
        <f t="shared" si="3"/>
        <v>0</v>
      </c>
      <c r="L18" s="40">
        <f>'(2) Electricity Credit Report'!F$8</f>
        <v>0</v>
      </c>
      <c r="M18" s="43" t="str">
        <f>'(2) Electricity Credit Report'!$C$16</f>
        <v>Proceeds resulting from electricity credits sold during the calendar year</v>
      </c>
      <c r="N18" s="41">
        <v>0</v>
      </c>
      <c r="P18" s="112">
        <f t="shared" si="4"/>
        <v>0</v>
      </c>
      <c r="Q18">
        <f t="shared" si="5"/>
        <v>0</v>
      </c>
      <c r="R18">
        <f t="shared" si="6"/>
        <v>0</v>
      </c>
      <c r="S18">
        <f t="shared" si="7"/>
        <v>0</v>
      </c>
      <c r="T18" s="40">
        <f>'(2) Electricity Credit Report'!B$8</f>
        <v>0</v>
      </c>
      <c r="U18" t="str">
        <f>'(3) EDU Credit Balance'!$J33</f>
        <v>Total Number of Holdback Credits Held from the previous calendar year</v>
      </c>
      <c r="V18" s="120">
        <f>'(3) EDU Credit Balance'!$I33</f>
        <v>0</v>
      </c>
    </row>
    <row r="19" spans="8:22" ht="14.45" customHeight="1" x14ac:dyDescent="0.25">
      <c r="H19" s="112">
        <f t="shared" si="0"/>
        <v>0</v>
      </c>
      <c r="I19">
        <f t="shared" si="1"/>
        <v>0</v>
      </c>
      <c r="J19">
        <f t="shared" si="2"/>
        <v>0</v>
      </c>
      <c r="K19">
        <f t="shared" si="3"/>
        <v>0</v>
      </c>
      <c r="L19" s="40">
        <f>'(2) Electricity Credit Report'!F$8</f>
        <v>0</v>
      </c>
      <c r="M19" s="43" t="str">
        <f>'(2) Electricity Credit Report'!$C$17</f>
        <v>Electricity credit proceeds spent during the calendar year</v>
      </c>
      <c r="N19" s="41">
        <v>0</v>
      </c>
      <c r="P19" s="112">
        <f t="shared" si="4"/>
        <v>0</v>
      </c>
      <c r="Q19">
        <f t="shared" si="5"/>
        <v>0</v>
      </c>
      <c r="R19">
        <f t="shared" si="6"/>
        <v>0</v>
      </c>
      <c r="S19">
        <f t="shared" si="7"/>
        <v>0</v>
      </c>
      <c r="T19" s="40">
        <f>'(2) Electricity Credit Report'!B$8</f>
        <v>0</v>
      </c>
      <c r="U19" t="str">
        <f>'(3) EDU Credit Balance'!$J34</f>
        <v>Total Number of Base &amp; Holdback Credits Sold in Calendar Quarters</v>
      </c>
      <c r="V19" s="120">
        <f>'(3) EDU Credit Balance'!$I34</f>
        <v>0</v>
      </c>
    </row>
    <row r="20" spans="8:22" ht="14.45" customHeight="1" x14ac:dyDescent="0.25">
      <c r="H20" s="112">
        <f t="shared" si="0"/>
        <v>0</v>
      </c>
      <c r="I20">
        <f t="shared" si="1"/>
        <v>0</v>
      </c>
      <c r="J20">
        <f t="shared" si="2"/>
        <v>0</v>
      </c>
      <c r="K20">
        <f t="shared" si="3"/>
        <v>0</v>
      </c>
      <c r="L20" s="40">
        <f>'(2) Electricity Credit Report'!F$8</f>
        <v>0</v>
      </c>
      <c r="M20" s="43" t="str">
        <f>'(2) Electricity Credit Report'!$C$18</f>
        <v>Electricity credit proceeds carried over to the calendar year</v>
      </c>
      <c r="N20" s="41">
        <v>0</v>
      </c>
      <c r="P20" s="112">
        <f t="shared" si="4"/>
        <v>0</v>
      </c>
      <c r="Q20">
        <f t="shared" si="5"/>
        <v>0</v>
      </c>
      <c r="R20">
        <f t="shared" si="6"/>
        <v>0</v>
      </c>
      <c r="S20">
        <f t="shared" si="7"/>
        <v>0</v>
      </c>
      <c r="T20" s="40">
        <f>'(2) Electricity Credit Report'!B$8</f>
        <v>0</v>
      </c>
      <c r="U20" t="str">
        <f>'(3) EDU Credit Balance'!$J35</f>
        <v>Proceeds from sale of Base &amp; Holdback Credits in Calendar Year</v>
      </c>
      <c r="V20" s="41">
        <f>'(3) EDU Credit Balance'!$I35</f>
        <v>0</v>
      </c>
    </row>
    <row r="21" spans="8:22" ht="14.45" customHeight="1" x14ac:dyDescent="0.25">
      <c r="H21" s="112">
        <f t="shared" si="0"/>
        <v>0</v>
      </c>
      <c r="I21">
        <f t="shared" si="1"/>
        <v>0</v>
      </c>
      <c r="J21">
        <f t="shared" si="2"/>
        <v>0</v>
      </c>
      <c r="K21">
        <f t="shared" si="3"/>
        <v>0</v>
      </c>
      <c r="L21" s="40">
        <f>'(2) Electricity Credit Report'!F$8</f>
        <v>0</v>
      </c>
      <c r="M21" t="str">
        <f>'(2) Electricity Credit Report'!$C$29</f>
        <v>Total Electricity Proceeds Spent</v>
      </c>
      <c r="N21" s="41">
        <f>'(2) Electricity Credit Report'!F29</f>
        <v>0</v>
      </c>
      <c r="P21" s="112">
        <f t="shared" si="4"/>
        <v>0</v>
      </c>
      <c r="Q21">
        <f t="shared" si="5"/>
        <v>0</v>
      </c>
      <c r="R21">
        <f t="shared" si="6"/>
        <v>0</v>
      </c>
      <c r="S21">
        <f t="shared" si="7"/>
        <v>0</v>
      </c>
      <c r="T21" s="40">
        <f>'(2) Electricity Credit Report'!B$8</f>
        <v>0</v>
      </c>
      <c r="U21" t="str">
        <f>'(3) EDU Credit Balance'!$J36</f>
        <v>EDU Average Base Credit Price</v>
      </c>
      <c r="V21" t="e">
        <f>'(3) EDU Credit Balance'!$I36</f>
        <v>#DIV/0!</v>
      </c>
    </row>
    <row r="22" spans="8:22" ht="14.45" customHeight="1" x14ac:dyDescent="0.25">
      <c r="H22" s="112">
        <f t="shared" si="0"/>
        <v>0</v>
      </c>
      <c r="I22">
        <f t="shared" si="1"/>
        <v>0</v>
      </c>
      <c r="J22">
        <f t="shared" si="2"/>
        <v>0</v>
      </c>
      <c r="K22">
        <f t="shared" si="3"/>
        <v>0</v>
      </c>
      <c r="L22" s="40">
        <f>'(2) Electricity Credit Report'!J$8</f>
        <v>0</v>
      </c>
      <c r="M22" s="34" t="str">
        <f>'(2) Electricity Credit Report'!$C$10</f>
        <v>Electricity credits carried over from the previous calendar year</v>
      </c>
      <c r="N22">
        <f>'(2) Electricity Credit Report'!J10</f>
        <v>0</v>
      </c>
      <c r="P22" s="112">
        <f t="shared" si="4"/>
        <v>0</v>
      </c>
      <c r="Q22">
        <f t="shared" si="5"/>
        <v>0</v>
      </c>
      <c r="R22">
        <f t="shared" si="6"/>
        <v>0</v>
      </c>
      <c r="S22">
        <f t="shared" si="7"/>
        <v>0</v>
      </c>
      <c r="T22" s="40">
        <f>'(2) Electricity Credit Report'!B$8</f>
        <v>0</v>
      </c>
      <c r="U22" t="str">
        <f>'(3) EDU Credit Balance'!$J37</f>
        <v>Base Credit Proceeds from Calendar Quarters transferred to CFR</v>
      </c>
      <c r="V22" s="41">
        <f>'(3) EDU Credit Balance'!$I37</f>
        <v>0</v>
      </c>
    </row>
    <row r="23" spans="8:22" ht="14.45" customHeight="1" x14ac:dyDescent="0.25">
      <c r="H23" s="112">
        <f t="shared" si="0"/>
        <v>0</v>
      </c>
      <c r="I23">
        <f t="shared" si="1"/>
        <v>0</v>
      </c>
      <c r="J23">
        <f t="shared" si="2"/>
        <v>0</v>
      </c>
      <c r="K23">
        <f t="shared" si="3"/>
        <v>0</v>
      </c>
      <c r="L23" s="40">
        <f>'(2) Electricity Credit Report'!J$8</f>
        <v>0</v>
      </c>
      <c r="M23" s="34" t="str">
        <f>'(2) Electricity Credit Report'!$C$11</f>
        <v>Electricity credits issued during the calendar year</v>
      </c>
      <c r="N23">
        <f>'(2) Electricity Credit Report'!J11</f>
        <v>0</v>
      </c>
      <c r="P23" s="112">
        <f t="shared" si="4"/>
        <v>0</v>
      </c>
      <c r="Q23">
        <f t="shared" si="5"/>
        <v>0</v>
      </c>
      <c r="R23">
        <f t="shared" si="6"/>
        <v>0</v>
      </c>
      <c r="S23">
        <f t="shared" si="7"/>
        <v>0</v>
      </c>
      <c r="T23" s="40">
        <f>'(2) Electricity Credit Report'!B$8</f>
        <v>0</v>
      </c>
      <c r="U23" t="str">
        <f>'(3) EDU Credit Balance'!$J39</f>
        <v>Holdback Credit Proceeds Spent in the Calendar Year</v>
      </c>
      <c r="V23" s="41">
        <f>'(3) EDU Credit Balance'!$I39</f>
        <v>0</v>
      </c>
    </row>
    <row r="24" spans="8:22" ht="14.45" customHeight="1" x14ac:dyDescent="0.25">
      <c r="H24" s="112">
        <f t="shared" si="0"/>
        <v>0</v>
      </c>
      <c r="I24">
        <f t="shared" si="1"/>
        <v>0</v>
      </c>
      <c r="J24">
        <f t="shared" si="2"/>
        <v>0</v>
      </c>
      <c r="K24">
        <f t="shared" si="3"/>
        <v>0</v>
      </c>
      <c r="L24" s="40">
        <f>'(2) Electricity Credit Report'!J$8</f>
        <v>0</v>
      </c>
      <c r="M24" s="34" t="str">
        <f>'(2) Electricity Credit Report'!$C$12</f>
        <v>Electricity credits sold or transferred during the calendar year</v>
      </c>
      <c r="N24">
        <f>'(2) Electricity Credit Report'!J12</f>
        <v>0</v>
      </c>
      <c r="P24" s="112">
        <f t="shared" si="4"/>
        <v>0</v>
      </c>
      <c r="Q24">
        <f t="shared" si="5"/>
        <v>0</v>
      </c>
      <c r="R24">
        <f t="shared" si="6"/>
        <v>0</v>
      </c>
      <c r="S24">
        <f t="shared" si="7"/>
        <v>0</v>
      </c>
      <c r="T24" s="40">
        <f>'(2) Electricity Credit Report'!B$8</f>
        <v>0</v>
      </c>
      <c r="U24" t="str">
        <f>'(3) EDU Credit Balance'!$J40</f>
        <v>Holdback Credit Proceeds Spent on Equity Projects</v>
      </c>
      <c r="V24" s="41">
        <f>'(3) EDU Credit Balance'!$I40</f>
        <v>0</v>
      </c>
    </row>
    <row r="25" spans="8:22" ht="14.45" customHeight="1" x14ac:dyDescent="0.25">
      <c r="H25" s="112">
        <f t="shared" si="0"/>
        <v>0</v>
      </c>
      <c r="I25">
        <f t="shared" si="1"/>
        <v>0</v>
      </c>
      <c r="J25">
        <f t="shared" si="2"/>
        <v>0</v>
      </c>
      <c r="K25">
        <f t="shared" si="3"/>
        <v>0</v>
      </c>
      <c r="L25" s="40">
        <f>'(2) Electricity Credit Report'!J$8</f>
        <v>0</v>
      </c>
      <c r="M25" s="34" t="str">
        <f>'(2) Electricity Credit Report'!$C$13</f>
        <v>Electricity credits carried over to the the next calendar year</v>
      </c>
      <c r="N25">
        <f>'(2) Electricity Credit Report'!J13</f>
        <v>0</v>
      </c>
      <c r="P25" s="112">
        <f t="shared" si="4"/>
        <v>0</v>
      </c>
      <c r="Q25">
        <f t="shared" si="5"/>
        <v>0</v>
      </c>
      <c r="R25">
        <f t="shared" si="6"/>
        <v>0</v>
      </c>
      <c r="S25">
        <f t="shared" si="7"/>
        <v>0</v>
      </c>
      <c r="T25" s="40">
        <f>'(2) Electricity Credit Report'!B$8</f>
        <v>0</v>
      </c>
      <c r="U25" t="str">
        <f>'(3) EDU Credit Balance'!$J41</f>
        <v>Holdback Credit Proceeds Spent on Equity Project Administration</v>
      </c>
      <c r="V25" s="41">
        <f>'(3) EDU Credit Balance'!$I41</f>
        <v>0</v>
      </c>
    </row>
    <row r="26" spans="8:22" ht="14.45" customHeight="1" x14ac:dyDescent="0.25">
      <c r="H26" s="112">
        <f t="shared" si="0"/>
        <v>0</v>
      </c>
      <c r="I26">
        <f t="shared" si="1"/>
        <v>0</v>
      </c>
      <c r="J26">
        <f t="shared" si="2"/>
        <v>0</v>
      </c>
      <c r="K26">
        <f t="shared" si="3"/>
        <v>0</v>
      </c>
      <c r="L26" s="40">
        <f>'(2) Electricity Credit Report'!J$8</f>
        <v>0</v>
      </c>
      <c r="M26" s="43" t="str">
        <f>'(2) Electricity Credit Report'!$C$15</f>
        <v>Proceeds carried over from electricity credits sold in the previous calendar year</v>
      </c>
      <c r="N26" s="41" cm="1">
        <f t="array" ref="N26:N29">'(2) Electricity Credit Report'!J15:J18</f>
        <v>0</v>
      </c>
      <c r="P26" s="112">
        <f t="shared" si="4"/>
        <v>0</v>
      </c>
      <c r="Q26">
        <f t="shared" si="5"/>
        <v>0</v>
      </c>
      <c r="R26">
        <f t="shared" si="6"/>
        <v>0</v>
      </c>
      <c r="S26">
        <f t="shared" si="7"/>
        <v>0</v>
      </c>
      <c r="T26" s="40">
        <f>'(2) Electricity Credit Report'!B$8</f>
        <v>0</v>
      </c>
      <c r="U26" t="str">
        <f>'(3) EDU Credit Balance'!$J42</f>
        <v>Required Clean Fuel Reward Program percent contribution</v>
      </c>
      <c r="V26" s="121" t="e">
        <f>'(3) EDU Credit Balance'!$I42</f>
        <v>#DIV/0!</v>
      </c>
    </row>
    <row r="27" spans="8:22" ht="14.45" customHeight="1" x14ac:dyDescent="0.25">
      <c r="H27" s="112">
        <f t="shared" si="0"/>
        <v>0</v>
      </c>
      <c r="I27">
        <f t="shared" si="1"/>
        <v>0</v>
      </c>
      <c r="J27">
        <f t="shared" si="2"/>
        <v>0</v>
      </c>
      <c r="K27">
        <f t="shared" si="3"/>
        <v>0</v>
      </c>
      <c r="L27" s="40">
        <f>'(2) Electricity Credit Report'!J$8</f>
        <v>0</v>
      </c>
      <c r="M27" s="43" t="str">
        <f>'(2) Electricity Credit Report'!$C$16</f>
        <v>Proceeds resulting from electricity credits sold during the calendar year</v>
      </c>
      <c r="N27" s="41">
        <v>0</v>
      </c>
      <c r="P27" s="112">
        <f t="shared" si="4"/>
        <v>0</v>
      </c>
      <c r="Q27">
        <f t="shared" si="5"/>
        <v>0</v>
      </c>
      <c r="R27">
        <f t="shared" si="6"/>
        <v>0</v>
      </c>
      <c r="S27">
        <f t="shared" si="7"/>
        <v>0</v>
      </c>
      <c r="T27" s="40">
        <f>'(2) Electricity Credit Report'!B$8</f>
        <v>0</v>
      </c>
      <c r="U27" t="str">
        <f>'(3) EDU Credit Balance'!$J43</f>
        <v>Clean Fuel Reward Program percent contribution</v>
      </c>
      <c r="V27" s="121" t="e">
        <f>'(3) EDU Credit Balance'!$I43</f>
        <v>#DIV/0!</v>
      </c>
    </row>
    <row r="28" spans="8:22" ht="14.45" customHeight="1" x14ac:dyDescent="0.25">
      <c r="H28" s="112">
        <f t="shared" si="0"/>
        <v>0</v>
      </c>
      <c r="I28">
        <f t="shared" si="1"/>
        <v>0</v>
      </c>
      <c r="J28">
        <f t="shared" si="2"/>
        <v>0</v>
      </c>
      <c r="K28">
        <f t="shared" si="3"/>
        <v>0</v>
      </c>
      <c r="L28" s="40">
        <f>'(2) Electricity Credit Report'!J$8</f>
        <v>0</v>
      </c>
      <c r="M28" s="43" t="str">
        <f>'(2) Electricity Credit Report'!$C$17</f>
        <v>Electricity credit proceeds spent during the calendar year</v>
      </c>
      <c r="N28" s="41">
        <v>0</v>
      </c>
      <c r="P28" s="112">
        <f t="shared" si="4"/>
        <v>0</v>
      </c>
      <c r="Q28">
        <f t="shared" si="5"/>
        <v>0</v>
      </c>
      <c r="R28">
        <f t="shared" si="6"/>
        <v>0</v>
      </c>
      <c r="S28">
        <f t="shared" si="7"/>
        <v>0</v>
      </c>
      <c r="T28" s="40">
        <f>'(2) Electricity Credit Report'!B$8</f>
        <v>0</v>
      </c>
      <c r="U28" t="str">
        <f>'(3) EDU Credit Balance'!$J44</f>
        <v>Holdback Credit Spend Equity Support Requirement</v>
      </c>
      <c r="V28" s="121" t="e">
        <f>'(3) EDU Credit Balance'!$I44</f>
        <v>#DIV/0!</v>
      </c>
    </row>
    <row r="29" spans="8:22" ht="14.45" customHeight="1" x14ac:dyDescent="0.25">
      <c r="H29" s="112">
        <f t="shared" si="0"/>
        <v>0</v>
      </c>
      <c r="I29">
        <f t="shared" si="1"/>
        <v>0</v>
      </c>
      <c r="J29">
        <f t="shared" si="2"/>
        <v>0</v>
      </c>
      <c r="K29">
        <f t="shared" si="3"/>
        <v>0</v>
      </c>
      <c r="L29" s="40">
        <f>'(2) Electricity Credit Report'!J$8</f>
        <v>0</v>
      </c>
      <c r="M29" s="43" t="str">
        <f>'(2) Electricity Credit Report'!$C$18</f>
        <v>Electricity credit proceeds carried over to the calendar year</v>
      </c>
      <c r="N29" s="41">
        <v>0</v>
      </c>
      <c r="P29" s="112">
        <f t="shared" si="4"/>
        <v>0</v>
      </c>
      <c r="Q29">
        <f t="shared" si="5"/>
        <v>0</v>
      </c>
      <c r="R29">
        <f t="shared" si="6"/>
        <v>0</v>
      </c>
      <c r="S29">
        <f t="shared" si="7"/>
        <v>0</v>
      </c>
      <c r="T29" s="40">
        <f>'(2) Electricity Credit Report'!B$8</f>
        <v>0</v>
      </c>
      <c r="U29" t="str">
        <f>'(3) EDU Credit Balance'!$J45</f>
        <v>Minimum Holdback Equity Spend Requirement</v>
      </c>
      <c r="V29" s="41" t="e">
        <f>'(3) EDU Credit Balance'!$I45</f>
        <v>#VALUE!</v>
      </c>
    </row>
    <row r="30" spans="8:22" ht="14.45" customHeight="1" x14ac:dyDescent="0.25">
      <c r="H30" s="112">
        <f t="shared" si="0"/>
        <v>0</v>
      </c>
      <c r="I30">
        <f t="shared" si="1"/>
        <v>0</v>
      </c>
      <c r="J30">
        <f t="shared" si="2"/>
        <v>0</v>
      </c>
      <c r="K30">
        <f t="shared" si="3"/>
        <v>0</v>
      </c>
      <c r="L30" s="40">
        <f>'(2) Electricity Credit Report'!J$8</f>
        <v>0</v>
      </c>
      <c r="M30" t="str">
        <f>'(2) Electricity Credit Report'!$C$29</f>
        <v>Total Electricity Proceeds Spent</v>
      </c>
      <c r="N30" s="41">
        <f>'(2) Electricity Credit Report'!J29</f>
        <v>0</v>
      </c>
      <c r="P30" s="112">
        <f t="shared" si="4"/>
        <v>0</v>
      </c>
      <c r="Q30">
        <f t="shared" si="5"/>
        <v>0</v>
      </c>
      <c r="R30">
        <f t="shared" si="6"/>
        <v>0</v>
      </c>
      <c r="S30">
        <f t="shared" si="7"/>
        <v>0</v>
      </c>
      <c r="T30" s="40">
        <f>'(2) Electricity Credit Report'!B$8</f>
        <v>0</v>
      </c>
      <c r="U30" t="str">
        <f>'(3) EDU Credit Balance'!$J46</f>
        <v>Maximum Equity Project Administration Costs Allowed</v>
      </c>
      <c r="V30" s="41">
        <f>'(3) EDU Credit Balance'!$I46</f>
        <v>0</v>
      </c>
    </row>
    <row r="31" spans="8:22" ht="14.45" customHeight="1" x14ac:dyDescent="0.25">
      <c r="H31" s="112">
        <f t="shared" si="0"/>
        <v>0</v>
      </c>
      <c r="I31">
        <f t="shared" si="1"/>
        <v>0</v>
      </c>
      <c r="J31">
        <f t="shared" si="2"/>
        <v>0</v>
      </c>
      <c r="K31">
        <f t="shared" si="3"/>
        <v>0</v>
      </c>
      <c r="L31" s="40">
        <f>'(2) Electricity Credit Report'!N$8</f>
        <v>0</v>
      </c>
      <c r="M31" s="34" t="str">
        <f>'(2) Electricity Credit Report'!$C$10</f>
        <v>Electricity credits carried over from the previous calendar year</v>
      </c>
      <c r="N31">
        <f>'(2) Electricity Credit Report'!N10</f>
        <v>0</v>
      </c>
      <c r="P31" s="112">
        <f t="shared" si="4"/>
        <v>0</v>
      </c>
      <c r="Q31">
        <f t="shared" si="5"/>
        <v>0</v>
      </c>
      <c r="R31">
        <f t="shared" si="6"/>
        <v>0</v>
      </c>
      <c r="S31">
        <f t="shared" si="7"/>
        <v>0</v>
      </c>
      <c r="T31" s="40">
        <f>'(2) Electricity Credit Report'!B$8</f>
        <v>0</v>
      </c>
      <c r="U31" t="str">
        <f>'(3) EDU Credit Balance'!$J47</f>
        <v>Equity Spend "Make Up" to include for the next year</v>
      </c>
      <c r="V31" s="41" t="e">
        <f>'(3) EDU Credit Balance'!$I47</f>
        <v>#VALUE!</v>
      </c>
    </row>
    <row r="32" spans="8:22" ht="14.45" customHeight="1" x14ac:dyDescent="0.25">
      <c r="H32" s="112">
        <f t="shared" si="0"/>
        <v>0</v>
      </c>
      <c r="I32">
        <f t="shared" si="1"/>
        <v>0</v>
      </c>
      <c r="J32">
        <f t="shared" si="2"/>
        <v>0</v>
      </c>
      <c r="K32">
        <f t="shared" si="3"/>
        <v>0</v>
      </c>
      <c r="L32" s="40">
        <f>'(2) Electricity Credit Report'!N$8</f>
        <v>0</v>
      </c>
      <c r="M32" s="34" t="str">
        <f>'(2) Electricity Credit Report'!$C$11</f>
        <v>Electricity credits issued during the calendar year</v>
      </c>
      <c r="N32">
        <f>'(2) Electricity Credit Report'!N11</f>
        <v>0</v>
      </c>
      <c r="P32" s="112">
        <f t="shared" si="4"/>
        <v>0</v>
      </c>
      <c r="Q32">
        <f t="shared" si="5"/>
        <v>0</v>
      </c>
      <c r="R32">
        <f t="shared" si="6"/>
        <v>0</v>
      </c>
      <c r="S32">
        <f t="shared" si="7"/>
        <v>0</v>
      </c>
      <c r="T32" s="40">
        <f>'(2) Electricity Credit Report'!B$8</f>
        <v>0</v>
      </c>
      <c r="U32" t="str">
        <f>'(3) EDU Credit Balance'!$J48</f>
        <v>Equity Project Administration Cost "Make Up" to include for the next calendar year</v>
      </c>
      <c r="V32" s="41">
        <f>'(3) EDU Credit Balance'!$I48</f>
        <v>0</v>
      </c>
    </row>
    <row r="33" spans="8:22" ht="14.45" customHeight="1" x14ac:dyDescent="0.25">
      <c r="H33" s="112">
        <f t="shared" si="0"/>
        <v>0</v>
      </c>
      <c r="I33">
        <f t="shared" si="1"/>
        <v>0</v>
      </c>
      <c r="J33">
        <f t="shared" si="2"/>
        <v>0</v>
      </c>
      <c r="K33">
        <f t="shared" si="3"/>
        <v>0</v>
      </c>
      <c r="L33" s="40">
        <f>'(2) Electricity Credit Report'!N$8</f>
        <v>0</v>
      </c>
      <c r="M33" s="34" t="str">
        <f>'(2) Electricity Credit Report'!$C$12</f>
        <v>Electricity credits sold or transferred during the calendar year</v>
      </c>
      <c r="N33">
        <f>'(2) Electricity Credit Report'!N12</f>
        <v>0</v>
      </c>
      <c r="P33" s="112">
        <f t="shared" si="4"/>
        <v>0</v>
      </c>
      <c r="Q33">
        <f t="shared" si="5"/>
        <v>0</v>
      </c>
      <c r="R33">
        <f t="shared" si="6"/>
        <v>0</v>
      </c>
      <c r="S33">
        <f t="shared" si="7"/>
        <v>0</v>
      </c>
      <c r="T33" s="40">
        <f>'(2) Electricity Credit Report'!B$8</f>
        <v>0</v>
      </c>
      <c r="U33" t="str">
        <f>'(3) EDU Credit Balance'!$J49</f>
        <v>Remaining Holdback Credit Proceeds, not spent on equity projects</v>
      </c>
      <c r="V33" s="41">
        <f>'(3) EDU Credit Balance'!$I49</f>
        <v>0</v>
      </c>
    </row>
    <row r="34" spans="8:22" ht="14.45" customHeight="1" x14ac:dyDescent="0.25">
      <c r="H34" s="112">
        <f t="shared" si="0"/>
        <v>0</v>
      </c>
      <c r="I34">
        <f t="shared" si="1"/>
        <v>0</v>
      </c>
      <c r="J34">
        <f t="shared" si="2"/>
        <v>0</v>
      </c>
      <c r="K34">
        <f t="shared" si="3"/>
        <v>0</v>
      </c>
      <c r="L34" s="40">
        <f>'(2) Electricity Credit Report'!N$8</f>
        <v>0</v>
      </c>
      <c r="M34" s="34" t="str">
        <f>'(2) Electricity Credit Report'!$C$13</f>
        <v>Electricity credits carried over to the the next calendar year</v>
      </c>
      <c r="N34">
        <f>'(2) Electricity Credit Report'!N13</f>
        <v>0</v>
      </c>
      <c r="P34" s="112">
        <f t="shared" si="4"/>
        <v>0</v>
      </c>
      <c r="Q34">
        <f t="shared" si="5"/>
        <v>0</v>
      </c>
      <c r="R34">
        <f t="shared" si="6"/>
        <v>0</v>
      </c>
      <c r="S34">
        <f t="shared" si="7"/>
        <v>0</v>
      </c>
      <c r="T34" s="40">
        <f>'(2) Electricity Credit Report'!B$8</f>
        <v>0</v>
      </c>
      <c r="U34" t="str">
        <f>'(3) EDU Credit Balance'!$J50</f>
        <v>Remaining Holdback Credits unsold in the calendar year</v>
      </c>
      <c r="V34" s="120">
        <f>'(3) EDU Credit Balance'!$I50</f>
        <v>0</v>
      </c>
    </row>
    <row r="35" spans="8:22" ht="14.45" customHeight="1" x14ac:dyDescent="0.25">
      <c r="H35" s="112">
        <f t="shared" si="0"/>
        <v>0</v>
      </c>
      <c r="I35">
        <f t="shared" si="1"/>
        <v>0</v>
      </c>
      <c r="J35">
        <f t="shared" si="2"/>
        <v>0</v>
      </c>
      <c r="K35">
        <f t="shared" si="3"/>
        <v>0</v>
      </c>
      <c r="L35" s="40">
        <f>'(2) Electricity Credit Report'!N$8</f>
        <v>0</v>
      </c>
      <c r="M35" s="43" t="str">
        <f>'(2) Electricity Credit Report'!$C$15</f>
        <v>Proceeds carried over from electricity credits sold in the previous calendar year</v>
      </c>
      <c r="N35" s="41" cm="1">
        <f t="array" ref="N35:N38">'(2) Electricity Credit Report'!N15:N18</f>
        <v>0</v>
      </c>
      <c r="P35" s="112">
        <f t="shared" si="4"/>
        <v>0</v>
      </c>
      <c r="Q35">
        <f t="shared" si="5"/>
        <v>0</v>
      </c>
      <c r="R35">
        <f t="shared" si="6"/>
        <v>0</v>
      </c>
      <c r="S35">
        <f t="shared" si="7"/>
        <v>0</v>
      </c>
      <c r="T35" s="40">
        <f>'(2) Electricity Credit Report'!B$8</f>
        <v>0</v>
      </c>
      <c r="U35" t="str">
        <f>'(3) EDU Credit Balance'!$J51</f>
        <v>Remaining Holdback Credits Proceeds unspent in the calendar year</v>
      </c>
      <c r="V35" s="41">
        <f>'(3) EDU Credit Balance'!$I51</f>
        <v>0</v>
      </c>
    </row>
    <row r="36" spans="8:22" ht="14.45" customHeight="1" x14ac:dyDescent="0.25">
      <c r="H36" s="112">
        <f t="shared" ref="H36:H67" si="8">EntityName</f>
        <v>0</v>
      </c>
      <c r="I36">
        <f t="shared" ref="I36:I67" si="9">ReportingYear</f>
        <v>0</v>
      </c>
      <c r="J36">
        <f t="shared" ref="J36:J67" si="10">EDU</f>
        <v>0</v>
      </c>
      <c r="K36">
        <f t="shared" ref="K36:K67" si="11">Aggregator</f>
        <v>0</v>
      </c>
      <c r="L36" s="40">
        <f>'(2) Electricity Credit Report'!N$8</f>
        <v>0</v>
      </c>
      <c r="M36" s="43" t="str">
        <f>'(2) Electricity Credit Report'!$C$16</f>
        <v>Proceeds resulting from electricity credits sold during the calendar year</v>
      </c>
      <c r="N36" s="41">
        <v>0</v>
      </c>
    </row>
    <row r="37" spans="8:22" ht="14.45" customHeight="1" x14ac:dyDescent="0.25">
      <c r="H37" s="112">
        <f t="shared" si="8"/>
        <v>0</v>
      </c>
      <c r="I37">
        <f t="shared" si="9"/>
        <v>0</v>
      </c>
      <c r="J37">
        <f t="shared" si="10"/>
        <v>0</v>
      </c>
      <c r="K37">
        <f t="shared" si="11"/>
        <v>0</v>
      </c>
      <c r="L37" s="40">
        <f>'(2) Electricity Credit Report'!N$8</f>
        <v>0</v>
      </c>
      <c r="M37" s="43" t="str">
        <f>'(2) Electricity Credit Report'!$C$17</f>
        <v>Electricity credit proceeds spent during the calendar year</v>
      </c>
      <c r="N37" s="41">
        <v>0</v>
      </c>
    </row>
    <row r="38" spans="8:22" ht="14.45" customHeight="1" x14ac:dyDescent="0.25">
      <c r="H38" s="112">
        <f t="shared" si="8"/>
        <v>0</v>
      </c>
      <c r="I38">
        <f t="shared" si="9"/>
        <v>0</v>
      </c>
      <c r="J38">
        <f t="shared" si="10"/>
        <v>0</v>
      </c>
      <c r="K38">
        <f t="shared" si="11"/>
        <v>0</v>
      </c>
      <c r="L38" s="40">
        <f>'(2) Electricity Credit Report'!N$8</f>
        <v>0</v>
      </c>
      <c r="M38" s="43" t="str">
        <f>'(2) Electricity Credit Report'!$C$18</f>
        <v>Electricity credit proceeds carried over to the calendar year</v>
      </c>
      <c r="N38" s="41">
        <v>0</v>
      </c>
    </row>
    <row r="39" spans="8:22" ht="14.45" customHeight="1" x14ac:dyDescent="0.25">
      <c r="H39" s="112">
        <f t="shared" si="8"/>
        <v>0</v>
      </c>
      <c r="I39">
        <f t="shared" si="9"/>
        <v>0</v>
      </c>
      <c r="J39">
        <f t="shared" si="10"/>
        <v>0</v>
      </c>
      <c r="K39">
        <f t="shared" si="11"/>
        <v>0</v>
      </c>
      <c r="L39" s="40">
        <f>'(2) Electricity Credit Report'!N$8</f>
        <v>0</v>
      </c>
      <c r="M39" t="str">
        <f>'(2) Electricity Credit Report'!$C$29</f>
        <v>Total Electricity Proceeds Spent</v>
      </c>
      <c r="N39" s="41">
        <f>'(2) Electricity Credit Report'!N29</f>
        <v>0</v>
      </c>
    </row>
    <row r="40" spans="8:22" ht="14.45" customHeight="1" x14ac:dyDescent="0.25">
      <c r="H40" s="112">
        <f t="shared" si="8"/>
        <v>0</v>
      </c>
      <c r="I40">
        <f t="shared" si="9"/>
        <v>0</v>
      </c>
      <c r="J40">
        <f t="shared" si="10"/>
        <v>0</v>
      </c>
      <c r="K40">
        <f t="shared" si="11"/>
        <v>0</v>
      </c>
      <c r="L40" s="40">
        <f>'(2) Electricity Credit Report'!R$8</f>
        <v>0</v>
      </c>
      <c r="M40" s="34" t="str">
        <f>'(2) Electricity Credit Report'!$C$10</f>
        <v>Electricity credits carried over from the previous calendar year</v>
      </c>
      <c r="N40">
        <f>'(2) Electricity Credit Report'!R10</f>
        <v>0</v>
      </c>
    </row>
    <row r="41" spans="8:22" ht="14.45" customHeight="1" x14ac:dyDescent="0.25">
      <c r="H41" s="112">
        <f t="shared" si="8"/>
        <v>0</v>
      </c>
      <c r="I41">
        <f t="shared" si="9"/>
        <v>0</v>
      </c>
      <c r="J41">
        <f t="shared" si="10"/>
        <v>0</v>
      </c>
      <c r="K41">
        <f t="shared" si="11"/>
        <v>0</v>
      </c>
      <c r="L41" s="40">
        <f>'(2) Electricity Credit Report'!R$8</f>
        <v>0</v>
      </c>
      <c r="M41" s="34" t="str">
        <f>'(2) Electricity Credit Report'!$C$11</f>
        <v>Electricity credits issued during the calendar year</v>
      </c>
      <c r="N41">
        <f>'(2) Electricity Credit Report'!R11</f>
        <v>0</v>
      </c>
    </row>
    <row r="42" spans="8:22" ht="14.45" customHeight="1" x14ac:dyDescent="0.25">
      <c r="H42" s="112">
        <f t="shared" si="8"/>
        <v>0</v>
      </c>
      <c r="I42">
        <f t="shared" si="9"/>
        <v>0</v>
      </c>
      <c r="J42">
        <f t="shared" si="10"/>
        <v>0</v>
      </c>
      <c r="K42">
        <f t="shared" si="11"/>
        <v>0</v>
      </c>
      <c r="L42" s="40">
        <f>'(2) Electricity Credit Report'!R$8</f>
        <v>0</v>
      </c>
      <c r="M42" s="34" t="str">
        <f>'(2) Electricity Credit Report'!$C$12</f>
        <v>Electricity credits sold or transferred during the calendar year</v>
      </c>
      <c r="N42">
        <f>'(2) Electricity Credit Report'!R12</f>
        <v>0</v>
      </c>
    </row>
    <row r="43" spans="8:22" ht="14.45" customHeight="1" x14ac:dyDescent="0.25">
      <c r="H43" s="112">
        <f t="shared" si="8"/>
        <v>0</v>
      </c>
      <c r="I43">
        <f t="shared" si="9"/>
        <v>0</v>
      </c>
      <c r="J43">
        <f t="shared" si="10"/>
        <v>0</v>
      </c>
      <c r="K43">
        <f t="shared" si="11"/>
        <v>0</v>
      </c>
      <c r="L43" s="40">
        <f>'(2) Electricity Credit Report'!R$8</f>
        <v>0</v>
      </c>
      <c r="M43" s="34" t="str">
        <f>'(2) Electricity Credit Report'!$C$13</f>
        <v>Electricity credits carried over to the the next calendar year</v>
      </c>
      <c r="N43">
        <f>'(2) Electricity Credit Report'!R13</f>
        <v>0</v>
      </c>
    </row>
    <row r="44" spans="8:22" ht="14.45" customHeight="1" x14ac:dyDescent="0.25">
      <c r="H44" s="112">
        <f t="shared" si="8"/>
        <v>0</v>
      </c>
      <c r="I44">
        <f t="shared" si="9"/>
        <v>0</v>
      </c>
      <c r="J44">
        <f t="shared" si="10"/>
        <v>0</v>
      </c>
      <c r="K44">
        <f t="shared" si="11"/>
        <v>0</v>
      </c>
      <c r="L44" s="40">
        <f>'(2) Electricity Credit Report'!R$8</f>
        <v>0</v>
      </c>
      <c r="M44" s="43" t="str">
        <f>'(2) Electricity Credit Report'!$C$15</f>
        <v>Proceeds carried over from electricity credits sold in the previous calendar year</v>
      </c>
      <c r="N44" s="41" cm="1">
        <f t="array" ref="N44:N47">'(2) Electricity Credit Report'!R15:R18</f>
        <v>0</v>
      </c>
    </row>
    <row r="45" spans="8:22" ht="14.45" customHeight="1" x14ac:dyDescent="0.25">
      <c r="H45" s="112">
        <f t="shared" si="8"/>
        <v>0</v>
      </c>
      <c r="I45">
        <f t="shared" si="9"/>
        <v>0</v>
      </c>
      <c r="J45">
        <f t="shared" si="10"/>
        <v>0</v>
      </c>
      <c r="K45">
        <f t="shared" si="11"/>
        <v>0</v>
      </c>
      <c r="L45" s="40">
        <f>'(2) Electricity Credit Report'!R$8</f>
        <v>0</v>
      </c>
      <c r="M45" s="43" t="str">
        <f>'(2) Electricity Credit Report'!$C$16</f>
        <v>Proceeds resulting from electricity credits sold during the calendar year</v>
      </c>
      <c r="N45" s="41">
        <v>0</v>
      </c>
    </row>
    <row r="46" spans="8:22" ht="14.45" customHeight="1" x14ac:dyDescent="0.25">
      <c r="H46" s="112">
        <f t="shared" si="8"/>
        <v>0</v>
      </c>
      <c r="I46">
        <f t="shared" si="9"/>
        <v>0</v>
      </c>
      <c r="J46">
        <f t="shared" si="10"/>
        <v>0</v>
      </c>
      <c r="K46">
        <f t="shared" si="11"/>
        <v>0</v>
      </c>
      <c r="L46" s="40">
        <f>'(2) Electricity Credit Report'!R$8</f>
        <v>0</v>
      </c>
      <c r="M46" s="43" t="str">
        <f>'(2) Electricity Credit Report'!$C$17</f>
        <v>Electricity credit proceeds spent during the calendar year</v>
      </c>
      <c r="N46" s="41">
        <v>0</v>
      </c>
    </row>
    <row r="47" spans="8:22" ht="14.45" customHeight="1" x14ac:dyDescent="0.25">
      <c r="H47" s="112">
        <f t="shared" si="8"/>
        <v>0</v>
      </c>
      <c r="I47">
        <f t="shared" si="9"/>
        <v>0</v>
      </c>
      <c r="J47">
        <f t="shared" si="10"/>
        <v>0</v>
      </c>
      <c r="K47">
        <f t="shared" si="11"/>
        <v>0</v>
      </c>
      <c r="L47" s="40">
        <f>'(2) Electricity Credit Report'!R$8</f>
        <v>0</v>
      </c>
      <c r="M47" s="43" t="str">
        <f>'(2) Electricity Credit Report'!$C$18</f>
        <v>Electricity credit proceeds carried over to the calendar year</v>
      </c>
      <c r="N47" s="41">
        <v>0</v>
      </c>
    </row>
    <row r="48" spans="8:22" ht="14.45" customHeight="1" x14ac:dyDescent="0.25">
      <c r="H48" s="112">
        <f t="shared" si="8"/>
        <v>0</v>
      </c>
      <c r="I48">
        <f t="shared" si="9"/>
        <v>0</v>
      </c>
      <c r="J48">
        <f t="shared" si="10"/>
        <v>0</v>
      </c>
      <c r="K48">
        <f t="shared" si="11"/>
        <v>0</v>
      </c>
      <c r="L48" s="40">
        <f>'(2) Electricity Credit Report'!R$8</f>
        <v>0</v>
      </c>
      <c r="M48" t="str">
        <f>'(2) Electricity Credit Report'!$C$29</f>
        <v>Total Electricity Proceeds Spent</v>
      </c>
      <c r="N48" s="41">
        <f>'(2) Electricity Credit Report'!R29</f>
        <v>0</v>
      </c>
    </row>
    <row r="49" spans="8:14" ht="14.45" customHeight="1" x14ac:dyDescent="0.25">
      <c r="H49" s="112">
        <f t="shared" si="8"/>
        <v>0</v>
      </c>
      <c r="I49">
        <f t="shared" si="9"/>
        <v>0</v>
      </c>
      <c r="J49">
        <f t="shared" si="10"/>
        <v>0</v>
      </c>
      <c r="K49">
        <f t="shared" si="11"/>
        <v>0</v>
      </c>
      <c r="L49" s="40">
        <f>'(2) Electricity Credit Report'!V$8</f>
        <v>0</v>
      </c>
      <c r="M49" s="34" t="str">
        <f>'(2) Electricity Credit Report'!$C$10</f>
        <v>Electricity credits carried over from the previous calendar year</v>
      </c>
      <c r="N49">
        <f>'(2) Electricity Credit Report'!V10</f>
        <v>0</v>
      </c>
    </row>
    <row r="50" spans="8:14" ht="14.45" customHeight="1" x14ac:dyDescent="0.25">
      <c r="H50" s="112">
        <f t="shared" si="8"/>
        <v>0</v>
      </c>
      <c r="I50">
        <f t="shared" si="9"/>
        <v>0</v>
      </c>
      <c r="J50">
        <f t="shared" si="10"/>
        <v>0</v>
      </c>
      <c r="K50">
        <f t="shared" si="11"/>
        <v>0</v>
      </c>
      <c r="L50" s="40">
        <f>'(2) Electricity Credit Report'!V$8</f>
        <v>0</v>
      </c>
      <c r="M50" s="34" t="str">
        <f>'(2) Electricity Credit Report'!$C$11</f>
        <v>Electricity credits issued during the calendar year</v>
      </c>
      <c r="N50">
        <f>'(2) Electricity Credit Report'!V11</f>
        <v>0</v>
      </c>
    </row>
    <row r="51" spans="8:14" ht="14.45" customHeight="1" x14ac:dyDescent="0.25">
      <c r="H51" s="112">
        <f t="shared" si="8"/>
        <v>0</v>
      </c>
      <c r="I51">
        <f t="shared" si="9"/>
        <v>0</v>
      </c>
      <c r="J51">
        <f t="shared" si="10"/>
        <v>0</v>
      </c>
      <c r="K51">
        <f t="shared" si="11"/>
        <v>0</v>
      </c>
      <c r="L51" s="40">
        <f>'(2) Electricity Credit Report'!V$8</f>
        <v>0</v>
      </c>
      <c r="M51" s="34" t="str">
        <f>'(2) Electricity Credit Report'!$C$12</f>
        <v>Electricity credits sold or transferred during the calendar year</v>
      </c>
      <c r="N51">
        <f>'(2) Electricity Credit Report'!V12</f>
        <v>0</v>
      </c>
    </row>
    <row r="52" spans="8:14" ht="14.45" customHeight="1" x14ac:dyDescent="0.25">
      <c r="H52" s="112">
        <f t="shared" si="8"/>
        <v>0</v>
      </c>
      <c r="I52">
        <f t="shared" si="9"/>
        <v>0</v>
      </c>
      <c r="J52">
        <f t="shared" si="10"/>
        <v>0</v>
      </c>
      <c r="K52">
        <f t="shared" si="11"/>
        <v>0</v>
      </c>
      <c r="L52" s="40">
        <f>'(2) Electricity Credit Report'!V$8</f>
        <v>0</v>
      </c>
      <c r="M52" s="34" t="str">
        <f>'(2) Electricity Credit Report'!$C$13</f>
        <v>Electricity credits carried over to the the next calendar year</v>
      </c>
      <c r="N52">
        <f>'(2) Electricity Credit Report'!V13</f>
        <v>0</v>
      </c>
    </row>
    <row r="53" spans="8:14" ht="14.45" customHeight="1" x14ac:dyDescent="0.25">
      <c r="H53" s="112">
        <f t="shared" si="8"/>
        <v>0</v>
      </c>
      <c r="I53">
        <f t="shared" si="9"/>
        <v>0</v>
      </c>
      <c r="J53">
        <f t="shared" si="10"/>
        <v>0</v>
      </c>
      <c r="K53">
        <f t="shared" si="11"/>
        <v>0</v>
      </c>
      <c r="L53" s="40">
        <f>'(2) Electricity Credit Report'!V$8</f>
        <v>0</v>
      </c>
      <c r="M53" s="43" t="str">
        <f>'(2) Electricity Credit Report'!$C$15</f>
        <v>Proceeds carried over from electricity credits sold in the previous calendar year</v>
      </c>
      <c r="N53" s="41" cm="1">
        <f t="array" ref="N53:N56">'(2) Electricity Credit Report'!V15:V18</f>
        <v>0</v>
      </c>
    </row>
    <row r="54" spans="8:14" ht="14.45" customHeight="1" x14ac:dyDescent="0.25">
      <c r="H54" s="112">
        <f t="shared" si="8"/>
        <v>0</v>
      </c>
      <c r="I54">
        <f t="shared" si="9"/>
        <v>0</v>
      </c>
      <c r="J54">
        <f t="shared" si="10"/>
        <v>0</v>
      </c>
      <c r="K54">
        <f t="shared" si="11"/>
        <v>0</v>
      </c>
      <c r="L54" s="40">
        <f>'(2) Electricity Credit Report'!V$8</f>
        <v>0</v>
      </c>
      <c r="M54" s="43" t="str">
        <f>'(2) Electricity Credit Report'!$C$16</f>
        <v>Proceeds resulting from electricity credits sold during the calendar year</v>
      </c>
      <c r="N54" s="41">
        <v>0</v>
      </c>
    </row>
    <row r="55" spans="8:14" ht="14.45" customHeight="1" x14ac:dyDescent="0.25">
      <c r="H55" s="112">
        <f t="shared" si="8"/>
        <v>0</v>
      </c>
      <c r="I55">
        <f t="shared" si="9"/>
        <v>0</v>
      </c>
      <c r="J55">
        <f t="shared" si="10"/>
        <v>0</v>
      </c>
      <c r="K55">
        <f t="shared" si="11"/>
        <v>0</v>
      </c>
      <c r="L55" s="40">
        <f>'(2) Electricity Credit Report'!V$8</f>
        <v>0</v>
      </c>
      <c r="M55" s="43" t="str">
        <f>'(2) Electricity Credit Report'!$C$17</f>
        <v>Electricity credit proceeds spent during the calendar year</v>
      </c>
      <c r="N55" s="41">
        <v>0</v>
      </c>
    </row>
    <row r="56" spans="8:14" ht="14.45" customHeight="1" x14ac:dyDescent="0.25">
      <c r="H56" s="112">
        <f t="shared" si="8"/>
        <v>0</v>
      </c>
      <c r="I56">
        <f t="shared" si="9"/>
        <v>0</v>
      </c>
      <c r="J56">
        <f t="shared" si="10"/>
        <v>0</v>
      </c>
      <c r="K56">
        <f t="shared" si="11"/>
        <v>0</v>
      </c>
      <c r="L56" s="40">
        <f>'(2) Electricity Credit Report'!V$8</f>
        <v>0</v>
      </c>
      <c r="M56" s="43" t="str">
        <f>'(2) Electricity Credit Report'!$C$18</f>
        <v>Electricity credit proceeds carried over to the calendar year</v>
      </c>
      <c r="N56" s="41">
        <v>0</v>
      </c>
    </row>
    <row r="57" spans="8:14" ht="14.45" customHeight="1" x14ac:dyDescent="0.25">
      <c r="H57" s="112">
        <f t="shared" si="8"/>
        <v>0</v>
      </c>
      <c r="I57">
        <f t="shared" si="9"/>
        <v>0</v>
      </c>
      <c r="J57">
        <f t="shared" si="10"/>
        <v>0</v>
      </c>
      <c r="K57">
        <f t="shared" si="11"/>
        <v>0</v>
      </c>
      <c r="L57" s="40">
        <f>'(2) Electricity Credit Report'!V$8</f>
        <v>0</v>
      </c>
      <c r="M57" t="str">
        <f>'(2) Electricity Credit Report'!$C$29</f>
        <v>Total Electricity Proceeds Spent</v>
      </c>
      <c r="N57" s="41">
        <f>'(2) Electricity Credit Report'!V29</f>
        <v>0</v>
      </c>
    </row>
    <row r="58" spans="8:14" ht="14.45" customHeight="1" x14ac:dyDescent="0.25">
      <c r="H58" s="112">
        <f t="shared" si="8"/>
        <v>0</v>
      </c>
      <c r="I58">
        <f t="shared" si="9"/>
        <v>0</v>
      </c>
      <c r="J58">
        <f t="shared" si="10"/>
        <v>0</v>
      </c>
      <c r="K58">
        <f t="shared" si="11"/>
        <v>0</v>
      </c>
      <c r="L58" s="40">
        <f>'(2) Electricity Credit Report'!Z$8</f>
        <v>0</v>
      </c>
      <c r="M58" s="34" t="str">
        <f>'(2) Electricity Credit Report'!$C$10</f>
        <v>Electricity credits carried over from the previous calendar year</v>
      </c>
      <c r="N58">
        <f>'(2) Electricity Credit Report'!Z10</f>
        <v>0</v>
      </c>
    </row>
    <row r="59" spans="8:14" ht="14.45" customHeight="1" x14ac:dyDescent="0.25">
      <c r="H59" s="112">
        <f t="shared" si="8"/>
        <v>0</v>
      </c>
      <c r="I59">
        <f t="shared" si="9"/>
        <v>0</v>
      </c>
      <c r="J59">
        <f t="shared" si="10"/>
        <v>0</v>
      </c>
      <c r="K59">
        <f t="shared" si="11"/>
        <v>0</v>
      </c>
      <c r="L59" s="40">
        <f>'(2) Electricity Credit Report'!Z$8</f>
        <v>0</v>
      </c>
      <c r="M59" s="34" t="str">
        <f>'(2) Electricity Credit Report'!$C$11</f>
        <v>Electricity credits issued during the calendar year</v>
      </c>
      <c r="N59">
        <f>'(2) Electricity Credit Report'!Z11</f>
        <v>0</v>
      </c>
    </row>
    <row r="60" spans="8:14" ht="14.45" customHeight="1" x14ac:dyDescent="0.25">
      <c r="H60" s="112">
        <f t="shared" si="8"/>
        <v>0</v>
      </c>
      <c r="I60">
        <f t="shared" si="9"/>
        <v>0</v>
      </c>
      <c r="J60">
        <f t="shared" si="10"/>
        <v>0</v>
      </c>
      <c r="K60">
        <f t="shared" si="11"/>
        <v>0</v>
      </c>
      <c r="L60" s="40">
        <f>'(2) Electricity Credit Report'!Z$8</f>
        <v>0</v>
      </c>
      <c r="M60" s="34" t="str">
        <f>'(2) Electricity Credit Report'!$C$12</f>
        <v>Electricity credits sold or transferred during the calendar year</v>
      </c>
      <c r="N60">
        <f>'(2) Electricity Credit Report'!Z12</f>
        <v>0</v>
      </c>
    </row>
    <row r="61" spans="8:14" ht="14.45" customHeight="1" x14ac:dyDescent="0.25">
      <c r="H61" s="112">
        <f t="shared" si="8"/>
        <v>0</v>
      </c>
      <c r="I61">
        <f t="shared" si="9"/>
        <v>0</v>
      </c>
      <c r="J61">
        <f t="shared" si="10"/>
        <v>0</v>
      </c>
      <c r="K61">
        <f t="shared" si="11"/>
        <v>0</v>
      </c>
      <c r="L61" s="40">
        <f>'(2) Electricity Credit Report'!Z$8</f>
        <v>0</v>
      </c>
      <c r="M61" s="34" t="str">
        <f>'(2) Electricity Credit Report'!$C$13</f>
        <v>Electricity credits carried over to the the next calendar year</v>
      </c>
      <c r="N61">
        <f>'(2) Electricity Credit Report'!Z13</f>
        <v>0</v>
      </c>
    </row>
    <row r="62" spans="8:14" ht="14.45" customHeight="1" x14ac:dyDescent="0.25">
      <c r="H62" s="112">
        <f t="shared" si="8"/>
        <v>0</v>
      </c>
      <c r="I62">
        <f t="shared" si="9"/>
        <v>0</v>
      </c>
      <c r="J62">
        <f t="shared" si="10"/>
        <v>0</v>
      </c>
      <c r="K62">
        <f t="shared" si="11"/>
        <v>0</v>
      </c>
      <c r="L62" s="40">
        <f>'(2) Electricity Credit Report'!Z$8</f>
        <v>0</v>
      </c>
      <c r="M62" s="43" t="str">
        <f>'(2) Electricity Credit Report'!$C$15</f>
        <v>Proceeds carried over from electricity credits sold in the previous calendar year</v>
      </c>
      <c r="N62" s="41" cm="1">
        <f t="array" ref="N62:N65">'(2) Electricity Credit Report'!Z15:Z18</f>
        <v>0</v>
      </c>
    </row>
    <row r="63" spans="8:14" ht="14.45" customHeight="1" x14ac:dyDescent="0.25">
      <c r="H63" s="112">
        <f t="shared" si="8"/>
        <v>0</v>
      </c>
      <c r="I63">
        <f t="shared" si="9"/>
        <v>0</v>
      </c>
      <c r="J63">
        <f t="shared" si="10"/>
        <v>0</v>
      </c>
      <c r="K63">
        <f t="shared" si="11"/>
        <v>0</v>
      </c>
      <c r="L63" s="40">
        <f>'(2) Electricity Credit Report'!Z$8</f>
        <v>0</v>
      </c>
      <c r="M63" s="43" t="str">
        <f>'(2) Electricity Credit Report'!$C$16</f>
        <v>Proceeds resulting from electricity credits sold during the calendar year</v>
      </c>
      <c r="N63" s="41">
        <v>0</v>
      </c>
    </row>
    <row r="64" spans="8:14" ht="14.45" customHeight="1" x14ac:dyDescent="0.25">
      <c r="H64" s="112">
        <f t="shared" si="8"/>
        <v>0</v>
      </c>
      <c r="I64">
        <f t="shared" si="9"/>
        <v>0</v>
      </c>
      <c r="J64">
        <f t="shared" si="10"/>
        <v>0</v>
      </c>
      <c r="K64">
        <f t="shared" si="11"/>
        <v>0</v>
      </c>
      <c r="L64" s="40">
        <f>'(2) Electricity Credit Report'!Z$8</f>
        <v>0</v>
      </c>
      <c r="M64" s="43" t="str">
        <f>'(2) Electricity Credit Report'!$C$17</f>
        <v>Electricity credit proceeds spent during the calendar year</v>
      </c>
      <c r="N64" s="41">
        <v>0</v>
      </c>
    </row>
    <row r="65" spans="8:14" ht="14.45" customHeight="1" x14ac:dyDescent="0.25">
      <c r="H65" s="112">
        <f t="shared" si="8"/>
        <v>0</v>
      </c>
      <c r="I65">
        <f t="shared" si="9"/>
        <v>0</v>
      </c>
      <c r="J65">
        <f t="shared" si="10"/>
        <v>0</v>
      </c>
      <c r="K65">
        <f t="shared" si="11"/>
        <v>0</v>
      </c>
      <c r="L65" s="40">
        <f>'(2) Electricity Credit Report'!Z$8</f>
        <v>0</v>
      </c>
      <c r="M65" s="43" t="str">
        <f>'(2) Electricity Credit Report'!$C$18</f>
        <v>Electricity credit proceeds carried over to the calendar year</v>
      </c>
      <c r="N65" s="41">
        <v>0</v>
      </c>
    </row>
    <row r="66" spans="8:14" ht="14.45" customHeight="1" x14ac:dyDescent="0.25">
      <c r="H66" s="112">
        <f t="shared" si="8"/>
        <v>0</v>
      </c>
      <c r="I66">
        <f t="shared" si="9"/>
        <v>0</v>
      </c>
      <c r="J66">
        <f t="shared" si="10"/>
        <v>0</v>
      </c>
      <c r="K66">
        <f t="shared" si="11"/>
        <v>0</v>
      </c>
      <c r="L66" s="40">
        <f>'(2) Electricity Credit Report'!Z$8</f>
        <v>0</v>
      </c>
      <c r="M66" t="str">
        <f>'(2) Electricity Credit Report'!$C$29</f>
        <v>Total Electricity Proceeds Spent</v>
      </c>
      <c r="N66" s="41">
        <f>'(2) Electricity Credit Report'!Z29</f>
        <v>0</v>
      </c>
    </row>
    <row r="67" spans="8:14" ht="14.45" customHeight="1" x14ac:dyDescent="0.25">
      <c r="H67" s="112">
        <f t="shared" si="8"/>
        <v>0</v>
      </c>
      <c r="I67">
        <f t="shared" si="9"/>
        <v>0</v>
      </c>
      <c r="J67">
        <f t="shared" si="10"/>
        <v>0</v>
      </c>
      <c r="K67">
        <f t="shared" si="11"/>
        <v>0</v>
      </c>
      <c r="L67" s="40">
        <f>'(2) Electricity Credit Report'!AD$8</f>
        <v>0</v>
      </c>
      <c r="M67" s="34" t="str">
        <f>'(2) Electricity Credit Report'!$C$10</f>
        <v>Electricity credits carried over from the previous calendar year</v>
      </c>
      <c r="N67">
        <f>'(2) Electricity Credit Report'!AD10</f>
        <v>0</v>
      </c>
    </row>
    <row r="68" spans="8:14" ht="14.45" customHeight="1" x14ac:dyDescent="0.25">
      <c r="H68" s="112">
        <f t="shared" ref="H68:H99" si="12">EntityName</f>
        <v>0</v>
      </c>
      <c r="I68">
        <f t="shared" ref="I68:I99" si="13">ReportingYear</f>
        <v>0</v>
      </c>
      <c r="J68">
        <f t="shared" ref="J68:J99" si="14">EDU</f>
        <v>0</v>
      </c>
      <c r="K68">
        <f t="shared" ref="K68:K99" si="15">Aggregator</f>
        <v>0</v>
      </c>
      <c r="L68" s="40">
        <f>'(2) Electricity Credit Report'!AD$8</f>
        <v>0</v>
      </c>
      <c r="M68" s="34" t="str">
        <f>'(2) Electricity Credit Report'!$C$11</f>
        <v>Electricity credits issued during the calendar year</v>
      </c>
      <c r="N68">
        <f>'(2) Electricity Credit Report'!AD11</f>
        <v>0</v>
      </c>
    </row>
    <row r="69" spans="8:14" ht="14.45" customHeight="1" x14ac:dyDescent="0.25">
      <c r="H69" s="112">
        <f t="shared" si="12"/>
        <v>0</v>
      </c>
      <c r="I69">
        <f t="shared" si="13"/>
        <v>0</v>
      </c>
      <c r="J69">
        <f t="shared" si="14"/>
        <v>0</v>
      </c>
      <c r="K69">
        <f t="shared" si="15"/>
        <v>0</v>
      </c>
      <c r="L69" s="40">
        <f>'(2) Electricity Credit Report'!AD$8</f>
        <v>0</v>
      </c>
      <c r="M69" s="34" t="str">
        <f>'(2) Electricity Credit Report'!$C$12</f>
        <v>Electricity credits sold or transferred during the calendar year</v>
      </c>
      <c r="N69">
        <f>'(2) Electricity Credit Report'!AD12</f>
        <v>0</v>
      </c>
    </row>
    <row r="70" spans="8:14" ht="14.45" customHeight="1" x14ac:dyDescent="0.25">
      <c r="H70" s="112">
        <f t="shared" si="12"/>
        <v>0</v>
      </c>
      <c r="I70">
        <f t="shared" si="13"/>
        <v>0</v>
      </c>
      <c r="J70">
        <f t="shared" si="14"/>
        <v>0</v>
      </c>
      <c r="K70">
        <f t="shared" si="15"/>
        <v>0</v>
      </c>
      <c r="L70" s="40">
        <f>'(2) Electricity Credit Report'!AD$8</f>
        <v>0</v>
      </c>
      <c r="M70" s="34" t="str">
        <f>'(2) Electricity Credit Report'!$C$13</f>
        <v>Electricity credits carried over to the the next calendar year</v>
      </c>
      <c r="N70">
        <f>'(2) Electricity Credit Report'!AD13</f>
        <v>0</v>
      </c>
    </row>
    <row r="71" spans="8:14" ht="14.45" customHeight="1" x14ac:dyDescent="0.25">
      <c r="H71" s="112">
        <f t="shared" si="12"/>
        <v>0</v>
      </c>
      <c r="I71">
        <f t="shared" si="13"/>
        <v>0</v>
      </c>
      <c r="J71">
        <f t="shared" si="14"/>
        <v>0</v>
      </c>
      <c r="K71">
        <f t="shared" si="15"/>
        <v>0</v>
      </c>
      <c r="L71" s="40">
        <f>'(2) Electricity Credit Report'!AD$8</f>
        <v>0</v>
      </c>
      <c r="M71" s="43" t="str">
        <f>'(2) Electricity Credit Report'!$C$15</f>
        <v>Proceeds carried over from electricity credits sold in the previous calendar year</v>
      </c>
      <c r="N71" s="41" cm="1">
        <f t="array" ref="N71:N74">'(2) Electricity Credit Report'!AD15:AD18</f>
        <v>0</v>
      </c>
    </row>
    <row r="72" spans="8:14" ht="14.45" customHeight="1" x14ac:dyDescent="0.25">
      <c r="H72" s="112">
        <f t="shared" si="12"/>
        <v>0</v>
      </c>
      <c r="I72">
        <f t="shared" si="13"/>
        <v>0</v>
      </c>
      <c r="J72">
        <f t="shared" si="14"/>
        <v>0</v>
      </c>
      <c r="K72">
        <f t="shared" si="15"/>
        <v>0</v>
      </c>
      <c r="L72" s="40">
        <f>'(2) Electricity Credit Report'!AD$8</f>
        <v>0</v>
      </c>
      <c r="M72" s="43" t="str">
        <f>'(2) Electricity Credit Report'!$C$16</f>
        <v>Proceeds resulting from electricity credits sold during the calendar year</v>
      </c>
      <c r="N72" s="41">
        <v>0</v>
      </c>
    </row>
    <row r="73" spans="8:14" ht="14.45" customHeight="1" x14ac:dyDescent="0.25">
      <c r="H73" s="112">
        <f t="shared" si="12"/>
        <v>0</v>
      </c>
      <c r="I73">
        <f t="shared" si="13"/>
        <v>0</v>
      </c>
      <c r="J73">
        <f t="shared" si="14"/>
        <v>0</v>
      </c>
      <c r="K73">
        <f t="shared" si="15"/>
        <v>0</v>
      </c>
      <c r="L73" s="40">
        <f>'(2) Electricity Credit Report'!AD$8</f>
        <v>0</v>
      </c>
      <c r="M73" s="43" t="str">
        <f>'(2) Electricity Credit Report'!$C$17</f>
        <v>Electricity credit proceeds spent during the calendar year</v>
      </c>
      <c r="N73" s="41">
        <v>0</v>
      </c>
    </row>
    <row r="74" spans="8:14" ht="14.45" customHeight="1" x14ac:dyDescent="0.25">
      <c r="H74" s="112">
        <f t="shared" si="12"/>
        <v>0</v>
      </c>
      <c r="I74">
        <f t="shared" si="13"/>
        <v>0</v>
      </c>
      <c r="J74">
        <f t="shared" si="14"/>
        <v>0</v>
      </c>
      <c r="K74">
        <f t="shared" si="15"/>
        <v>0</v>
      </c>
      <c r="L74" s="40">
        <f>'(2) Electricity Credit Report'!AD$8</f>
        <v>0</v>
      </c>
      <c r="M74" s="43" t="str">
        <f>'(2) Electricity Credit Report'!$C$18</f>
        <v>Electricity credit proceeds carried over to the calendar year</v>
      </c>
      <c r="N74" s="41">
        <v>0</v>
      </c>
    </row>
    <row r="75" spans="8:14" ht="14.45" customHeight="1" x14ac:dyDescent="0.25">
      <c r="H75" s="112">
        <f t="shared" si="12"/>
        <v>0</v>
      </c>
      <c r="I75">
        <f t="shared" si="13"/>
        <v>0</v>
      </c>
      <c r="J75">
        <f t="shared" si="14"/>
        <v>0</v>
      </c>
      <c r="K75">
        <f t="shared" si="15"/>
        <v>0</v>
      </c>
      <c r="L75" s="40">
        <f>'(2) Electricity Credit Report'!AD$8</f>
        <v>0</v>
      </c>
      <c r="M75" t="str">
        <f>'(2) Electricity Credit Report'!$C$29</f>
        <v>Total Electricity Proceeds Spent</v>
      </c>
      <c r="N75" s="41">
        <f>'(2) Electricity Credit Report'!AD29</f>
        <v>0</v>
      </c>
    </row>
    <row r="76" spans="8:14" ht="14.45" customHeight="1" x14ac:dyDescent="0.25">
      <c r="H76" s="112">
        <f t="shared" si="12"/>
        <v>0</v>
      </c>
      <c r="I76">
        <f t="shared" si="13"/>
        <v>0</v>
      </c>
      <c r="J76">
        <f t="shared" si="14"/>
        <v>0</v>
      </c>
      <c r="K76">
        <f t="shared" si="15"/>
        <v>0</v>
      </c>
      <c r="L76" s="40">
        <f>'(2) Electricity Credit Report'!AH$8</f>
        <v>0</v>
      </c>
      <c r="M76" s="34" t="str">
        <f>'(2) Electricity Credit Report'!$C$10</f>
        <v>Electricity credits carried over from the previous calendar year</v>
      </c>
      <c r="N76">
        <f>'(2) Electricity Credit Report'!AH10</f>
        <v>0</v>
      </c>
    </row>
    <row r="77" spans="8:14" ht="14.45" customHeight="1" x14ac:dyDescent="0.25">
      <c r="H77" s="112">
        <f t="shared" si="12"/>
        <v>0</v>
      </c>
      <c r="I77">
        <f t="shared" si="13"/>
        <v>0</v>
      </c>
      <c r="J77">
        <f t="shared" si="14"/>
        <v>0</v>
      </c>
      <c r="K77">
        <f t="shared" si="15"/>
        <v>0</v>
      </c>
      <c r="L77" s="40">
        <f>'(2) Electricity Credit Report'!AH$8</f>
        <v>0</v>
      </c>
      <c r="M77" s="34" t="str">
        <f>'(2) Electricity Credit Report'!$C$11</f>
        <v>Electricity credits issued during the calendar year</v>
      </c>
      <c r="N77">
        <f>'(2) Electricity Credit Report'!AH11</f>
        <v>0</v>
      </c>
    </row>
    <row r="78" spans="8:14" ht="14.45" customHeight="1" x14ac:dyDescent="0.25">
      <c r="H78" s="112">
        <f t="shared" si="12"/>
        <v>0</v>
      </c>
      <c r="I78">
        <f t="shared" si="13"/>
        <v>0</v>
      </c>
      <c r="J78">
        <f t="shared" si="14"/>
        <v>0</v>
      </c>
      <c r="K78">
        <f t="shared" si="15"/>
        <v>0</v>
      </c>
      <c r="L78" s="40">
        <f>'(2) Electricity Credit Report'!AH$8</f>
        <v>0</v>
      </c>
      <c r="M78" s="34" t="str">
        <f>'(2) Electricity Credit Report'!$C$12</f>
        <v>Electricity credits sold or transferred during the calendar year</v>
      </c>
      <c r="N78">
        <f>'(2) Electricity Credit Report'!AH12</f>
        <v>0</v>
      </c>
    </row>
    <row r="79" spans="8:14" ht="14.45" customHeight="1" x14ac:dyDescent="0.25">
      <c r="H79" s="112">
        <f t="shared" si="12"/>
        <v>0</v>
      </c>
      <c r="I79">
        <f t="shared" si="13"/>
        <v>0</v>
      </c>
      <c r="J79">
        <f t="shared" si="14"/>
        <v>0</v>
      </c>
      <c r="K79">
        <f t="shared" si="15"/>
        <v>0</v>
      </c>
      <c r="L79" s="40">
        <f>'(2) Electricity Credit Report'!AH$8</f>
        <v>0</v>
      </c>
      <c r="M79" s="34" t="str">
        <f>'(2) Electricity Credit Report'!$C$13</f>
        <v>Electricity credits carried over to the the next calendar year</v>
      </c>
      <c r="N79">
        <f>'(2) Electricity Credit Report'!AH13</f>
        <v>0</v>
      </c>
    </row>
    <row r="80" spans="8:14" ht="14.45" customHeight="1" x14ac:dyDescent="0.25">
      <c r="H80" s="112">
        <f t="shared" si="12"/>
        <v>0</v>
      </c>
      <c r="I80">
        <f t="shared" si="13"/>
        <v>0</v>
      </c>
      <c r="J80">
        <f t="shared" si="14"/>
        <v>0</v>
      </c>
      <c r="K80">
        <f t="shared" si="15"/>
        <v>0</v>
      </c>
      <c r="L80" s="40">
        <f>'(2) Electricity Credit Report'!AH$8</f>
        <v>0</v>
      </c>
      <c r="M80" s="43" t="str">
        <f>'(2) Electricity Credit Report'!$C$15</f>
        <v>Proceeds carried over from electricity credits sold in the previous calendar year</v>
      </c>
      <c r="N80" s="41" cm="1">
        <f t="array" ref="N80:N83">'(2) Electricity Credit Report'!AH15:AH18</f>
        <v>0</v>
      </c>
    </row>
    <row r="81" spans="8:14" ht="14.45" customHeight="1" x14ac:dyDescent="0.25">
      <c r="H81" s="112">
        <f t="shared" si="12"/>
        <v>0</v>
      </c>
      <c r="I81">
        <f t="shared" si="13"/>
        <v>0</v>
      </c>
      <c r="J81">
        <f t="shared" si="14"/>
        <v>0</v>
      </c>
      <c r="K81">
        <f t="shared" si="15"/>
        <v>0</v>
      </c>
      <c r="L81" s="40">
        <f>'(2) Electricity Credit Report'!AH$8</f>
        <v>0</v>
      </c>
      <c r="M81" s="43" t="str">
        <f>'(2) Electricity Credit Report'!$C$16</f>
        <v>Proceeds resulting from electricity credits sold during the calendar year</v>
      </c>
      <c r="N81" s="41">
        <v>0</v>
      </c>
    </row>
    <row r="82" spans="8:14" ht="14.45" customHeight="1" x14ac:dyDescent="0.25">
      <c r="H82" s="112">
        <f t="shared" si="12"/>
        <v>0</v>
      </c>
      <c r="I82">
        <f t="shared" si="13"/>
        <v>0</v>
      </c>
      <c r="J82">
        <f t="shared" si="14"/>
        <v>0</v>
      </c>
      <c r="K82">
        <f t="shared" si="15"/>
        <v>0</v>
      </c>
      <c r="L82" s="40">
        <f>'(2) Electricity Credit Report'!AH$8</f>
        <v>0</v>
      </c>
      <c r="M82" s="43" t="str">
        <f>'(2) Electricity Credit Report'!$C$17</f>
        <v>Electricity credit proceeds spent during the calendar year</v>
      </c>
      <c r="N82" s="41">
        <v>0</v>
      </c>
    </row>
    <row r="83" spans="8:14" ht="14.45" customHeight="1" x14ac:dyDescent="0.25">
      <c r="H83" s="112">
        <f t="shared" si="12"/>
        <v>0</v>
      </c>
      <c r="I83">
        <f t="shared" si="13"/>
        <v>0</v>
      </c>
      <c r="J83">
        <f t="shared" si="14"/>
        <v>0</v>
      </c>
      <c r="K83">
        <f t="shared" si="15"/>
        <v>0</v>
      </c>
      <c r="L83" s="40">
        <f>'(2) Electricity Credit Report'!AH$8</f>
        <v>0</v>
      </c>
      <c r="M83" s="43" t="str">
        <f>'(2) Electricity Credit Report'!$C$18</f>
        <v>Electricity credit proceeds carried over to the calendar year</v>
      </c>
      <c r="N83" s="41">
        <v>0</v>
      </c>
    </row>
    <row r="84" spans="8:14" ht="14.45" customHeight="1" x14ac:dyDescent="0.25">
      <c r="H84" s="112">
        <f t="shared" si="12"/>
        <v>0</v>
      </c>
      <c r="I84">
        <f t="shared" si="13"/>
        <v>0</v>
      </c>
      <c r="J84">
        <f t="shared" si="14"/>
        <v>0</v>
      </c>
      <c r="K84">
        <f t="shared" si="15"/>
        <v>0</v>
      </c>
      <c r="L84" s="40">
        <f>'(2) Electricity Credit Report'!AH$8</f>
        <v>0</v>
      </c>
      <c r="M84" t="str">
        <f>'(2) Electricity Credit Report'!$C$29</f>
        <v>Total Electricity Proceeds Spent</v>
      </c>
      <c r="N84" s="41">
        <f>'(2) Electricity Credit Report'!AH29</f>
        <v>0</v>
      </c>
    </row>
    <row r="85" spans="8:14" ht="14.45" customHeight="1" x14ac:dyDescent="0.25">
      <c r="H85" s="112">
        <f t="shared" si="12"/>
        <v>0</v>
      </c>
      <c r="I85">
        <f t="shared" si="13"/>
        <v>0</v>
      </c>
      <c r="J85">
        <f t="shared" si="14"/>
        <v>0</v>
      </c>
      <c r="K85">
        <f t="shared" si="15"/>
        <v>0</v>
      </c>
      <c r="L85" s="40">
        <f>'(2) Electricity Credit Report'!AL$8</f>
        <v>0</v>
      </c>
      <c r="M85" s="34" t="str">
        <f>'(2) Electricity Credit Report'!$C$10</f>
        <v>Electricity credits carried over from the previous calendar year</v>
      </c>
      <c r="N85">
        <f>'(2) Electricity Credit Report'!AL10</f>
        <v>0</v>
      </c>
    </row>
    <row r="86" spans="8:14" ht="14.45" customHeight="1" x14ac:dyDescent="0.25">
      <c r="H86" s="112">
        <f t="shared" si="12"/>
        <v>0</v>
      </c>
      <c r="I86">
        <f t="shared" si="13"/>
        <v>0</v>
      </c>
      <c r="J86">
        <f t="shared" si="14"/>
        <v>0</v>
      </c>
      <c r="K86">
        <f t="shared" si="15"/>
        <v>0</v>
      </c>
      <c r="L86" s="40">
        <f>'(2) Electricity Credit Report'!AL$8</f>
        <v>0</v>
      </c>
      <c r="M86" s="34" t="str">
        <f>'(2) Electricity Credit Report'!$C$11</f>
        <v>Electricity credits issued during the calendar year</v>
      </c>
      <c r="N86">
        <f>'(2) Electricity Credit Report'!AL11</f>
        <v>0</v>
      </c>
    </row>
    <row r="87" spans="8:14" ht="14.45" customHeight="1" x14ac:dyDescent="0.25">
      <c r="H87" s="112">
        <f t="shared" si="12"/>
        <v>0</v>
      </c>
      <c r="I87">
        <f t="shared" si="13"/>
        <v>0</v>
      </c>
      <c r="J87">
        <f t="shared" si="14"/>
        <v>0</v>
      </c>
      <c r="K87">
        <f t="shared" si="15"/>
        <v>0</v>
      </c>
      <c r="L87" s="40">
        <f>'(2) Electricity Credit Report'!AL$8</f>
        <v>0</v>
      </c>
      <c r="M87" s="34" t="str">
        <f>'(2) Electricity Credit Report'!$C$12</f>
        <v>Electricity credits sold or transferred during the calendar year</v>
      </c>
      <c r="N87">
        <f>'(2) Electricity Credit Report'!AL12</f>
        <v>0</v>
      </c>
    </row>
    <row r="88" spans="8:14" ht="14.45" customHeight="1" x14ac:dyDescent="0.25">
      <c r="H88" s="112">
        <f t="shared" si="12"/>
        <v>0</v>
      </c>
      <c r="I88">
        <f t="shared" si="13"/>
        <v>0</v>
      </c>
      <c r="J88">
        <f t="shared" si="14"/>
        <v>0</v>
      </c>
      <c r="K88">
        <f t="shared" si="15"/>
        <v>0</v>
      </c>
      <c r="L88" s="40">
        <f>'(2) Electricity Credit Report'!AL$8</f>
        <v>0</v>
      </c>
      <c r="M88" s="34" t="str">
        <f>'(2) Electricity Credit Report'!$C$13</f>
        <v>Electricity credits carried over to the the next calendar year</v>
      </c>
      <c r="N88">
        <f>'(2) Electricity Credit Report'!AL13</f>
        <v>0</v>
      </c>
    </row>
    <row r="89" spans="8:14" ht="14.45" customHeight="1" x14ac:dyDescent="0.25">
      <c r="H89" s="112">
        <f t="shared" si="12"/>
        <v>0</v>
      </c>
      <c r="I89">
        <f t="shared" si="13"/>
        <v>0</v>
      </c>
      <c r="J89">
        <f t="shared" si="14"/>
        <v>0</v>
      </c>
      <c r="K89">
        <f t="shared" si="15"/>
        <v>0</v>
      </c>
      <c r="L89" s="40">
        <f>'(2) Electricity Credit Report'!AL$8</f>
        <v>0</v>
      </c>
      <c r="M89" s="43" t="str">
        <f>'(2) Electricity Credit Report'!$C$15</f>
        <v>Proceeds carried over from electricity credits sold in the previous calendar year</v>
      </c>
      <c r="N89" s="41" cm="1">
        <f t="array" ref="N89:N92">'(2) Electricity Credit Report'!AL15:AL18</f>
        <v>0</v>
      </c>
    </row>
    <row r="90" spans="8:14" ht="14.45" customHeight="1" x14ac:dyDescent="0.25">
      <c r="H90" s="112">
        <f t="shared" si="12"/>
        <v>0</v>
      </c>
      <c r="I90">
        <f t="shared" si="13"/>
        <v>0</v>
      </c>
      <c r="J90">
        <f t="shared" si="14"/>
        <v>0</v>
      </c>
      <c r="K90">
        <f t="shared" si="15"/>
        <v>0</v>
      </c>
      <c r="L90" s="40">
        <f>'(2) Electricity Credit Report'!AL$8</f>
        <v>0</v>
      </c>
      <c r="M90" s="43" t="str">
        <f>'(2) Electricity Credit Report'!$C$16</f>
        <v>Proceeds resulting from electricity credits sold during the calendar year</v>
      </c>
      <c r="N90" s="41">
        <v>0</v>
      </c>
    </row>
    <row r="91" spans="8:14" ht="14.45" customHeight="1" x14ac:dyDescent="0.25">
      <c r="H91" s="112">
        <f t="shared" si="12"/>
        <v>0</v>
      </c>
      <c r="I91">
        <f t="shared" si="13"/>
        <v>0</v>
      </c>
      <c r="J91">
        <f t="shared" si="14"/>
        <v>0</v>
      </c>
      <c r="K91">
        <f t="shared" si="15"/>
        <v>0</v>
      </c>
      <c r="L91" s="40">
        <f>'(2) Electricity Credit Report'!AL$8</f>
        <v>0</v>
      </c>
      <c r="M91" s="43" t="str">
        <f>'(2) Electricity Credit Report'!$C$17</f>
        <v>Electricity credit proceeds spent during the calendar year</v>
      </c>
      <c r="N91" s="41">
        <v>0</v>
      </c>
    </row>
    <row r="92" spans="8:14" ht="14.45" customHeight="1" x14ac:dyDescent="0.25">
      <c r="H92" s="112">
        <f t="shared" si="12"/>
        <v>0</v>
      </c>
      <c r="I92">
        <f t="shared" si="13"/>
        <v>0</v>
      </c>
      <c r="J92">
        <f t="shared" si="14"/>
        <v>0</v>
      </c>
      <c r="K92">
        <f t="shared" si="15"/>
        <v>0</v>
      </c>
      <c r="L92" s="40">
        <f>'(2) Electricity Credit Report'!AL$8</f>
        <v>0</v>
      </c>
      <c r="M92" s="43" t="str">
        <f>'(2) Electricity Credit Report'!$C$18</f>
        <v>Electricity credit proceeds carried over to the calendar year</v>
      </c>
      <c r="N92" s="41">
        <v>0</v>
      </c>
    </row>
    <row r="93" spans="8:14" ht="14.45" customHeight="1" x14ac:dyDescent="0.25">
      <c r="H93" s="112">
        <f t="shared" si="12"/>
        <v>0</v>
      </c>
      <c r="I93">
        <f t="shared" si="13"/>
        <v>0</v>
      </c>
      <c r="J93">
        <f t="shared" si="14"/>
        <v>0</v>
      </c>
      <c r="K93">
        <f t="shared" si="15"/>
        <v>0</v>
      </c>
      <c r="L93" s="40">
        <f>'(2) Electricity Credit Report'!AL$8</f>
        <v>0</v>
      </c>
      <c r="M93" t="str">
        <f>'(2) Electricity Credit Report'!$C$29</f>
        <v>Total Electricity Proceeds Spent</v>
      </c>
      <c r="N93" s="41">
        <f>'(2) Electricity Credit Report'!AL29</f>
        <v>0</v>
      </c>
    </row>
    <row r="94" spans="8:14" ht="14.45" customHeight="1" x14ac:dyDescent="0.25">
      <c r="H94" s="112">
        <f t="shared" si="12"/>
        <v>0</v>
      </c>
      <c r="I94">
        <f t="shared" si="13"/>
        <v>0</v>
      </c>
      <c r="J94">
        <f t="shared" si="14"/>
        <v>0</v>
      </c>
      <c r="K94">
        <f t="shared" si="15"/>
        <v>0</v>
      </c>
      <c r="L94" s="40">
        <f>'(2) Electricity Credit Report'!AP$8</f>
        <v>0</v>
      </c>
      <c r="M94" s="34" t="str">
        <f>'(2) Electricity Credit Report'!$C$10</f>
        <v>Electricity credits carried over from the previous calendar year</v>
      </c>
      <c r="N94">
        <f>'(2) Electricity Credit Report'!AP10</f>
        <v>0</v>
      </c>
    </row>
    <row r="95" spans="8:14" ht="14.45" customHeight="1" x14ac:dyDescent="0.25">
      <c r="H95" s="112">
        <f t="shared" si="12"/>
        <v>0</v>
      </c>
      <c r="I95">
        <f t="shared" si="13"/>
        <v>0</v>
      </c>
      <c r="J95">
        <f t="shared" si="14"/>
        <v>0</v>
      </c>
      <c r="K95">
        <f t="shared" si="15"/>
        <v>0</v>
      </c>
      <c r="L95" s="40">
        <f>'(2) Electricity Credit Report'!AP$8</f>
        <v>0</v>
      </c>
      <c r="M95" s="34" t="str">
        <f>'(2) Electricity Credit Report'!$C$11</f>
        <v>Electricity credits issued during the calendar year</v>
      </c>
      <c r="N95">
        <f>'(2) Electricity Credit Report'!AP11</f>
        <v>0</v>
      </c>
    </row>
    <row r="96" spans="8:14" ht="14.45" customHeight="1" x14ac:dyDescent="0.25">
      <c r="H96" s="112">
        <f t="shared" si="12"/>
        <v>0</v>
      </c>
      <c r="I96">
        <f t="shared" si="13"/>
        <v>0</v>
      </c>
      <c r="J96">
        <f t="shared" si="14"/>
        <v>0</v>
      </c>
      <c r="K96">
        <f t="shared" si="15"/>
        <v>0</v>
      </c>
      <c r="L96" s="40">
        <f>'(2) Electricity Credit Report'!AP$8</f>
        <v>0</v>
      </c>
      <c r="M96" s="34" t="str">
        <f>'(2) Electricity Credit Report'!$C$12</f>
        <v>Electricity credits sold or transferred during the calendar year</v>
      </c>
      <c r="N96">
        <f>'(2) Electricity Credit Report'!AP12</f>
        <v>0</v>
      </c>
    </row>
    <row r="97" spans="8:14" ht="14.45" customHeight="1" x14ac:dyDescent="0.25">
      <c r="H97" s="112">
        <f t="shared" si="12"/>
        <v>0</v>
      </c>
      <c r="I97">
        <f t="shared" si="13"/>
        <v>0</v>
      </c>
      <c r="J97">
        <f t="shared" si="14"/>
        <v>0</v>
      </c>
      <c r="K97">
        <f t="shared" si="15"/>
        <v>0</v>
      </c>
      <c r="L97" s="40">
        <f>'(2) Electricity Credit Report'!AP$8</f>
        <v>0</v>
      </c>
      <c r="M97" s="34" t="str">
        <f>'(2) Electricity Credit Report'!$C$13</f>
        <v>Electricity credits carried over to the the next calendar year</v>
      </c>
      <c r="N97">
        <f>'(2) Electricity Credit Report'!AP13</f>
        <v>0</v>
      </c>
    </row>
    <row r="98" spans="8:14" ht="14.45" customHeight="1" x14ac:dyDescent="0.25">
      <c r="H98" s="112">
        <f t="shared" si="12"/>
        <v>0</v>
      </c>
      <c r="I98">
        <f t="shared" si="13"/>
        <v>0</v>
      </c>
      <c r="J98">
        <f t="shared" si="14"/>
        <v>0</v>
      </c>
      <c r="K98">
        <f t="shared" si="15"/>
        <v>0</v>
      </c>
      <c r="L98" s="40">
        <f>'(2) Electricity Credit Report'!AP$8</f>
        <v>0</v>
      </c>
      <c r="M98" s="43" t="str">
        <f>'(2) Electricity Credit Report'!$C$15</f>
        <v>Proceeds carried over from electricity credits sold in the previous calendar year</v>
      </c>
      <c r="N98" s="41" cm="1">
        <f t="array" ref="N98:N101">'(2) Electricity Credit Report'!AP15:AP18</f>
        <v>0</v>
      </c>
    </row>
    <row r="99" spans="8:14" ht="14.45" customHeight="1" x14ac:dyDescent="0.25">
      <c r="H99" s="112">
        <f t="shared" si="12"/>
        <v>0</v>
      </c>
      <c r="I99">
        <f t="shared" si="13"/>
        <v>0</v>
      </c>
      <c r="J99">
        <f t="shared" si="14"/>
        <v>0</v>
      </c>
      <c r="K99">
        <f t="shared" si="15"/>
        <v>0</v>
      </c>
      <c r="L99" s="40">
        <f>'(2) Electricity Credit Report'!AP$8</f>
        <v>0</v>
      </c>
      <c r="M99" s="43" t="str">
        <f>'(2) Electricity Credit Report'!$C$16</f>
        <v>Proceeds resulting from electricity credits sold during the calendar year</v>
      </c>
      <c r="N99" s="41">
        <v>0</v>
      </c>
    </row>
    <row r="100" spans="8:14" ht="14.45" customHeight="1" x14ac:dyDescent="0.25">
      <c r="H100" s="112">
        <f t="shared" ref="H100:H131" si="16">EntityName</f>
        <v>0</v>
      </c>
      <c r="I100">
        <f t="shared" ref="I100:I131" si="17">ReportingYear</f>
        <v>0</v>
      </c>
      <c r="J100">
        <f t="shared" ref="J100:J131" si="18">EDU</f>
        <v>0</v>
      </c>
      <c r="K100">
        <f t="shared" ref="K100:K131" si="19">Aggregator</f>
        <v>0</v>
      </c>
      <c r="L100" s="40">
        <f>'(2) Electricity Credit Report'!AP$8</f>
        <v>0</v>
      </c>
      <c r="M100" s="43" t="str">
        <f>'(2) Electricity Credit Report'!$C$17</f>
        <v>Electricity credit proceeds spent during the calendar year</v>
      </c>
      <c r="N100" s="41">
        <v>0</v>
      </c>
    </row>
    <row r="101" spans="8:14" ht="14.45" customHeight="1" x14ac:dyDescent="0.25">
      <c r="H101" s="112">
        <f t="shared" si="16"/>
        <v>0</v>
      </c>
      <c r="I101">
        <f t="shared" si="17"/>
        <v>0</v>
      </c>
      <c r="J101">
        <f t="shared" si="18"/>
        <v>0</v>
      </c>
      <c r="K101">
        <f t="shared" si="19"/>
        <v>0</v>
      </c>
      <c r="L101" s="40">
        <f>'(2) Electricity Credit Report'!AP$8</f>
        <v>0</v>
      </c>
      <c r="M101" s="43" t="str">
        <f>'(2) Electricity Credit Report'!$C$18</f>
        <v>Electricity credit proceeds carried over to the calendar year</v>
      </c>
      <c r="N101" s="41">
        <v>0</v>
      </c>
    </row>
    <row r="102" spans="8:14" ht="14.45" customHeight="1" x14ac:dyDescent="0.25">
      <c r="H102" s="112">
        <f t="shared" si="16"/>
        <v>0</v>
      </c>
      <c r="I102">
        <f t="shared" si="17"/>
        <v>0</v>
      </c>
      <c r="J102">
        <f t="shared" si="18"/>
        <v>0</v>
      </c>
      <c r="K102">
        <f t="shared" si="19"/>
        <v>0</v>
      </c>
      <c r="L102" s="40">
        <f>'(2) Electricity Credit Report'!AP$8</f>
        <v>0</v>
      </c>
      <c r="M102" t="str">
        <f>'(2) Electricity Credit Report'!$C$29</f>
        <v>Total Electricity Proceeds Spent</v>
      </c>
      <c r="N102" s="41">
        <f>'(2) Electricity Credit Report'!AP29</f>
        <v>0</v>
      </c>
    </row>
    <row r="103" spans="8:14" ht="14.45" customHeight="1" x14ac:dyDescent="0.25">
      <c r="H103" s="112">
        <f t="shared" si="16"/>
        <v>0</v>
      </c>
      <c r="I103">
        <f t="shared" si="17"/>
        <v>0</v>
      </c>
      <c r="J103">
        <f t="shared" si="18"/>
        <v>0</v>
      </c>
      <c r="K103">
        <f t="shared" si="19"/>
        <v>0</v>
      </c>
      <c r="L103" s="40">
        <f>'(2) Electricity Credit Report'!AT$8</f>
        <v>0</v>
      </c>
      <c r="M103" s="34" t="str">
        <f>'(2) Electricity Credit Report'!$C$10</f>
        <v>Electricity credits carried over from the previous calendar year</v>
      </c>
      <c r="N103">
        <f>'(2) Electricity Credit Report'!AT10</f>
        <v>0</v>
      </c>
    </row>
    <row r="104" spans="8:14" ht="14.45" customHeight="1" x14ac:dyDescent="0.25">
      <c r="H104" s="112">
        <f t="shared" si="16"/>
        <v>0</v>
      </c>
      <c r="I104">
        <f t="shared" si="17"/>
        <v>0</v>
      </c>
      <c r="J104">
        <f t="shared" si="18"/>
        <v>0</v>
      </c>
      <c r="K104">
        <f t="shared" si="19"/>
        <v>0</v>
      </c>
      <c r="L104" s="40">
        <f>'(2) Electricity Credit Report'!AT$8</f>
        <v>0</v>
      </c>
      <c r="M104" s="34" t="str">
        <f>'(2) Electricity Credit Report'!$C$11</f>
        <v>Electricity credits issued during the calendar year</v>
      </c>
      <c r="N104">
        <f>'(2) Electricity Credit Report'!AT11</f>
        <v>0</v>
      </c>
    </row>
    <row r="105" spans="8:14" ht="14.45" customHeight="1" x14ac:dyDescent="0.25">
      <c r="H105" s="112">
        <f t="shared" si="16"/>
        <v>0</v>
      </c>
      <c r="I105">
        <f t="shared" si="17"/>
        <v>0</v>
      </c>
      <c r="J105">
        <f t="shared" si="18"/>
        <v>0</v>
      </c>
      <c r="K105">
        <f t="shared" si="19"/>
        <v>0</v>
      </c>
      <c r="L105" s="40">
        <f>'(2) Electricity Credit Report'!AT$8</f>
        <v>0</v>
      </c>
      <c r="M105" s="34" t="str">
        <f>'(2) Electricity Credit Report'!$C$12</f>
        <v>Electricity credits sold or transferred during the calendar year</v>
      </c>
      <c r="N105">
        <f>'(2) Electricity Credit Report'!AT12</f>
        <v>0</v>
      </c>
    </row>
    <row r="106" spans="8:14" ht="14.45" customHeight="1" x14ac:dyDescent="0.25">
      <c r="H106" s="112">
        <f t="shared" si="16"/>
        <v>0</v>
      </c>
      <c r="I106">
        <f t="shared" si="17"/>
        <v>0</v>
      </c>
      <c r="J106">
        <f t="shared" si="18"/>
        <v>0</v>
      </c>
      <c r="K106">
        <f t="shared" si="19"/>
        <v>0</v>
      </c>
      <c r="L106" s="40">
        <f>'(2) Electricity Credit Report'!AT$8</f>
        <v>0</v>
      </c>
      <c r="M106" s="34" t="str">
        <f>'(2) Electricity Credit Report'!$C$13</f>
        <v>Electricity credits carried over to the the next calendar year</v>
      </c>
      <c r="N106">
        <f>'(2) Electricity Credit Report'!AT13</f>
        <v>0</v>
      </c>
    </row>
    <row r="107" spans="8:14" ht="14.45" customHeight="1" x14ac:dyDescent="0.25">
      <c r="H107" s="112">
        <f t="shared" si="16"/>
        <v>0</v>
      </c>
      <c r="I107">
        <f t="shared" si="17"/>
        <v>0</v>
      </c>
      <c r="J107">
        <f t="shared" si="18"/>
        <v>0</v>
      </c>
      <c r="K107">
        <f t="shared" si="19"/>
        <v>0</v>
      </c>
      <c r="L107" s="40">
        <f>'(2) Electricity Credit Report'!AT$8</f>
        <v>0</v>
      </c>
      <c r="M107" s="43" t="str">
        <f>'(2) Electricity Credit Report'!$C$15</f>
        <v>Proceeds carried over from electricity credits sold in the previous calendar year</v>
      </c>
      <c r="N107" s="41" cm="1">
        <f t="array" ref="N107:N110">'(2) Electricity Credit Report'!AT15:AT18</f>
        <v>0</v>
      </c>
    </row>
    <row r="108" spans="8:14" ht="14.45" customHeight="1" x14ac:dyDescent="0.25">
      <c r="H108" s="112">
        <f t="shared" si="16"/>
        <v>0</v>
      </c>
      <c r="I108">
        <f t="shared" si="17"/>
        <v>0</v>
      </c>
      <c r="J108">
        <f t="shared" si="18"/>
        <v>0</v>
      </c>
      <c r="K108">
        <f t="shared" si="19"/>
        <v>0</v>
      </c>
      <c r="L108" s="40">
        <f>'(2) Electricity Credit Report'!AT$8</f>
        <v>0</v>
      </c>
      <c r="M108" s="43" t="str">
        <f>'(2) Electricity Credit Report'!$C$16</f>
        <v>Proceeds resulting from electricity credits sold during the calendar year</v>
      </c>
      <c r="N108" s="41">
        <v>0</v>
      </c>
    </row>
    <row r="109" spans="8:14" ht="14.45" customHeight="1" x14ac:dyDescent="0.25">
      <c r="H109" s="112">
        <f t="shared" si="16"/>
        <v>0</v>
      </c>
      <c r="I109">
        <f t="shared" si="17"/>
        <v>0</v>
      </c>
      <c r="J109">
        <f t="shared" si="18"/>
        <v>0</v>
      </c>
      <c r="K109">
        <f t="shared" si="19"/>
        <v>0</v>
      </c>
      <c r="L109" s="40">
        <f>'(2) Electricity Credit Report'!AT$8</f>
        <v>0</v>
      </c>
      <c r="M109" s="43" t="str">
        <f>'(2) Electricity Credit Report'!$C$17</f>
        <v>Electricity credit proceeds spent during the calendar year</v>
      </c>
      <c r="N109" s="41">
        <v>0</v>
      </c>
    </row>
    <row r="110" spans="8:14" ht="14.45" customHeight="1" x14ac:dyDescent="0.25">
      <c r="H110" s="112">
        <f t="shared" si="16"/>
        <v>0</v>
      </c>
      <c r="I110">
        <f t="shared" si="17"/>
        <v>0</v>
      </c>
      <c r="J110">
        <f t="shared" si="18"/>
        <v>0</v>
      </c>
      <c r="K110">
        <f t="shared" si="19"/>
        <v>0</v>
      </c>
      <c r="L110" s="40">
        <f>'(2) Electricity Credit Report'!AT$8</f>
        <v>0</v>
      </c>
      <c r="M110" s="43" t="str">
        <f>'(2) Electricity Credit Report'!$C$18</f>
        <v>Electricity credit proceeds carried over to the calendar year</v>
      </c>
      <c r="N110" s="41">
        <v>0</v>
      </c>
    </row>
    <row r="111" spans="8:14" ht="14.45" customHeight="1" x14ac:dyDescent="0.25">
      <c r="H111" s="112">
        <f t="shared" si="16"/>
        <v>0</v>
      </c>
      <c r="I111">
        <f t="shared" si="17"/>
        <v>0</v>
      </c>
      <c r="J111">
        <f t="shared" si="18"/>
        <v>0</v>
      </c>
      <c r="K111">
        <f t="shared" si="19"/>
        <v>0</v>
      </c>
      <c r="L111" s="40">
        <f>'(2) Electricity Credit Report'!AT$8</f>
        <v>0</v>
      </c>
      <c r="M111" t="str">
        <f>'(2) Electricity Credit Report'!$C$29</f>
        <v>Total Electricity Proceeds Spent</v>
      </c>
      <c r="N111" s="41">
        <f>'(2) Electricity Credit Report'!AT29</f>
        <v>0</v>
      </c>
    </row>
    <row r="112" spans="8:14" ht="14.45" customHeight="1" x14ac:dyDescent="0.25">
      <c r="H112" s="112">
        <f t="shared" si="16"/>
        <v>0</v>
      </c>
      <c r="I112">
        <f t="shared" si="17"/>
        <v>0</v>
      </c>
      <c r="J112">
        <f t="shared" si="18"/>
        <v>0</v>
      </c>
      <c r="K112">
        <f t="shared" si="19"/>
        <v>0</v>
      </c>
      <c r="L112" s="40">
        <f>'(2) Electricity Credit Report'!AX$8</f>
        <v>0</v>
      </c>
      <c r="M112" s="34" t="str">
        <f>'(2) Electricity Credit Report'!$C$10</f>
        <v>Electricity credits carried over from the previous calendar year</v>
      </c>
      <c r="N112">
        <f>'(2) Electricity Credit Report'!AX10</f>
        <v>0</v>
      </c>
    </row>
    <row r="113" spans="8:14" ht="14.45" customHeight="1" x14ac:dyDescent="0.25">
      <c r="H113" s="112">
        <f t="shared" si="16"/>
        <v>0</v>
      </c>
      <c r="I113">
        <f t="shared" si="17"/>
        <v>0</v>
      </c>
      <c r="J113">
        <f t="shared" si="18"/>
        <v>0</v>
      </c>
      <c r="K113">
        <f t="shared" si="19"/>
        <v>0</v>
      </c>
      <c r="L113" s="40">
        <f>'(2) Electricity Credit Report'!AX$8</f>
        <v>0</v>
      </c>
      <c r="M113" s="34" t="str">
        <f>'(2) Electricity Credit Report'!$C$11</f>
        <v>Electricity credits issued during the calendar year</v>
      </c>
      <c r="N113">
        <f>'(2) Electricity Credit Report'!AX11</f>
        <v>0</v>
      </c>
    </row>
    <row r="114" spans="8:14" ht="14.45" customHeight="1" x14ac:dyDescent="0.25">
      <c r="H114" s="112">
        <f t="shared" si="16"/>
        <v>0</v>
      </c>
      <c r="I114">
        <f t="shared" si="17"/>
        <v>0</v>
      </c>
      <c r="J114">
        <f t="shared" si="18"/>
        <v>0</v>
      </c>
      <c r="K114">
        <f t="shared" si="19"/>
        <v>0</v>
      </c>
      <c r="L114" s="40">
        <f>'(2) Electricity Credit Report'!AX$8</f>
        <v>0</v>
      </c>
      <c r="M114" s="34" t="str">
        <f>'(2) Electricity Credit Report'!$C$12</f>
        <v>Electricity credits sold or transferred during the calendar year</v>
      </c>
      <c r="N114">
        <f>'(2) Electricity Credit Report'!AX12</f>
        <v>0</v>
      </c>
    </row>
    <row r="115" spans="8:14" ht="14.45" customHeight="1" x14ac:dyDescent="0.25">
      <c r="H115" s="112">
        <f t="shared" si="16"/>
        <v>0</v>
      </c>
      <c r="I115">
        <f t="shared" si="17"/>
        <v>0</v>
      </c>
      <c r="J115">
        <f t="shared" si="18"/>
        <v>0</v>
      </c>
      <c r="K115">
        <f t="shared" si="19"/>
        <v>0</v>
      </c>
      <c r="L115" s="40">
        <f>'(2) Electricity Credit Report'!AX$8</f>
        <v>0</v>
      </c>
      <c r="M115" s="34" t="str">
        <f>'(2) Electricity Credit Report'!$C$13</f>
        <v>Electricity credits carried over to the the next calendar year</v>
      </c>
      <c r="N115">
        <f>'(2) Electricity Credit Report'!AX13</f>
        <v>0</v>
      </c>
    </row>
    <row r="116" spans="8:14" ht="14.45" customHeight="1" x14ac:dyDescent="0.25">
      <c r="H116" s="112">
        <f t="shared" si="16"/>
        <v>0</v>
      </c>
      <c r="I116">
        <f t="shared" si="17"/>
        <v>0</v>
      </c>
      <c r="J116">
        <f t="shared" si="18"/>
        <v>0</v>
      </c>
      <c r="K116">
        <f t="shared" si="19"/>
        <v>0</v>
      </c>
      <c r="L116" s="40">
        <f>'(2) Electricity Credit Report'!AX$8</f>
        <v>0</v>
      </c>
      <c r="M116" s="43" t="str">
        <f>'(2) Electricity Credit Report'!$C$15</f>
        <v>Proceeds carried over from electricity credits sold in the previous calendar year</v>
      </c>
      <c r="N116" s="41" cm="1">
        <f t="array" ref="N116:N119">'(2) Electricity Credit Report'!AX15:AX18</f>
        <v>0</v>
      </c>
    </row>
    <row r="117" spans="8:14" ht="14.45" customHeight="1" x14ac:dyDescent="0.25">
      <c r="H117" s="112">
        <f t="shared" si="16"/>
        <v>0</v>
      </c>
      <c r="I117">
        <f t="shared" si="17"/>
        <v>0</v>
      </c>
      <c r="J117">
        <f t="shared" si="18"/>
        <v>0</v>
      </c>
      <c r="K117">
        <f t="shared" si="19"/>
        <v>0</v>
      </c>
      <c r="L117" s="40">
        <f>'(2) Electricity Credit Report'!AX$8</f>
        <v>0</v>
      </c>
      <c r="M117" s="43" t="str">
        <f>'(2) Electricity Credit Report'!$C$16</f>
        <v>Proceeds resulting from electricity credits sold during the calendar year</v>
      </c>
      <c r="N117" s="41">
        <v>0</v>
      </c>
    </row>
    <row r="118" spans="8:14" ht="14.45" customHeight="1" x14ac:dyDescent="0.25">
      <c r="H118" s="112">
        <f t="shared" si="16"/>
        <v>0</v>
      </c>
      <c r="I118">
        <f t="shared" si="17"/>
        <v>0</v>
      </c>
      <c r="J118">
        <f t="shared" si="18"/>
        <v>0</v>
      </c>
      <c r="K118">
        <f t="shared" si="19"/>
        <v>0</v>
      </c>
      <c r="L118" s="40">
        <f>'(2) Electricity Credit Report'!AX$8</f>
        <v>0</v>
      </c>
      <c r="M118" s="43" t="str">
        <f>'(2) Electricity Credit Report'!$C$17</f>
        <v>Electricity credit proceeds spent during the calendar year</v>
      </c>
      <c r="N118" s="41">
        <v>0</v>
      </c>
    </row>
    <row r="119" spans="8:14" ht="14.45" customHeight="1" x14ac:dyDescent="0.25">
      <c r="H119" s="112">
        <f t="shared" si="16"/>
        <v>0</v>
      </c>
      <c r="I119">
        <f t="shared" si="17"/>
        <v>0</v>
      </c>
      <c r="J119">
        <f t="shared" si="18"/>
        <v>0</v>
      </c>
      <c r="K119">
        <f t="shared" si="19"/>
        <v>0</v>
      </c>
      <c r="L119" s="40">
        <f>'(2) Electricity Credit Report'!AX$8</f>
        <v>0</v>
      </c>
      <c r="M119" s="43" t="str">
        <f>'(2) Electricity Credit Report'!$C$18</f>
        <v>Electricity credit proceeds carried over to the calendar year</v>
      </c>
      <c r="N119" s="41">
        <v>0</v>
      </c>
    </row>
    <row r="120" spans="8:14" ht="14.45" customHeight="1" x14ac:dyDescent="0.25">
      <c r="H120" s="112">
        <f t="shared" si="16"/>
        <v>0</v>
      </c>
      <c r="I120">
        <f t="shared" si="17"/>
        <v>0</v>
      </c>
      <c r="J120">
        <f t="shared" si="18"/>
        <v>0</v>
      </c>
      <c r="K120">
        <f t="shared" si="19"/>
        <v>0</v>
      </c>
      <c r="L120" s="40">
        <f>'(2) Electricity Credit Report'!AX$8</f>
        <v>0</v>
      </c>
      <c r="M120" t="str">
        <f>'(2) Electricity Credit Report'!$C$29</f>
        <v>Total Electricity Proceeds Spent</v>
      </c>
      <c r="N120" s="41">
        <f>'(2) Electricity Credit Report'!AX29</f>
        <v>0</v>
      </c>
    </row>
    <row r="121" spans="8:14" ht="14.45" customHeight="1" x14ac:dyDescent="0.25">
      <c r="H121" s="112">
        <f t="shared" si="16"/>
        <v>0</v>
      </c>
      <c r="I121">
        <f t="shared" si="17"/>
        <v>0</v>
      </c>
      <c r="J121">
        <f t="shared" si="18"/>
        <v>0</v>
      </c>
      <c r="K121">
        <f t="shared" si="19"/>
        <v>0</v>
      </c>
      <c r="L121" s="40">
        <f>'(2) Electricity Credit Report'!BB$8</f>
        <v>0</v>
      </c>
      <c r="M121" s="34" t="str">
        <f>'(2) Electricity Credit Report'!$C$10</f>
        <v>Electricity credits carried over from the previous calendar year</v>
      </c>
      <c r="N121">
        <f>'(2) Electricity Credit Report'!BB10</f>
        <v>0</v>
      </c>
    </row>
    <row r="122" spans="8:14" ht="14.45" customHeight="1" x14ac:dyDescent="0.25">
      <c r="H122" s="112">
        <f t="shared" si="16"/>
        <v>0</v>
      </c>
      <c r="I122">
        <f t="shared" si="17"/>
        <v>0</v>
      </c>
      <c r="J122">
        <f t="shared" si="18"/>
        <v>0</v>
      </c>
      <c r="K122">
        <f t="shared" si="19"/>
        <v>0</v>
      </c>
      <c r="L122" s="40">
        <f>'(2) Electricity Credit Report'!BB$8</f>
        <v>0</v>
      </c>
      <c r="M122" s="34" t="str">
        <f>'(2) Electricity Credit Report'!$C$11</f>
        <v>Electricity credits issued during the calendar year</v>
      </c>
      <c r="N122">
        <f>'(2) Electricity Credit Report'!BB11</f>
        <v>0</v>
      </c>
    </row>
    <row r="123" spans="8:14" ht="14.45" customHeight="1" x14ac:dyDescent="0.25">
      <c r="H123" s="112">
        <f t="shared" si="16"/>
        <v>0</v>
      </c>
      <c r="I123">
        <f t="shared" si="17"/>
        <v>0</v>
      </c>
      <c r="J123">
        <f t="shared" si="18"/>
        <v>0</v>
      </c>
      <c r="K123">
        <f t="shared" si="19"/>
        <v>0</v>
      </c>
      <c r="L123" s="40">
        <f>'(2) Electricity Credit Report'!BB$8</f>
        <v>0</v>
      </c>
      <c r="M123" s="34" t="str">
        <f>'(2) Electricity Credit Report'!$C$12</f>
        <v>Electricity credits sold or transferred during the calendar year</v>
      </c>
      <c r="N123">
        <f>'(2) Electricity Credit Report'!BB12</f>
        <v>0</v>
      </c>
    </row>
    <row r="124" spans="8:14" ht="14.45" customHeight="1" x14ac:dyDescent="0.25">
      <c r="H124" s="112">
        <f t="shared" si="16"/>
        <v>0</v>
      </c>
      <c r="I124">
        <f t="shared" si="17"/>
        <v>0</v>
      </c>
      <c r="J124">
        <f t="shared" si="18"/>
        <v>0</v>
      </c>
      <c r="K124">
        <f t="shared" si="19"/>
        <v>0</v>
      </c>
      <c r="L124" s="40">
        <f>'(2) Electricity Credit Report'!BB$8</f>
        <v>0</v>
      </c>
      <c r="M124" s="34" t="str">
        <f>'(2) Electricity Credit Report'!$C$13</f>
        <v>Electricity credits carried over to the the next calendar year</v>
      </c>
      <c r="N124">
        <f>'(2) Electricity Credit Report'!BB13</f>
        <v>0</v>
      </c>
    </row>
    <row r="125" spans="8:14" ht="14.45" customHeight="1" x14ac:dyDescent="0.25">
      <c r="H125" s="112">
        <f t="shared" si="16"/>
        <v>0</v>
      </c>
      <c r="I125">
        <f t="shared" si="17"/>
        <v>0</v>
      </c>
      <c r="J125">
        <f t="shared" si="18"/>
        <v>0</v>
      </c>
      <c r="K125">
        <f t="shared" si="19"/>
        <v>0</v>
      </c>
      <c r="L125" s="40">
        <f>'(2) Electricity Credit Report'!BB$8</f>
        <v>0</v>
      </c>
      <c r="M125" s="43" t="str">
        <f>'(2) Electricity Credit Report'!$C$15</f>
        <v>Proceeds carried over from electricity credits sold in the previous calendar year</v>
      </c>
      <c r="N125" s="41" cm="1">
        <f t="array" ref="N125:N128">'(2) Electricity Credit Report'!BB15:BB18</f>
        <v>0</v>
      </c>
    </row>
    <row r="126" spans="8:14" ht="14.45" customHeight="1" x14ac:dyDescent="0.25">
      <c r="H126" s="112">
        <f t="shared" si="16"/>
        <v>0</v>
      </c>
      <c r="I126">
        <f t="shared" si="17"/>
        <v>0</v>
      </c>
      <c r="J126">
        <f t="shared" si="18"/>
        <v>0</v>
      </c>
      <c r="K126">
        <f t="shared" si="19"/>
        <v>0</v>
      </c>
      <c r="L126" s="40">
        <f>'(2) Electricity Credit Report'!BB$8</f>
        <v>0</v>
      </c>
      <c r="M126" s="43" t="str">
        <f>'(2) Electricity Credit Report'!$C$16</f>
        <v>Proceeds resulting from electricity credits sold during the calendar year</v>
      </c>
      <c r="N126" s="41">
        <v>0</v>
      </c>
    </row>
    <row r="127" spans="8:14" ht="14.45" customHeight="1" x14ac:dyDescent="0.25">
      <c r="H127" s="112">
        <f t="shared" si="16"/>
        <v>0</v>
      </c>
      <c r="I127">
        <f t="shared" si="17"/>
        <v>0</v>
      </c>
      <c r="J127">
        <f t="shared" si="18"/>
        <v>0</v>
      </c>
      <c r="K127">
        <f t="shared" si="19"/>
        <v>0</v>
      </c>
      <c r="L127" s="40">
        <f>'(2) Electricity Credit Report'!BB$8</f>
        <v>0</v>
      </c>
      <c r="M127" s="43" t="str">
        <f>'(2) Electricity Credit Report'!$C$17</f>
        <v>Electricity credit proceeds spent during the calendar year</v>
      </c>
      <c r="N127" s="41">
        <v>0</v>
      </c>
    </row>
    <row r="128" spans="8:14" ht="14.45" customHeight="1" x14ac:dyDescent="0.25">
      <c r="H128" s="112">
        <f t="shared" si="16"/>
        <v>0</v>
      </c>
      <c r="I128">
        <f t="shared" si="17"/>
        <v>0</v>
      </c>
      <c r="J128">
        <f t="shared" si="18"/>
        <v>0</v>
      </c>
      <c r="K128">
        <f t="shared" si="19"/>
        <v>0</v>
      </c>
      <c r="L128" s="40">
        <f>'(2) Electricity Credit Report'!BB$8</f>
        <v>0</v>
      </c>
      <c r="M128" s="43" t="str">
        <f>'(2) Electricity Credit Report'!$C$18</f>
        <v>Electricity credit proceeds carried over to the calendar year</v>
      </c>
      <c r="N128" s="41">
        <v>0</v>
      </c>
    </row>
    <row r="129" spans="8:14" ht="14.45" customHeight="1" x14ac:dyDescent="0.25">
      <c r="H129" s="112">
        <f t="shared" si="16"/>
        <v>0</v>
      </c>
      <c r="I129">
        <f t="shared" si="17"/>
        <v>0</v>
      </c>
      <c r="J129">
        <f t="shared" si="18"/>
        <v>0</v>
      </c>
      <c r="K129">
        <f t="shared" si="19"/>
        <v>0</v>
      </c>
      <c r="L129" s="40">
        <f>'(2) Electricity Credit Report'!BB$8</f>
        <v>0</v>
      </c>
      <c r="M129" t="str">
        <f>'(2) Electricity Credit Report'!$C$29</f>
        <v>Total Electricity Proceeds Spent</v>
      </c>
      <c r="N129" s="41">
        <f>'(2) Electricity Credit Report'!BB29</f>
        <v>0</v>
      </c>
    </row>
    <row r="130" spans="8:14" ht="14.45" customHeight="1" x14ac:dyDescent="0.25">
      <c r="H130" s="112">
        <f t="shared" si="16"/>
        <v>0</v>
      </c>
      <c r="I130">
        <f t="shared" si="17"/>
        <v>0</v>
      </c>
      <c r="J130">
        <f t="shared" si="18"/>
        <v>0</v>
      </c>
      <c r="K130">
        <f t="shared" si="19"/>
        <v>0</v>
      </c>
      <c r="L130" s="40">
        <f>'(2) Electricity Credit Report'!BF$8</f>
        <v>0</v>
      </c>
      <c r="M130" s="34" t="str">
        <f>'(2) Electricity Credit Report'!$C$10</f>
        <v>Electricity credits carried over from the previous calendar year</v>
      </c>
      <c r="N130">
        <f>'(2) Electricity Credit Report'!BF10</f>
        <v>0</v>
      </c>
    </row>
    <row r="131" spans="8:14" ht="14.45" customHeight="1" x14ac:dyDescent="0.25">
      <c r="H131" s="112">
        <f t="shared" si="16"/>
        <v>0</v>
      </c>
      <c r="I131">
        <f t="shared" si="17"/>
        <v>0</v>
      </c>
      <c r="J131">
        <f t="shared" si="18"/>
        <v>0</v>
      </c>
      <c r="K131">
        <f t="shared" si="19"/>
        <v>0</v>
      </c>
      <c r="L131" s="40">
        <f>'(2) Electricity Credit Report'!BF$8</f>
        <v>0</v>
      </c>
      <c r="M131" s="34" t="str">
        <f>'(2) Electricity Credit Report'!$C$11</f>
        <v>Electricity credits issued during the calendar year</v>
      </c>
      <c r="N131">
        <f>'(2) Electricity Credit Report'!BF11</f>
        <v>0</v>
      </c>
    </row>
    <row r="132" spans="8:14" ht="14.45" customHeight="1" x14ac:dyDescent="0.25">
      <c r="H132" s="112">
        <f t="shared" ref="H132:H163" si="20">EntityName</f>
        <v>0</v>
      </c>
      <c r="I132">
        <f t="shared" ref="I132:I163" si="21">ReportingYear</f>
        <v>0</v>
      </c>
      <c r="J132">
        <f t="shared" ref="J132:J163" si="22">EDU</f>
        <v>0</v>
      </c>
      <c r="K132">
        <f t="shared" ref="K132:K163" si="23">Aggregator</f>
        <v>0</v>
      </c>
      <c r="L132" s="40">
        <f>'(2) Electricity Credit Report'!BF$8</f>
        <v>0</v>
      </c>
      <c r="M132" s="34" t="str">
        <f>'(2) Electricity Credit Report'!$C$12</f>
        <v>Electricity credits sold or transferred during the calendar year</v>
      </c>
      <c r="N132">
        <f>'(2) Electricity Credit Report'!BF12</f>
        <v>0</v>
      </c>
    </row>
    <row r="133" spans="8:14" ht="14.45" customHeight="1" x14ac:dyDescent="0.25">
      <c r="H133" s="112">
        <f t="shared" si="20"/>
        <v>0</v>
      </c>
      <c r="I133">
        <f t="shared" si="21"/>
        <v>0</v>
      </c>
      <c r="J133">
        <f t="shared" si="22"/>
        <v>0</v>
      </c>
      <c r="K133">
        <f t="shared" si="23"/>
        <v>0</v>
      </c>
      <c r="L133" s="40">
        <f>'(2) Electricity Credit Report'!BF$8</f>
        <v>0</v>
      </c>
      <c r="M133" s="34" t="str">
        <f>'(2) Electricity Credit Report'!$C$13</f>
        <v>Electricity credits carried over to the the next calendar year</v>
      </c>
      <c r="N133">
        <f>'(2) Electricity Credit Report'!BF13</f>
        <v>0</v>
      </c>
    </row>
    <row r="134" spans="8:14" ht="14.45" customHeight="1" x14ac:dyDescent="0.25">
      <c r="H134" s="112">
        <f t="shared" si="20"/>
        <v>0</v>
      </c>
      <c r="I134">
        <f t="shared" si="21"/>
        <v>0</v>
      </c>
      <c r="J134">
        <f t="shared" si="22"/>
        <v>0</v>
      </c>
      <c r="K134">
        <f t="shared" si="23"/>
        <v>0</v>
      </c>
      <c r="L134" s="40">
        <f>'(2) Electricity Credit Report'!BF$8</f>
        <v>0</v>
      </c>
      <c r="M134" s="43" t="str">
        <f>'(2) Electricity Credit Report'!$C$15</f>
        <v>Proceeds carried over from electricity credits sold in the previous calendar year</v>
      </c>
      <c r="N134" s="41" cm="1">
        <f t="array" ref="N134:N137">'(2) Electricity Credit Report'!BF15:BF18</f>
        <v>0</v>
      </c>
    </row>
    <row r="135" spans="8:14" ht="14.45" customHeight="1" x14ac:dyDescent="0.25">
      <c r="H135" s="112">
        <f t="shared" si="20"/>
        <v>0</v>
      </c>
      <c r="I135">
        <f t="shared" si="21"/>
        <v>0</v>
      </c>
      <c r="J135">
        <f t="shared" si="22"/>
        <v>0</v>
      </c>
      <c r="K135">
        <f t="shared" si="23"/>
        <v>0</v>
      </c>
      <c r="L135" s="40">
        <f>'(2) Electricity Credit Report'!BF$8</f>
        <v>0</v>
      </c>
      <c r="M135" s="43" t="str">
        <f>'(2) Electricity Credit Report'!$C$16</f>
        <v>Proceeds resulting from electricity credits sold during the calendar year</v>
      </c>
      <c r="N135" s="41">
        <v>0</v>
      </c>
    </row>
    <row r="136" spans="8:14" ht="14.45" customHeight="1" x14ac:dyDescent="0.25">
      <c r="H136" s="112">
        <f t="shared" si="20"/>
        <v>0</v>
      </c>
      <c r="I136">
        <f t="shared" si="21"/>
        <v>0</v>
      </c>
      <c r="J136">
        <f t="shared" si="22"/>
        <v>0</v>
      </c>
      <c r="K136">
        <f t="shared" si="23"/>
        <v>0</v>
      </c>
      <c r="L136" s="40">
        <f>'(2) Electricity Credit Report'!BF$8</f>
        <v>0</v>
      </c>
      <c r="M136" s="43" t="str">
        <f>'(2) Electricity Credit Report'!$C$17</f>
        <v>Electricity credit proceeds spent during the calendar year</v>
      </c>
      <c r="N136" s="41">
        <v>0</v>
      </c>
    </row>
    <row r="137" spans="8:14" ht="14.45" customHeight="1" x14ac:dyDescent="0.25">
      <c r="H137" s="112">
        <f t="shared" si="20"/>
        <v>0</v>
      </c>
      <c r="I137">
        <f t="shared" si="21"/>
        <v>0</v>
      </c>
      <c r="J137">
        <f t="shared" si="22"/>
        <v>0</v>
      </c>
      <c r="K137">
        <f t="shared" si="23"/>
        <v>0</v>
      </c>
      <c r="L137" s="40">
        <f>'(2) Electricity Credit Report'!BF$8</f>
        <v>0</v>
      </c>
      <c r="M137" s="43" t="str">
        <f>'(2) Electricity Credit Report'!$C$18</f>
        <v>Electricity credit proceeds carried over to the calendar year</v>
      </c>
      <c r="N137" s="41">
        <v>0</v>
      </c>
    </row>
    <row r="138" spans="8:14" ht="14.45" customHeight="1" x14ac:dyDescent="0.25">
      <c r="H138" s="112">
        <f t="shared" si="20"/>
        <v>0</v>
      </c>
      <c r="I138">
        <f t="shared" si="21"/>
        <v>0</v>
      </c>
      <c r="J138">
        <f t="shared" si="22"/>
        <v>0</v>
      </c>
      <c r="K138">
        <f t="shared" si="23"/>
        <v>0</v>
      </c>
      <c r="L138" s="40">
        <f>'(2) Electricity Credit Report'!BF$8</f>
        <v>0</v>
      </c>
      <c r="M138" t="str">
        <f>'(2) Electricity Credit Report'!$C$29</f>
        <v>Total Electricity Proceeds Spent</v>
      </c>
      <c r="N138" s="41">
        <f>'(2) Electricity Credit Report'!BF29</f>
        <v>0</v>
      </c>
    </row>
    <row r="139" spans="8:14" ht="14.45" customHeight="1" x14ac:dyDescent="0.25">
      <c r="H139" s="112">
        <f t="shared" si="20"/>
        <v>0</v>
      </c>
      <c r="I139">
        <f t="shared" si="21"/>
        <v>0</v>
      </c>
      <c r="J139">
        <f t="shared" si="22"/>
        <v>0</v>
      </c>
      <c r="K139">
        <f t="shared" si="23"/>
        <v>0</v>
      </c>
      <c r="L139" s="40">
        <f>'(2) Electricity Credit Report'!BJ$8</f>
        <v>0</v>
      </c>
      <c r="M139" s="34" t="str">
        <f>'(2) Electricity Credit Report'!$C$10</f>
        <v>Electricity credits carried over from the previous calendar year</v>
      </c>
      <c r="N139">
        <f>'(2) Electricity Credit Report'!BJ10</f>
        <v>0</v>
      </c>
    </row>
    <row r="140" spans="8:14" ht="14.45" customHeight="1" x14ac:dyDescent="0.25">
      <c r="H140" s="112">
        <f t="shared" si="20"/>
        <v>0</v>
      </c>
      <c r="I140">
        <f t="shared" si="21"/>
        <v>0</v>
      </c>
      <c r="J140">
        <f t="shared" si="22"/>
        <v>0</v>
      </c>
      <c r="K140">
        <f t="shared" si="23"/>
        <v>0</v>
      </c>
      <c r="L140" s="40">
        <f>'(2) Electricity Credit Report'!BJ$8</f>
        <v>0</v>
      </c>
      <c r="M140" s="34" t="str">
        <f>'(2) Electricity Credit Report'!$C$11</f>
        <v>Electricity credits issued during the calendar year</v>
      </c>
      <c r="N140">
        <f>'(2) Electricity Credit Report'!BJ11</f>
        <v>0</v>
      </c>
    </row>
    <row r="141" spans="8:14" ht="14.45" customHeight="1" x14ac:dyDescent="0.25">
      <c r="H141" s="112">
        <f t="shared" si="20"/>
        <v>0</v>
      </c>
      <c r="I141">
        <f t="shared" si="21"/>
        <v>0</v>
      </c>
      <c r="J141">
        <f t="shared" si="22"/>
        <v>0</v>
      </c>
      <c r="K141">
        <f t="shared" si="23"/>
        <v>0</v>
      </c>
      <c r="L141" s="40">
        <f>'(2) Electricity Credit Report'!BJ$8</f>
        <v>0</v>
      </c>
      <c r="M141" s="34" t="str">
        <f>'(2) Electricity Credit Report'!$C$12</f>
        <v>Electricity credits sold or transferred during the calendar year</v>
      </c>
      <c r="N141">
        <f>'(2) Electricity Credit Report'!BJ12</f>
        <v>0</v>
      </c>
    </row>
    <row r="142" spans="8:14" ht="14.45" customHeight="1" x14ac:dyDescent="0.25">
      <c r="H142" s="112">
        <f t="shared" si="20"/>
        <v>0</v>
      </c>
      <c r="I142">
        <f t="shared" si="21"/>
        <v>0</v>
      </c>
      <c r="J142">
        <f t="shared" si="22"/>
        <v>0</v>
      </c>
      <c r="K142">
        <f t="shared" si="23"/>
        <v>0</v>
      </c>
      <c r="L142" s="40">
        <f>'(2) Electricity Credit Report'!BJ$8</f>
        <v>0</v>
      </c>
      <c r="M142" s="34" t="str">
        <f>'(2) Electricity Credit Report'!$C$13</f>
        <v>Electricity credits carried over to the the next calendar year</v>
      </c>
      <c r="N142">
        <f>'(2) Electricity Credit Report'!BJ13</f>
        <v>0</v>
      </c>
    </row>
    <row r="143" spans="8:14" ht="14.45" customHeight="1" x14ac:dyDescent="0.25">
      <c r="H143" s="112">
        <f t="shared" si="20"/>
        <v>0</v>
      </c>
      <c r="I143">
        <f t="shared" si="21"/>
        <v>0</v>
      </c>
      <c r="J143">
        <f t="shared" si="22"/>
        <v>0</v>
      </c>
      <c r="K143">
        <f t="shared" si="23"/>
        <v>0</v>
      </c>
      <c r="L143" s="40">
        <f>'(2) Electricity Credit Report'!BJ$8</f>
        <v>0</v>
      </c>
      <c r="M143" s="43" t="str">
        <f>'(2) Electricity Credit Report'!$C$15</f>
        <v>Proceeds carried over from electricity credits sold in the previous calendar year</v>
      </c>
      <c r="N143" s="41" cm="1">
        <f t="array" ref="N143:N146">'(2) Electricity Credit Report'!BJ15:BJ18</f>
        <v>0</v>
      </c>
    </row>
    <row r="144" spans="8:14" ht="14.45" customHeight="1" x14ac:dyDescent="0.25">
      <c r="H144" s="112">
        <f t="shared" si="20"/>
        <v>0</v>
      </c>
      <c r="I144">
        <f t="shared" si="21"/>
        <v>0</v>
      </c>
      <c r="J144">
        <f t="shared" si="22"/>
        <v>0</v>
      </c>
      <c r="K144">
        <f t="shared" si="23"/>
        <v>0</v>
      </c>
      <c r="L144" s="40">
        <f>'(2) Electricity Credit Report'!BJ$8</f>
        <v>0</v>
      </c>
      <c r="M144" s="43" t="str">
        <f>'(2) Electricity Credit Report'!$C$16</f>
        <v>Proceeds resulting from electricity credits sold during the calendar year</v>
      </c>
      <c r="N144" s="41">
        <v>0</v>
      </c>
    </row>
    <row r="145" spans="8:14" ht="14.45" customHeight="1" x14ac:dyDescent="0.25">
      <c r="H145" s="112">
        <f t="shared" si="20"/>
        <v>0</v>
      </c>
      <c r="I145">
        <f t="shared" si="21"/>
        <v>0</v>
      </c>
      <c r="J145">
        <f t="shared" si="22"/>
        <v>0</v>
      </c>
      <c r="K145">
        <f t="shared" si="23"/>
        <v>0</v>
      </c>
      <c r="L145" s="40">
        <f>'(2) Electricity Credit Report'!BJ$8</f>
        <v>0</v>
      </c>
      <c r="M145" s="43" t="str">
        <f>'(2) Electricity Credit Report'!$C$17</f>
        <v>Electricity credit proceeds spent during the calendar year</v>
      </c>
      <c r="N145" s="41">
        <v>0</v>
      </c>
    </row>
    <row r="146" spans="8:14" ht="14.45" customHeight="1" x14ac:dyDescent="0.25">
      <c r="H146" s="112">
        <f t="shared" si="20"/>
        <v>0</v>
      </c>
      <c r="I146">
        <f t="shared" si="21"/>
        <v>0</v>
      </c>
      <c r="J146">
        <f t="shared" si="22"/>
        <v>0</v>
      </c>
      <c r="K146">
        <f t="shared" si="23"/>
        <v>0</v>
      </c>
      <c r="L146" s="40">
        <f>'(2) Electricity Credit Report'!BJ$8</f>
        <v>0</v>
      </c>
      <c r="M146" s="43" t="str">
        <f>'(2) Electricity Credit Report'!$C$18</f>
        <v>Electricity credit proceeds carried over to the calendar year</v>
      </c>
      <c r="N146" s="41">
        <v>0</v>
      </c>
    </row>
    <row r="147" spans="8:14" ht="14.45" customHeight="1" x14ac:dyDescent="0.25">
      <c r="H147" s="112">
        <f t="shared" si="20"/>
        <v>0</v>
      </c>
      <c r="I147">
        <f t="shared" si="21"/>
        <v>0</v>
      </c>
      <c r="J147">
        <f t="shared" si="22"/>
        <v>0</v>
      </c>
      <c r="K147">
        <f t="shared" si="23"/>
        <v>0</v>
      </c>
      <c r="L147" s="40">
        <f>'(2) Electricity Credit Report'!BJ$8</f>
        <v>0</v>
      </c>
      <c r="M147" t="str">
        <f>'(2) Electricity Credit Report'!$C$29</f>
        <v>Total Electricity Proceeds Spent</v>
      </c>
      <c r="N147" s="41">
        <f>'(2) Electricity Credit Report'!BJ29</f>
        <v>0</v>
      </c>
    </row>
    <row r="148" spans="8:14" ht="14.45" customHeight="1" x14ac:dyDescent="0.25">
      <c r="H148" s="112">
        <f t="shared" si="20"/>
        <v>0</v>
      </c>
      <c r="I148">
        <f t="shared" si="21"/>
        <v>0</v>
      </c>
      <c r="J148">
        <f t="shared" si="22"/>
        <v>0</v>
      </c>
      <c r="K148">
        <f t="shared" si="23"/>
        <v>0</v>
      </c>
      <c r="L148" s="40">
        <f>'(2) Electricity Credit Report'!BN$8</f>
        <v>0</v>
      </c>
      <c r="M148" s="34" t="str">
        <f>'(2) Electricity Credit Report'!$C$10</f>
        <v>Electricity credits carried over from the previous calendar year</v>
      </c>
      <c r="N148">
        <f>'(2) Electricity Credit Report'!BN10</f>
        <v>0</v>
      </c>
    </row>
    <row r="149" spans="8:14" ht="14.45" customHeight="1" x14ac:dyDescent="0.25">
      <c r="H149" s="112">
        <f t="shared" si="20"/>
        <v>0</v>
      </c>
      <c r="I149">
        <f t="shared" si="21"/>
        <v>0</v>
      </c>
      <c r="J149">
        <f t="shared" si="22"/>
        <v>0</v>
      </c>
      <c r="K149">
        <f t="shared" si="23"/>
        <v>0</v>
      </c>
      <c r="L149" s="40">
        <f>'(2) Electricity Credit Report'!BN$8</f>
        <v>0</v>
      </c>
      <c r="M149" s="34" t="str">
        <f>'(2) Electricity Credit Report'!$C$11</f>
        <v>Electricity credits issued during the calendar year</v>
      </c>
      <c r="N149">
        <f>'(2) Electricity Credit Report'!BN11</f>
        <v>0</v>
      </c>
    </row>
    <row r="150" spans="8:14" ht="14.45" customHeight="1" x14ac:dyDescent="0.25">
      <c r="H150" s="112">
        <f t="shared" si="20"/>
        <v>0</v>
      </c>
      <c r="I150">
        <f t="shared" si="21"/>
        <v>0</v>
      </c>
      <c r="J150">
        <f t="shared" si="22"/>
        <v>0</v>
      </c>
      <c r="K150">
        <f t="shared" si="23"/>
        <v>0</v>
      </c>
      <c r="L150" s="40">
        <f>'(2) Electricity Credit Report'!BN$8</f>
        <v>0</v>
      </c>
      <c r="M150" s="34" t="str">
        <f>'(2) Electricity Credit Report'!$C$12</f>
        <v>Electricity credits sold or transferred during the calendar year</v>
      </c>
      <c r="N150">
        <f>'(2) Electricity Credit Report'!BN12</f>
        <v>0</v>
      </c>
    </row>
    <row r="151" spans="8:14" ht="14.45" customHeight="1" x14ac:dyDescent="0.25">
      <c r="H151" s="112">
        <f t="shared" si="20"/>
        <v>0</v>
      </c>
      <c r="I151">
        <f t="shared" si="21"/>
        <v>0</v>
      </c>
      <c r="J151">
        <f t="shared" si="22"/>
        <v>0</v>
      </c>
      <c r="K151">
        <f t="shared" si="23"/>
        <v>0</v>
      </c>
      <c r="L151" s="40">
        <f>'(2) Electricity Credit Report'!BN$8</f>
        <v>0</v>
      </c>
      <c r="M151" s="34" t="str">
        <f>'(2) Electricity Credit Report'!$C$13</f>
        <v>Electricity credits carried over to the the next calendar year</v>
      </c>
      <c r="N151">
        <f>'(2) Electricity Credit Report'!BN13</f>
        <v>0</v>
      </c>
    </row>
    <row r="152" spans="8:14" ht="14.45" customHeight="1" x14ac:dyDescent="0.25">
      <c r="H152" s="112">
        <f t="shared" si="20"/>
        <v>0</v>
      </c>
      <c r="I152">
        <f t="shared" si="21"/>
        <v>0</v>
      </c>
      <c r="J152">
        <f t="shared" si="22"/>
        <v>0</v>
      </c>
      <c r="K152">
        <f t="shared" si="23"/>
        <v>0</v>
      </c>
      <c r="L152" s="40">
        <f>'(2) Electricity Credit Report'!BN$8</f>
        <v>0</v>
      </c>
      <c r="M152" s="43" t="str">
        <f>'(2) Electricity Credit Report'!$C$15</f>
        <v>Proceeds carried over from electricity credits sold in the previous calendar year</v>
      </c>
      <c r="N152" s="41" cm="1">
        <f t="array" ref="N152:N155">'(2) Electricity Credit Report'!BN15:BN18</f>
        <v>0</v>
      </c>
    </row>
    <row r="153" spans="8:14" ht="14.45" customHeight="1" x14ac:dyDescent="0.25">
      <c r="H153" s="112">
        <f t="shared" si="20"/>
        <v>0</v>
      </c>
      <c r="I153">
        <f t="shared" si="21"/>
        <v>0</v>
      </c>
      <c r="J153">
        <f t="shared" si="22"/>
        <v>0</v>
      </c>
      <c r="K153">
        <f t="shared" si="23"/>
        <v>0</v>
      </c>
      <c r="L153" s="40">
        <f>'(2) Electricity Credit Report'!BN$8</f>
        <v>0</v>
      </c>
      <c r="M153" s="43" t="str">
        <f>'(2) Electricity Credit Report'!$C$16</f>
        <v>Proceeds resulting from electricity credits sold during the calendar year</v>
      </c>
      <c r="N153" s="41">
        <v>0</v>
      </c>
    </row>
    <row r="154" spans="8:14" ht="14.45" customHeight="1" x14ac:dyDescent="0.25">
      <c r="H154" s="112">
        <f t="shared" si="20"/>
        <v>0</v>
      </c>
      <c r="I154">
        <f t="shared" si="21"/>
        <v>0</v>
      </c>
      <c r="J154">
        <f t="shared" si="22"/>
        <v>0</v>
      </c>
      <c r="K154">
        <f t="shared" si="23"/>
        <v>0</v>
      </c>
      <c r="L154" s="40">
        <f>'(2) Electricity Credit Report'!BN$8</f>
        <v>0</v>
      </c>
      <c r="M154" s="43" t="str">
        <f>'(2) Electricity Credit Report'!$C$17</f>
        <v>Electricity credit proceeds spent during the calendar year</v>
      </c>
      <c r="N154" s="41">
        <v>0</v>
      </c>
    </row>
    <row r="155" spans="8:14" ht="14.45" customHeight="1" x14ac:dyDescent="0.25">
      <c r="H155" s="112">
        <f t="shared" si="20"/>
        <v>0</v>
      </c>
      <c r="I155">
        <f t="shared" si="21"/>
        <v>0</v>
      </c>
      <c r="J155">
        <f t="shared" si="22"/>
        <v>0</v>
      </c>
      <c r="K155">
        <f t="shared" si="23"/>
        <v>0</v>
      </c>
      <c r="L155" s="40">
        <f>'(2) Electricity Credit Report'!BN$8</f>
        <v>0</v>
      </c>
      <c r="M155" s="43" t="str">
        <f>'(2) Electricity Credit Report'!$C$18</f>
        <v>Electricity credit proceeds carried over to the calendar year</v>
      </c>
      <c r="N155" s="41">
        <v>0</v>
      </c>
    </row>
    <row r="156" spans="8:14" ht="14.45" customHeight="1" x14ac:dyDescent="0.25">
      <c r="H156" s="112">
        <f t="shared" si="20"/>
        <v>0</v>
      </c>
      <c r="I156">
        <f t="shared" si="21"/>
        <v>0</v>
      </c>
      <c r="J156">
        <f t="shared" si="22"/>
        <v>0</v>
      </c>
      <c r="K156">
        <f t="shared" si="23"/>
        <v>0</v>
      </c>
      <c r="L156" s="40">
        <f>'(2) Electricity Credit Report'!BN$8</f>
        <v>0</v>
      </c>
      <c r="M156" t="str">
        <f>'(2) Electricity Credit Report'!$C$29</f>
        <v>Total Electricity Proceeds Spent</v>
      </c>
      <c r="N156" s="41">
        <f>'(2) Electricity Credit Report'!BN29</f>
        <v>0</v>
      </c>
    </row>
    <row r="157" spans="8:14" ht="14.45" hidden="1" customHeight="1" x14ac:dyDescent="0.25">
      <c r="H157" s="112">
        <f t="shared" si="20"/>
        <v>0</v>
      </c>
      <c r="I157">
        <f t="shared" si="21"/>
        <v>0</v>
      </c>
      <c r="J157">
        <f t="shared" si="22"/>
        <v>0</v>
      </c>
      <c r="K157">
        <f t="shared" si="23"/>
        <v>0</v>
      </c>
      <c r="L157" s="40">
        <f>'(2) Electricity Credit Report'!BR$8</f>
        <v>0</v>
      </c>
      <c r="M157" s="34" t="str">
        <f>'(2) Electricity Credit Report'!BQ10</f>
        <v>Electricity credits carried over from the -1 calendar year</v>
      </c>
      <c r="N157">
        <f>'(2) Electricity Credit Report'!BR10</f>
        <v>0</v>
      </c>
    </row>
    <row r="158" spans="8:14" ht="14.45" hidden="1" customHeight="1" x14ac:dyDescent="0.25">
      <c r="H158" s="112">
        <f t="shared" si="20"/>
        <v>0</v>
      </c>
      <c r="I158">
        <f t="shared" si="21"/>
        <v>0</v>
      </c>
      <c r="J158">
        <f t="shared" si="22"/>
        <v>0</v>
      </c>
      <c r="K158">
        <f t="shared" si="23"/>
        <v>0</v>
      </c>
      <c r="M158" s="34" t="str">
        <f>'(2) Electricity Credit Report'!BQ11</f>
        <v>Electricity credits issued during the  calendar year</v>
      </c>
      <c r="N158">
        <f>'(2) Electricity Credit Report'!BR11</f>
        <v>0</v>
      </c>
    </row>
    <row r="159" spans="8:14" ht="14.45" hidden="1" customHeight="1" x14ac:dyDescent="0.25">
      <c r="H159" s="112">
        <f t="shared" si="20"/>
        <v>0</v>
      </c>
      <c r="I159">
        <f t="shared" si="21"/>
        <v>0</v>
      </c>
      <c r="J159">
        <f t="shared" si="22"/>
        <v>0</v>
      </c>
      <c r="K159">
        <f t="shared" si="23"/>
        <v>0</v>
      </c>
      <c r="M159" s="34" t="str">
        <f>'(2) Electricity Credit Report'!BQ12</f>
        <v>Electricity credits sold or transferred during the  calendar year</v>
      </c>
      <c r="N159">
        <f>'(2) Electricity Credit Report'!BR12</f>
        <v>0</v>
      </c>
    </row>
    <row r="160" spans="8:14" ht="14.45" hidden="1" customHeight="1" x14ac:dyDescent="0.25">
      <c r="H160" s="112">
        <f t="shared" si="20"/>
        <v>0</v>
      </c>
      <c r="I160">
        <f t="shared" si="21"/>
        <v>0</v>
      </c>
      <c r="J160">
        <f t="shared" si="22"/>
        <v>0</v>
      </c>
      <c r="K160">
        <f t="shared" si="23"/>
        <v>0</v>
      </c>
      <c r="M160" s="34" t="str">
        <f>'(2) Electricity Credit Report'!BQ13</f>
        <v>Electricity credits carried over to the 1 calendar year</v>
      </c>
      <c r="N160">
        <f>'(2) Electricity Credit Report'!BR13</f>
        <v>0</v>
      </c>
    </row>
    <row r="161" spans="8:14" ht="14.45" hidden="1" customHeight="1" x14ac:dyDescent="0.25">
      <c r="H161" s="112">
        <f t="shared" si="20"/>
        <v>0</v>
      </c>
      <c r="I161">
        <f t="shared" si="21"/>
        <v>0</v>
      </c>
      <c r="J161">
        <f t="shared" si="22"/>
        <v>0</v>
      </c>
      <c r="K161">
        <f t="shared" si="23"/>
        <v>0</v>
      </c>
      <c r="L161" s="41"/>
      <c r="M161" s="43" t="str">
        <f>'(2) Electricity Credit Report'!BQ15</f>
        <v>Proceeds carried over from electricity credits sold in the -1 calendar year</v>
      </c>
      <c r="N161" s="41" cm="1">
        <f t="array" ref="N161:N164">'(2) Electricity Credit Report'!BR15:BR18</f>
        <v>0</v>
      </c>
    </row>
    <row r="162" spans="8:14" ht="14.45" hidden="1" customHeight="1" x14ac:dyDescent="0.25">
      <c r="H162" s="112">
        <f t="shared" si="20"/>
        <v>0</v>
      </c>
      <c r="I162">
        <f t="shared" si="21"/>
        <v>0</v>
      </c>
      <c r="J162">
        <f t="shared" si="22"/>
        <v>0</v>
      </c>
      <c r="K162">
        <f t="shared" si="23"/>
        <v>0</v>
      </c>
      <c r="L162" s="41"/>
      <c r="M162" s="43" t="str">
        <f>'(2) Electricity Credit Report'!BQ16</f>
        <v>Proceeds resulting from electricity credits sold during the  calendar year</v>
      </c>
      <c r="N162" s="41">
        <v>0</v>
      </c>
    </row>
    <row r="163" spans="8:14" ht="14.45" hidden="1" customHeight="1" x14ac:dyDescent="0.25">
      <c r="H163" s="112">
        <f t="shared" si="20"/>
        <v>0</v>
      </c>
      <c r="I163">
        <f t="shared" si="21"/>
        <v>0</v>
      </c>
      <c r="J163">
        <f t="shared" si="22"/>
        <v>0</v>
      </c>
      <c r="K163">
        <f t="shared" si="23"/>
        <v>0</v>
      </c>
      <c r="L163" s="41"/>
      <c r="M163" s="43" t="str">
        <f>'(2) Electricity Credit Report'!BQ17</f>
        <v>Electricity credit proceeds spent during the  calendar year</v>
      </c>
      <c r="N163" s="41">
        <v>0</v>
      </c>
    </row>
    <row r="164" spans="8:14" ht="14.45" hidden="1" customHeight="1" x14ac:dyDescent="0.25">
      <c r="H164" s="112">
        <f t="shared" ref="H164:H183" si="24">EntityName</f>
        <v>0</v>
      </c>
      <c r="I164">
        <f t="shared" ref="I164:I183" si="25">ReportingYear</f>
        <v>0</v>
      </c>
      <c r="J164">
        <f t="shared" ref="J164:J183" si="26">EDU</f>
        <v>0</v>
      </c>
      <c r="K164">
        <f t="shared" ref="K164:K183" si="27">Aggregator</f>
        <v>0</v>
      </c>
      <c r="L164" s="41"/>
      <c r="M164" s="43" t="str">
        <f>'(2) Electricity Credit Report'!BQ18</f>
        <v>Electricity credit proceeds carried over to the  calendar year</v>
      </c>
      <c r="N164" s="41">
        <v>0</v>
      </c>
    </row>
    <row r="165" spans="8:14" ht="14.45" hidden="1" customHeight="1" x14ac:dyDescent="0.25">
      <c r="H165" s="112">
        <f t="shared" si="24"/>
        <v>0</v>
      </c>
      <c r="I165">
        <f t="shared" si="25"/>
        <v>0</v>
      </c>
      <c r="J165">
        <f t="shared" si="26"/>
        <v>0</v>
      </c>
      <c r="K165">
        <f t="shared" si="27"/>
        <v>0</v>
      </c>
      <c r="M165" t="str">
        <f>'(2) Electricity Credit Report'!BQ29</f>
        <v>Total  Electricity Proceeds Spent</v>
      </c>
      <c r="N165" s="41">
        <f>'(2) Electricity Credit Report'!BR29</f>
        <v>0</v>
      </c>
    </row>
    <row r="166" spans="8:14" ht="14.45" hidden="1" customHeight="1" x14ac:dyDescent="0.25">
      <c r="H166" s="112">
        <f t="shared" si="24"/>
        <v>0</v>
      </c>
      <c r="I166">
        <f t="shared" si="25"/>
        <v>0</v>
      </c>
      <c r="J166">
        <f t="shared" si="26"/>
        <v>0</v>
      </c>
      <c r="K166">
        <f t="shared" si="27"/>
        <v>0</v>
      </c>
      <c r="L166" s="40">
        <f>'(2) Electricity Credit Report'!BV$8</f>
        <v>0</v>
      </c>
      <c r="M166" s="34" t="str">
        <f>'(2) Electricity Credit Report'!BU10</f>
        <v>Electricity credits carried over from the -1 calendar year</v>
      </c>
      <c r="N166">
        <f>'(2) Electricity Credit Report'!BV10</f>
        <v>0</v>
      </c>
    </row>
    <row r="167" spans="8:14" ht="14.45" hidden="1" customHeight="1" x14ac:dyDescent="0.25">
      <c r="H167" s="112">
        <f t="shared" si="24"/>
        <v>0</v>
      </c>
      <c r="I167">
        <f t="shared" si="25"/>
        <v>0</v>
      </c>
      <c r="J167">
        <f t="shared" si="26"/>
        <v>0</v>
      </c>
      <c r="K167">
        <f t="shared" si="27"/>
        <v>0</v>
      </c>
      <c r="M167" s="34" t="str">
        <f>'(2) Electricity Credit Report'!BU11</f>
        <v>Electricity credits issued during the  calendar year</v>
      </c>
      <c r="N167">
        <f>'(2) Electricity Credit Report'!BV11</f>
        <v>0</v>
      </c>
    </row>
    <row r="168" spans="8:14" ht="14.45" hidden="1" customHeight="1" x14ac:dyDescent="0.25">
      <c r="H168" s="112">
        <f t="shared" si="24"/>
        <v>0</v>
      </c>
      <c r="I168">
        <f t="shared" si="25"/>
        <v>0</v>
      </c>
      <c r="J168">
        <f t="shared" si="26"/>
        <v>0</v>
      </c>
      <c r="K168">
        <f t="shared" si="27"/>
        <v>0</v>
      </c>
      <c r="M168" s="34" t="str">
        <f>'(2) Electricity Credit Report'!BU12</f>
        <v>Electricity credits sold or transferred during the  calendar year</v>
      </c>
      <c r="N168">
        <f>'(2) Electricity Credit Report'!BV12</f>
        <v>0</v>
      </c>
    </row>
    <row r="169" spans="8:14" ht="14.45" hidden="1" customHeight="1" x14ac:dyDescent="0.25">
      <c r="H169" s="112">
        <f t="shared" si="24"/>
        <v>0</v>
      </c>
      <c r="I169">
        <f t="shared" si="25"/>
        <v>0</v>
      </c>
      <c r="J169">
        <f t="shared" si="26"/>
        <v>0</v>
      </c>
      <c r="K169">
        <f t="shared" si="27"/>
        <v>0</v>
      </c>
      <c r="M169" s="34" t="str">
        <f>'(2) Electricity Credit Report'!BU13</f>
        <v>Electricity credits carried over to the 1 calendar year</v>
      </c>
      <c r="N169">
        <f>'(2) Electricity Credit Report'!BV13</f>
        <v>0</v>
      </c>
    </row>
    <row r="170" spans="8:14" ht="14.45" hidden="1" customHeight="1" x14ac:dyDescent="0.25">
      <c r="H170" s="112">
        <f t="shared" si="24"/>
        <v>0</v>
      </c>
      <c r="I170">
        <f t="shared" si="25"/>
        <v>0</v>
      </c>
      <c r="J170">
        <f t="shared" si="26"/>
        <v>0</v>
      </c>
      <c r="K170">
        <f t="shared" si="27"/>
        <v>0</v>
      </c>
      <c r="L170" s="41"/>
      <c r="M170" s="43" t="str">
        <f>'(2) Electricity Credit Report'!BU15</f>
        <v>Proceeds carried over from electricity credits sold in the -1 calendar year</v>
      </c>
      <c r="N170" s="41" cm="1">
        <f t="array" ref="N170:N173">'(2) Electricity Credit Report'!BV15:BV18</f>
        <v>0</v>
      </c>
    </row>
    <row r="171" spans="8:14" ht="14.45" hidden="1" customHeight="1" x14ac:dyDescent="0.25">
      <c r="H171" s="112">
        <f t="shared" si="24"/>
        <v>0</v>
      </c>
      <c r="I171">
        <f t="shared" si="25"/>
        <v>0</v>
      </c>
      <c r="J171">
        <f t="shared" si="26"/>
        <v>0</v>
      </c>
      <c r="K171">
        <f t="shared" si="27"/>
        <v>0</v>
      </c>
      <c r="L171" s="41"/>
      <c r="M171" s="43" t="str">
        <f>'(2) Electricity Credit Report'!BU16</f>
        <v>Proceeds resulting from electricity credits sold during the  calendar year</v>
      </c>
      <c r="N171" s="41">
        <v>0</v>
      </c>
    </row>
    <row r="172" spans="8:14" ht="14.45" hidden="1" customHeight="1" x14ac:dyDescent="0.25">
      <c r="H172" s="112">
        <f t="shared" si="24"/>
        <v>0</v>
      </c>
      <c r="I172">
        <f t="shared" si="25"/>
        <v>0</v>
      </c>
      <c r="J172">
        <f t="shared" si="26"/>
        <v>0</v>
      </c>
      <c r="K172">
        <f t="shared" si="27"/>
        <v>0</v>
      </c>
      <c r="L172" s="41"/>
      <c r="M172" s="43" t="str">
        <f>'(2) Electricity Credit Report'!BU17</f>
        <v>Electricity credit proceeds spent during the  calendar year</v>
      </c>
      <c r="N172" s="41">
        <v>0</v>
      </c>
    </row>
    <row r="173" spans="8:14" ht="14.45" hidden="1" customHeight="1" x14ac:dyDescent="0.25">
      <c r="H173" s="112">
        <f t="shared" si="24"/>
        <v>0</v>
      </c>
      <c r="I173">
        <f t="shared" si="25"/>
        <v>0</v>
      </c>
      <c r="J173">
        <f t="shared" si="26"/>
        <v>0</v>
      </c>
      <c r="K173">
        <f t="shared" si="27"/>
        <v>0</v>
      </c>
      <c r="L173" s="41"/>
      <c r="M173" s="43" t="str">
        <f>'(2) Electricity Credit Report'!BU18</f>
        <v>Electricity credit proceeds carried over to the  calendar year</v>
      </c>
      <c r="N173" s="41">
        <v>0</v>
      </c>
    </row>
    <row r="174" spans="8:14" ht="14.45" hidden="1" customHeight="1" x14ac:dyDescent="0.25">
      <c r="H174" s="112">
        <f t="shared" si="24"/>
        <v>0</v>
      </c>
      <c r="I174">
        <f t="shared" si="25"/>
        <v>0</v>
      </c>
      <c r="J174">
        <f t="shared" si="26"/>
        <v>0</v>
      </c>
      <c r="K174">
        <f t="shared" si="27"/>
        <v>0</v>
      </c>
      <c r="M174" t="str">
        <f>'(2) Electricity Credit Report'!BU29</f>
        <v>Total  Electricity Proceeds Spent</v>
      </c>
      <c r="N174" s="41">
        <f>'(2) Electricity Credit Report'!BV29</f>
        <v>0</v>
      </c>
    </row>
    <row r="175" spans="8:14" ht="14.45" customHeight="1" x14ac:dyDescent="0.25">
      <c r="H175" s="112">
        <f t="shared" si="24"/>
        <v>0</v>
      </c>
      <c r="I175">
        <f t="shared" si="25"/>
        <v>0</v>
      </c>
      <c r="J175">
        <f t="shared" si="26"/>
        <v>0</v>
      </c>
      <c r="K175">
        <f t="shared" si="27"/>
        <v>0</v>
      </c>
      <c r="L175" s="40">
        <f>'(2) Electricity Credit Report'!BZ$8</f>
        <v>0</v>
      </c>
      <c r="M175" s="34" t="str">
        <f>'(2) Electricity Credit Report'!$C$10</f>
        <v>Electricity credits carried over from the previous calendar year</v>
      </c>
      <c r="N175">
        <f>'(2) Electricity Credit Report'!BZ10</f>
        <v>0</v>
      </c>
    </row>
    <row r="176" spans="8:14" ht="14.45" customHeight="1" x14ac:dyDescent="0.25">
      <c r="H176" s="112">
        <f t="shared" si="24"/>
        <v>0</v>
      </c>
      <c r="I176">
        <f t="shared" si="25"/>
        <v>0</v>
      </c>
      <c r="J176">
        <f t="shared" si="26"/>
        <v>0</v>
      </c>
      <c r="K176">
        <f t="shared" si="27"/>
        <v>0</v>
      </c>
      <c r="L176" s="40">
        <f>'(2) Electricity Credit Report'!BZ$8</f>
        <v>0</v>
      </c>
      <c r="M176" s="34" t="str">
        <f>'(2) Electricity Credit Report'!$C$11</f>
        <v>Electricity credits issued during the calendar year</v>
      </c>
      <c r="N176">
        <f>'(2) Electricity Credit Report'!BZ11</f>
        <v>0</v>
      </c>
    </row>
    <row r="177" spans="8:14" ht="14.45" customHeight="1" x14ac:dyDescent="0.25">
      <c r="H177" s="112">
        <f t="shared" si="24"/>
        <v>0</v>
      </c>
      <c r="I177">
        <f t="shared" si="25"/>
        <v>0</v>
      </c>
      <c r="J177">
        <f t="shared" si="26"/>
        <v>0</v>
      </c>
      <c r="K177">
        <f t="shared" si="27"/>
        <v>0</v>
      </c>
      <c r="L177" s="40">
        <f>'(2) Electricity Credit Report'!BZ$8</f>
        <v>0</v>
      </c>
      <c r="M177" s="34" t="str">
        <f>'(2) Electricity Credit Report'!$C$12</f>
        <v>Electricity credits sold or transferred during the calendar year</v>
      </c>
      <c r="N177">
        <f>'(2) Electricity Credit Report'!BZ12</f>
        <v>0</v>
      </c>
    </row>
    <row r="178" spans="8:14" ht="14.45" customHeight="1" x14ac:dyDescent="0.25">
      <c r="H178" s="112">
        <f t="shared" si="24"/>
        <v>0</v>
      </c>
      <c r="I178">
        <f t="shared" si="25"/>
        <v>0</v>
      </c>
      <c r="J178">
        <f t="shared" si="26"/>
        <v>0</v>
      </c>
      <c r="K178">
        <f t="shared" si="27"/>
        <v>0</v>
      </c>
      <c r="L178" s="40">
        <f>'(2) Electricity Credit Report'!BZ$8</f>
        <v>0</v>
      </c>
      <c r="M178" s="34" t="str">
        <f>'(2) Electricity Credit Report'!$C$13</f>
        <v>Electricity credits carried over to the the next calendar year</v>
      </c>
      <c r="N178">
        <f>'(2) Electricity Credit Report'!BZ13</f>
        <v>0</v>
      </c>
    </row>
    <row r="179" spans="8:14" ht="14.45" customHeight="1" x14ac:dyDescent="0.25">
      <c r="H179" s="112">
        <f t="shared" si="24"/>
        <v>0</v>
      </c>
      <c r="I179">
        <f t="shared" si="25"/>
        <v>0</v>
      </c>
      <c r="J179">
        <f t="shared" si="26"/>
        <v>0</v>
      </c>
      <c r="K179">
        <f t="shared" si="27"/>
        <v>0</v>
      </c>
      <c r="L179" s="40">
        <f>'(2) Electricity Credit Report'!BZ$8</f>
        <v>0</v>
      </c>
      <c r="M179" s="43" t="str">
        <f>'(2) Electricity Credit Report'!$C$15</f>
        <v>Proceeds carried over from electricity credits sold in the previous calendar year</v>
      </c>
      <c r="N179" s="41" cm="1">
        <f t="array" ref="N179:N182">'(2) Electricity Credit Report'!BZ15:BZ18</f>
        <v>0</v>
      </c>
    </row>
    <row r="180" spans="8:14" ht="14.45" customHeight="1" x14ac:dyDescent="0.25">
      <c r="H180" s="112">
        <f t="shared" si="24"/>
        <v>0</v>
      </c>
      <c r="I180">
        <f t="shared" si="25"/>
        <v>0</v>
      </c>
      <c r="J180">
        <f t="shared" si="26"/>
        <v>0</v>
      </c>
      <c r="K180">
        <f t="shared" si="27"/>
        <v>0</v>
      </c>
      <c r="L180" s="40">
        <f>'(2) Electricity Credit Report'!BZ$8</f>
        <v>0</v>
      </c>
      <c r="M180" s="43" t="str">
        <f>'(2) Electricity Credit Report'!$C$16</f>
        <v>Proceeds resulting from electricity credits sold during the calendar year</v>
      </c>
      <c r="N180" s="41">
        <v>0</v>
      </c>
    </row>
    <row r="181" spans="8:14" ht="14.45" customHeight="1" x14ac:dyDescent="0.25">
      <c r="H181" s="112">
        <f t="shared" si="24"/>
        <v>0</v>
      </c>
      <c r="I181">
        <f t="shared" si="25"/>
        <v>0</v>
      </c>
      <c r="J181">
        <f t="shared" si="26"/>
        <v>0</v>
      </c>
      <c r="K181">
        <f t="shared" si="27"/>
        <v>0</v>
      </c>
      <c r="L181" s="40">
        <f>'(2) Electricity Credit Report'!BZ$8</f>
        <v>0</v>
      </c>
      <c r="M181" s="43" t="str">
        <f>'(2) Electricity Credit Report'!$C$17</f>
        <v>Electricity credit proceeds spent during the calendar year</v>
      </c>
      <c r="N181" s="41">
        <v>0</v>
      </c>
    </row>
    <row r="182" spans="8:14" ht="14.45" customHeight="1" x14ac:dyDescent="0.25">
      <c r="H182" s="112">
        <f t="shared" si="24"/>
        <v>0</v>
      </c>
      <c r="I182">
        <f t="shared" si="25"/>
        <v>0</v>
      </c>
      <c r="J182">
        <f t="shared" si="26"/>
        <v>0</v>
      </c>
      <c r="K182">
        <f t="shared" si="27"/>
        <v>0</v>
      </c>
      <c r="L182" s="40">
        <f>'(2) Electricity Credit Report'!BZ$8</f>
        <v>0</v>
      </c>
      <c r="M182" s="43" t="str">
        <f>'(2) Electricity Credit Report'!$C$18</f>
        <v>Electricity credit proceeds carried over to the calendar year</v>
      </c>
      <c r="N182" s="41">
        <v>0</v>
      </c>
    </row>
    <row r="183" spans="8:14" ht="14.45" customHeight="1" x14ac:dyDescent="0.25">
      <c r="H183" s="112">
        <f t="shared" si="24"/>
        <v>0</v>
      </c>
      <c r="I183">
        <f t="shared" si="25"/>
        <v>0</v>
      </c>
      <c r="J183">
        <f t="shared" si="26"/>
        <v>0</v>
      </c>
      <c r="K183">
        <f t="shared" si="27"/>
        <v>0</v>
      </c>
      <c r="L183" s="40">
        <f>'(2) Electricity Credit Report'!BZ$8</f>
        <v>0</v>
      </c>
      <c r="M183" t="str">
        <f>'(2) Electricity Credit Report'!$C$29</f>
        <v>Total Electricity Proceeds Spent</v>
      </c>
      <c r="N183" s="41">
        <f>'(2) Electricity Credit Report'!BZ29</f>
        <v>0</v>
      </c>
    </row>
  </sheetData>
  <conditionalFormatting sqref="H1:N1048576">
    <cfRule type="expression" dxfId="1" priority="2">
      <formula>EDU</formula>
    </cfRule>
  </conditionalFormatting>
  <conditionalFormatting sqref="P1:V1048576">
    <cfRule type="expression" dxfId="0" priority="1">
      <formula>NOT(EDU)</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f01af37b-b357-48b0-a576-b64b7e6d7c4b" xsi:nil="true"/>
    <_ip_UnifiedCompliancePolicyProperties xmlns="http://schemas.microsoft.com/sharepoint/v3" xsi:nil="true"/>
    <lcf76f155ced4ddcb4097134ff3c332f xmlns="7df57fb2-7528-436c-b98a-d26c59909bf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14CF012EC51FB43B108A18312018DC3" ma:contentTypeVersion="16" ma:contentTypeDescription="Create a new document." ma:contentTypeScope="" ma:versionID="5f27d4e78a19229d94c4347091824a33">
  <xsd:schema xmlns:xsd="http://www.w3.org/2001/XMLSchema" xmlns:xs="http://www.w3.org/2001/XMLSchema" xmlns:p="http://schemas.microsoft.com/office/2006/metadata/properties" xmlns:ns1="http://schemas.microsoft.com/sharepoint/v3" xmlns:ns2="7df57fb2-7528-436c-b98a-d26c59909bfc" xmlns:ns3="f01af37b-b357-48b0-a576-b64b7e6d7c4b" targetNamespace="http://schemas.microsoft.com/office/2006/metadata/properties" ma:root="true" ma:fieldsID="dfc6645ead91d3c8b9bf23c079c08689" ns1:_="" ns2:_="" ns3:_="">
    <xsd:import namespace="http://schemas.microsoft.com/sharepoint/v3"/>
    <xsd:import namespace="7df57fb2-7528-436c-b98a-d26c59909bfc"/>
    <xsd:import namespace="f01af37b-b357-48b0-a576-b64b7e6d7c4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Unified Compliance Policy Properties" ma:hidden="true" ma:internalName="_ip_UnifiedCompliancePolicyProperties">
      <xsd:simpleType>
        <xsd:restriction base="dms:Note"/>
      </xsd:simpleType>
    </xsd:element>
    <xsd:element name="_ip_UnifiedCompliancePolicyUIAction" ma:index="1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df57fb2-7528-436c-b98a-d26c59909bf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05073050-3fd1-4e92-a2b5-a3b9c7057e5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01af37b-b357-48b0-a576-b64b7e6d7c4b"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bd36659e-3135-4dd3-8b42-93ada21b5fbd}" ma:internalName="TaxCatchAll" ma:showField="CatchAllData" ma:web="f01af37b-b357-48b0-a576-b64b7e6d7c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2736889-D732-47C3-9521-69305604292C}">
  <ds:schemaRefs>
    <ds:schemaRef ds:uri="http://schemas.microsoft.com/sharepoint/v3"/>
    <ds:schemaRef ds:uri="7df57fb2-7528-436c-b98a-d26c59909bfc"/>
    <ds:schemaRef ds:uri="http://schemas.openxmlformats.org/package/2006/metadata/core-properties"/>
    <ds:schemaRef ds:uri="http://schemas.microsoft.com/office/2006/metadata/properties"/>
    <ds:schemaRef ds:uri="http://purl.org/dc/terms/"/>
    <ds:schemaRef ds:uri="http://purl.org/dc/elements/1.1/"/>
    <ds:schemaRef ds:uri="http://purl.org/dc/dcmitype/"/>
    <ds:schemaRef ds:uri="http://schemas.microsoft.com/office/2006/documentManagement/types"/>
    <ds:schemaRef ds:uri="http://schemas.microsoft.com/office/infopath/2007/PartnerControls"/>
    <ds:schemaRef ds:uri="f01af37b-b357-48b0-a576-b64b7e6d7c4b"/>
    <ds:schemaRef ds:uri="http://www.w3.org/XML/1998/namespace"/>
  </ds:schemaRefs>
</ds:datastoreItem>
</file>

<file path=customXml/itemProps2.xml><?xml version="1.0" encoding="utf-8"?>
<ds:datastoreItem xmlns:ds="http://schemas.openxmlformats.org/officeDocument/2006/customXml" ds:itemID="{9D579DBD-2073-4885-811A-88964B8A8D85}">
  <ds:schemaRefs>
    <ds:schemaRef ds:uri="http://schemas.microsoft.com/sharepoint/v3/contenttype/forms"/>
  </ds:schemaRefs>
</ds:datastoreItem>
</file>

<file path=customXml/itemProps3.xml><?xml version="1.0" encoding="utf-8"?>
<ds:datastoreItem xmlns:ds="http://schemas.openxmlformats.org/officeDocument/2006/customXml" ds:itemID="{60F2DA58-2325-41D5-AB22-266937A8D13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df57fb2-7528-436c-b98a-d26c59909bfc"/>
    <ds:schemaRef ds:uri="f01af37b-b357-48b0-a576-b64b7e6d7c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9de5aaee-7788-40b1-a438-c0ccc98c87cc}" enabled="0" method="" siteId="{9de5aaee-7788-40b1-a438-c0ccc98c87c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(1) Start Here</vt:lpstr>
      <vt:lpstr>(2) Electricity Credit Report</vt:lpstr>
      <vt:lpstr>(3) EDU Credit Balance</vt:lpstr>
      <vt:lpstr>(4) EDU Proceeds Report </vt:lpstr>
      <vt:lpstr>(5) Eligible Project Types</vt:lpstr>
      <vt:lpstr>HIDE Pivot Input</vt:lpstr>
      <vt:lpstr>Aggregator</vt:lpstr>
      <vt:lpstr>EDU</vt:lpstr>
      <vt:lpstr>EntityName</vt:lpstr>
      <vt:lpstr>ReportingYear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Oblizalo, Scott@ARB</dc:creator>
  <cp:keywords/>
  <dc:description/>
  <cp:lastModifiedBy>Miner, Dillon@ARB</cp:lastModifiedBy>
  <cp:revision/>
  <dcterms:created xsi:type="dcterms:W3CDTF">2015-06-05T18:17:20Z</dcterms:created>
  <dcterms:modified xsi:type="dcterms:W3CDTF">2026-04-17T19:52:47Z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0x010100D14CF012EC51FB43B108A18312018DC3</vt:lpwstr>
  </property>
  <property fmtid="{D5CDD505-2E9C-101B-9397-08002B2CF9AE}" pid="3" name="MediaServiceImageTags">
    <vt:lpwstr/>
  </property>
</Properties>
</file>