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66925"/>
  <mc:AlternateContent xmlns:mc="http://schemas.openxmlformats.org/markup-compatibility/2006">
    <mc:Choice Requires="x15">
      <x15ac:absPath xmlns:x15ac="http://schemas.microsoft.com/office/spreadsheetml/2010/11/ac" url="\\boardwide\ARB\LCFS\Confidential_Business_Information\Holdback Equity Provisions\"/>
    </mc:Choice>
  </mc:AlternateContent>
  <xr:revisionPtr revIDLastSave="0" documentId="13_ncr:1_{5143F58C-0020-4386-8D8F-22A10551E7B7}" xr6:coauthVersionLast="47" xr6:coauthVersionMax="47" xr10:uidLastSave="{00000000-0000-0000-0000-000000000000}"/>
  <bookViews>
    <workbookView xWindow="-108" yWindow="-108" windowWidth="23256" windowHeight="13896" tabRatio="724" xr2:uid="{F894D9D6-EA6D-4258-872B-A04FD19D5F88}"/>
  </bookViews>
  <sheets>
    <sheet name="Start Here" sheetId="6" r:id="rId1"/>
    <sheet name="EDU Credit Balance" sheetId="3" r:id="rId2"/>
    <sheet name=" Non-EDU Credit Balance" sheetId="9" r:id="rId3"/>
    <sheet name="All-Proceeds Report " sheetId="4" r:id="rId4"/>
  </sheets>
  <definedNames>
    <definedName name="Aggregator">'EDU Credit Balance'!$J$2</definedName>
    <definedName name="EDU">'EDU Credit Balance'!$J$3</definedName>
    <definedName name="ReportYear">'Start Here'!$C$33</definedName>
    <definedName name="ShadeAll">'Start Here'!$C$43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1" i="4" l="1"/>
  <c r="J43" i="4"/>
  <c r="J42" i="4"/>
  <c r="J3" i="3" l="1"/>
  <c r="D43" i="3"/>
  <c r="E43" i="3"/>
  <c r="D44" i="3" s="1"/>
  <c r="D46" i="3" s="1"/>
  <c r="E41" i="3"/>
  <c r="D49" i="3"/>
  <c r="D48" i="3"/>
  <c r="D45" i="3"/>
  <c r="D47" i="3" s="1"/>
  <c r="D42" i="3"/>
  <c r="D30" i="3"/>
  <c r="D26" i="3"/>
  <c r="D19" i="3"/>
  <c r="B12" i="4"/>
  <c r="E42" i="3"/>
  <c r="E14" i="3"/>
  <c r="D14" i="3"/>
  <c r="J2" i="3"/>
  <c r="C43" i="6"/>
  <c r="D41" i="3"/>
  <c r="D12" i="3"/>
  <c r="J65" i="4"/>
  <c r="J64" i="4"/>
  <c r="J63" i="4"/>
  <c r="J62" i="4"/>
  <c r="J53" i="4"/>
  <c r="J52" i="4"/>
  <c r="J15" i="4"/>
  <c r="J14" i="4"/>
  <c r="B43" i="4" l="1"/>
  <c r="B42" i="4"/>
  <c r="B41" i="4"/>
  <c r="J4" i="3"/>
  <c r="J5" i="3" s="1"/>
  <c r="J6" i="3" l="1"/>
  <c r="D18" i="9" l="1"/>
  <c r="C18" i="9"/>
  <c r="C11" i="9"/>
  <c r="D26" i="9"/>
  <c r="C26" i="9"/>
  <c r="D22" i="9"/>
  <c r="C22" i="9"/>
  <c r="D16" i="9"/>
  <c r="C16" i="9"/>
  <c r="B53" i="4" l="1"/>
  <c r="B15" i="4"/>
  <c r="B65" i="4" l="1"/>
  <c r="B64" i="4"/>
  <c r="B63" i="4"/>
  <c r="B62" i="4"/>
  <c r="B14" i="4"/>
  <c r="B5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Nicholson, Benjamin@ARB</author>
  </authors>
  <commentList>
    <comment ref="B31" authorId="0" shapeId="0" xr:uid="{3231C6DF-5360-43E4-B8A8-B5C5068342EB}">
      <text>
        <r>
          <rPr>
            <sz val="9"/>
            <color indexed="81"/>
            <rFont val="Tahoma"/>
            <family val="2"/>
          </rPr>
          <t>Enter the Load-Serving Entity's name as registered in the LRT-CBTS</t>
        </r>
      </text>
    </comment>
    <comment ref="B32" authorId="0" shapeId="0" xr:uid="{76B2B319-F621-4F4D-B680-56A7867AAFA4}">
      <text>
        <r>
          <rPr>
            <sz val="9"/>
            <color indexed="81"/>
            <rFont val="Tahoma"/>
            <family val="2"/>
          </rPr>
          <t>Enter the entity's Federal Employer Identification Number as registered in the LRT-CBTS.</t>
        </r>
      </text>
    </comment>
    <comment ref="B33" authorId="0" shapeId="0" xr:uid="{73766D91-8086-4FB4-A32D-D4DE9566748A}">
      <text>
        <r>
          <rPr>
            <sz val="9"/>
            <color indexed="81"/>
            <rFont val="Tahoma"/>
            <family val="2"/>
          </rPr>
          <t>Enter the year for which the entity is submitting the Annual Compliance Report.</t>
        </r>
      </text>
    </comment>
    <comment ref="B34" authorId="0" shapeId="0" xr:uid="{2DBD60B2-A034-4E05-A02A-A33ED236015A}">
      <text>
        <r>
          <rPr>
            <sz val="9"/>
            <color indexed="81"/>
            <rFont val="Tahoma"/>
            <family val="2"/>
          </rPr>
          <t>Enter entity type, as defined in LCFS regulations.  A manual option is available for non-LSE aggregators and other entities that need a modifiable template.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Nicholson, Benjamin@ARB</author>
    <author>Latour, Ian@ARB</author>
  </authors>
  <commentList>
    <comment ref="C16" authorId="0" shapeId="0" xr:uid="{D4F22FB0-D4D1-477B-8C80-0F3004A83990}">
      <text>
        <r>
          <rPr>
            <sz val="9"/>
            <color indexed="81"/>
            <rFont val="Tahoma"/>
            <family val="2"/>
          </rPr>
          <t>This is total number of all LCFS credits the LSE possesses at the start of the reporting year, before the January issuance. Number should match line 4 of the previous year.</t>
        </r>
      </text>
    </comment>
    <comment ref="C17" authorId="0" shapeId="0" xr:uid="{54AEAE6F-933D-4B57-860C-307DF3B89933}">
      <text>
        <r>
          <rPr>
            <sz val="9"/>
            <color indexed="81"/>
            <rFont val="Tahoma"/>
            <family val="2"/>
          </rPr>
          <t>This is the total number of all  LCFS credits the LSE generates from all fuel sources, including natural gas credits and electricity base, incremental and advanced credits.</t>
        </r>
      </text>
    </comment>
    <comment ref="C18" authorId="0" shapeId="0" xr:uid="{A36AFAEF-AF55-41A8-9F39-8CD28D506FE1}">
      <text>
        <r>
          <rPr>
            <sz val="9"/>
            <color indexed="81"/>
            <rFont val="Tahoma"/>
            <family val="2"/>
          </rPr>
          <t>This is the total number of all LCFS credits that the LSE sells or transfers, including contributions to the Clean Fuel Reward program.</t>
        </r>
      </text>
    </comment>
    <comment ref="C19" authorId="0" shapeId="0" xr:uid="{78440122-E11D-4CB4-83A2-6E42945D205B}">
      <text>
        <r>
          <rPr>
            <sz val="9"/>
            <color indexed="81"/>
            <rFont val="Tahoma"/>
            <family val="2"/>
          </rPr>
          <t>This is the total number of all LCFS credits the LSE has when the next reporting year starts, calculated as the difference between the sum of lines 1 and 2, and line 3.</t>
        </r>
      </text>
    </comment>
    <comment ref="C20" authorId="0" shapeId="0" xr:uid="{3261A5C6-6BC2-4336-9301-0768919209DC}">
      <text>
        <r>
          <rPr>
            <sz val="9"/>
            <color indexed="81"/>
            <rFont val="Tahoma"/>
            <family val="2"/>
          </rPr>
          <t>This is the value of all LCFS credits sold or transferred by the LSE during the calendar year. For transferred credits, to calculate value use the average credit price of the credits as published by CARB here: https://ww3.arb.ca.gov/fuels/lcfs/credit/lrtmonthlycreditreports.htm</t>
        </r>
      </text>
    </comment>
    <comment ref="C23" authorId="0" shapeId="0" xr:uid="{861A8ACD-8941-4195-BAA3-45A2453D68F9}">
      <text>
        <r>
          <rPr>
            <sz val="9"/>
            <color indexed="81"/>
            <rFont val="Tahoma"/>
            <family val="2"/>
          </rPr>
          <t>This is total number of electricity credits the LSE possesses at the start of the reporting year, before the January issuance.  Electricity credits include base, incremental, and advanced credits.  Number should match with line 9 of the previous year.</t>
        </r>
      </text>
    </comment>
    <comment ref="C24" authorId="0" shapeId="0" xr:uid="{D9E3175F-F8D9-448F-84CA-5DAD4A58EE7E}">
      <text>
        <r>
          <rPr>
            <sz val="9"/>
            <color indexed="81"/>
            <rFont val="Tahoma"/>
            <family val="2"/>
          </rPr>
          <t>This is the total number of electricity credits the LSE generates, including base, incremental and advanced credits.</t>
        </r>
      </text>
    </comment>
    <comment ref="C25" authorId="0" shapeId="0" xr:uid="{1D3BE718-94EF-4B8C-B55D-F48E246823E3}">
      <text>
        <r>
          <rPr>
            <sz val="9"/>
            <color indexed="81"/>
            <rFont val="Tahoma"/>
            <family val="2"/>
          </rPr>
          <t>This is the total number of LCFS credits that the LSE sells or transfers, including contributions to the Clean Fuel Reward program.</t>
        </r>
      </text>
    </comment>
    <comment ref="C26" authorId="0" shapeId="0" xr:uid="{43C3CDD6-B24E-49F8-9F23-34CB94003268}">
      <text>
        <r>
          <rPr>
            <sz val="9"/>
            <color indexed="81"/>
            <rFont val="Tahoma"/>
            <family val="2"/>
          </rPr>
          <t>This is the total number of electricity credits the LSE has when the next reporting year starts, calculated as the difference between the sum of lines 6 and 7, and line 8.</t>
        </r>
      </text>
    </comment>
    <comment ref="C27" authorId="0" shapeId="0" xr:uid="{27CFC046-7B30-4184-B366-D368F0B56D43}">
      <text>
        <r>
          <rPr>
            <sz val="9"/>
            <color indexed="81"/>
            <rFont val="Tahoma"/>
            <family val="2"/>
          </rPr>
          <t>This is total number of electricity credit proceeds the LSE possesses at the start of the reporting year, before the January issuance.  Proceeds from electricity credits include base, incremental, and advanced credits.</t>
        </r>
      </text>
    </comment>
    <comment ref="C28" authorId="0" shapeId="0" xr:uid="{F41A9EDC-C440-45E7-9BA8-695A93BBD23E}">
      <text>
        <r>
          <rPr>
            <sz val="9"/>
            <color indexed="81"/>
            <rFont val="Tahoma"/>
            <family val="2"/>
          </rPr>
          <t>This is the value of the electricity credits sold or transferred by the LSE during the calendar year, including base, incremental, and advanced credits. For transferred credits, to calculate value use the average credit price of the credits as published by CARB here: https://ww3.arb.ca.gov/fuels/lcfs/credit/lrtmonthlycreditreports.htm</t>
        </r>
      </text>
    </comment>
    <comment ref="C29" authorId="0" shapeId="0" xr:uid="{E8462498-23DA-4C2A-9103-7BC4E8B2E100}">
      <text>
        <r>
          <rPr>
            <sz val="9"/>
            <color indexed="81"/>
            <rFont val="Tahoma"/>
            <family val="2"/>
          </rPr>
          <t>This is the total number of electricity credit proceeds the LSE spends during the reporting year, including base, incremental and advanced credits.</t>
        </r>
      </text>
    </comment>
    <comment ref="C30" authorId="0" shapeId="0" xr:uid="{996FEDF3-7DBF-449B-BBBD-5729D137495C}">
      <text>
        <r>
          <rPr>
            <sz val="9"/>
            <color indexed="81"/>
            <rFont val="Tahoma"/>
            <family val="2"/>
          </rPr>
          <t>This is the total number of electricity credit proceeds the LSE has unspent at the end of the reporting year, earmarked for spending in the future, calculated as the difference between the sums of lines 10 and 11, and line 12.</t>
        </r>
      </text>
    </comment>
    <comment ref="C32" authorId="0" shapeId="0" xr:uid="{168C344A-E773-4724-9187-2D7B44373FE3}">
      <text>
        <r>
          <rPr>
            <sz val="9"/>
            <color indexed="81"/>
            <rFont val="Tahoma"/>
            <family val="2"/>
          </rPr>
          <t>This is the sum of base credits the EDU receives from the January, April, July and October issuances of the Reporting Year.</t>
        </r>
      </text>
    </comment>
    <comment ref="C33" authorId="0" shapeId="0" xr:uid="{22D07D15-F404-42EE-911E-2B6649595D74}">
      <text>
        <r>
          <rPr>
            <sz val="9"/>
            <color indexed="81"/>
            <rFont val="Tahoma"/>
            <family val="2"/>
          </rPr>
          <t xml:space="preserve">This is the number of unsold holdback credits (base credits remaining after contribution to the Clean Fuel Reward Program) from previous years.  The Holdback Credit Equity Proceeds regulation does not require EDUs to sell all holdback credits each year.  </t>
        </r>
      </text>
    </comment>
    <comment ref="C34" authorId="0" shapeId="0" xr:uid="{6ADC7122-F623-4997-8135-0039D3CD8167}">
      <text>
        <r>
          <rPr>
            <sz val="9"/>
            <color indexed="81"/>
            <rFont val="Tahoma"/>
            <family val="2"/>
          </rPr>
          <t>Of the base and holdback credits available in lines 1 &amp; 2, this is number of those credits sold.  It must be less than or equal to the sum of lines 1 &amp; 2.</t>
        </r>
      </text>
    </comment>
    <comment ref="C35" authorId="0" shapeId="0" xr:uid="{AFC053FC-EBA0-4187-A885-AC9E8EB73FD2}">
      <text>
        <r>
          <rPr>
            <sz val="9"/>
            <color indexed="81"/>
            <rFont val="Tahoma"/>
            <family val="2"/>
          </rPr>
          <t>This is the value of the proceeds from the sale of the base and holdback credits identified in line 16.</t>
        </r>
      </text>
    </comment>
    <comment ref="C36" authorId="0" shapeId="0" xr:uid="{BCB77201-803D-4B5F-B09B-53B951A96286}">
      <text>
        <r>
          <rPr>
            <sz val="9"/>
            <color indexed="81"/>
            <rFont val="Tahoma"/>
            <family val="2"/>
          </rPr>
          <t>Per LCFS Guidance 20-03, to demonstrate that credit proceeds contributed to the CFR program met the minimum contribution requirement, EDUs must use an average credit price based on all their credit sales that were completed in the reporting year.  Typically calculated as line 17 divided by line 16, but EDUs may use an alternative method specified in guidance 20-03 if no credits were sold in the reporting year.</t>
        </r>
      </text>
    </comment>
    <comment ref="C37" authorId="0" shapeId="0" xr:uid="{F52411EF-A503-4AEE-A436-C6281A41D6E8}">
      <text>
        <r>
          <rPr>
            <sz val="9"/>
            <color indexed="81"/>
            <rFont val="Tahoma"/>
            <family val="2"/>
          </rPr>
          <t>The is the number of base credit proceeds from sale of base credits during the calendar year that are earmarked for or transferred to the Clean Fuel Reward Program from base credits received during the calendar year.</t>
        </r>
      </text>
    </comment>
    <comment ref="C38" authorId="1" shapeId="0" xr:uid="{F7FC2551-7867-47A8-8FE3-DE46ABE9C6AF}">
      <text>
        <r>
          <rPr>
            <sz val="9"/>
            <color indexed="81"/>
            <rFont val="Tahoma"/>
            <family val="2"/>
          </rPr>
          <t xml:space="preserve">This is the total amount of holdback credit proceeds spent during the calendar year. 
</t>
        </r>
      </text>
    </comment>
    <comment ref="C39" authorId="0" shapeId="0" xr:uid="{08822543-C35C-4869-BE30-F7F798E382DB}">
      <text>
        <r>
          <rPr>
            <sz val="9"/>
            <color indexed="81"/>
            <rFont val="Tahoma"/>
            <family val="2"/>
          </rPr>
          <t>This is the actual value of holdback credit proceeds  encumbered to equity projects in the Calendar Year, including administration costs. EDUs must describe in their Report how the proceeds were encumbered or spent. This value must be greater than or equal to the value in line 26 or else an equity spend "make-up" will be carried over to the next year. This value is calculated in line 28.</t>
        </r>
      </text>
    </comment>
    <comment ref="C40" authorId="0" shapeId="0" xr:uid="{2A8A71BC-FEBE-44CA-82BB-963F53DD6A01}">
      <text>
        <r>
          <rPr>
            <sz val="9"/>
            <color indexed="81"/>
            <rFont val="Tahoma"/>
            <family val="2"/>
          </rPr>
          <t>This number must be less than or equal to the number in line 27 our else an equity Administration Cost "make-up" will be carried over to the next year. This value is calculated in line 29.</t>
        </r>
      </text>
    </comment>
    <comment ref="C41" authorId="0" shapeId="0" xr:uid="{97495B75-EE91-4482-B751-7267BC214D39}">
      <text>
        <r>
          <rPr>
            <sz val="9"/>
            <color indexed="81"/>
            <rFont val="Tahoma"/>
            <family val="2"/>
          </rPr>
          <t xml:space="preserve">This is the minimum percent of base credit (or net base credit proceeds) that must be contributed to the Clean Fuel Reward Program, per LCFS regulation 95483(c)(1)(A)1. 
On December 11, 2024, the CFR Program Steering Committee voted to pause all deposits from Small and Medium EDUs given CARB’s ongoing LCFS Rulemaking and the uncertainty about the future of the CFR Program.  With clarity now provided, the CFR Steering Committee has determined that all proceeds obligated by previously defined Medium EDUs must be deposited to the CFR account no later than March 31st, 2026. 
For EDUs that were previously defined as Small Publicly-owned or Small Investor-owned Utilities, no additional deposits are required into the CFR Program.  If any small EDUs had made their initial contribution to the CFR Program, SCE will work with their financial teams to return those funds.   
</t>
        </r>
      </text>
    </comment>
    <comment ref="C42" authorId="1" shapeId="0" xr:uid="{541D1B2B-0F85-4858-B5F7-19ED61DB59A3}">
      <text>
        <r>
          <rPr>
            <sz val="9"/>
            <color indexed="81"/>
            <rFont val="Tahoma"/>
            <family val="2"/>
          </rPr>
          <t>This is the actual percent of base credit proceeds that was contributed to the Clean Fuel Reward Program for the reporting year, calculated as the quotient of line 19 and 17.</t>
        </r>
      </text>
    </comment>
    <comment ref="C43" authorId="0" shapeId="0" xr:uid="{6EB0F157-7B00-4B35-8E35-4BD36799EE19}">
      <text>
        <r>
          <rPr>
            <sz val="9"/>
            <color indexed="81"/>
            <rFont val="Tahoma"/>
            <family val="2"/>
          </rPr>
          <t>This is the minimum percent of holdback credit proceeds that must be spent to support equity projects per LCFS regulation 95483(c)(1)(A)6.a.</t>
        </r>
      </text>
    </comment>
    <comment ref="C44" authorId="0" shapeId="0" xr:uid="{7BE316D8-883D-44D0-8ADA-F2E83F2CE26C}">
      <text>
        <r>
          <rPr>
            <sz val="9"/>
            <color indexed="81"/>
            <rFont val="Tahoma"/>
            <family val="2"/>
          </rPr>
          <t>This is the amount of holdback credit proceeds that must be encumbered to equity projects, calculated as the product of line 20 and the more stringent requirement in line 25 as agreed upon by the patricipating utilities.</t>
        </r>
      </text>
    </comment>
    <comment ref="C45" authorId="0" shapeId="0" xr:uid="{C95A9215-0AA5-4621-91B7-59BBDCDDC1D6}">
      <text>
        <r>
          <rPr>
            <sz val="9"/>
            <color indexed="81"/>
            <rFont val="Tahoma"/>
            <family val="2"/>
          </rPr>
          <t>This is the product of line 21 and 10%, as described in section 95483(c)(1)(A)6.c.</t>
        </r>
      </text>
    </comment>
    <comment ref="C46" authorId="1" shapeId="0" xr:uid="{812ADEA9-BABA-4CD6-B011-5204FB625EE7}">
      <text>
        <r>
          <rPr>
            <sz val="9"/>
            <color indexed="81"/>
            <rFont val="Tahoma"/>
            <family val="2"/>
          </rPr>
          <t>This value will be carried over and added to next year's minimum holdback equity spend requirement.</t>
        </r>
      </text>
    </comment>
    <comment ref="C47" authorId="1" shapeId="0" xr:uid="{464D15B1-7757-431B-8E17-B415A00B6BF6}">
      <text>
        <r>
          <rPr>
            <sz val="9"/>
            <color indexed="81"/>
            <rFont val="Tahoma"/>
            <family val="2"/>
          </rPr>
          <t>This value will be carried over and subtracted from next year's maximum administration costs allowed.</t>
        </r>
      </text>
    </comment>
    <comment ref="C48" authorId="0" shapeId="0" xr:uid="{639AFF9A-DF68-4D2A-A6EC-A3EF79EA705A}">
      <text>
        <r>
          <rPr>
            <sz val="9"/>
            <color indexed="81"/>
            <rFont val="Tahoma"/>
            <family val="2"/>
          </rPr>
          <t xml:space="preserve">This number is the difference between the numbers in line 20 and line 21.
</t>
        </r>
      </text>
    </comment>
    <comment ref="C49" authorId="0" shapeId="0" xr:uid="{5EFD214C-25ED-4680-BF8B-75BFF8297C52}">
      <text>
        <r>
          <rPr>
            <sz val="9"/>
            <color indexed="81"/>
            <rFont val="Tahoma"/>
            <family val="2"/>
          </rPr>
          <t>This number is calculated as the sum of the numbers in lines 14 and 15, less the number in line 16.</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Nicholson, Benjamin@ARB</author>
  </authors>
  <commentList>
    <comment ref="B13" authorId="0" shapeId="0" xr:uid="{70BEB5D9-E6ED-4DFE-BA10-5084EB74C707}">
      <text>
        <r>
          <rPr>
            <sz val="9"/>
            <color indexed="81"/>
            <rFont val="Tahoma"/>
            <family val="2"/>
          </rPr>
          <t>This is total number of all LCFS credits the LSE possesses at the start of the reporting year, before the January issuance. Number should match line 4 of the previous year.</t>
        </r>
      </text>
    </comment>
    <comment ref="B14" authorId="0" shapeId="0" xr:uid="{82AAB418-C330-4C03-AAB4-73A2638DEA08}">
      <text>
        <r>
          <rPr>
            <sz val="9"/>
            <color indexed="81"/>
            <rFont val="Tahoma"/>
            <family val="2"/>
          </rPr>
          <t>This is the total number ofall  LCFS credits the LSE generates from all fuel sources, including natural gas credits and electricity base, incremental and advanced credits.</t>
        </r>
      </text>
    </comment>
    <comment ref="B15" authorId="0" shapeId="0" xr:uid="{A2684C37-A435-43D0-B442-13836985CA02}">
      <text>
        <r>
          <rPr>
            <sz val="9"/>
            <color indexed="81"/>
            <rFont val="Tahoma"/>
            <family val="2"/>
          </rPr>
          <t>This is the total number of all LCFS credits that the LSE sells or transfers, including contributions to the Clean Fuel Reward program.</t>
        </r>
      </text>
    </comment>
    <comment ref="B16" authorId="0" shapeId="0" xr:uid="{9E39D9DD-30D2-40A4-B731-18D2525B16BC}">
      <text>
        <r>
          <rPr>
            <sz val="9"/>
            <color indexed="81"/>
            <rFont val="Tahoma"/>
            <family val="2"/>
          </rPr>
          <t>This is the total number of all LCFS credits the LSE has when the next reporting year starts, calculated as the difference between the sum of lines 1 and 2, and line 3.</t>
        </r>
      </text>
    </comment>
    <comment ref="B17" authorId="0" shapeId="0" xr:uid="{A677F6D5-9049-4887-A96F-C2C29AF7B189}">
      <text>
        <r>
          <rPr>
            <sz val="9"/>
            <color indexed="81"/>
            <rFont val="Tahoma"/>
            <family val="2"/>
          </rPr>
          <t>This is the value of all LCFS credits sold or transferred by the LSE during the calendar year. For transferred credits, to calculate value use the average credit price of the credits as published by CARB here: https://ww3.arb.ca.gov/fuels/lcfs/credit/lrtmonthlycreditreports.htm</t>
        </r>
      </text>
    </comment>
    <comment ref="B19" authorId="0" shapeId="0" xr:uid="{7FEFB087-F7C3-40BC-9A87-2B3F6AFB0AE5}">
      <text>
        <r>
          <rPr>
            <sz val="9"/>
            <color indexed="81"/>
            <rFont val="Tahoma"/>
            <family val="2"/>
          </rPr>
          <t>This is total number of electricity credits the LSE possesses at the start of the reporting year, before the January issuance.  Electricity credits include base, incremental, and advanced credits.  Number should match with line 9 of the previous year.</t>
        </r>
      </text>
    </comment>
    <comment ref="B20" authorId="0" shapeId="0" xr:uid="{F10C5455-D552-45F6-88B2-5F8B9DFE1408}">
      <text>
        <r>
          <rPr>
            <sz val="9"/>
            <color indexed="81"/>
            <rFont val="Tahoma"/>
            <family val="2"/>
          </rPr>
          <t>This is the total number of electricity credits the LSE generates, including base, incremental and advanced credits.</t>
        </r>
      </text>
    </comment>
    <comment ref="B21" authorId="0" shapeId="0" xr:uid="{E9ED8585-26B0-4828-A61C-7DC50A6A6C97}">
      <text>
        <r>
          <rPr>
            <sz val="9"/>
            <color indexed="81"/>
            <rFont val="Tahoma"/>
            <family val="2"/>
          </rPr>
          <t>This is the total number of LCFS credits that the LSE sells or transfers, including contributions to the Clean Fuel Reward program.</t>
        </r>
      </text>
    </comment>
    <comment ref="B22" authorId="0" shapeId="0" xr:uid="{273DFE96-6C83-40F4-B4C3-72D726CD9466}">
      <text>
        <r>
          <rPr>
            <sz val="9"/>
            <color indexed="81"/>
            <rFont val="Tahoma"/>
            <family val="2"/>
          </rPr>
          <t>This is the total number of electricity credits the LSE has when the next reporting year starts, calculated as the difference between the sum of lines 6 and 7, and line 8.</t>
        </r>
      </text>
    </comment>
    <comment ref="B23" authorId="0" shapeId="0" xr:uid="{F0FDE419-64EA-4D52-BE86-38D730B218E6}">
      <text>
        <r>
          <rPr>
            <sz val="9"/>
            <color indexed="81"/>
            <rFont val="Tahoma"/>
            <family val="2"/>
          </rPr>
          <t>This is total number of electricity credit proceeds the LSE possesses at the start of the reporting year, before the January issuance.  Proceeds from electricity credits include base, incremental, and advanced credits.</t>
        </r>
      </text>
    </comment>
    <comment ref="B24" authorId="0" shapeId="0" xr:uid="{31FAD785-0712-462B-A737-C1736A8EE862}">
      <text>
        <r>
          <rPr>
            <sz val="9"/>
            <color indexed="81"/>
            <rFont val="Tahoma"/>
            <family val="2"/>
          </rPr>
          <t>This is the value of the electricity credits sold or transferred by the LSE during the calendar year, including base, incremental, and advanced credits. For transferred credits, to calculate value use the average credit price of the credits as published by CARB here: https://ww3.arb.ca.gov/fuels/lcfs/credit/lrtmonthlycreditreports.htm</t>
        </r>
      </text>
    </comment>
    <comment ref="B25" authorId="0" shapeId="0" xr:uid="{DCA03996-24F5-4D1C-A94B-9B348E4B2BCF}">
      <text>
        <r>
          <rPr>
            <sz val="9"/>
            <color indexed="81"/>
            <rFont val="Tahoma"/>
            <family val="2"/>
          </rPr>
          <t>This is the total number of electricity credit proceeds the LSE spends during the reporting year, including base, incremental and advanced credits.</t>
        </r>
      </text>
    </comment>
    <comment ref="B26" authorId="0" shapeId="0" xr:uid="{032EF5FF-7B24-46F1-9F49-CCACD6FD0231}">
      <text>
        <r>
          <rPr>
            <sz val="9"/>
            <color indexed="81"/>
            <rFont val="Tahoma"/>
            <family val="2"/>
          </rPr>
          <t>This is the total number of electricity credit proceeds the LSE has unspent at the end of the reporting year, earmarked for spending in the future, calculated as the difference between the sums of lines 10 and 11, and line 12.</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Nicholson, Benjamin@ARB</author>
  </authors>
  <commentList>
    <comment ref="C28" authorId="0" shapeId="0" xr:uid="{968B9EA8-A6F6-496C-8FDF-477AC6FA241A}">
      <text>
        <r>
          <rPr>
            <sz val="9"/>
            <color indexed="81"/>
            <rFont val="Tahoma"/>
            <family val="2"/>
          </rPr>
          <t>EDUs must identify whether a project meets equity requirements described in section 95483(1)(A)5.</t>
        </r>
      </text>
    </comment>
    <comment ref="D28" authorId="0" shapeId="0" xr:uid="{289594F9-6A4B-4A24-91D0-7DC7E2D02DF2}">
      <text>
        <r>
          <rPr>
            <sz val="9"/>
            <color indexed="81"/>
            <rFont val="Tahoma"/>
            <family val="2"/>
          </rPr>
          <t>Input the amount of money spent during the calendar year on the project.</t>
        </r>
      </text>
    </comment>
    <comment ref="E28" authorId="0" shapeId="0" xr:uid="{DB4A47C2-C487-4694-BB55-42B934C4C43C}">
      <text>
        <r>
          <rPr>
            <sz val="9"/>
            <color indexed="81"/>
            <rFont val="Tahoma"/>
            <family val="2"/>
          </rPr>
          <t>Entities may choose to break project costs down by components.  If a project contains  ineligible components not funded by electricity credit proceeds, do not report them here. EDUs must report Administration spending for equity projects.</t>
        </r>
      </text>
    </comment>
    <comment ref="F28" authorId="0" shapeId="0" xr:uid="{7CFDFAB7-8022-46AE-833A-4F39CA75140A}">
      <text>
        <r>
          <rPr>
            <sz val="9"/>
            <color indexed="81"/>
            <rFont val="Tahoma"/>
            <family val="2"/>
          </rPr>
          <t>Input the amount of money spent during the calendar year on the project component.</t>
        </r>
      </text>
    </comment>
    <comment ref="K28" authorId="0" shapeId="0" xr:uid="{2365BFE4-0A3C-47BA-9D1D-D74943289E70}">
      <text>
        <r>
          <rPr>
            <sz val="9"/>
            <color indexed="81"/>
            <rFont val="Tahoma"/>
            <family val="2"/>
          </rPr>
          <t>EDUs must identify whether a project meets equity requirements described in section 95483(1)(A)5.</t>
        </r>
      </text>
    </comment>
    <comment ref="L28" authorId="0" shapeId="0" xr:uid="{8F2E91B8-2FD0-4D89-97B5-3A4E77C6D818}">
      <text>
        <r>
          <rPr>
            <sz val="9"/>
            <color indexed="81"/>
            <rFont val="Tahoma"/>
            <family val="2"/>
          </rPr>
          <t>Input the amount of money spent during the calendar year on the project.</t>
        </r>
      </text>
    </comment>
    <comment ref="M28" authorId="0" shapeId="0" xr:uid="{2160B129-C4E7-48E3-A6C3-493D5EC519C4}">
      <text>
        <r>
          <rPr>
            <sz val="9"/>
            <color indexed="81"/>
            <rFont val="Tahoma"/>
            <family val="2"/>
          </rPr>
          <t>Entities may choose to break project costs down by components.  If a project contains  ineligible components not funded by electricity credit proceeds, do not report them here. EDUs must report Administration spending for equity projects.</t>
        </r>
      </text>
    </comment>
    <comment ref="N28" authorId="0" shapeId="0" xr:uid="{7C86C809-07C1-4EAB-88EF-6A4B828F4CEB}">
      <text>
        <r>
          <rPr>
            <sz val="9"/>
            <color indexed="81"/>
            <rFont val="Tahoma"/>
            <family val="2"/>
          </rPr>
          <t>Input the amount of money spent during the calendar year on the project component.</t>
        </r>
      </text>
    </comment>
  </commentList>
</comments>
</file>

<file path=xl/sharedStrings.xml><?xml version="1.0" encoding="utf-8"?>
<sst xmlns="http://schemas.openxmlformats.org/spreadsheetml/2006/main" count="196" uniqueCount="137">
  <si>
    <t>Maximum Administration Costs Allowed</t>
  </si>
  <si>
    <t>EDU Category</t>
  </si>
  <si>
    <t>Small Investor-owned Utility</t>
  </si>
  <si>
    <t>Small Publicly-owned Utility</t>
  </si>
  <si>
    <t>Large Investor-owned Utility</t>
  </si>
  <si>
    <t>Large Publicly-owned Utility</t>
  </si>
  <si>
    <t>Medium Investor-owned Utility</t>
  </si>
  <si>
    <t>Medium Publicly-owned Utility</t>
  </si>
  <si>
    <t>Proceeds resulting from total credits sold during the calendar year</t>
  </si>
  <si>
    <t>Proceeds resulting from electricity credits sold during the calendar year</t>
  </si>
  <si>
    <t>Proceeds carried over from electricity credits sold the previous calendar year</t>
  </si>
  <si>
    <t>Total Credit Summary</t>
  </si>
  <si>
    <t>Electricity Credit Summary</t>
  </si>
  <si>
    <t>Electricity credits carried over from 
the previous calendar year</t>
  </si>
  <si>
    <t>Electricity credits carried over to 
the next calendar year</t>
  </si>
  <si>
    <t>Total credits carried over from
 the previous calendar year</t>
  </si>
  <si>
    <t>Total credits generated during 
the calendar year</t>
  </si>
  <si>
    <t>Total credits carried over to 
the next calendar year</t>
  </si>
  <si>
    <t>California Air Resources Board</t>
  </si>
  <si>
    <t>Electricity Credit and Holdback Equity Proceeds</t>
  </si>
  <si>
    <t>Low Carbon Fuel Standard</t>
  </si>
  <si>
    <t>Entity Name</t>
  </si>
  <si>
    <t>FEIN</t>
  </si>
  <si>
    <t>Annual Compliance Reporting Template</t>
  </si>
  <si>
    <t>Reporting Year</t>
  </si>
  <si>
    <t>Instructions:</t>
  </si>
  <si>
    <t>Key for color-coded fields</t>
  </si>
  <si>
    <t>Green</t>
  </si>
  <si>
    <t>Blue</t>
  </si>
  <si>
    <t>Grey</t>
  </si>
  <si>
    <t>Required Input</t>
  </si>
  <si>
    <t>Optional Input</t>
  </si>
  <si>
    <t>Total credits sold or transfered during 
the calendar year</t>
  </si>
  <si>
    <t>Electricity credits generated 
during the calendar year</t>
  </si>
  <si>
    <t>Electricity credits sold or transferred 
during the calendar year</t>
  </si>
  <si>
    <t>Project</t>
  </si>
  <si>
    <t>Component</t>
  </si>
  <si>
    <t>Comments</t>
  </si>
  <si>
    <t>Required Clean Fuel Reward Program percent contribution</t>
  </si>
  <si>
    <t>Remaining Holdback Credit Proceeds, not spent on equity projects</t>
  </si>
  <si>
    <t>EDU Average Base Credit Price</t>
  </si>
  <si>
    <t>Remaining Holdback Credits unsold in Reporting Year</t>
  </si>
  <si>
    <r>
      <rPr>
        <sz val="12"/>
        <rFont val="Avenir LT Std 55 Roman"/>
        <family val="2"/>
      </rPr>
      <t xml:space="preserve">LSEs can refer to </t>
    </r>
    <r>
      <rPr>
        <u/>
        <sz val="12"/>
        <color theme="10"/>
        <rFont val="Avenir LT Std 55 Roman"/>
        <family val="2"/>
      </rPr>
      <t>LCFS Guidance Document 20-03</t>
    </r>
    <r>
      <rPr>
        <sz val="12"/>
        <rFont val="Avenir LT Std 55 Roman"/>
        <family val="2"/>
      </rPr>
      <t xml:space="preserve"> for additional information.</t>
    </r>
  </si>
  <si>
    <t>Red Dots</t>
  </si>
  <si>
    <t>Check Inputs</t>
  </si>
  <si>
    <t>Output Field (unmodifiable)</t>
  </si>
  <si>
    <t>Black Dots</t>
  </si>
  <si>
    <t>Do Not Input</t>
  </si>
  <si>
    <t>HIDE</t>
  </si>
  <si>
    <t>Entity Type</t>
  </si>
  <si>
    <t>1. non-Load Serving Entity</t>
  </si>
  <si>
    <t>2. Load Serving Entity, non-Electrical Distribution Utility</t>
  </si>
  <si>
    <t>3. Electrical Distribution Utility</t>
  </si>
  <si>
    <t>Electricity credit proceeds spent during 
the calendar year</t>
  </si>
  <si>
    <t xml:space="preserve">portfolio of holdback credit equity projects support increased access to clean transportation and mobility options, </t>
  </si>
  <si>
    <t xml:space="preserve">consider and complement existing projects to diversify and maximize benefits from statewide investments, </t>
  </si>
  <si>
    <t xml:space="preserve">demonstrate partnership and support from local community-based organizations, and meet community-identified </t>
  </si>
  <si>
    <t>clean transportation needs.</t>
  </si>
  <si>
    <t xml:space="preserve">reporting related to electricity credit proceeds spending requirements.  </t>
  </si>
  <si>
    <t>reporting related to holdback credit proceeds equity requirements</t>
  </si>
  <si>
    <t xml:space="preserve">All LSEs generating electricity credits must complete questions in the "All-Proceeds Report" tab.  All fields </t>
  </si>
  <si>
    <t>marked in green are required.</t>
  </si>
  <si>
    <t xml:space="preserve">All LSEs must enter in this tab, "Start Here", the reporting entity's name and FEIN number as regsitered in the </t>
  </si>
  <si>
    <t>LRT-CBTS and identify the calender year for which this report is being completed.</t>
  </si>
  <si>
    <t xml:space="preserve">Provide a breakdown of spending for each project listed in (1) above, including </t>
  </si>
  <si>
    <r>
      <rPr>
        <sz val="12"/>
        <rFont val="Avenir LT Std 55 Roman"/>
        <family val="2"/>
      </rPr>
      <t xml:space="preserve">All LSEs, please review the </t>
    </r>
    <r>
      <rPr>
        <u/>
        <sz val="12"/>
        <color theme="10"/>
        <rFont val="Avenir LT Std 55 Roman"/>
        <family val="2"/>
      </rPr>
      <t>LCFS guidance 20-03</t>
    </r>
    <r>
      <rPr>
        <sz val="12"/>
        <rFont val="Avenir LT Std 55 Roman"/>
        <family val="2"/>
      </rPr>
      <t xml:space="preserve"> for more information on using this template for annual </t>
    </r>
  </si>
  <si>
    <r>
      <rPr>
        <sz val="12"/>
        <rFont val="Avenir LT Std 55 Roman"/>
        <family val="2"/>
      </rPr>
      <t xml:space="preserve">All EDUs, please review the </t>
    </r>
    <r>
      <rPr>
        <u/>
        <sz val="12"/>
        <color theme="10"/>
        <rFont val="Avenir LT Std 55 Roman"/>
        <family val="2"/>
      </rPr>
      <t>LCFS guidance 20-03</t>
    </r>
    <r>
      <rPr>
        <sz val="12"/>
        <rFont val="Avenir LT Std 55 Roman"/>
        <family val="2"/>
      </rPr>
      <t xml:space="preserve"> for more information on using this template for annual </t>
    </r>
  </si>
  <si>
    <t>Electricity credit proceeds carryover 
for future calendar years</t>
  </si>
  <si>
    <t>Complete "Start Here" tab to unlock relevant columns for reporting.</t>
  </si>
  <si>
    <t>Submit as separate document if needed.</t>
  </si>
  <si>
    <t>labor, equipment, and administration. Insert additional rows if needed.</t>
  </si>
  <si>
    <t>Entity 1</t>
  </si>
  <si>
    <t>All non-Load-Serving Entity Aggregators and other entities requiring modifiable data entry can use this worksheet.</t>
  </si>
  <si>
    <t>Insert Additional Table Columns, copying cell formats and formulas, as needed.</t>
  </si>
  <si>
    <t>Entities may resize the row widths of answer text fields to accommodate answers.</t>
  </si>
  <si>
    <t>Total Credit Summary for Calendar Year</t>
  </si>
  <si>
    <t>Total Number of Holdback Credits Held from previous years</t>
  </si>
  <si>
    <t>Total credits carried over from the previous calendar year</t>
  </si>
  <si>
    <t>Total credits generated during the calendar year</t>
  </si>
  <si>
    <t>Total credits sold or transfered during the calendar year</t>
  </si>
  <si>
    <t>Total credits carried over to the next calendar year</t>
  </si>
  <si>
    <t>Electricity credits generated during the calendar year</t>
  </si>
  <si>
    <t>Electricity credits sold or transferred during the calendar year</t>
  </si>
  <si>
    <t>Electricity credits carried over to the next calendar year</t>
  </si>
  <si>
    <t>Electricity credit proceeds spent during the calendar year</t>
  </si>
  <si>
    <t>Electricity credit proceeds carryover for future calendar years</t>
  </si>
  <si>
    <t>Total Number of Base Credits Issued in Calendar Quarters</t>
  </si>
  <si>
    <t>2025 Q1 &amp; Q2</t>
  </si>
  <si>
    <t>2025 Q3 &amp; Q4</t>
  </si>
  <si>
    <t>Electricity credits carried over from the previous calendar year (2024)</t>
  </si>
  <si>
    <t>Holdback Credit Proceeds Spent on Equity Projects</t>
  </si>
  <si>
    <t>Holdback Credit Proceeds Spent on Equity Project Administration</t>
  </si>
  <si>
    <t>2025 Project Spend</t>
  </si>
  <si>
    <t>2025 Component Spend</t>
  </si>
  <si>
    <t>Total Number of Base &amp; Holdback Credits Sold in Calendar Quarters</t>
  </si>
  <si>
    <t>Minimum Holdback Equity 2025 Spend Requirement</t>
  </si>
  <si>
    <t>All Entities must fill out the required fields in green.</t>
  </si>
  <si>
    <t>Aggregators: Copy columns I through O to create input fields for additional entities</t>
  </si>
  <si>
    <t>CFR</t>
  </si>
  <si>
    <t>Q1&amp;2</t>
  </si>
  <si>
    <t>Q3&amp;4</t>
  </si>
  <si>
    <t>All Electrical Distribution Utilities (EDUs), must fill out the required fields in green.</t>
  </si>
  <si>
    <t>EDU  Name</t>
  </si>
  <si>
    <t>Unshade Name and Category?</t>
  </si>
  <si>
    <t>Unshade Q1&amp;2?</t>
  </si>
  <si>
    <t>Unshade Q3&amp;4?</t>
  </si>
  <si>
    <t>N/A</t>
  </si>
  <si>
    <t>EDU?</t>
  </si>
  <si>
    <t>Aggregator?</t>
  </si>
  <si>
    <t>4. non-Load Serving Entity Aggregators</t>
  </si>
  <si>
    <t>All EDUs must fill out the "EDU Credit Balance" tab. All fields marked in green are required.</t>
  </si>
  <si>
    <t>All EDUs must fill out the "All-Proceeds Report" tab. All fields marked in green are required.</t>
  </si>
  <si>
    <t>Base and Holdback Credit Summary</t>
  </si>
  <si>
    <t>Base Credit Proceeds from Calendar Quarters transferred to CFR</t>
  </si>
  <si>
    <t>Entities may submit answers or supporting information to these questions as a separate document.</t>
  </si>
  <si>
    <t>All LSEs that are not EDUs must fill out the "Non-EDU Credit Balance" tab.  All fields marked in green are required.</t>
  </si>
  <si>
    <t>Definition</t>
  </si>
  <si>
    <t>&gt;25,000 GWh in 2022</t>
  </si>
  <si>
    <t>&gt;15,000 GWh in 2022</t>
  </si>
  <si>
    <r>
      <rPr>
        <sz val="12"/>
        <color theme="1"/>
        <rFont val="Aptos Narrow"/>
        <family val="2"/>
      </rPr>
      <t>≤</t>
    </r>
    <r>
      <rPr>
        <sz val="12"/>
        <color theme="1"/>
        <rFont val="Avenir LT Std 55 Roman"/>
        <family val="2"/>
      </rPr>
      <t>15,000 GWh in 2022</t>
    </r>
  </si>
  <si>
    <t>&gt;10,000 GWh in 2017</t>
  </si>
  <si>
    <t>&gt;700 GWh in 2017</t>
  </si>
  <si>
    <t>≤700 GWh in 2017</t>
  </si>
  <si>
    <t>&gt;5,000 GWh in 2022</t>
  </si>
  <si>
    <r>
      <rPr>
        <sz val="12"/>
        <color theme="1"/>
        <rFont val="Aptos Narrow"/>
        <family val="2"/>
      </rPr>
      <t>≤</t>
    </r>
    <r>
      <rPr>
        <sz val="12"/>
        <color theme="1"/>
        <rFont val="Avenir LT Std 55 Roman"/>
        <family val="2"/>
      </rPr>
      <t>5,000 GWh in 2022</t>
    </r>
  </si>
  <si>
    <t>Administration Cost "Make Up" to include for 2026</t>
  </si>
  <si>
    <t>Proceeds from sale of Base &amp; Holdback Credits in Calendar Year</t>
  </si>
  <si>
    <t>Clean Fuel Reward Program percent contribution</t>
  </si>
  <si>
    <t>Holdback Credit Proceeds Spent in Calendar Year</t>
  </si>
  <si>
    <t>Holdback Credit Spend Equity Support Requirement</t>
  </si>
  <si>
    <t>Equity Spend "Make Up" to include for 2026</t>
  </si>
  <si>
    <t>Equity</t>
  </si>
  <si>
    <t xml:space="preserve">Per LCFS Regulation 95491(e)(5)(A)2., Electrical Distribution Utilities (EDUs) must include a description of how their </t>
  </si>
  <si>
    <t>Per LCFS Regulation 95491(e)(5), Entities generating credits from electricity must use all credit proceeds to further</t>
  </si>
  <si>
    <t>transportation electrification efforts in California. The credit generator must include, in their annual compliance report,</t>
  </si>
  <si>
    <t>an itemized summary of efforts and costs associated with meeting this requirement.</t>
  </si>
  <si>
    <t>Meets Equity Requirements?
(True/False)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</si>
</sst>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44" formatCode="_(&quot;$&quot;* #,##0.00_);_(&quot;$&quot;* \(#,##0.00\);_(&quot;$&quot;* &quot;-&quot;??_);_(@_)"/>
    <numFmt numFmtId="164" formatCode="_(&quot;$&quot;* #,##0_);_(&quot;$&quot;* \(#,##0\);_(&quot;$&quot;* &quot;-&quot;??_);_(@_)"/>
  </numFmts>
  <fonts count="13" x14ac:knownFonts="1">
    <font>
      <sz val="11"/>
      <color theme="1"/>
      <name val="Calibri"/>
      <family val="2"/>
      <scheme val="minor"/>
    </font>
    <font>
      <sz val="9"/>
      <color indexed="81"/>
      <name val="Tahoma"/>
      <family val="2"/>
    </font>
    <font>
      <sz val="11"/>
      <color theme="1"/>
      <name val="Calibri"/>
      <family val="2"/>
      <scheme val="minor"/>
    </font>
    <font>
      <sz val="12"/>
      <color theme="1"/>
      <name val="Avenir LT Std 55 Roman"/>
      <family val="2"/>
    </font>
    <font>
      <b/>
      <sz val="12"/>
      <color theme="1"/>
      <name val="Avenir LT Std 55 Roman"/>
      <family val="2"/>
    </font>
    <font>
      <sz val="11"/>
      <color theme="1"/>
      <name val="Avenir LT Std 55 Roman"/>
      <family val="2"/>
    </font>
    <font>
      <b/>
      <sz val="11"/>
      <color theme="1"/>
      <name val="Avenir LT Std 55 Roman"/>
      <family val="2"/>
    </font>
    <font>
      <b/>
      <sz val="14"/>
      <color theme="1"/>
      <name val="Avenir LT Std 55 Roman"/>
      <family val="2"/>
    </font>
    <font>
      <u/>
      <sz val="11"/>
      <color theme="10"/>
      <name val="Calibri"/>
      <family val="2"/>
      <scheme val="minor"/>
    </font>
    <font>
      <u/>
      <sz val="12"/>
      <color theme="10"/>
      <name val="Avenir LT Std 55 Roman"/>
      <family val="2"/>
    </font>
    <font>
      <sz val="12"/>
      <name val="Avenir LT Std 55 Roman"/>
      <family val="2"/>
    </font>
    <font>
      <sz val="12"/>
      <color rgb="FFFF0000"/>
      <name val="Avenir LT Std 55 Roman"/>
      <family val="2"/>
    </font>
    <font>
      <sz val="12"/>
      <color theme="1"/>
      <name val="Aptos Narrow"/>
      <family val="2"/>
    </font>
  </fonts>
  <fills count="12">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4" tint="0.79998168889431442"/>
        <bgColor indexed="64"/>
      </patternFill>
    </fill>
    <fill>
      <patternFill patternType="gray0625">
        <fgColor rgb="FFFF0000"/>
      </patternFill>
    </fill>
    <fill>
      <patternFill patternType="gray125">
        <fgColor auto="1"/>
      </patternFill>
    </fill>
    <fill>
      <patternFill patternType="solid">
        <fgColor theme="9" tint="0.79998168889431442"/>
        <bgColor indexed="64"/>
      </patternFill>
    </fill>
    <fill>
      <patternFill patternType="gray125">
        <bgColor theme="2"/>
      </patternFill>
    </fill>
    <fill>
      <patternFill patternType="gray125">
        <bgColor theme="9" tint="0.79998168889431442"/>
      </patternFill>
    </fill>
    <fill>
      <patternFill patternType="gray125">
        <bgColor theme="0" tint="-0.14999847407452621"/>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top/>
      <bottom style="medium">
        <color indexed="64"/>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indexed="64"/>
      </left>
      <right/>
      <top/>
      <bottom style="thin">
        <color indexed="64"/>
      </bottom>
      <diagonal/>
    </border>
    <border>
      <left/>
      <right/>
      <top/>
      <bottom style="thin">
        <color auto="1"/>
      </bottom>
      <diagonal/>
    </border>
    <border>
      <left/>
      <right style="medium">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auto="1"/>
      </left>
      <right/>
      <top style="thin">
        <color auto="1"/>
      </top>
      <bottom/>
      <diagonal/>
    </border>
    <border>
      <left/>
      <right style="medium">
        <color auto="1"/>
      </right>
      <top style="thin">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2" fillId="0" borderId="0" applyFont="0" applyFill="0" applyBorder="0" applyAlignment="0" applyProtection="0"/>
    <xf numFmtId="0" fontId="8" fillId="0" borderId="0" applyNumberFormat="0" applyFill="0" applyBorder="0" applyAlignment="0" applyProtection="0"/>
  </cellStyleXfs>
  <cellXfs count="135">
    <xf numFmtId="0" fontId="0" fillId="0" borderId="0" xfId="0"/>
    <xf numFmtId="0" fontId="3" fillId="0" borderId="0" xfId="0" applyFont="1"/>
    <xf numFmtId="0" fontId="4" fillId="0" borderId="0" xfId="0" applyFont="1"/>
    <xf numFmtId="0" fontId="3" fillId="0" borderId="0" xfId="0" applyFont="1" applyAlignment="1">
      <alignment horizontal="center"/>
    </xf>
    <xf numFmtId="0" fontId="3" fillId="0" borderId="0" xfId="0" applyFont="1" applyAlignment="1">
      <alignment horizontal="centerContinuous"/>
    </xf>
    <xf numFmtId="0" fontId="3" fillId="0" borderId="0" xfId="0" applyFont="1" applyAlignment="1">
      <alignment horizontal="right" wrapText="1"/>
    </xf>
    <xf numFmtId="0" fontId="3" fillId="0" borderId="0" xfId="0" applyFont="1" applyAlignment="1">
      <alignment horizontal="right"/>
    </xf>
    <xf numFmtId="0" fontId="5" fillId="0" borderId="0" xfId="0" applyFont="1"/>
    <xf numFmtId="0" fontId="4" fillId="0" borderId="0" xfId="0" applyFont="1" applyAlignment="1">
      <alignment horizontal="centerContinuous"/>
    </xf>
    <xf numFmtId="0" fontId="4" fillId="0" borderId="8" xfId="0" applyFont="1" applyBorder="1" applyAlignment="1">
      <alignment horizontal="centerContinuous"/>
    </xf>
    <xf numFmtId="0" fontId="5" fillId="0" borderId="9" xfId="0" applyFont="1" applyBorder="1" applyAlignment="1">
      <alignment horizontal="centerContinuous"/>
    </xf>
    <xf numFmtId="0" fontId="5" fillId="0" borderId="0" xfId="0" applyFont="1" applyAlignment="1">
      <alignment horizontal="centerContinuous"/>
    </xf>
    <xf numFmtId="0" fontId="7" fillId="0" borderId="0" xfId="0" applyFont="1" applyAlignment="1">
      <alignment horizontal="centerContinuous"/>
    </xf>
    <xf numFmtId="0" fontId="3" fillId="0" borderId="0" xfId="0" applyFont="1" applyAlignment="1">
      <alignment vertical="center"/>
    </xf>
    <xf numFmtId="0" fontId="3" fillId="0" borderId="5" xfId="0" applyFont="1" applyBorder="1"/>
    <xf numFmtId="0" fontId="3" fillId="0" borderId="7" xfId="0" applyFont="1" applyBorder="1"/>
    <xf numFmtId="0" fontId="3" fillId="0" borderId="12" xfId="0" applyFont="1" applyBorder="1" applyAlignment="1">
      <alignment vertical="center"/>
    </xf>
    <xf numFmtId="0" fontId="3" fillId="0" borderId="15" xfId="0" applyFont="1" applyBorder="1" applyAlignment="1">
      <alignment vertical="center"/>
    </xf>
    <xf numFmtId="0" fontId="6" fillId="0" borderId="0" xfId="0" applyFont="1" applyAlignment="1">
      <alignment horizontal="centerContinuous"/>
    </xf>
    <xf numFmtId="0" fontId="3" fillId="0" borderId="21" xfId="0" applyFont="1" applyBorder="1" applyAlignment="1">
      <alignment vertical="center"/>
    </xf>
    <xf numFmtId="0" fontId="4" fillId="0" borderId="0" xfId="0" applyFont="1" applyAlignment="1">
      <alignment vertical="center"/>
    </xf>
    <xf numFmtId="0" fontId="0" fillId="0" borderId="25" xfId="0" applyBorder="1"/>
    <xf numFmtId="0" fontId="0" fillId="0" borderId="26" xfId="0" applyBorder="1"/>
    <xf numFmtId="0" fontId="3" fillId="4" borderId="4" xfId="0" applyFont="1" applyFill="1" applyBorder="1" applyAlignment="1">
      <alignment horizontal="center"/>
    </xf>
    <xf numFmtId="0" fontId="3" fillId="3" borderId="4" xfId="0" applyFont="1" applyFill="1" applyBorder="1" applyAlignment="1">
      <alignment horizontal="center"/>
    </xf>
    <xf numFmtId="0" fontId="3" fillId="2" borderId="4" xfId="0" applyFont="1" applyFill="1" applyBorder="1" applyAlignment="1">
      <alignment horizontal="center"/>
    </xf>
    <xf numFmtId="0" fontId="3" fillId="7" borderId="4" xfId="0" applyFont="1" applyFill="1" applyBorder="1" applyAlignment="1">
      <alignment horizontal="center"/>
    </xf>
    <xf numFmtId="0" fontId="3" fillId="6" borderId="6" xfId="0" applyFont="1" applyFill="1" applyBorder="1" applyAlignment="1">
      <alignment horizontal="center"/>
    </xf>
    <xf numFmtId="0" fontId="3" fillId="4" borderId="1" xfId="0" applyFont="1" applyFill="1" applyBorder="1" applyProtection="1">
      <protection locked="0"/>
    </xf>
    <xf numFmtId="42" fontId="3" fillId="4" borderId="1" xfId="0" applyNumberFormat="1" applyFont="1" applyFill="1" applyBorder="1" applyProtection="1">
      <protection locked="0"/>
    </xf>
    <xf numFmtId="0" fontId="3" fillId="5" borderId="1" xfId="0" applyFont="1" applyFill="1" applyBorder="1" applyProtection="1">
      <protection locked="0"/>
    </xf>
    <xf numFmtId="44" fontId="3" fillId="5" borderId="1" xfId="0" applyNumberFormat="1" applyFont="1" applyFill="1" applyBorder="1" applyProtection="1">
      <protection locked="0"/>
    </xf>
    <xf numFmtId="0" fontId="6" fillId="0" borderId="0" xfId="0" applyFont="1"/>
    <xf numFmtId="0" fontId="6" fillId="4" borderId="1" xfId="0" applyFont="1" applyFill="1" applyBorder="1" applyAlignment="1" applyProtection="1">
      <alignment horizontal="center"/>
      <protection locked="0"/>
    </xf>
    <xf numFmtId="0" fontId="10" fillId="0" borderId="19" xfId="2" applyFont="1" applyBorder="1" applyAlignment="1">
      <alignment horizontal="left" vertical="center" wrapText="1"/>
    </xf>
    <xf numFmtId="0" fontId="10" fillId="0" borderId="20" xfId="2" applyFont="1" applyBorder="1" applyAlignment="1">
      <alignment horizontal="left" vertical="center" wrapText="1"/>
    </xf>
    <xf numFmtId="0" fontId="3" fillId="0" borderId="11" xfId="0" applyFont="1" applyBorder="1" applyAlignment="1">
      <alignment horizontal="left" vertical="top" wrapText="1"/>
    </xf>
    <xf numFmtId="0" fontId="3" fillId="0" borderId="7" xfId="0" applyFont="1" applyBorder="1" applyAlignment="1">
      <alignment horizontal="left" vertical="top" wrapText="1"/>
    </xf>
    <xf numFmtId="0" fontId="3" fillId="0" borderId="0" xfId="0" applyFont="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xf>
    <xf numFmtId="0" fontId="3" fillId="0" borderId="4" xfId="0" applyFont="1" applyBorder="1" applyAlignment="1">
      <alignment horizontal="left" vertical="top"/>
    </xf>
    <xf numFmtId="0" fontId="10" fillId="0" borderId="0" xfId="2" applyFont="1" applyBorder="1" applyAlignment="1">
      <alignment vertical="center" wrapText="1"/>
    </xf>
    <xf numFmtId="0" fontId="10" fillId="0" borderId="5" xfId="2" applyFont="1" applyBorder="1" applyAlignment="1">
      <alignment vertical="center" wrapText="1"/>
    </xf>
    <xf numFmtId="0" fontId="3" fillId="0" borderId="2" xfId="0" applyFont="1" applyBorder="1" applyAlignment="1">
      <alignment vertical="top"/>
    </xf>
    <xf numFmtId="0" fontId="3" fillId="0" borderId="10" xfId="0" applyFont="1" applyBorder="1" applyAlignment="1">
      <alignment vertical="top"/>
    </xf>
    <xf numFmtId="0" fontId="3" fillId="0" borderId="3" xfId="0" applyFont="1" applyBorder="1" applyAlignment="1">
      <alignment vertical="top"/>
    </xf>
    <xf numFmtId="0" fontId="10" fillId="0" borderId="0" xfId="2" applyFont="1" applyBorder="1" applyAlignment="1">
      <alignment vertical="center"/>
    </xf>
    <xf numFmtId="0" fontId="3" fillId="0" borderId="2" xfId="0" applyFont="1" applyBorder="1" applyAlignment="1">
      <alignment vertical="center"/>
    </xf>
    <xf numFmtId="0" fontId="3" fillId="0" borderId="4" xfId="0" applyFont="1" applyBorder="1" applyAlignment="1">
      <alignment vertical="center"/>
    </xf>
    <xf numFmtId="0" fontId="3" fillId="0" borderId="18" xfId="0" applyFont="1" applyBorder="1" applyAlignment="1">
      <alignment vertical="center"/>
    </xf>
    <xf numFmtId="0" fontId="10" fillId="0" borderId="19" xfId="2" applyFont="1" applyBorder="1" applyAlignment="1">
      <alignment horizontal="lef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19" xfId="0" applyFont="1" applyBorder="1" applyAlignment="1">
      <alignment vertical="center"/>
    </xf>
    <xf numFmtId="0" fontId="3" fillId="0" borderId="19" xfId="0" applyFont="1" applyBorder="1" applyAlignment="1">
      <alignment vertical="center" wrapText="1"/>
    </xf>
    <xf numFmtId="0" fontId="3" fillId="0" borderId="20" xfId="0" applyFont="1" applyBorder="1" applyAlignment="1">
      <alignment vertical="center" wrapText="1"/>
    </xf>
    <xf numFmtId="0" fontId="3" fillId="0" borderId="28" xfId="0" applyFont="1" applyBorder="1" applyAlignment="1">
      <alignment vertical="center"/>
    </xf>
    <xf numFmtId="0" fontId="3" fillId="0" borderId="23" xfId="0" applyFont="1" applyBorder="1" applyAlignment="1">
      <alignment vertical="center"/>
    </xf>
    <xf numFmtId="0" fontId="3" fillId="0" borderId="29" xfId="0" applyFont="1" applyBorder="1" applyAlignment="1">
      <alignment vertical="center"/>
    </xf>
    <xf numFmtId="0" fontId="3" fillId="0" borderId="16" xfId="0" applyFont="1" applyBorder="1" applyAlignment="1">
      <alignment vertical="center"/>
    </xf>
    <xf numFmtId="0" fontId="3" fillId="0" borderId="17" xfId="0" applyFont="1" applyBorder="1" applyAlignment="1">
      <alignment vertical="center"/>
    </xf>
    <xf numFmtId="0" fontId="3" fillId="0" borderId="18" xfId="0" applyFont="1" applyBorder="1" applyAlignment="1">
      <alignment horizontal="center" vertical="top"/>
    </xf>
    <xf numFmtId="0" fontId="3" fillId="0" borderId="28" xfId="0" applyFont="1" applyBorder="1" applyAlignment="1">
      <alignment horizontal="center" vertical="top"/>
    </xf>
    <xf numFmtId="0" fontId="3" fillId="0" borderId="25" xfId="0" applyFont="1" applyBorder="1"/>
    <xf numFmtId="0" fontId="3" fillId="4" borderId="0" xfId="0" applyFont="1" applyFill="1" applyProtection="1">
      <protection locked="0"/>
    </xf>
    <xf numFmtId="0" fontId="4" fillId="0" borderId="0" xfId="0" applyFont="1" applyAlignment="1">
      <alignment horizontal="left"/>
    </xf>
    <xf numFmtId="0" fontId="3" fillId="4" borderId="22" xfId="0" applyFont="1" applyFill="1" applyBorder="1" applyProtection="1">
      <protection locked="0"/>
    </xf>
    <xf numFmtId="0" fontId="3" fillId="4" borderId="23" xfId="0" applyFont="1" applyFill="1" applyBorder="1" applyProtection="1">
      <protection locked="0"/>
    </xf>
    <xf numFmtId="0" fontId="3" fillId="4" borderId="24" xfId="0" applyFont="1" applyFill="1" applyBorder="1" applyProtection="1">
      <protection locked="0"/>
    </xf>
    <xf numFmtId="0" fontId="3" fillId="4" borderId="25" xfId="0" applyFont="1" applyFill="1" applyBorder="1" applyProtection="1">
      <protection locked="0"/>
    </xf>
    <xf numFmtId="0" fontId="3" fillId="4" borderId="21" xfId="0" applyFont="1" applyFill="1" applyBorder="1" applyProtection="1">
      <protection locked="0"/>
    </xf>
    <xf numFmtId="0" fontId="3" fillId="4" borderId="26" xfId="0" applyFont="1" applyFill="1" applyBorder="1" applyProtection="1">
      <protection locked="0"/>
    </xf>
    <xf numFmtId="0" fontId="3" fillId="4" borderId="19" xfId="0" applyFont="1" applyFill="1" applyBorder="1" applyProtection="1">
      <protection locked="0"/>
    </xf>
    <xf numFmtId="0" fontId="3" fillId="4" borderId="27" xfId="0" applyFont="1" applyFill="1" applyBorder="1" applyProtection="1">
      <protection locked="0"/>
    </xf>
    <xf numFmtId="0" fontId="9" fillId="0" borderId="0" xfId="2" applyFont="1" applyFill="1"/>
    <xf numFmtId="0" fontId="9" fillId="0" borderId="10" xfId="2" applyFont="1" applyBorder="1"/>
    <xf numFmtId="0" fontId="9" fillId="0" borderId="0" xfId="2" applyFont="1" applyFill="1" applyBorder="1"/>
    <xf numFmtId="0" fontId="9" fillId="0" borderId="5" xfId="2" applyFont="1" applyFill="1" applyBorder="1"/>
    <xf numFmtId="0" fontId="8" fillId="0" borderId="10" xfId="2" applyBorder="1"/>
    <xf numFmtId="0" fontId="8" fillId="0" borderId="3" xfId="2" applyBorder="1"/>
    <xf numFmtId="0" fontId="3" fillId="0" borderId="0" xfId="0" applyFont="1" applyAlignment="1">
      <alignment horizontal="left"/>
    </xf>
    <xf numFmtId="0" fontId="6" fillId="0" borderId="0" xfId="0" applyFont="1" applyAlignment="1">
      <alignment horizontal="left"/>
    </xf>
    <xf numFmtId="0" fontId="7" fillId="0" borderId="0" xfId="0" applyFont="1" applyAlignment="1">
      <alignment horizontal="center"/>
    </xf>
    <xf numFmtId="0" fontId="5" fillId="0" borderId="0" xfId="0" applyFont="1" applyAlignment="1">
      <alignment horizontal="center"/>
    </xf>
    <xf numFmtId="0" fontId="7" fillId="0" borderId="0" xfId="0" applyFont="1" applyAlignment="1">
      <alignment horizontal="left"/>
    </xf>
    <xf numFmtId="0" fontId="5" fillId="0" borderId="0" xfId="0" applyFont="1" applyAlignment="1">
      <alignment horizontal="left"/>
    </xf>
    <xf numFmtId="0" fontId="3" fillId="0" borderId="0" xfId="0" applyFont="1" applyAlignment="1">
      <alignment wrapText="1"/>
    </xf>
    <xf numFmtId="0" fontId="4" fillId="0" borderId="0" xfId="0" applyFont="1" applyAlignment="1">
      <alignment horizontal="right" vertical="center"/>
    </xf>
    <xf numFmtId="9" fontId="3" fillId="0" borderId="0" xfId="1" applyFont="1"/>
    <xf numFmtId="9" fontId="3" fillId="0" borderId="0" xfId="0" applyNumberFormat="1" applyFont="1"/>
    <xf numFmtId="3" fontId="3" fillId="11" borderId="1" xfId="0" applyNumberFormat="1" applyFont="1" applyFill="1" applyBorder="1" applyAlignment="1">
      <alignment vertical="center"/>
    </xf>
    <xf numFmtId="3" fontId="3" fillId="10" borderId="1" xfId="0" applyNumberFormat="1" applyFont="1" applyFill="1" applyBorder="1" applyProtection="1">
      <protection locked="0"/>
    </xf>
    <xf numFmtId="9" fontId="3" fillId="11" borderId="1" xfId="1" applyFont="1" applyFill="1" applyBorder="1" applyAlignment="1"/>
    <xf numFmtId="9" fontId="3" fillId="11" borderId="1" xfId="1" applyFont="1" applyFill="1" applyBorder="1"/>
    <xf numFmtId="44" fontId="3" fillId="11" borderId="1" xfId="0" applyNumberFormat="1" applyFont="1" applyFill="1" applyBorder="1" applyAlignment="1">
      <alignment vertical="center"/>
    </xf>
    <xf numFmtId="3" fontId="3" fillId="10" borderId="1" xfId="0" applyNumberFormat="1" applyFont="1" applyFill="1" applyBorder="1" applyAlignment="1" applyProtection="1">
      <alignment vertical="center"/>
      <protection locked="0"/>
    </xf>
    <xf numFmtId="44" fontId="3" fillId="10" borderId="1" xfId="0" applyNumberFormat="1" applyFont="1" applyFill="1" applyBorder="1" applyAlignment="1" applyProtection="1">
      <alignment vertical="center"/>
      <protection locked="0"/>
    </xf>
    <xf numFmtId="0" fontId="3" fillId="10" borderId="1" xfId="0" applyFont="1" applyFill="1" applyBorder="1" applyProtection="1">
      <protection locked="0"/>
    </xf>
    <xf numFmtId="0" fontId="12" fillId="0" borderId="0" xfId="0" applyFont="1"/>
    <xf numFmtId="0" fontId="4" fillId="0" borderId="0" xfId="0" applyFont="1" applyAlignment="1">
      <alignment horizontal="center" vertical="top" wrapText="1"/>
    </xf>
    <xf numFmtId="164" fontId="3" fillId="10" borderId="1" xfId="0" applyNumberFormat="1" applyFont="1" applyFill="1" applyBorder="1" applyProtection="1">
      <protection locked="0"/>
    </xf>
    <xf numFmtId="0" fontId="0" fillId="0" borderId="0" xfId="0" applyAlignment="1">
      <alignment wrapText="1"/>
    </xf>
    <xf numFmtId="0" fontId="3" fillId="10" borderId="1" xfId="0" applyFont="1" applyFill="1" applyBorder="1" applyAlignment="1" applyProtection="1">
      <alignment horizontal="left" wrapText="1"/>
      <protection locked="0"/>
    </xf>
    <xf numFmtId="0" fontId="4" fillId="10" borderId="1" xfId="0" applyFont="1" applyFill="1" applyBorder="1" applyAlignment="1" applyProtection="1">
      <alignment horizontal="center"/>
      <protection locked="0"/>
    </xf>
    <xf numFmtId="0" fontId="4" fillId="10" borderId="1" xfId="0" applyFont="1" applyFill="1" applyBorder="1" applyAlignment="1" applyProtection="1">
      <alignment horizontal="left"/>
      <protection locked="0"/>
    </xf>
    <xf numFmtId="0" fontId="3" fillId="9" borderId="1" xfId="0" applyFont="1" applyFill="1" applyBorder="1" applyAlignment="1">
      <alignment horizontal="center"/>
    </xf>
    <xf numFmtId="0" fontId="3" fillId="0" borderId="19" xfId="0" applyFont="1" applyBorder="1" applyAlignment="1">
      <alignment horizontal="center"/>
    </xf>
    <xf numFmtId="3" fontId="3" fillId="10" borderId="30" xfId="0" applyNumberFormat="1" applyFont="1" applyFill="1" applyBorder="1" applyAlignment="1" applyProtection="1">
      <alignment horizontal="center"/>
      <protection locked="0"/>
    </xf>
    <xf numFmtId="3" fontId="3" fillId="10" borderId="31" xfId="0" applyNumberFormat="1" applyFont="1" applyFill="1" applyBorder="1" applyAlignment="1" applyProtection="1">
      <alignment horizontal="center"/>
      <protection locked="0"/>
    </xf>
    <xf numFmtId="42" fontId="3" fillId="10" borderId="30" xfId="0" applyNumberFormat="1" applyFont="1" applyFill="1" applyBorder="1" applyProtection="1">
      <protection locked="0"/>
    </xf>
    <xf numFmtId="42" fontId="3" fillId="10" borderId="31" xfId="0" applyNumberFormat="1" applyFont="1" applyFill="1" applyBorder="1" applyProtection="1">
      <protection locked="0"/>
    </xf>
    <xf numFmtId="3" fontId="3" fillId="11" borderId="30" xfId="0" applyNumberFormat="1" applyFont="1" applyFill="1" applyBorder="1" applyAlignment="1">
      <alignment horizontal="right" vertical="center"/>
    </xf>
    <xf numFmtId="3" fontId="3" fillId="11" borderId="31" xfId="0" applyNumberFormat="1" applyFont="1" applyFill="1" applyBorder="1" applyAlignment="1">
      <alignment horizontal="right" vertical="center"/>
    </xf>
    <xf numFmtId="3" fontId="3" fillId="10" borderId="30" xfId="0" applyNumberFormat="1" applyFont="1" applyFill="1" applyBorder="1" applyAlignment="1" applyProtection="1">
      <alignment vertical="center"/>
      <protection locked="0"/>
    </xf>
    <xf numFmtId="3" fontId="3" fillId="10" borderId="31" xfId="0" applyNumberFormat="1" applyFont="1" applyFill="1" applyBorder="1" applyAlignment="1" applyProtection="1">
      <alignment vertical="center"/>
      <protection locked="0"/>
    </xf>
    <xf numFmtId="3" fontId="3" fillId="11" borderId="30" xfId="0" applyNumberFormat="1" applyFont="1" applyFill="1" applyBorder="1" applyAlignment="1">
      <alignment vertical="center"/>
    </xf>
    <xf numFmtId="3" fontId="3" fillId="11" borderId="31" xfId="0" applyNumberFormat="1" applyFont="1" applyFill="1" applyBorder="1" applyAlignment="1">
      <alignment vertical="center"/>
    </xf>
    <xf numFmtId="164" fontId="3" fillId="10" borderId="30" xfId="0" applyNumberFormat="1" applyFont="1" applyFill="1" applyBorder="1" applyAlignment="1" applyProtection="1">
      <alignment vertical="center"/>
      <protection locked="0"/>
    </xf>
    <xf numFmtId="164" fontId="3" fillId="10" borderId="31" xfId="0" applyNumberFormat="1" applyFont="1" applyFill="1" applyBorder="1" applyAlignment="1" applyProtection="1">
      <alignment vertical="center"/>
      <protection locked="0"/>
    </xf>
    <xf numFmtId="0" fontId="3" fillId="10" borderId="30" xfId="0" applyFont="1" applyFill="1" applyBorder="1" applyProtection="1">
      <protection locked="0"/>
    </xf>
    <xf numFmtId="0" fontId="3" fillId="10" borderId="31" xfId="0" applyFont="1" applyFill="1" applyBorder="1" applyProtection="1">
      <protection locked="0"/>
    </xf>
    <xf numFmtId="164" fontId="3" fillId="11" borderId="30" xfId="0" applyNumberFormat="1" applyFont="1" applyFill="1" applyBorder="1" applyAlignment="1">
      <alignment vertical="center"/>
    </xf>
    <xf numFmtId="164" fontId="3" fillId="11" borderId="31" xfId="0" applyNumberFormat="1" applyFont="1" applyFill="1" applyBorder="1" applyAlignment="1">
      <alignment vertical="center"/>
    </xf>
    <xf numFmtId="164" fontId="3" fillId="10" borderId="30" xfId="0" applyNumberFormat="1" applyFont="1" applyFill="1" applyBorder="1" applyAlignment="1" applyProtection="1">
      <alignment horizontal="center"/>
      <protection locked="0"/>
    </xf>
    <xf numFmtId="164" fontId="3" fillId="10" borderId="31" xfId="0" applyNumberFormat="1" applyFont="1" applyFill="1" applyBorder="1" applyAlignment="1" applyProtection="1">
      <alignment horizontal="center"/>
      <protection locked="0"/>
    </xf>
    <xf numFmtId="42" fontId="3" fillId="11" borderId="30" xfId="0" applyNumberFormat="1" applyFont="1" applyFill="1" applyBorder="1"/>
    <xf numFmtId="42" fontId="3" fillId="11" borderId="31" xfId="0" applyNumberFormat="1" applyFont="1" applyFill="1" applyBorder="1"/>
    <xf numFmtId="3" fontId="3" fillId="11" borderId="30" xfId="0" applyNumberFormat="1" applyFont="1" applyFill="1" applyBorder="1"/>
    <xf numFmtId="3" fontId="3" fillId="11" borderId="31" xfId="0" applyNumberFormat="1" applyFont="1" applyFill="1" applyBorder="1"/>
    <xf numFmtId="42" fontId="11" fillId="11" borderId="30" xfId="0" applyNumberFormat="1" applyFont="1" applyFill="1" applyBorder="1"/>
    <xf numFmtId="42" fontId="11" fillId="11" borderId="31" xfId="0" applyNumberFormat="1" applyFont="1" applyFill="1" applyBorder="1"/>
    <xf numFmtId="42" fontId="11" fillId="11" borderId="30" xfId="0" applyNumberFormat="1" applyFont="1" applyFill="1" applyBorder="1" applyAlignment="1">
      <alignment horizontal="center"/>
    </xf>
    <xf numFmtId="42" fontId="11" fillId="11" borderId="31" xfId="0" applyNumberFormat="1" applyFont="1" applyFill="1" applyBorder="1" applyAlignment="1">
      <alignment horizontal="center"/>
    </xf>
    <xf numFmtId="0" fontId="4" fillId="8" borderId="1" xfId="0" applyFont="1" applyFill="1" applyBorder="1" applyAlignment="1">
      <alignment horizontal="center"/>
    </xf>
  </cellXfs>
  <cellStyles count="3">
    <cellStyle name="Hyperlink" xfId="2" builtinId="8"/>
    <cellStyle name="Normal" xfId="0" builtinId="0"/>
    <cellStyle name="Percent" xfId="1" builtinId="5"/>
  </cellStyles>
  <dxfs count="26">
    <dxf>
      <fill>
        <patternFill patternType="lightGray"/>
      </fill>
    </dxf>
    <dxf>
      <fill>
        <patternFill patternType="lightGray">
          <fgColor theme="1"/>
          <bgColor auto="1"/>
        </patternFill>
      </fill>
    </dxf>
    <dxf>
      <fill>
        <patternFill patternType="lightGray"/>
      </fill>
    </dxf>
    <dxf>
      <fill>
        <patternFill patternType="lightGray">
          <fgColor theme="1"/>
          <bgColor auto="1"/>
        </patternFill>
      </fill>
    </dxf>
    <dxf>
      <fill>
        <patternFill patternType="gray125">
          <fgColor auto="1"/>
          <bgColor theme="0" tint="-0.14993743705557422"/>
        </patternFill>
      </fill>
    </dxf>
    <dxf>
      <fill>
        <patternFill patternType="gray125">
          <fgColor auto="1"/>
          <bgColor theme="0" tint="-0.14993743705557422"/>
        </patternFill>
      </fill>
    </dxf>
    <dxf>
      <fill>
        <patternFill patternType="gray125">
          <fgColor auto="1"/>
          <bgColor theme="0" tint="-0.14993743705557422"/>
        </patternFill>
      </fill>
    </dxf>
    <dxf>
      <fill>
        <patternFill patternType="gray125">
          <fgColor auto="1"/>
          <bgColor theme="0" tint="-0.14993743705557422"/>
        </patternFill>
      </fill>
    </dxf>
    <dxf>
      <fill>
        <patternFill patternType="gray125">
          <fgColor auto="1"/>
          <bgColor theme="0" tint="-0.14993743705557422"/>
        </patternFill>
      </fill>
    </dxf>
    <dxf>
      <fill>
        <patternFill patternType="lightGray">
          <bgColor theme="9" tint="0.59996337778862885"/>
        </patternFill>
      </fill>
    </dxf>
    <dxf>
      <fill>
        <patternFill patternType="lightGray">
          <bgColor theme="9" tint="0.59996337778862885"/>
        </patternFill>
      </fill>
    </dxf>
    <dxf>
      <fill>
        <patternFill patternType="lightGray"/>
      </fill>
    </dxf>
    <dxf>
      <fill>
        <patternFill patternType="lightGray">
          <fgColor theme="1"/>
          <bgColor auto="1"/>
        </patternFill>
      </fill>
    </dxf>
    <dxf>
      <fill>
        <patternFill patternType="lightGray"/>
      </fill>
    </dxf>
    <dxf>
      <fill>
        <patternFill patternType="lightGray">
          <fgColor theme="1"/>
          <bgColor auto="1"/>
        </patternFill>
      </fill>
    </dxf>
    <dxf>
      <fill>
        <patternFill patternType="gray125">
          <fgColor auto="1"/>
          <bgColor theme="0" tint="-0.14993743705557422"/>
        </patternFill>
      </fill>
    </dxf>
    <dxf>
      <fill>
        <patternFill patternType="gray125">
          <fgColor auto="1"/>
          <bgColor theme="0" tint="-0.14993743705557422"/>
        </patternFill>
      </fill>
    </dxf>
    <dxf>
      <fill>
        <patternFill patternType="gray125">
          <fgColor auto="1"/>
          <bgColor theme="0" tint="-0.14993743705557422"/>
        </patternFill>
      </fill>
    </dxf>
    <dxf>
      <fill>
        <patternFill patternType="gray125">
          <fgColor auto="1"/>
          <bgColor theme="0" tint="-0.14993743705557422"/>
        </patternFill>
      </fill>
    </dxf>
    <dxf>
      <fill>
        <patternFill patternType="gray125">
          <fgColor auto="1"/>
          <bgColor theme="0" tint="-0.14993743705557422"/>
        </patternFill>
      </fill>
    </dxf>
    <dxf>
      <fill>
        <patternFill patternType="lightGray">
          <bgColor theme="9" tint="0.59996337778862885"/>
        </patternFill>
      </fill>
    </dxf>
    <dxf>
      <fill>
        <patternFill patternType="solid"/>
      </fill>
    </dxf>
    <dxf>
      <fill>
        <patternFill patternType="solid"/>
      </fill>
    </dxf>
    <dxf>
      <fill>
        <patternFill patternType="solid"/>
      </fill>
    </dxf>
    <dxf>
      <fill>
        <patternFill patternType="solid"/>
      </fill>
    </dxf>
    <dxf>
      <fill>
        <patternFill patternType="solid"/>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0</xdr:row>
      <xdr:rowOff>0</xdr:rowOff>
    </xdr:from>
    <xdr:to>
      <xdr:col>2</xdr:col>
      <xdr:colOff>434340</xdr:colOff>
      <xdr:row>6</xdr:row>
      <xdr:rowOff>2381</xdr:rowOff>
    </xdr:to>
    <xdr:pic>
      <xdr:nvPicPr>
        <xdr:cNvPr id="2" name="Picture 1" descr="Homepage | California Air Resources Board">
          <a:extLst>
            <a:ext uri="{FF2B5EF4-FFF2-40B4-BE49-F238E27FC236}">
              <a16:creationId xmlns:a16="http://schemas.microsoft.com/office/drawing/2014/main" id="{ABB2D2DF-1995-4DBA-A820-9A30F22B44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0"/>
          <a:ext cx="1781175" cy="13358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1773555</xdr:colOff>
      <xdr:row>5</xdr:row>
      <xdr:rowOff>192881</xdr:rowOff>
    </xdr:to>
    <xdr:pic>
      <xdr:nvPicPr>
        <xdr:cNvPr id="3" name="Picture 2" descr="Homepage | California Air Resources Board">
          <a:extLst>
            <a:ext uri="{FF2B5EF4-FFF2-40B4-BE49-F238E27FC236}">
              <a16:creationId xmlns:a16="http://schemas.microsoft.com/office/drawing/2014/main" id="{E4F8C437-F9C5-48D1-9081-8B8AAF836B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735" y="0"/>
          <a:ext cx="1781175" cy="13358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1781175</xdr:colOff>
      <xdr:row>5</xdr:row>
      <xdr:rowOff>192881</xdr:rowOff>
    </xdr:to>
    <xdr:pic>
      <xdr:nvPicPr>
        <xdr:cNvPr id="2" name="Picture 1" descr="Homepage | California Air Resources Board">
          <a:extLst>
            <a:ext uri="{FF2B5EF4-FFF2-40B4-BE49-F238E27FC236}">
              <a16:creationId xmlns:a16="http://schemas.microsoft.com/office/drawing/2014/main" id="{242ACD33-FB52-4959-BEA7-E062D63046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175" y="0"/>
          <a:ext cx="1781175" cy="13454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2</xdr:col>
      <xdr:colOff>133350</xdr:colOff>
      <xdr:row>4</xdr:row>
      <xdr:rowOff>211932</xdr:rowOff>
    </xdr:to>
    <xdr:pic>
      <xdr:nvPicPr>
        <xdr:cNvPr id="4" name="Picture 3" descr="Homepage | California Air Resources Board">
          <a:extLst>
            <a:ext uri="{FF2B5EF4-FFF2-40B4-BE49-F238E27FC236}">
              <a16:creationId xmlns:a16="http://schemas.microsoft.com/office/drawing/2014/main" id="{6A3822D5-F8A2-421B-951F-36BF6EFBE8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5" y="1"/>
          <a:ext cx="1514475" cy="11358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ww2.arb.ca.gov/our-work/programs/low-carbon-fuel-standard/lcfs-guidance-documents-user-guides-and-faqs" TargetMode="External"/><Relationship Id="rId7" Type="http://schemas.openxmlformats.org/officeDocument/2006/relationships/vmlDrawing" Target="../drawings/vmlDrawing1.vml"/><Relationship Id="rId2" Type="http://schemas.openxmlformats.org/officeDocument/2006/relationships/hyperlink" Target="https://ww2.arb.ca.gov/our-work/programs/low-carbon-fuel-standard/lcfs-guidance-documents-user-guides-and-faqs" TargetMode="External"/><Relationship Id="rId1" Type="http://schemas.openxmlformats.org/officeDocument/2006/relationships/hyperlink" Target="https://ww2.arb.ca.gov/our-work/programs/low-carbon-fuel-standard/lcfs-guidance-documents-user-guides-and-faq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2.arb.ca.gov/our-work/programs/low-carbon-fuel-standard/lcfs-guidance-documents-user-guides-and-faqs"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2.arb.ca.gov/our-work/programs/low-carbon-fuel-standard/lcfs-guidance-documents-user-guides-and-faqs"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2.arb.ca.gov/our-work/programs/low-carbon-fuel-standard/lcfs-guidance-documents-user-guides-and-faqs"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3A471-5471-4248-A843-0A2D83E5C74A}">
  <dimension ref="A1:G60"/>
  <sheetViews>
    <sheetView showGridLines="0" tabSelected="1" zoomScaleNormal="100" workbookViewId="0">
      <selection activeCell="F52" sqref="F52"/>
    </sheetView>
  </sheetViews>
  <sheetFormatPr defaultColWidth="8.6640625" defaultRowHeight="13.8" x14ac:dyDescent="0.25"/>
  <cols>
    <col min="1" max="1" width="2.5546875" style="7" customWidth="1"/>
    <col min="2" max="2" width="19.33203125" style="7" customWidth="1"/>
    <col min="3" max="3" width="52.6640625" style="7" customWidth="1"/>
    <col min="4" max="4" width="2.5546875" style="7" customWidth="1"/>
    <col min="5" max="5" width="12.5546875" style="7" customWidth="1"/>
    <col min="6" max="6" width="29.6640625" style="7" bestFit="1" customWidth="1"/>
    <col min="7" max="7" width="2.5546875" style="7" customWidth="1"/>
    <col min="8" max="16384" width="8.6640625" style="7"/>
  </cols>
  <sheetData>
    <row r="1" spans="1:7" ht="18" x14ac:dyDescent="0.35">
      <c r="A1"/>
      <c r="B1" s="12" t="s">
        <v>18</v>
      </c>
      <c r="C1" s="11"/>
      <c r="D1" s="11"/>
      <c r="E1" s="11"/>
      <c r="F1" s="11"/>
    </row>
    <row r="2" spans="1:7" ht="18" x14ac:dyDescent="0.35">
      <c r="B2" s="12" t="s">
        <v>19</v>
      </c>
      <c r="C2" s="11"/>
      <c r="D2" s="11"/>
      <c r="E2" s="11"/>
      <c r="F2" s="11"/>
    </row>
    <row r="3" spans="1:7" ht="18" x14ac:dyDescent="0.35">
      <c r="B3" s="12" t="s">
        <v>23</v>
      </c>
      <c r="C3" s="11"/>
      <c r="D3" s="11"/>
      <c r="E3" s="11"/>
      <c r="F3" s="11"/>
    </row>
    <row r="5" spans="1:7" ht="18" x14ac:dyDescent="0.35">
      <c r="B5" s="12" t="s">
        <v>20</v>
      </c>
      <c r="C5" s="11"/>
      <c r="D5" s="11"/>
      <c r="E5" s="11"/>
      <c r="F5" s="11"/>
    </row>
    <row r="6" spans="1:7" ht="14.4" thickBot="1" x14ac:dyDescent="0.3"/>
    <row r="7" spans="1:7" ht="15.6" x14ac:dyDescent="0.25">
      <c r="A7" s="44" t="s">
        <v>133</v>
      </c>
      <c r="B7" s="45"/>
      <c r="C7" s="45"/>
      <c r="D7" s="45"/>
      <c r="E7" s="45"/>
      <c r="F7" s="45"/>
      <c r="G7" s="46"/>
    </row>
    <row r="8" spans="1:7" ht="15.6" x14ac:dyDescent="0.25">
      <c r="A8" s="41" t="s">
        <v>134</v>
      </c>
      <c r="B8" s="38"/>
      <c r="C8" s="38"/>
      <c r="D8" s="38"/>
      <c r="E8" s="38"/>
      <c r="F8" s="38"/>
      <c r="G8" s="39"/>
    </row>
    <row r="9" spans="1:7" ht="15.6" x14ac:dyDescent="0.25">
      <c r="A9" s="41" t="s">
        <v>135</v>
      </c>
      <c r="B9" s="38"/>
      <c r="C9" s="38"/>
      <c r="D9" s="38"/>
      <c r="E9" s="38"/>
      <c r="F9" s="38"/>
      <c r="G9" s="39"/>
    </row>
    <row r="10" spans="1:7" ht="7.5" customHeight="1" x14ac:dyDescent="0.25">
      <c r="A10" s="41"/>
      <c r="B10" s="38"/>
      <c r="C10" s="38"/>
      <c r="D10" s="38"/>
      <c r="E10" s="38"/>
      <c r="F10" s="38"/>
      <c r="G10" s="39"/>
    </row>
    <row r="11" spans="1:7" ht="15.6" x14ac:dyDescent="0.25">
      <c r="A11" s="41" t="s">
        <v>132</v>
      </c>
      <c r="B11" s="38"/>
      <c r="C11" s="38"/>
      <c r="D11" s="38"/>
      <c r="E11" s="38"/>
      <c r="F11" s="38"/>
      <c r="G11" s="39"/>
    </row>
    <row r="12" spans="1:7" ht="15.6" x14ac:dyDescent="0.25">
      <c r="A12" s="41" t="s">
        <v>54</v>
      </c>
      <c r="B12" s="38"/>
      <c r="C12" s="38"/>
      <c r="D12" s="38"/>
      <c r="E12" s="38"/>
      <c r="F12" s="38"/>
      <c r="G12" s="39"/>
    </row>
    <row r="13" spans="1:7" ht="15.6" x14ac:dyDescent="0.25">
      <c r="A13" s="41" t="s">
        <v>55</v>
      </c>
      <c r="B13" s="38"/>
      <c r="C13" s="38"/>
      <c r="D13" s="38"/>
      <c r="E13" s="38"/>
      <c r="F13" s="38"/>
      <c r="G13" s="39"/>
    </row>
    <row r="14" spans="1:7" ht="15.6" x14ac:dyDescent="0.25">
      <c r="A14" s="41" t="s">
        <v>56</v>
      </c>
      <c r="B14" s="38"/>
      <c r="C14" s="38"/>
      <c r="D14" s="38"/>
      <c r="E14" s="38"/>
      <c r="F14" s="38"/>
      <c r="G14" s="39"/>
    </row>
    <row r="15" spans="1:7" ht="16.2" thickBot="1" x14ac:dyDescent="0.3">
      <c r="A15" s="40" t="s">
        <v>57</v>
      </c>
      <c r="B15" s="36"/>
      <c r="C15" s="36"/>
      <c r="D15" s="36"/>
      <c r="E15" s="36"/>
      <c r="F15" s="36"/>
      <c r="G15" s="37"/>
    </row>
    <row r="17" spans="1:6" ht="16.2" thickBot="1" x14ac:dyDescent="0.35">
      <c r="A17" s="2" t="s">
        <v>25</v>
      </c>
    </row>
    <row r="18" spans="1:6" s="1" customFormat="1" ht="15.6" x14ac:dyDescent="0.3">
      <c r="A18" s="48">
        <v>1</v>
      </c>
      <c r="B18" s="76" t="s">
        <v>65</v>
      </c>
      <c r="C18" s="79"/>
      <c r="D18" s="79"/>
      <c r="E18" s="79"/>
      <c r="F18" s="80"/>
    </row>
    <row r="19" spans="1:6" s="1" customFormat="1" ht="15.6" x14ac:dyDescent="0.3">
      <c r="A19" s="49"/>
      <c r="B19" s="47" t="s">
        <v>58</v>
      </c>
      <c r="C19" s="42"/>
      <c r="D19" s="42"/>
      <c r="E19" s="42"/>
      <c r="F19" s="43"/>
    </row>
    <row r="20" spans="1:6" s="1" customFormat="1" ht="15.6" x14ac:dyDescent="0.3">
      <c r="A20" s="49"/>
      <c r="B20" s="77" t="s">
        <v>66</v>
      </c>
      <c r="C20" s="77"/>
      <c r="D20" s="77"/>
      <c r="E20" s="77"/>
      <c r="F20" s="78"/>
    </row>
    <row r="21" spans="1:6" s="1" customFormat="1" ht="15.6" x14ac:dyDescent="0.3">
      <c r="A21" s="50"/>
      <c r="B21" s="51" t="s">
        <v>59</v>
      </c>
      <c r="C21" s="34"/>
      <c r="D21" s="34"/>
      <c r="E21" s="34"/>
      <c r="F21" s="35"/>
    </row>
    <row r="22" spans="1:6" s="1" customFormat="1" ht="15.6" x14ac:dyDescent="0.3">
      <c r="A22" s="63">
        <v>2</v>
      </c>
      <c r="B22" s="58" t="s">
        <v>62</v>
      </c>
      <c r="C22" s="58"/>
      <c r="D22" s="58"/>
      <c r="E22" s="58"/>
      <c r="F22" s="59"/>
    </row>
    <row r="23" spans="1:6" s="1" customFormat="1" ht="15.6" x14ac:dyDescent="0.3">
      <c r="A23" s="62"/>
      <c r="B23" s="54" t="s">
        <v>63</v>
      </c>
      <c r="C23" s="55"/>
      <c r="D23" s="55"/>
      <c r="E23" s="55"/>
      <c r="F23" s="56"/>
    </row>
    <row r="24" spans="1:6" s="1" customFormat="1" ht="18.75" customHeight="1" x14ac:dyDescent="0.3">
      <c r="A24" s="16">
        <v>3</v>
      </c>
      <c r="B24" s="52" t="s">
        <v>115</v>
      </c>
      <c r="C24" s="52"/>
      <c r="D24" s="52"/>
      <c r="E24" s="52"/>
      <c r="F24" s="53"/>
    </row>
    <row r="25" spans="1:6" s="1" customFormat="1" ht="15.75" customHeight="1" x14ac:dyDescent="0.3">
      <c r="A25" s="57">
        <v>4</v>
      </c>
      <c r="B25" s="58" t="s">
        <v>60</v>
      </c>
      <c r="C25" s="58"/>
      <c r="D25" s="58"/>
      <c r="E25" s="58"/>
      <c r="F25" s="59"/>
    </row>
    <row r="26" spans="1:6" s="1" customFormat="1" ht="15.6" x14ac:dyDescent="0.3">
      <c r="A26" s="50"/>
      <c r="B26" s="54" t="s">
        <v>61</v>
      </c>
      <c r="C26" s="55"/>
      <c r="D26" s="55"/>
      <c r="E26" s="55"/>
      <c r="F26" s="56"/>
    </row>
    <row r="27" spans="1:6" s="1" customFormat="1" ht="15.75" customHeight="1" x14ac:dyDescent="0.3">
      <c r="A27" s="16">
        <v>5</v>
      </c>
      <c r="B27" s="52" t="s">
        <v>110</v>
      </c>
      <c r="C27" s="52"/>
      <c r="D27" s="52"/>
      <c r="E27" s="52"/>
      <c r="F27" s="53"/>
    </row>
    <row r="28" spans="1:6" s="1" customFormat="1" ht="15.75" customHeight="1" thickBot="1" x14ac:dyDescent="0.35">
      <c r="A28" s="17">
        <v>6</v>
      </c>
      <c r="B28" s="60" t="s">
        <v>111</v>
      </c>
      <c r="C28" s="60"/>
      <c r="D28" s="60"/>
      <c r="E28" s="60"/>
      <c r="F28" s="61"/>
    </row>
    <row r="29" spans="1:6" ht="14.4" thickBot="1" x14ac:dyDescent="0.3"/>
    <row r="30" spans="1:6" ht="15.6" x14ac:dyDescent="0.3">
      <c r="E30" s="9" t="s">
        <v>26</v>
      </c>
      <c r="F30" s="10"/>
    </row>
    <row r="31" spans="1:6" ht="15.6" x14ac:dyDescent="0.3">
      <c r="B31" s="2" t="s">
        <v>21</v>
      </c>
      <c r="C31" s="33"/>
      <c r="E31" s="23" t="s">
        <v>27</v>
      </c>
      <c r="F31" s="14" t="s">
        <v>30</v>
      </c>
    </row>
    <row r="32" spans="1:6" ht="15.6" x14ac:dyDescent="0.3">
      <c r="B32" s="2" t="s">
        <v>22</v>
      </c>
      <c r="C32" s="33"/>
      <c r="E32" s="24" t="s">
        <v>28</v>
      </c>
      <c r="F32" s="14" t="s">
        <v>31</v>
      </c>
    </row>
    <row r="33" spans="2:6" ht="15.6" x14ac:dyDescent="0.3">
      <c r="B33" s="2" t="s">
        <v>24</v>
      </c>
      <c r="C33" s="33">
        <v>2025</v>
      </c>
      <c r="E33" s="25" t="s">
        <v>29</v>
      </c>
      <c r="F33" s="14" t="s">
        <v>45</v>
      </c>
    </row>
    <row r="34" spans="2:6" ht="15.6" x14ac:dyDescent="0.3">
      <c r="B34" s="32" t="s">
        <v>49</v>
      </c>
      <c r="C34" s="33"/>
      <c r="E34" s="26" t="s">
        <v>46</v>
      </c>
      <c r="F34" s="14" t="s">
        <v>47</v>
      </c>
    </row>
    <row r="35" spans="2:6" ht="16.2" thickBot="1" x14ac:dyDescent="0.35">
      <c r="E35" s="27" t="s">
        <v>43</v>
      </c>
      <c r="F35" s="15" t="s">
        <v>44</v>
      </c>
    </row>
    <row r="39" spans="2:6" hidden="1" x14ac:dyDescent="0.25">
      <c r="B39" s="7" t="s">
        <v>48</v>
      </c>
      <c r="C39" s="7" t="s">
        <v>50</v>
      </c>
    </row>
    <row r="40" spans="2:6" hidden="1" x14ac:dyDescent="0.25">
      <c r="B40" s="7" t="s">
        <v>48</v>
      </c>
      <c r="C40" s="7" t="s">
        <v>51</v>
      </c>
    </row>
    <row r="41" spans="2:6" hidden="1" x14ac:dyDescent="0.25">
      <c r="B41" s="7" t="s">
        <v>48</v>
      </c>
      <c r="C41" s="7" t="s">
        <v>52</v>
      </c>
    </row>
    <row r="42" spans="2:6" hidden="1" x14ac:dyDescent="0.25">
      <c r="B42" s="7" t="s">
        <v>48</v>
      </c>
      <c r="C42" s="7" t="s">
        <v>109</v>
      </c>
    </row>
    <row r="43" spans="2:6" hidden="1" x14ac:dyDescent="0.25">
      <c r="B43" s="7" t="s">
        <v>48</v>
      </c>
      <c r="C43" s="7" t="b">
        <f>COUNTBLANK(C31:C34)&gt;0</f>
        <v>1</v>
      </c>
    </row>
    <row r="60" spans="3:3" ht="14.4" x14ac:dyDescent="0.3">
      <c r="C60" s="102"/>
    </row>
  </sheetData>
  <sheetProtection algorithmName="SHA-512" hashValue="wvo0xTz/riNYmMYGS1Z8gOtILqlTp3Q3fEhG/Bz/mn3Wn/Vah1wze+rovHjhF0dyySdTErZEnKcPAPz+IBZRUw==" saltValue="vfXhVArEnzR4gIwK8uykCg==" spinCount="100000" sheet="1" objects="1" scenarios="1" insertRows="0"/>
  <dataValidations count="1">
    <dataValidation type="list" allowBlank="1" showInputMessage="1" showErrorMessage="1" sqref="C34" xr:uid="{EABD2DB5-0451-440A-9C23-D9A64C76F68A}">
      <formula1>$C$39:$C$42</formula1>
    </dataValidation>
  </dataValidations>
  <hyperlinks>
    <hyperlink ref="B18" r:id="rId1" tooltip="Link to LCFS Guidance Documents" xr:uid="{EA8A796C-6A2E-4898-A7BE-07D0879AB18F}"/>
    <hyperlink ref="B20" r:id="rId2" tooltip="Link to LCFS Guidance Documents" xr:uid="{64BF0D83-C857-4D61-9806-12970F570C46}"/>
    <hyperlink ref="B20:F20" r:id="rId3" tooltip="Link to LCFS Guidance Documents" display="All EDUs, please review the LCFS guidance 20-03 for more information on using this template for annual " xr:uid="{132E5DAF-E55F-4EE7-B7E4-641CE0F7741B}"/>
    <hyperlink ref="B18:F18" r:id="rId4" tooltip="Link to LCFS Guidance Documents" display="All LSEs, please review the LCFS guidance 20-03 for more information on using this template for annual " xr:uid="{95C7CF42-DAC2-4C61-B9A5-85B6BA8B4C30}"/>
  </hyperlinks>
  <pageMargins left="0.7" right="0.7" top="0.75" bottom="0.75" header="0.3" footer="0.3"/>
  <pageSetup orientation="landscape" r:id="rId5"/>
  <drawing r:id="rId6"/>
  <legacyDrawing r:id="rId7"/>
  <extLst>
    <ext xmlns:x14="http://schemas.microsoft.com/office/spreadsheetml/2009/9/main" uri="{CCE6A557-97BC-4b89-ADB6-D9C93CAAB3DF}">
      <x14:dataValidations xmlns:xm="http://schemas.microsoft.com/office/excel/2006/main" count="1">
        <x14:dataValidation type="list" allowBlank="1" showInputMessage="1" showErrorMessage="1" xr:uid="{EE47513F-087F-44EB-BC85-A72C1C682594}">
          <x14:formula1>
            <xm:f>'EDU Credit Balance'!$D$15:$E$15</xm:f>
          </x14:formula1>
          <xm:sqref>C33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6F505-A699-4023-8B6D-3AB856144149}">
  <dimension ref="A1:S49"/>
  <sheetViews>
    <sheetView showGridLines="0" zoomScaleNormal="100" workbookViewId="0"/>
  </sheetViews>
  <sheetFormatPr defaultColWidth="9.33203125" defaultRowHeight="15.6" x14ac:dyDescent="0.3"/>
  <cols>
    <col min="1" max="1" width="5.5546875" style="81" customWidth="1"/>
    <col min="2" max="2" width="3.6640625" style="1" customWidth="1"/>
    <col min="3" max="3" width="83.88671875" style="1" customWidth="1"/>
    <col min="4" max="5" width="19.5546875" style="1" bestFit="1" customWidth="1"/>
    <col min="6" max="8" width="9.33203125" style="1"/>
    <col min="9" max="19" width="0" style="1" hidden="1" customWidth="1"/>
    <col min="20" max="16384" width="9.33203125" style="1"/>
  </cols>
  <sheetData>
    <row r="1" spans="1:19" ht="18" x14ac:dyDescent="0.35">
      <c r="C1" s="12" t="s">
        <v>18</v>
      </c>
      <c r="D1" s="4"/>
      <c r="E1" s="4"/>
      <c r="I1" s="1" t="s">
        <v>48</v>
      </c>
      <c r="J1" s="1" t="s">
        <v>48</v>
      </c>
      <c r="K1" s="1" t="s">
        <v>48</v>
      </c>
      <c r="L1" s="1" t="s">
        <v>48</v>
      </c>
      <c r="M1" s="1" t="s">
        <v>48</v>
      </c>
      <c r="N1" s="1" t="s">
        <v>48</v>
      </c>
      <c r="O1" s="1" t="s">
        <v>48</v>
      </c>
      <c r="P1" s="1" t="s">
        <v>48</v>
      </c>
      <c r="Q1" s="1" t="s">
        <v>48</v>
      </c>
    </row>
    <row r="2" spans="1:19" ht="18" x14ac:dyDescent="0.35">
      <c r="C2" s="12" t="s">
        <v>19</v>
      </c>
      <c r="D2" s="4"/>
      <c r="E2" s="4"/>
      <c r="I2" s="6" t="s">
        <v>108</v>
      </c>
      <c r="J2" s="1" t="b">
        <f>LEFT('Start Here'!$C$34,1)="4"</f>
        <v>0</v>
      </c>
    </row>
    <row r="3" spans="1:19" ht="18" x14ac:dyDescent="0.35">
      <c r="C3" s="12" t="s">
        <v>23</v>
      </c>
      <c r="D3" s="4"/>
      <c r="E3" s="4"/>
      <c r="I3" s="6" t="s">
        <v>107</v>
      </c>
      <c r="J3" s="1" t="b">
        <f>LEFT('Start Here'!$C$34,1)="3"</f>
        <v>0</v>
      </c>
    </row>
    <row r="4" spans="1:19" x14ac:dyDescent="0.3">
      <c r="C4" s="11"/>
      <c r="D4" s="4"/>
      <c r="E4" s="4"/>
      <c r="I4" s="6" t="s">
        <v>103</v>
      </c>
      <c r="J4" s="1" t="b">
        <f>AND(ShadeAll=FALSE,J3)</f>
        <v>0</v>
      </c>
    </row>
    <row r="5" spans="1:19" ht="18" x14ac:dyDescent="0.35">
      <c r="C5" s="12" t="s">
        <v>20</v>
      </c>
      <c r="D5" s="4"/>
      <c r="E5" s="4"/>
      <c r="I5" s="6" t="s">
        <v>104</v>
      </c>
      <c r="J5" s="1" t="b">
        <f>AND(NOT(ISBLANK(D13)),J4)</f>
        <v>0</v>
      </c>
    </row>
    <row r="6" spans="1:19" x14ac:dyDescent="0.3">
      <c r="C6" s="7"/>
      <c r="D6" s="4"/>
      <c r="E6" s="4"/>
      <c r="I6" s="6" t="s">
        <v>105</v>
      </c>
      <c r="J6" s="1" t="b">
        <f>AND(NOT(ISBLANK(E13)),J4)</f>
        <v>0</v>
      </c>
    </row>
    <row r="7" spans="1:19" x14ac:dyDescent="0.3">
      <c r="C7" s="7"/>
      <c r="D7" s="4"/>
      <c r="E7" s="4"/>
    </row>
    <row r="8" spans="1:19" x14ac:dyDescent="0.3">
      <c r="B8" s="1" t="s">
        <v>101</v>
      </c>
      <c r="C8" s="7"/>
      <c r="D8" s="4"/>
      <c r="E8" s="4"/>
      <c r="L8" s="1" t="s">
        <v>98</v>
      </c>
      <c r="N8" s="1" t="s">
        <v>116</v>
      </c>
      <c r="R8" s="1" t="s">
        <v>131</v>
      </c>
    </row>
    <row r="9" spans="1:19" x14ac:dyDescent="0.3">
      <c r="B9" s="1" t="s">
        <v>68</v>
      </c>
      <c r="C9" s="7"/>
      <c r="D9" s="4"/>
      <c r="E9" s="4"/>
      <c r="I9" s="21" t="s">
        <v>1</v>
      </c>
      <c r="L9" s="1" t="s">
        <v>99</v>
      </c>
      <c r="M9" s="1" t="s">
        <v>100</v>
      </c>
      <c r="N9" s="1" t="s">
        <v>99</v>
      </c>
      <c r="O9" s="1" t="s">
        <v>100</v>
      </c>
      <c r="R9" s="1" t="s">
        <v>99</v>
      </c>
      <c r="S9" s="1" t="s">
        <v>100</v>
      </c>
    </row>
    <row r="10" spans="1:19" x14ac:dyDescent="0.3">
      <c r="B10" s="75" t="s">
        <v>42</v>
      </c>
      <c r="C10" s="75"/>
      <c r="D10" s="4"/>
      <c r="E10" s="4"/>
      <c r="I10" s="21" t="s">
        <v>4</v>
      </c>
      <c r="L10" s="89">
        <v>0.67</v>
      </c>
      <c r="M10" s="90">
        <v>0.5</v>
      </c>
      <c r="N10" s="1" t="s">
        <v>120</v>
      </c>
      <c r="O10" s="1" t="s">
        <v>117</v>
      </c>
      <c r="R10" s="89">
        <v>0.5</v>
      </c>
      <c r="S10" s="89">
        <v>0.75</v>
      </c>
    </row>
    <row r="11" spans="1:19" x14ac:dyDescent="0.3">
      <c r="B11" s="75"/>
      <c r="C11" s="75"/>
      <c r="D11" s="1" t="s">
        <v>87</v>
      </c>
      <c r="E11" s="1" t="s">
        <v>88</v>
      </c>
      <c r="I11" s="21" t="s">
        <v>5</v>
      </c>
      <c r="L11" s="89">
        <v>0.45</v>
      </c>
      <c r="M11" s="90">
        <v>0.25</v>
      </c>
      <c r="N11" s="1" t="s">
        <v>120</v>
      </c>
      <c r="O11" s="1" t="s">
        <v>118</v>
      </c>
      <c r="R11" s="89">
        <v>0.5</v>
      </c>
      <c r="S11" s="89">
        <v>0.5</v>
      </c>
    </row>
    <row r="12" spans="1:19" x14ac:dyDescent="0.3">
      <c r="B12" s="75"/>
      <c r="C12" s="88" t="s">
        <v>102</v>
      </c>
      <c r="D12" s="106">
        <f>'Start Here'!C31</f>
        <v>0</v>
      </c>
      <c r="E12" s="106"/>
      <c r="I12" s="21" t="s">
        <v>6</v>
      </c>
      <c r="L12" s="89">
        <v>0.25</v>
      </c>
      <c r="M12" s="90">
        <v>0.25</v>
      </c>
      <c r="N12" s="1" t="s">
        <v>121</v>
      </c>
      <c r="O12" s="1" t="s">
        <v>118</v>
      </c>
      <c r="R12" s="89">
        <v>0.5</v>
      </c>
      <c r="S12" s="89">
        <v>0.75</v>
      </c>
    </row>
    <row r="13" spans="1:19" ht="31.95" customHeight="1" x14ac:dyDescent="0.3">
      <c r="B13" s="75"/>
      <c r="C13" s="88" t="s">
        <v>1</v>
      </c>
      <c r="D13" s="103"/>
      <c r="E13" s="103"/>
      <c r="I13" s="21" t="s">
        <v>7</v>
      </c>
      <c r="L13" s="89">
        <v>0.25</v>
      </c>
      <c r="M13" s="90">
        <v>0.1</v>
      </c>
      <c r="N13" s="1" t="s">
        <v>121</v>
      </c>
      <c r="O13" s="1" t="s">
        <v>123</v>
      </c>
      <c r="R13" s="89">
        <v>0.5</v>
      </c>
      <c r="S13" s="89">
        <v>0.5</v>
      </c>
    </row>
    <row r="14" spans="1:19" ht="46.95" customHeight="1" x14ac:dyDescent="0.3">
      <c r="C14" s="7"/>
      <c r="D14" s="100" t="str">
        <f>IFERROR(_xlfn.XLOOKUP(D13,$I$10:$I$15,N10:N15),"")</f>
        <v/>
      </c>
      <c r="E14" s="100" t="str">
        <f>IFERROR(_xlfn.XLOOKUP(E13,$I$10:$I$15,O10:O15),"")</f>
        <v/>
      </c>
      <c r="I14" s="21" t="s">
        <v>2</v>
      </c>
      <c r="L14" s="89">
        <v>0</v>
      </c>
      <c r="M14" s="89">
        <v>0</v>
      </c>
      <c r="N14" s="99" t="s">
        <v>122</v>
      </c>
      <c r="O14" s="1" t="s">
        <v>119</v>
      </c>
      <c r="R14" s="89">
        <v>0.5</v>
      </c>
      <c r="S14" s="89">
        <v>0.5</v>
      </c>
    </row>
    <row r="15" spans="1:19" x14ac:dyDescent="0.3">
      <c r="B15" s="20" t="s">
        <v>75</v>
      </c>
      <c r="D15" s="107">
        <v>2025</v>
      </c>
      <c r="E15" s="107"/>
      <c r="I15" s="22" t="s">
        <v>3</v>
      </c>
      <c r="L15" s="89">
        <v>0</v>
      </c>
      <c r="M15" s="89">
        <v>0</v>
      </c>
      <c r="N15" s="99" t="s">
        <v>122</v>
      </c>
      <c r="O15" s="1" t="s">
        <v>124</v>
      </c>
      <c r="R15" s="89">
        <v>0.5</v>
      </c>
      <c r="S15" s="89">
        <v>0.5</v>
      </c>
    </row>
    <row r="16" spans="1:19" ht="19.95" customHeight="1" x14ac:dyDescent="0.3">
      <c r="A16" s="81">
        <v>1</v>
      </c>
      <c r="B16" s="13"/>
      <c r="C16" s="5" t="s">
        <v>77</v>
      </c>
      <c r="D16" s="114"/>
      <c r="E16" s="115"/>
    </row>
    <row r="17" spans="1:5" ht="19.95" customHeight="1" x14ac:dyDescent="0.3">
      <c r="A17" s="81">
        <v>2</v>
      </c>
      <c r="B17" s="13"/>
      <c r="C17" s="5" t="s">
        <v>78</v>
      </c>
      <c r="D17" s="114"/>
      <c r="E17" s="115"/>
    </row>
    <row r="18" spans="1:5" ht="19.95" customHeight="1" x14ac:dyDescent="0.3">
      <c r="A18" s="81">
        <v>3</v>
      </c>
      <c r="B18" s="13"/>
      <c r="C18" s="5" t="s">
        <v>79</v>
      </c>
      <c r="D18" s="114"/>
      <c r="E18" s="115"/>
    </row>
    <row r="19" spans="1:5" ht="19.95" customHeight="1" x14ac:dyDescent="0.3">
      <c r="A19" s="81">
        <v>4</v>
      </c>
      <c r="B19" s="13"/>
      <c r="C19" s="5" t="s">
        <v>80</v>
      </c>
      <c r="D19" s="116">
        <f>D16+D17-D18</f>
        <v>0</v>
      </c>
      <c r="E19" s="117"/>
    </row>
    <row r="20" spans="1:5" ht="19.95" customHeight="1" x14ac:dyDescent="0.3">
      <c r="A20" s="81">
        <v>5</v>
      </c>
      <c r="B20" s="13"/>
      <c r="C20" s="5" t="s">
        <v>8</v>
      </c>
      <c r="D20" s="118"/>
      <c r="E20" s="119"/>
    </row>
    <row r="21" spans="1:5" ht="19.95" customHeight="1" x14ac:dyDescent="0.3">
      <c r="B21" s="13"/>
      <c r="C21" s="5"/>
    </row>
    <row r="22" spans="1:5" ht="19.95" customHeight="1" x14ac:dyDescent="0.3">
      <c r="B22" s="20" t="s">
        <v>12</v>
      </c>
      <c r="D22" s="107">
        <v>2025</v>
      </c>
      <c r="E22" s="107"/>
    </row>
    <row r="23" spans="1:5" ht="19.95" customHeight="1" x14ac:dyDescent="0.3">
      <c r="A23" s="81">
        <v>6</v>
      </c>
      <c r="B23" s="13"/>
      <c r="C23" s="5" t="s">
        <v>89</v>
      </c>
      <c r="D23" s="120"/>
      <c r="E23" s="121"/>
    </row>
    <row r="24" spans="1:5" ht="19.95" customHeight="1" x14ac:dyDescent="0.3">
      <c r="A24" s="81">
        <v>7</v>
      </c>
      <c r="B24" s="13"/>
      <c r="C24" s="5" t="s">
        <v>81</v>
      </c>
      <c r="D24" s="120"/>
      <c r="E24" s="121"/>
    </row>
    <row r="25" spans="1:5" ht="19.95" customHeight="1" x14ac:dyDescent="0.3">
      <c r="A25" s="81">
        <v>8</v>
      </c>
      <c r="B25" s="13"/>
      <c r="C25" s="5" t="s">
        <v>82</v>
      </c>
      <c r="D25" s="120"/>
      <c r="E25" s="121"/>
    </row>
    <row r="26" spans="1:5" ht="19.95" customHeight="1" x14ac:dyDescent="0.3">
      <c r="A26" s="81">
        <v>9</v>
      </c>
      <c r="B26" s="13"/>
      <c r="C26" s="5" t="s">
        <v>83</v>
      </c>
      <c r="D26" s="112">
        <f>D23+D24-D25</f>
        <v>0</v>
      </c>
      <c r="E26" s="113"/>
    </row>
    <row r="27" spans="1:5" ht="19.95" customHeight="1" x14ac:dyDescent="0.3">
      <c r="A27" s="81">
        <v>10</v>
      </c>
      <c r="B27" s="13"/>
      <c r="C27" s="5" t="s">
        <v>10</v>
      </c>
      <c r="D27" s="118"/>
      <c r="E27" s="119"/>
    </row>
    <row r="28" spans="1:5" ht="19.95" customHeight="1" x14ac:dyDescent="0.3">
      <c r="A28" s="81">
        <v>11</v>
      </c>
      <c r="B28" s="13"/>
      <c r="C28" s="5" t="s">
        <v>9</v>
      </c>
      <c r="D28" s="118"/>
      <c r="E28" s="119"/>
    </row>
    <row r="29" spans="1:5" ht="19.95" customHeight="1" x14ac:dyDescent="0.3">
      <c r="A29" s="81">
        <v>12</v>
      </c>
      <c r="B29" s="13"/>
      <c r="C29" s="5" t="s">
        <v>84</v>
      </c>
      <c r="D29" s="118"/>
      <c r="E29" s="119"/>
    </row>
    <row r="30" spans="1:5" ht="19.95" customHeight="1" x14ac:dyDescent="0.3">
      <c r="A30" s="81">
        <v>13</v>
      </c>
      <c r="B30" s="13"/>
      <c r="C30" s="5" t="s">
        <v>85</v>
      </c>
      <c r="D30" s="122">
        <f>D27+D28-D29</f>
        <v>0</v>
      </c>
      <c r="E30" s="123"/>
    </row>
    <row r="31" spans="1:5" ht="19.95" customHeight="1" x14ac:dyDescent="0.3">
      <c r="B31" s="20" t="s">
        <v>112</v>
      </c>
      <c r="D31" s="3" t="s">
        <v>87</v>
      </c>
      <c r="E31" s="3" t="s">
        <v>88</v>
      </c>
    </row>
    <row r="32" spans="1:5" ht="19.95" customHeight="1" x14ac:dyDescent="0.3">
      <c r="A32" s="81">
        <v>14</v>
      </c>
      <c r="C32" s="6" t="s">
        <v>86</v>
      </c>
      <c r="D32" s="92"/>
      <c r="E32" s="92"/>
    </row>
    <row r="33" spans="1:5" ht="19.95" customHeight="1" x14ac:dyDescent="0.3">
      <c r="A33" s="81">
        <v>15</v>
      </c>
      <c r="C33" s="6" t="s">
        <v>76</v>
      </c>
      <c r="D33" s="108"/>
      <c r="E33" s="109"/>
    </row>
    <row r="34" spans="1:5" ht="19.95" customHeight="1" x14ac:dyDescent="0.3">
      <c r="A34" s="81">
        <v>16</v>
      </c>
      <c r="C34" s="6" t="s">
        <v>94</v>
      </c>
      <c r="D34" s="92"/>
      <c r="E34" s="92"/>
    </row>
    <row r="35" spans="1:5" ht="19.95" customHeight="1" x14ac:dyDescent="0.3">
      <c r="A35" s="81">
        <v>17</v>
      </c>
      <c r="C35" s="6" t="s">
        <v>126</v>
      </c>
      <c r="D35" s="101"/>
      <c r="E35" s="101"/>
    </row>
    <row r="36" spans="1:5" ht="19.95" customHeight="1" x14ac:dyDescent="0.3">
      <c r="A36" s="81">
        <v>18</v>
      </c>
      <c r="C36" s="6" t="s">
        <v>40</v>
      </c>
      <c r="D36" s="92"/>
      <c r="E36" s="92"/>
    </row>
    <row r="37" spans="1:5" ht="19.95" customHeight="1" x14ac:dyDescent="0.3">
      <c r="A37" s="81">
        <v>19</v>
      </c>
      <c r="C37" s="6" t="s">
        <v>113</v>
      </c>
      <c r="D37" s="101"/>
      <c r="E37" s="101"/>
    </row>
    <row r="38" spans="1:5" ht="19.95" customHeight="1" x14ac:dyDescent="0.3">
      <c r="A38" s="81">
        <v>20</v>
      </c>
      <c r="C38" s="6" t="s">
        <v>128</v>
      </c>
      <c r="D38" s="124"/>
      <c r="E38" s="125"/>
    </row>
    <row r="39" spans="1:5" ht="19.95" customHeight="1" x14ac:dyDescent="0.3">
      <c r="A39" s="81">
        <v>21</v>
      </c>
      <c r="C39" s="6" t="s">
        <v>90</v>
      </c>
      <c r="D39" s="110"/>
      <c r="E39" s="111"/>
    </row>
    <row r="40" spans="1:5" ht="19.95" customHeight="1" x14ac:dyDescent="0.3">
      <c r="A40" s="81">
        <v>22</v>
      </c>
      <c r="C40" s="6" t="s">
        <v>91</v>
      </c>
      <c r="D40" s="110"/>
      <c r="E40" s="111"/>
    </row>
    <row r="41" spans="1:5" ht="19.95" customHeight="1" x14ac:dyDescent="0.3">
      <c r="A41" s="81">
        <v>23</v>
      </c>
      <c r="C41" s="6" t="s">
        <v>38</v>
      </c>
      <c r="D41" s="93" t="str">
        <f>IFERROR(_xlfn.XLOOKUP($D$13,$I$10:$I$15,L10:L15),"")</f>
        <v/>
      </c>
      <c r="E41" s="93" t="str">
        <f>IFERROR(_xlfn.XLOOKUP($E$13,$I$10:$I$15,M10:M15),"")</f>
        <v/>
      </c>
    </row>
    <row r="42" spans="1:5" ht="19.95" customHeight="1" x14ac:dyDescent="0.3">
      <c r="A42" s="81">
        <v>24</v>
      </c>
      <c r="C42" s="6" t="s">
        <v>127</v>
      </c>
      <c r="D42" s="93" t="str">
        <f>IF(D35=0,"",D37/D35)</f>
        <v/>
      </c>
      <c r="E42" s="93" t="str">
        <f>IF(E35=0,"",E37/E35)</f>
        <v/>
      </c>
    </row>
    <row r="43" spans="1:5" ht="19.95" customHeight="1" x14ac:dyDescent="0.3">
      <c r="A43" s="81">
        <v>25</v>
      </c>
      <c r="C43" s="6" t="s">
        <v>129</v>
      </c>
      <c r="D43" s="94" t="str">
        <f>IFERROR(_xlfn.XLOOKUP($E$13,$I$10:$I$15,R10:R15),"")</f>
        <v/>
      </c>
      <c r="E43" s="94" t="str">
        <f>IFERROR(_xlfn.XLOOKUP($E$13,$I$10:$I$15,S10:S15),"")</f>
        <v/>
      </c>
    </row>
    <row r="44" spans="1:5" ht="19.95" customHeight="1" x14ac:dyDescent="0.3">
      <c r="A44" s="81">
        <v>26</v>
      </c>
      <c r="C44" s="6" t="s">
        <v>95</v>
      </c>
      <c r="D44" s="126" t="str">
        <f>IF(D38&gt;0,D38*E43,"")</f>
        <v/>
      </c>
      <c r="E44" s="127"/>
    </row>
    <row r="45" spans="1:5" ht="19.95" customHeight="1" x14ac:dyDescent="0.3">
      <c r="A45" s="81">
        <v>27</v>
      </c>
      <c r="C45" s="6" t="s">
        <v>0</v>
      </c>
      <c r="D45" s="126">
        <f>D39*10%</f>
        <v>0</v>
      </c>
      <c r="E45" s="127"/>
    </row>
    <row r="46" spans="1:5" ht="19.95" customHeight="1" x14ac:dyDescent="0.3">
      <c r="A46" s="81">
        <v>28</v>
      </c>
      <c r="C46" s="6" t="s">
        <v>130</v>
      </c>
      <c r="D46" s="132" t="e">
        <f>IF((D44-D39)&gt;0,ABS(D44-D39),"None Required")</f>
        <v>#VALUE!</v>
      </c>
      <c r="E46" s="133"/>
    </row>
    <row r="47" spans="1:5" ht="19.95" customHeight="1" x14ac:dyDescent="0.3">
      <c r="A47" s="81">
        <v>29</v>
      </c>
      <c r="C47" s="6" t="s">
        <v>125</v>
      </c>
      <c r="D47" s="130">
        <f>IF(D40-D45&lt;0,"None Required",D40-D45)</f>
        <v>0</v>
      </c>
      <c r="E47" s="131"/>
    </row>
    <row r="48" spans="1:5" ht="19.95" customHeight="1" x14ac:dyDescent="0.3">
      <c r="A48" s="81">
        <v>30</v>
      </c>
      <c r="C48" s="6" t="s">
        <v>39</v>
      </c>
      <c r="D48" s="126">
        <f>D38-D39</f>
        <v>0</v>
      </c>
      <c r="E48" s="127"/>
    </row>
    <row r="49" spans="1:5" ht="19.95" customHeight="1" x14ac:dyDescent="0.3">
      <c r="A49" s="81">
        <v>31</v>
      </c>
      <c r="C49" s="6" t="s">
        <v>41</v>
      </c>
      <c r="D49" s="128">
        <f>IFERROR(((D32+E32)+D33-(D34+E34)),"")</f>
        <v>0</v>
      </c>
      <c r="E49" s="129"/>
    </row>
  </sheetData>
  <sheetProtection algorithmName="SHA-512" hashValue="QZ+qGSpRxFgnc9AC0D8WpBPZgcPMaqtw7jVS3G/1s6NuLNBLXuiyOLzSPLX/1FIq+7hQVUpZMH2MckjFpURiTQ==" saltValue="ZDYZz+J6BRdxO7WDRuSIYA==" spinCount="100000" sheet="1"/>
  <mergeCells count="26">
    <mergeCell ref="D44:E44"/>
    <mergeCell ref="D45:E45"/>
    <mergeCell ref="D48:E48"/>
    <mergeCell ref="D49:E49"/>
    <mergeCell ref="D47:E47"/>
    <mergeCell ref="D46:E46"/>
    <mergeCell ref="D40:E40"/>
    <mergeCell ref="D15:E15"/>
    <mergeCell ref="D16:E16"/>
    <mergeCell ref="D17:E17"/>
    <mergeCell ref="D18:E18"/>
    <mergeCell ref="D19:E19"/>
    <mergeCell ref="D20:E20"/>
    <mergeCell ref="D23:E23"/>
    <mergeCell ref="D24:E24"/>
    <mergeCell ref="D25:E25"/>
    <mergeCell ref="D27:E27"/>
    <mergeCell ref="D28:E28"/>
    <mergeCell ref="D29:E29"/>
    <mergeCell ref="D30:E30"/>
    <mergeCell ref="D38:E38"/>
    <mergeCell ref="D12:E12"/>
    <mergeCell ref="D22:E22"/>
    <mergeCell ref="D33:E33"/>
    <mergeCell ref="D39:E39"/>
    <mergeCell ref="D26:E26"/>
  </mergeCells>
  <conditionalFormatting sqref="D16:D20 D22:D49 E42">
    <cfRule type="expression" dxfId="25" priority="2">
      <formula>$J$5</formula>
    </cfRule>
  </conditionalFormatting>
  <conditionalFormatting sqref="D12:E13">
    <cfRule type="expression" dxfId="24" priority="3">
      <formula>$J$4</formula>
    </cfRule>
  </conditionalFormatting>
  <conditionalFormatting sqref="E16:E20 E22:E25 E27:E37 E39:E41 E43:E45 E47:E49">
    <cfRule type="expression" dxfId="23" priority="1">
      <formula>$J$6</formula>
    </cfRule>
  </conditionalFormatting>
  <dataValidations count="2">
    <dataValidation operator="greaterThanOrEqual" allowBlank="1" showInputMessage="1" showErrorMessage="1" sqref="D16:D18 D23:D25 D20:D21 D27:D29" xr:uid="{64254A1E-D25E-4379-BC59-4F004DE0962B}"/>
    <dataValidation type="list" allowBlank="1" showInputMessage="1" showErrorMessage="1" sqref="D13:E13" xr:uid="{AB5C3DAF-7532-44DF-B73D-22E2F2D99AE3}">
      <formula1>$I$10:$I$15</formula1>
    </dataValidation>
  </dataValidations>
  <hyperlinks>
    <hyperlink ref="B10:C10" r:id="rId1" tooltip="Link to LCFS Guidance Documents" display="LSEs can refer to LCFS Guidance Document 20-03 for additional information." xr:uid="{FA5F815F-C28E-4FE6-B725-3B656A88F6DC}"/>
  </hyperlinks>
  <pageMargins left="0.7" right="0.7" top="0.75" bottom="0.75" header="0.3" footer="0.3"/>
  <pageSetup orientation="landscape"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330B8-4758-49C8-B1FE-49774EC5A439}">
  <dimension ref="A1:N26"/>
  <sheetViews>
    <sheetView showGridLines="0" zoomScaleNormal="100" workbookViewId="0">
      <selection activeCell="B17" sqref="B17"/>
    </sheetView>
  </sheetViews>
  <sheetFormatPr defaultColWidth="9.33203125" defaultRowHeight="15.6" x14ac:dyDescent="0.3"/>
  <cols>
    <col min="1" max="1" width="3.6640625" style="1" customWidth="1"/>
    <col min="2" max="2" width="45" style="1" customWidth="1"/>
    <col min="3" max="5" width="19.5546875" style="1" customWidth="1"/>
    <col min="6" max="14" width="19.5546875" style="1" bestFit="1" customWidth="1"/>
    <col min="15" max="16384" width="9.33203125" style="1"/>
  </cols>
  <sheetData>
    <row r="1" spans="1:14" ht="18" x14ac:dyDescent="0.35">
      <c r="B1" s="85"/>
      <c r="C1" s="83" t="s">
        <v>18</v>
      </c>
      <c r="D1" s="11"/>
      <c r="E1" s="11"/>
      <c r="F1" s="11"/>
      <c r="G1" s="4"/>
      <c r="H1" s="4"/>
      <c r="I1" s="4"/>
      <c r="J1" s="4"/>
      <c r="K1" s="4"/>
      <c r="L1" s="4"/>
      <c r="M1" s="4"/>
      <c r="N1" s="4"/>
    </row>
    <row r="2" spans="1:14" ht="18" x14ac:dyDescent="0.35">
      <c r="B2" s="85"/>
      <c r="C2" s="83" t="s">
        <v>19</v>
      </c>
      <c r="D2" s="11"/>
      <c r="E2" s="11"/>
      <c r="F2" s="11"/>
      <c r="G2" s="4"/>
      <c r="H2" s="4"/>
      <c r="I2" s="4"/>
      <c r="J2" s="4"/>
      <c r="K2" s="4"/>
      <c r="L2" s="4"/>
      <c r="M2" s="4"/>
      <c r="N2" s="4"/>
    </row>
    <row r="3" spans="1:14" ht="18" x14ac:dyDescent="0.35">
      <c r="B3" s="85"/>
      <c r="C3" s="83" t="s">
        <v>23</v>
      </c>
      <c r="D3" s="11"/>
      <c r="E3" s="11"/>
      <c r="F3" s="11"/>
      <c r="G3" s="4"/>
      <c r="H3" s="4"/>
      <c r="I3" s="4"/>
      <c r="J3" s="4"/>
      <c r="K3" s="4"/>
      <c r="L3" s="4"/>
      <c r="M3" s="4"/>
      <c r="N3" s="4"/>
    </row>
    <row r="4" spans="1:14" x14ac:dyDescent="0.3">
      <c r="B4" s="86"/>
      <c r="C4" s="84"/>
      <c r="D4" s="11"/>
      <c r="E4" s="11"/>
      <c r="F4" s="11"/>
      <c r="G4" s="4"/>
      <c r="H4" s="4"/>
      <c r="I4" s="4"/>
      <c r="J4" s="4"/>
      <c r="K4" s="4"/>
      <c r="L4" s="4"/>
      <c r="M4" s="4"/>
      <c r="N4" s="4"/>
    </row>
    <row r="5" spans="1:14" ht="18" x14ac:dyDescent="0.35">
      <c r="B5" s="85"/>
      <c r="C5" s="83" t="s">
        <v>20</v>
      </c>
      <c r="D5" s="11"/>
      <c r="E5" s="11"/>
      <c r="F5" s="11"/>
      <c r="G5" s="4"/>
      <c r="H5" s="4"/>
      <c r="I5" s="4"/>
      <c r="J5" s="4"/>
      <c r="K5" s="4"/>
      <c r="L5" s="4"/>
      <c r="M5" s="4"/>
      <c r="N5" s="4"/>
    </row>
    <row r="6" spans="1:14" x14ac:dyDescent="0.3">
      <c r="B6" s="7"/>
      <c r="C6" s="7"/>
      <c r="D6" s="7"/>
      <c r="E6" s="7"/>
      <c r="F6" s="7"/>
      <c r="G6" s="4"/>
      <c r="H6" s="4"/>
      <c r="I6" s="4"/>
      <c r="J6" s="4"/>
      <c r="K6" s="4"/>
      <c r="L6" s="4"/>
      <c r="M6" s="4"/>
      <c r="N6" s="4"/>
    </row>
    <row r="7" spans="1:14" x14ac:dyDescent="0.3">
      <c r="B7" s="7"/>
      <c r="C7" s="7"/>
      <c r="D7" s="7"/>
      <c r="E7" s="7"/>
      <c r="F7" s="7"/>
      <c r="G7" s="4"/>
      <c r="H7" s="4"/>
      <c r="I7" s="4"/>
      <c r="J7" s="4"/>
      <c r="K7" s="4"/>
      <c r="L7" s="4"/>
      <c r="M7" s="4"/>
      <c r="N7" s="4"/>
    </row>
    <row r="8" spans="1:14" x14ac:dyDescent="0.3">
      <c r="A8" s="1" t="s">
        <v>72</v>
      </c>
      <c r="B8" s="7"/>
      <c r="C8" s="7"/>
      <c r="D8" s="7"/>
      <c r="E8" s="7"/>
      <c r="F8" s="7"/>
      <c r="G8" s="4"/>
      <c r="H8" s="4"/>
      <c r="I8" s="4"/>
      <c r="J8" s="4"/>
      <c r="K8" s="4"/>
      <c r="L8" s="4"/>
      <c r="M8" s="4"/>
      <c r="N8" s="4"/>
    </row>
    <row r="9" spans="1:14" x14ac:dyDescent="0.3">
      <c r="A9" s="1" t="s">
        <v>68</v>
      </c>
      <c r="B9" s="7"/>
      <c r="C9" s="7"/>
      <c r="D9" s="7"/>
      <c r="E9" s="7"/>
      <c r="F9" s="7"/>
      <c r="G9" s="4"/>
      <c r="H9" s="4"/>
      <c r="I9" s="4"/>
      <c r="J9" s="4"/>
      <c r="K9" s="4"/>
      <c r="L9" s="4"/>
      <c r="M9" s="4"/>
      <c r="N9" s="4"/>
    </row>
    <row r="10" spans="1:14" x14ac:dyDescent="0.3">
      <c r="A10" s="75" t="s">
        <v>42</v>
      </c>
      <c r="B10" s="75"/>
      <c r="C10" s="75"/>
      <c r="D10"/>
      <c r="E10" s="7"/>
      <c r="F10" s="7"/>
      <c r="G10" s="4"/>
      <c r="H10" s="4"/>
      <c r="I10" s="4"/>
      <c r="J10" s="4"/>
      <c r="K10" s="4"/>
      <c r="L10" s="4"/>
      <c r="M10" s="4"/>
      <c r="N10" s="4"/>
    </row>
    <row r="11" spans="1:14" x14ac:dyDescent="0.3">
      <c r="B11" s="7"/>
      <c r="C11" s="66" t="str">
        <f>ReportYear&amp;" Reporting Year"</f>
        <v>2025 Reporting Year</v>
      </c>
      <c r="D11" s="82"/>
      <c r="E11" s="18"/>
      <c r="F11" s="18"/>
      <c r="G11" s="8"/>
      <c r="H11" s="8"/>
      <c r="I11" s="8"/>
      <c r="J11" s="8"/>
      <c r="K11" s="8"/>
      <c r="L11" s="8"/>
      <c r="M11" s="8"/>
      <c r="N11" s="8"/>
    </row>
    <row r="12" spans="1:14" x14ac:dyDescent="0.3">
      <c r="A12" s="20" t="s">
        <v>11</v>
      </c>
      <c r="C12" s="104" t="s">
        <v>71</v>
      </c>
      <c r="D12" s="105" t="s">
        <v>73</v>
      </c>
    </row>
    <row r="13" spans="1:14" ht="32.25" customHeight="1" x14ac:dyDescent="0.3">
      <c r="A13" s="13">
        <v>1</v>
      </c>
      <c r="B13" s="5" t="s">
        <v>15</v>
      </c>
      <c r="C13" s="96"/>
      <c r="D13" s="96"/>
    </row>
    <row r="14" spans="1:14" ht="32.25" customHeight="1" x14ac:dyDescent="0.3">
      <c r="A14" s="13">
        <v>2</v>
      </c>
      <c r="B14" s="5" t="s">
        <v>16</v>
      </c>
      <c r="C14" s="96"/>
      <c r="D14" s="96"/>
    </row>
    <row r="15" spans="1:14" ht="32.25" customHeight="1" x14ac:dyDescent="0.3">
      <c r="A15" s="13">
        <v>3</v>
      </c>
      <c r="B15" s="5" t="s">
        <v>32</v>
      </c>
      <c r="C15" s="96"/>
      <c r="D15" s="96"/>
    </row>
    <row r="16" spans="1:14" ht="32.25" customHeight="1" x14ac:dyDescent="0.3">
      <c r="A16" s="13">
        <v>4</v>
      </c>
      <c r="B16" s="5" t="s">
        <v>17</v>
      </c>
      <c r="C16" s="91">
        <f>C13+C14-C15</f>
        <v>0</v>
      </c>
      <c r="D16" s="91">
        <f t="shared" ref="D16" si="0">D13+D14-D15</f>
        <v>0</v>
      </c>
    </row>
    <row r="17" spans="1:4" ht="32.25" customHeight="1" x14ac:dyDescent="0.3">
      <c r="A17" s="13">
        <v>5</v>
      </c>
      <c r="B17" s="5" t="s">
        <v>8</v>
      </c>
      <c r="C17" s="97"/>
      <c r="D17" s="97"/>
    </row>
    <row r="18" spans="1:4" x14ac:dyDescent="0.3">
      <c r="A18" s="20" t="s">
        <v>12</v>
      </c>
      <c r="C18" s="3" t="str">
        <f>C12</f>
        <v>Entity 1</v>
      </c>
      <c r="D18" s="81" t="str">
        <f>D12</f>
        <v>Insert Additional Table Columns, copying cell formats and formulas, as needed.</v>
      </c>
    </row>
    <row r="19" spans="1:4" ht="32.25" customHeight="1" x14ac:dyDescent="0.3">
      <c r="A19" s="13">
        <v>6</v>
      </c>
      <c r="B19" s="5" t="s">
        <v>13</v>
      </c>
      <c r="C19" s="98"/>
      <c r="D19" s="98"/>
    </row>
    <row r="20" spans="1:4" ht="32.25" customHeight="1" x14ac:dyDescent="0.3">
      <c r="A20" s="13">
        <v>7</v>
      </c>
      <c r="B20" s="5" t="s">
        <v>33</v>
      </c>
      <c r="C20" s="98"/>
      <c r="D20" s="98"/>
    </row>
    <row r="21" spans="1:4" ht="32.25" customHeight="1" x14ac:dyDescent="0.3">
      <c r="A21" s="13">
        <v>8</v>
      </c>
      <c r="B21" s="5" t="s">
        <v>34</v>
      </c>
      <c r="C21" s="98"/>
      <c r="D21" s="98"/>
    </row>
    <row r="22" spans="1:4" ht="32.25" customHeight="1" x14ac:dyDescent="0.3">
      <c r="A22" s="13">
        <v>9</v>
      </c>
      <c r="B22" s="5" t="s">
        <v>14</v>
      </c>
      <c r="C22" s="91">
        <f>C19+C20-C21</f>
        <v>0</v>
      </c>
      <c r="D22" s="91">
        <f t="shared" ref="D22" si="1">D19+D20-D21</f>
        <v>0</v>
      </c>
    </row>
    <row r="23" spans="1:4" ht="32.25" customHeight="1" x14ac:dyDescent="0.3">
      <c r="A23" s="13">
        <v>10</v>
      </c>
      <c r="B23" s="5" t="s">
        <v>10</v>
      </c>
      <c r="C23" s="97"/>
      <c r="D23" s="97"/>
    </row>
    <row r="24" spans="1:4" ht="32.25" customHeight="1" x14ac:dyDescent="0.3">
      <c r="A24" s="13">
        <v>11</v>
      </c>
      <c r="B24" s="5" t="s">
        <v>9</v>
      </c>
      <c r="C24" s="97"/>
      <c r="D24" s="97"/>
    </row>
    <row r="25" spans="1:4" ht="32.25" customHeight="1" x14ac:dyDescent="0.3">
      <c r="A25" s="13">
        <v>12</v>
      </c>
      <c r="B25" s="5" t="s">
        <v>53</v>
      </c>
      <c r="C25" s="97"/>
      <c r="D25" s="97"/>
    </row>
    <row r="26" spans="1:4" ht="32.25" customHeight="1" x14ac:dyDescent="0.3">
      <c r="A26" s="13">
        <v>13</v>
      </c>
      <c r="B26" s="5" t="s">
        <v>67</v>
      </c>
      <c r="C26" s="95">
        <f>C23+C24-C25</f>
        <v>0</v>
      </c>
      <c r="D26" s="95">
        <f t="shared" ref="D26" si="2">D23+D24-D25</f>
        <v>0</v>
      </c>
    </row>
  </sheetData>
  <sheetProtection algorithmName="SHA-512" hashValue="sQkpAEHK3127Ns3+Go2zqYu/x4HsZNAhc0ZGWsNYG2Yto2oJibFxDfsEhKw+32YBazKtelo8b/yV3geT/U1sSA==" saltValue="WROD3/GnG17blDO+Sd+QPg==" spinCount="100000" sheet="1" objects="1" scenarios="1"/>
  <conditionalFormatting sqref="C12:C26">
    <cfRule type="expression" dxfId="22" priority="1">
      <formula>AND(ShadeAll=FALSE,EDU=FALSE)</formula>
    </cfRule>
  </conditionalFormatting>
  <conditionalFormatting sqref="D12:D26">
    <cfRule type="expression" dxfId="21" priority="2">
      <formula>AND(ShadeAll=FALSE,EDU=FALSE,Aggregator=TRUE)</formula>
    </cfRule>
  </conditionalFormatting>
  <hyperlinks>
    <hyperlink ref="A10:C10" r:id="rId1" tooltip="Link to LCFS Guidance Documents" display="LSEs can refer to LCFS Guidance Document 20-03 for additional information." xr:uid="{C1048484-4F1D-45E8-BD63-ACBC4147DCAB}"/>
  </hyperlinks>
  <pageMargins left="0.7" right="0.7" top="0.75" bottom="0.75" header="0.3" footer="0.3"/>
  <pageSetup orientation="landscape"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AA25B-CDDA-4672-9955-B4C84C59512E}">
  <dimension ref="A1:P76"/>
  <sheetViews>
    <sheetView showGridLines="0" zoomScaleNormal="100" workbookViewId="0">
      <selection activeCell="J28" sqref="J28"/>
    </sheetView>
  </sheetViews>
  <sheetFormatPr defaultColWidth="9.33203125" defaultRowHeight="15.6" x14ac:dyDescent="0.3"/>
  <cols>
    <col min="1" max="1" width="3.6640625" style="1" customWidth="1"/>
    <col min="2" max="2" width="20.6640625" style="1" customWidth="1"/>
    <col min="3" max="3" width="16.88671875" style="1" customWidth="1"/>
    <col min="4" max="5" width="20.6640625" style="1" customWidth="1"/>
    <col min="6" max="6" width="15.33203125" style="1" bestFit="1" customWidth="1"/>
    <col min="7" max="7" width="26" style="1" customWidth="1"/>
    <col min="8" max="9" width="3.6640625" style="1" customWidth="1"/>
    <col min="10" max="10" width="20.6640625" style="1" customWidth="1"/>
    <col min="11" max="11" width="16.33203125" style="1" customWidth="1"/>
    <col min="12" max="13" width="20.6640625" style="1" customWidth="1"/>
    <col min="14" max="14" width="15.33203125" style="1" bestFit="1" customWidth="1"/>
    <col min="15" max="15" width="26" style="1" customWidth="1"/>
    <col min="16" max="16384" width="9.33203125" style="1"/>
  </cols>
  <sheetData>
    <row r="1" spans="1:16" ht="18" x14ac:dyDescent="0.35">
      <c r="E1" s="12" t="s">
        <v>18</v>
      </c>
      <c r="F1" s="4"/>
      <c r="G1" s="4"/>
      <c r="M1" s="12"/>
      <c r="N1" s="4"/>
      <c r="O1" s="4"/>
    </row>
    <row r="2" spans="1:16" ht="18" x14ac:dyDescent="0.35">
      <c r="E2" s="12" t="s">
        <v>19</v>
      </c>
      <c r="F2" s="4"/>
      <c r="G2" s="4"/>
      <c r="M2" s="12"/>
      <c r="N2" s="4"/>
      <c r="O2" s="4"/>
    </row>
    <row r="3" spans="1:16" ht="18" x14ac:dyDescent="0.35">
      <c r="E3" s="12" t="s">
        <v>23</v>
      </c>
      <c r="F3" s="4"/>
      <c r="G3" s="4"/>
      <c r="M3" s="12"/>
      <c r="N3" s="4"/>
      <c r="O3" s="4"/>
    </row>
    <row r="4" spans="1:16" x14ac:dyDescent="0.3">
      <c r="E4" s="11"/>
      <c r="F4" s="4"/>
      <c r="G4" s="4"/>
      <c r="M4" s="11"/>
      <c r="N4" s="4"/>
      <c r="O4" s="4"/>
    </row>
    <row r="5" spans="1:16" ht="18" x14ac:dyDescent="0.35">
      <c r="E5" s="12" t="s">
        <v>20</v>
      </c>
      <c r="F5" s="4"/>
      <c r="G5" s="4"/>
      <c r="M5" s="12"/>
      <c r="N5" s="4"/>
      <c r="O5" s="4"/>
    </row>
    <row r="6" spans="1:16" x14ac:dyDescent="0.3">
      <c r="B6" s="7"/>
      <c r="C6" s="7"/>
      <c r="D6" s="7"/>
      <c r="J6" s="7"/>
      <c r="K6" s="7"/>
      <c r="L6" s="7"/>
    </row>
    <row r="7" spans="1:16" x14ac:dyDescent="0.3">
      <c r="A7" s="1" t="s">
        <v>96</v>
      </c>
      <c r="I7" s="1" t="s">
        <v>96</v>
      </c>
    </row>
    <row r="8" spans="1:16" x14ac:dyDescent="0.3">
      <c r="A8" s="1" t="s">
        <v>68</v>
      </c>
      <c r="I8" s="1" t="s">
        <v>68</v>
      </c>
      <c r="P8" s="4"/>
    </row>
    <row r="9" spans="1:16" x14ac:dyDescent="0.3">
      <c r="A9" s="13" t="s">
        <v>114</v>
      </c>
      <c r="B9" s="13"/>
      <c r="C9" s="13"/>
      <c r="D9" s="13"/>
      <c r="E9" s="13"/>
      <c r="F9" s="13"/>
      <c r="G9" s="13"/>
      <c r="H9" s="13"/>
      <c r="I9" s="13" t="s">
        <v>114</v>
      </c>
      <c r="J9" s="13"/>
      <c r="K9" s="13"/>
      <c r="L9" s="13"/>
      <c r="M9" s="13"/>
      <c r="N9" s="13"/>
      <c r="O9" s="13"/>
      <c r="P9" s="4"/>
    </row>
    <row r="10" spans="1:16" x14ac:dyDescent="0.3">
      <c r="A10" s="1" t="s">
        <v>74</v>
      </c>
      <c r="I10" s="1" t="s">
        <v>74</v>
      </c>
      <c r="P10" s="4"/>
    </row>
    <row r="11" spans="1:16" x14ac:dyDescent="0.3">
      <c r="P11" s="4"/>
    </row>
    <row r="12" spans="1:16" x14ac:dyDescent="0.3">
      <c r="B12" s="134">
        <f>'Start Here'!C31</f>
        <v>0</v>
      </c>
      <c r="C12" s="134"/>
      <c r="D12" s="134"/>
      <c r="E12" s="134"/>
      <c r="F12" s="134"/>
      <c r="G12" s="134"/>
      <c r="J12" s="134" t="s">
        <v>97</v>
      </c>
      <c r="K12" s="134"/>
      <c r="L12" s="134"/>
      <c r="M12" s="134"/>
      <c r="N12" s="134"/>
      <c r="O12" s="134"/>
      <c r="P12" s="4"/>
    </row>
    <row r="14" spans="1:16" x14ac:dyDescent="0.3">
      <c r="A14" s="19">
        <v>1</v>
      </c>
      <c r="B14" s="13" t="str">
        <f>"Briefly describe the projects funded by electricity credits proceeds during the"</f>
        <v>Briefly describe the projects funded by electricity credits proceeds during the</v>
      </c>
      <c r="C14" s="13"/>
      <c r="D14" s="13"/>
      <c r="E14" s="13"/>
      <c r="F14" s="13"/>
      <c r="G14" s="13"/>
      <c r="H14" s="13"/>
      <c r="I14" s="19">
        <v>1</v>
      </c>
      <c r="J14" s="13" t="str">
        <f>"Briefly describe the projects funded by electricity credits proceeds during the"</f>
        <v>Briefly describe the projects funded by electricity credits proceeds during the</v>
      </c>
      <c r="K14" s="13"/>
      <c r="L14" s="13"/>
      <c r="M14" s="13"/>
      <c r="N14" s="13"/>
      <c r="O14" s="13"/>
    </row>
    <row r="15" spans="1:16" x14ac:dyDescent="0.3">
      <c r="A15" s="19"/>
      <c r="B15" s="13" t="str">
        <f>'Start Here'!C33&amp;" reporting year.  Submit as separate document if needed."</f>
        <v>2025 reporting year.  Submit as separate document if needed.</v>
      </c>
      <c r="C15" s="13"/>
      <c r="D15" s="13"/>
      <c r="E15" s="13"/>
      <c r="F15" s="13"/>
      <c r="G15" s="13"/>
      <c r="H15" s="13"/>
      <c r="I15" s="19"/>
      <c r="J15" s="13" t="str">
        <f>'Start Here'!K33&amp;" reporting year.  Submit as separate document if needed."</f>
        <v xml:space="preserve"> reporting year.  Submit as separate document if needed.</v>
      </c>
      <c r="K15" s="13"/>
      <c r="L15" s="13"/>
      <c r="M15" s="13"/>
      <c r="N15" s="13"/>
      <c r="O15" s="13"/>
    </row>
    <row r="16" spans="1:16" ht="9" customHeight="1" x14ac:dyDescent="0.3"/>
    <row r="17" spans="1:15" ht="15.75" customHeight="1" x14ac:dyDescent="0.3">
      <c r="A17" s="13"/>
      <c r="B17" s="67"/>
      <c r="C17" s="68"/>
      <c r="D17" s="68"/>
      <c r="E17" s="68"/>
      <c r="F17" s="68"/>
      <c r="G17" s="69"/>
      <c r="I17" s="13"/>
      <c r="J17" s="67"/>
      <c r="K17" s="68"/>
      <c r="L17" s="68"/>
      <c r="M17" s="68"/>
      <c r="N17" s="68"/>
      <c r="O17" s="69"/>
    </row>
    <row r="18" spans="1:15" ht="15.75" customHeight="1" x14ac:dyDescent="0.3">
      <c r="A18" s="13"/>
      <c r="B18" s="70"/>
      <c r="C18" s="65"/>
      <c r="D18" s="65"/>
      <c r="E18" s="65"/>
      <c r="F18" s="65"/>
      <c r="G18" s="71"/>
      <c r="I18" s="13"/>
      <c r="J18" s="70"/>
      <c r="K18" s="65"/>
      <c r="L18" s="65"/>
      <c r="M18" s="65"/>
      <c r="N18" s="65"/>
      <c r="O18" s="71"/>
    </row>
    <row r="19" spans="1:15" ht="15.75" customHeight="1" x14ac:dyDescent="0.3">
      <c r="A19" s="13"/>
      <c r="B19" s="70"/>
      <c r="C19" s="65"/>
      <c r="D19" s="65"/>
      <c r="E19" s="65"/>
      <c r="F19" s="65"/>
      <c r="G19" s="71"/>
      <c r="I19" s="13"/>
      <c r="J19" s="70"/>
      <c r="K19" s="65"/>
      <c r="L19" s="65"/>
      <c r="M19" s="65"/>
      <c r="N19" s="65"/>
      <c r="O19" s="71"/>
    </row>
    <row r="20" spans="1:15" ht="15.75" customHeight="1" x14ac:dyDescent="0.3">
      <c r="A20" s="13"/>
      <c r="B20" s="70"/>
      <c r="C20" s="65"/>
      <c r="D20" s="65"/>
      <c r="E20" s="65"/>
      <c r="F20" s="65"/>
      <c r="G20" s="71"/>
      <c r="I20" s="13"/>
      <c r="J20" s="70"/>
      <c r="K20" s="65"/>
      <c r="L20" s="65"/>
      <c r="M20" s="65"/>
      <c r="N20" s="65"/>
      <c r="O20" s="71"/>
    </row>
    <row r="21" spans="1:15" ht="15.75" customHeight="1" x14ac:dyDescent="0.3">
      <c r="A21" s="13"/>
      <c r="B21" s="70"/>
      <c r="C21" s="65"/>
      <c r="D21" s="65"/>
      <c r="E21" s="65"/>
      <c r="F21" s="65"/>
      <c r="G21" s="71"/>
      <c r="I21" s="13"/>
      <c r="J21" s="70"/>
      <c r="K21" s="65"/>
      <c r="L21" s="65"/>
      <c r="M21" s="65"/>
      <c r="N21" s="65"/>
      <c r="O21" s="71"/>
    </row>
    <row r="22" spans="1:15" ht="15.75" customHeight="1" x14ac:dyDescent="0.3">
      <c r="A22" s="13"/>
      <c r="B22" s="72"/>
      <c r="C22" s="73"/>
      <c r="D22" s="73"/>
      <c r="E22" s="73"/>
      <c r="F22" s="73"/>
      <c r="G22" s="74"/>
      <c r="I22" s="13"/>
      <c r="J22" s="72"/>
      <c r="K22" s="73"/>
      <c r="L22" s="73"/>
      <c r="M22" s="73"/>
      <c r="N22" s="73"/>
      <c r="O22" s="74"/>
    </row>
    <row r="23" spans="1:15" x14ac:dyDescent="0.3">
      <c r="A23" s="13"/>
      <c r="I23" s="13"/>
    </row>
    <row r="24" spans="1:15" x14ac:dyDescent="0.3">
      <c r="A24" s="19">
        <v>2</v>
      </c>
      <c r="B24" s="13" t="s">
        <v>64</v>
      </c>
      <c r="C24" s="13"/>
      <c r="D24" s="13"/>
      <c r="E24" s="13"/>
      <c r="F24" s="13"/>
      <c r="G24" s="13"/>
      <c r="H24" s="13"/>
      <c r="I24" s="19">
        <v>2</v>
      </c>
      <c r="J24" s="13" t="s">
        <v>64</v>
      </c>
      <c r="K24" s="13"/>
      <c r="L24" s="13"/>
      <c r="M24" s="13"/>
      <c r="N24" s="13"/>
      <c r="O24" s="13"/>
    </row>
    <row r="25" spans="1:15" x14ac:dyDescent="0.3">
      <c r="B25" s="64" t="s">
        <v>70</v>
      </c>
      <c r="J25" s="64" t="s">
        <v>70</v>
      </c>
    </row>
    <row r="26" spans="1:15" x14ac:dyDescent="0.3">
      <c r="B26" s="64" t="s">
        <v>69</v>
      </c>
      <c r="J26" s="64" t="s">
        <v>69</v>
      </c>
    </row>
    <row r="27" spans="1:15" ht="9" customHeight="1" x14ac:dyDescent="0.3"/>
    <row r="28" spans="1:15" ht="46.8" x14ac:dyDescent="0.3">
      <c r="A28" s="13"/>
      <c r="B28" s="1" t="s">
        <v>35</v>
      </c>
      <c r="C28" s="87" t="s">
        <v>136</v>
      </c>
      <c r="D28" s="87" t="s">
        <v>92</v>
      </c>
      <c r="E28" s="1" t="s">
        <v>36</v>
      </c>
      <c r="F28" s="87" t="s">
        <v>93</v>
      </c>
      <c r="G28" s="1" t="s">
        <v>37</v>
      </c>
      <c r="I28" s="13"/>
      <c r="J28" s="1" t="s">
        <v>35</v>
      </c>
      <c r="K28" s="87" t="s">
        <v>136</v>
      </c>
      <c r="L28" s="87" t="s">
        <v>92</v>
      </c>
      <c r="M28" s="1" t="s">
        <v>36</v>
      </c>
      <c r="N28" s="87" t="s">
        <v>93</v>
      </c>
      <c r="O28" s="1" t="s">
        <v>37</v>
      </c>
    </row>
    <row r="29" spans="1:15" x14ac:dyDescent="0.3">
      <c r="A29" s="13"/>
      <c r="B29" s="28"/>
      <c r="C29" s="28"/>
      <c r="D29" s="28"/>
      <c r="E29" s="30"/>
      <c r="F29" s="29"/>
      <c r="G29" s="28"/>
      <c r="I29" s="13"/>
      <c r="J29" s="28"/>
      <c r="K29" s="28"/>
      <c r="L29" s="28"/>
      <c r="M29" s="30"/>
      <c r="N29" s="29"/>
      <c r="O29" s="28"/>
    </row>
    <row r="30" spans="1:15" x14ac:dyDescent="0.3">
      <c r="A30" s="13"/>
      <c r="B30" s="30"/>
      <c r="C30" s="30"/>
      <c r="D30" s="30"/>
      <c r="E30" s="30"/>
      <c r="F30" s="31"/>
      <c r="G30" s="30"/>
      <c r="I30" s="13"/>
      <c r="J30" s="30"/>
      <c r="K30" s="30"/>
      <c r="L30" s="30"/>
      <c r="M30" s="30"/>
      <c r="N30" s="31"/>
      <c r="O30" s="30"/>
    </row>
    <row r="31" spans="1:15" x14ac:dyDescent="0.3">
      <c r="A31" s="13"/>
      <c r="B31" s="30"/>
      <c r="C31" s="30"/>
      <c r="D31" s="30"/>
      <c r="E31" s="30"/>
      <c r="F31" s="31"/>
      <c r="G31" s="30"/>
      <c r="I31" s="13"/>
      <c r="J31" s="30"/>
      <c r="K31" s="30"/>
      <c r="L31" s="30"/>
      <c r="M31" s="30"/>
      <c r="N31" s="31"/>
      <c r="O31" s="30"/>
    </row>
    <row r="32" spans="1:15" x14ac:dyDescent="0.3">
      <c r="A32" s="13"/>
      <c r="B32" s="30"/>
      <c r="C32" s="30"/>
      <c r="D32" s="30"/>
      <c r="E32" s="30"/>
      <c r="F32" s="31"/>
      <c r="G32" s="30"/>
      <c r="I32" s="13"/>
      <c r="J32" s="30"/>
      <c r="K32" s="30"/>
      <c r="L32" s="30"/>
      <c r="M32" s="30"/>
      <c r="N32" s="31"/>
      <c r="O32" s="30"/>
    </row>
    <row r="33" spans="1:15" x14ac:dyDescent="0.3">
      <c r="A33" s="13"/>
      <c r="B33" s="30"/>
      <c r="C33" s="30"/>
      <c r="D33" s="30"/>
      <c r="E33" s="30"/>
      <c r="F33" s="31"/>
      <c r="G33" s="30"/>
      <c r="I33" s="13"/>
      <c r="J33" s="30"/>
      <c r="K33" s="30"/>
      <c r="L33" s="30"/>
      <c r="M33" s="30"/>
      <c r="N33" s="31"/>
      <c r="O33" s="30"/>
    </row>
    <row r="34" spans="1:15" x14ac:dyDescent="0.3">
      <c r="A34" s="13"/>
      <c r="B34" s="30"/>
      <c r="C34" s="30"/>
      <c r="D34" s="30"/>
      <c r="E34" s="30"/>
      <c r="F34" s="31"/>
      <c r="G34" s="30"/>
      <c r="I34" s="13"/>
      <c r="J34" s="30"/>
      <c r="K34" s="30"/>
      <c r="L34" s="30"/>
      <c r="M34" s="30"/>
      <c r="N34" s="31"/>
      <c r="O34" s="30"/>
    </row>
    <row r="35" spans="1:15" x14ac:dyDescent="0.3">
      <c r="A35" s="13"/>
      <c r="B35" s="30"/>
      <c r="C35" s="30"/>
      <c r="D35" s="30"/>
      <c r="E35" s="30"/>
      <c r="F35" s="31"/>
      <c r="G35" s="30"/>
      <c r="I35" s="13"/>
      <c r="J35" s="30"/>
      <c r="K35" s="30"/>
      <c r="L35" s="30"/>
      <c r="M35" s="30"/>
      <c r="N35" s="31"/>
      <c r="O35" s="30"/>
    </row>
    <row r="36" spans="1:15" x14ac:dyDescent="0.3">
      <c r="A36" s="13"/>
      <c r="B36" s="30"/>
      <c r="C36" s="30"/>
      <c r="D36" s="30"/>
      <c r="E36" s="30"/>
      <c r="F36" s="31"/>
      <c r="G36" s="30"/>
      <c r="I36" s="13"/>
      <c r="J36" s="30"/>
      <c r="K36" s="30"/>
      <c r="L36" s="30"/>
      <c r="M36" s="30"/>
      <c r="N36" s="31"/>
      <c r="O36" s="30"/>
    </row>
    <row r="37" spans="1:15" x14ac:dyDescent="0.3">
      <c r="A37" s="13"/>
      <c r="B37" s="30"/>
      <c r="C37" s="30"/>
      <c r="D37" s="30"/>
      <c r="E37" s="30"/>
      <c r="F37" s="31"/>
      <c r="G37" s="30"/>
      <c r="I37" s="13"/>
      <c r="J37" s="30"/>
      <c r="K37" s="30"/>
      <c r="L37" s="30"/>
      <c r="M37" s="30"/>
      <c r="N37" s="31"/>
      <c r="O37" s="30"/>
    </row>
    <row r="38" spans="1:15" x14ac:dyDescent="0.3">
      <c r="A38" s="13"/>
      <c r="B38" s="30"/>
      <c r="C38" s="30"/>
      <c r="D38" s="30"/>
      <c r="E38" s="30"/>
      <c r="F38" s="31"/>
      <c r="G38" s="30"/>
      <c r="I38" s="13"/>
      <c r="J38" s="30"/>
      <c r="K38" s="30"/>
      <c r="L38" s="30"/>
      <c r="M38" s="30"/>
      <c r="N38" s="31"/>
      <c r="O38" s="30"/>
    </row>
    <row r="39" spans="1:15" x14ac:dyDescent="0.3">
      <c r="A39" s="13"/>
      <c r="B39" s="30"/>
      <c r="C39" s="30"/>
      <c r="D39" s="30"/>
      <c r="E39" s="30"/>
      <c r="F39" s="31"/>
      <c r="G39" s="30"/>
      <c r="I39" s="13"/>
      <c r="J39" s="30"/>
      <c r="K39" s="30"/>
      <c r="L39" s="30"/>
      <c r="M39" s="30"/>
      <c r="N39" s="31"/>
      <c r="O39" s="30"/>
    </row>
    <row r="40" spans="1:15" x14ac:dyDescent="0.3">
      <c r="A40" s="13"/>
      <c r="I40" s="13"/>
    </row>
    <row r="41" spans="1:15" x14ac:dyDescent="0.3">
      <c r="A41" s="19">
        <v>3</v>
      </c>
      <c r="B41" s="13" t="str">
        <f>IFERROR(IF(AND('EDU Credit Balance'!D30=0,' Non-EDU Credit Balance'!C26=0),"No e","E")&amp;"lectricity credit proceeds are carried over for future use.","N/A")</f>
        <v>No electricity credit proceeds are carried over for future use.</v>
      </c>
      <c r="C41" s="13"/>
      <c r="D41" s="13"/>
      <c r="E41" s="13"/>
      <c r="F41" s="13"/>
      <c r="G41" s="13"/>
      <c r="H41" s="13"/>
      <c r="I41" s="19">
        <v>3</v>
      </c>
      <c r="J41" s="13" t="str">
        <f>IFERROR(IF(' Non-EDU Credit Balance'!C26=0,"No e","E")&amp;"lectricity credit proceeds are carried over for future use.","N/A")</f>
        <v>No electricity credit proceeds are carried over for future use.</v>
      </c>
      <c r="K41" s="13"/>
      <c r="L41" s="13"/>
      <c r="M41" s="13"/>
      <c r="N41" s="13"/>
      <c r="O41" s="13"/>
    </row>
    <row r="42" spans="1:15" x14ac:dyDescent="0.3">
      <c r="A42" s="19"/>
      <c r="B42" s="13" t="str">
        <f>IFERROR(IF(AND('EDU Credit Balance'!D30=0,' Non-EDU Credit Balance'!C26=0),"  ","Provide a brief description of expected use and timeline."),"")</f>
        <v xml:space="preserve">  </v>
      </c>
      <c r="C42" s="13"/>
      <c r="D42" s="13"/>
      <c r="E42" s="13"/>
      <c r="F42" s="13"/>
      <c r="G42" s="13"/>
      <c r="H42" s="13"/>
      <c r="I42" s="19"/>
      <c r="J42" s="13" t="str">
        <f>IFERROR(IF(' Non-EDU Credit Balance'!C26=0,"  ","Provide a brief description of expected use and timeline."),"")</f>
        <v xml:space="preserve">  </v>
      </c>
      <c r="K42" s="13"/>
      <c r="L42" s="13"/>
      <c r="M42" s="13"/>
      <c r="N42" s="13"/>
      <c r="O42" s="13"/>
    </row>
    <row r="43" spans="1:15" x14ac:dyDescent="0.3">
      <c r="A43" s="19"/>
      <c r="B43" s="13" t="str">
        <f>IFERROR(IF(AND('EDU Credit Balance'!D30=0,' Non-EDU Credit Balance'!C26=0),"  ","Submit as separate document if needed."),"")</f>
        <v xml:space="preserve">  </v>
      </c>
      <c r="C43" s="13"/>
      <c r="D43" s="13"/>
      <c r="E43" s="13"/>
      <c r="F43" s="13"/>
      <c r="G43" s="13"/>
      <c r="H43" s="13"/>
      <c r="I43" s="19"/>
      <c r="J43" s="13" t="str">
        <f>IFERROR(IF(' Non-EDU Credit Balance'!C26=0,"  ","Submit as separate document if needed."),"")</f>
        <v xml:space="preserve">  </v>
      </c>
      <c r="K43" s="13"/>
      <c r="L43" s="13"/>
      <c r="M43" s="13"/>
      <c r="N43" s="13"/>
      <c r="O43" s="13"/>
    </row>
    <row r="44" spans="1:15" ht="9" customHeight="1" x14ac:dyDescent="0.3"/>
    <row r="45" spans="1:15" ht="15.75" customHeight="1" x14ac:dyDescent="0.3">
      <c r="A45" s="13"/>
      <c r="B45" s="67"/>
      <c r="C45" s="68"/>
      <c r="D45" s="68"/>
      <c r="E45" s="68"/>
      <c r="F45" s="68"/>
      <c r="G45" s="69"/>
      <c r="I45" s="13"/>
      <c r="J45" s="67"/>
      <c r="K45" s="68"/>
      <c r="L45" s="68"/>
      <c r="M45" s="68"/>
      <c r="N45" s="68"/>
      <c r="O45" s="69"/>
    </row>
    <row r="46" spans="1:15" ht="15.75" customHeight="1" x14ac:dyDescent="0.3">
      <c r="A46" s="13"/>
      <c r="B46" s="70"/>
      <c r="C46" s="65"/>
      <c r="D46" s="65"/>
      <c r="E46" s="65"/>
      <c r="F46" s="65"/>
      <c r="G46" s="71"/>
      <c r="I46" s="13"/>
      <c r="J46" s="70"/>
      <c r="K46" s="65"/>
      <c r="L46" s="65"/>
      <c r="M46" s="65"/>
      <c r="N46" s="65"/>
      <c r="O46" s="71"/>
    </row>
    <row r="47" spans="1:15" ht="15.75" customHeight="1" x14ac:dyDescent="0.3">
      <c r="A47" s="13"/>
      <c r="B47" s="70"/>
      <c r="C47" s="65"/>
      <c r="D47" s="65"/>
      <c r="E47" s="65"/>
      <c r="F47" s="65"/>
      <c r="G47" s="71"/>
      <c r="I47" s="13"/>
      <c r="J47" s="70"/>
      <c r="K47" s="65"/>
      <c r="L47" s="65"/>
      <c r="M47" s="65"/>
      <c r="N47" s="65"/>
      <c r="O47" s="71"/>
    </row>
    <row r="48" spans="1:15" ht="15.75" customHeight="1" x14ac:dyDescent="0.3">
      <c r="A48" s="13"/>
      <c r="B48" s="70"/>
      <c r="C48" s="65"/>
      <c r="D48" s="65"/>
      <c r="E48" s="65"/>
      <c r="F48" s="65"/>
      <c r="G48" s="71"/>
      <c r="I48" s="13"/>
      <c r="J48" s="70"/>
      <c r="K48" s="65"/>
      <c r="L48" s="65"/>
      <c r="M48" s="65"/>
      <c r="N48" s="65"/>
      <c r="O48" s="71"/>
    </row>
    <row r="49" spans="1:15" ht="15.75" customHeight="1" x14ac:dyDescent="0.3">
      <c r="A49" s="13"/>
      <c r="B49" s="70"/>
      <c r="C49" s="65"/>
      <c r="D49" s="65"/>
      <c r="E49" s="65"/>
      <c r="F49" s="65"/>
      <c r="G49" s="71"/>
      <c r="I49" s="13"/>
      <c r="J49" s="70"/>
      <c r="K49" s="65"/>
      <c r="L49" s="65"/>
      <c r="M49" s="65"/>
      <c r="N49" s="65"/>
      <c r="O49" s="71"/>
    </row>
    <row r="50" spans="1:15" ht="15.75" customHeight="1" x14ac:dyDescent="0.3">
      <c r="A50" s="13"/>
      <c r="B50" s="72"/>
      <c r="C50" s="73"/>
      <c r="D50" s="73"/>
      <c r="E50" s="73"/>
      <c r="F50" s="73"/>
      <c r="G50" s="74"/>
      <c r="I50" s="13"/>
      <c r="J50" s="72"/>
      <c r="K50" s="73"/>
      <c r="L50" s="73"/>
      <c r="M50" s="73"/>
      <c r="N50" s="73"/>
      <c r="O50" s="74"/>
    </row>
    <row r="51" spans="1:15" x14ac:dyDescent="0.3">
      <c r="A51" s="13"/>
      <c r="I51" s="13"/>
    </row>
    <row r="52" spans="1:15" x14ac:dyDescent="0.3">
      <c r="A52" s="19">
        <v>4</v>
      </c>
      <c r="B52" s="13" t="str">
        <f>IF(OR(LEFT('Start Here'!$C$34,1)="1",ISBLANK('Start Here'!$C$34)),"N/A","Were rate options available to EV customers in the calendar year? Briefly Describe.")</f>
        <v>N/A</v>
      </c>
      <c r="C52" s="13"/>
      <c r="D52" s="13"/>
      <c r="E52" s="13"/>
      <c r="F52" s="13"/>
      <c r="G52" s="13"/>
      <c r="H52" s="13"/>
      <c r="I52" s="19">
        <v>4</v>
      </c>
      <c r="J52" s="13" t="str">
        <f>IF(OR(LEFT('Start Here'!$C$34,1)="1",ISBLANK('Start Here'!$C$34)),"N/A","Were rate options available to EV customers in the calendar year? Briefly Describe.")</f>
        <v>N/A</v>
      </c>
      <c r="K52" s="13"/>
      <c r="L52" s="13"/>
      <c r="M52" s="13"/>
      <c r="N52" s="13"/>
      <c r="O52" s="13"/>
    </row>
    <row r="53" spans="1:15" x14ac:dyDescent="0.3">
      <c r="A53" s="19"/>
      <c r="B53" s="13" t="str">
        <f>IF(OR(LEFT('Start Here'!$C$34,1)="1",ISBLANK('Start Here'!$C$34)),"","Submit as separate document as needed.")</f>
        <v/>
      </c>
      <c r="C53" s="13"/>
      <c r="D53" s="13"/>
      <c r="E53" s="13"/>
      <c r="F53" s="13"/>
      <c r="G53" s="13"/>
      <c r="H53" s="13"/>
      <c r="I53" s="19"/>
      <c r="J53" s="13" t="str">
        <f>IF(OR(LEFT('Start Here'!$C$34,1)="1",ISBLANK('Start Here'!$C$34)),"","Submit as separate document as needed.")</f>
        <v/>
      </c>
      <c r="K53" s="13"/>
      <c r="L53" s="13"/>
      <c r="M53" s="13"/>
      <c r="N53" s="13"/>
      <c r="O53" s="13"/>
    </row>
    <row r="54" spans="1:15" ht="9" customHeight="1" x14ac:dyDescent="0.3"/>
    <row r="55" spans="1:15" ht="15.75" customHeight="1" x14ac:dyDescent="0.3">
      <c r="A55" s="13"/>
      <c r="B55" s="67"/>
      <c r="C55" s="68"/>
      <c r="D55" s="68"/>
      <c r="E55" s="68"/>
      <c r="F55" s="68"/>
      <c r="G55" s="69"/>
      <c r="I55" s="13"/>
      <c r="J55" s="67"/>
      <c r="K55" s="68"/>
      <c r="L55" s="68"/>
      <c r="M55" s="68"/>
      <c r="N55" s="68"/>
      <c r="O55" s="69"/>
    </row>
    <row r="56" spans="1:15" ht="15.75" customHeight="1" x14ac:dyDescent="0.3">
      <c r="A56" s="13"/>
      <c r="B56" s="70"/>
      <c r="C56" s="65"/>
      <c r="D56" s="65"/>
      <c r="E56" s="65"/>
      <c r="F56" s="65"/>
      <c r="G56" s="71"/>
      <c r="I56" s="13"/>
      <c r="J56" s="70"/>
      <c r="K56" s="65"/>
      <c r="L56" s="65"/>
      <c r="M56" s="65"/>
      <c r="N56" s="65"/>
      <c r="O56" s="71"/>
    </row>
    <row r="57" spans="1:15" ht="15.75" customHeight="1" x14ac:dyDescent="0.3">
      <c r="A57" s="13"/>
      <c r="B57" s="70"/>
      <c r="C57" s="65"/>
      <c r="D57" s="65"/>
      <c r="E57" s="65"/>
      <c r="F57" s="65"/>
      <c r="G57" s="71"/>
      <c r="I57" s="13"/>
      <c r="J57" s="70"/>
      <c r="K57" s="65"/>
      <c r="L57" s="65"/>
      <c r="M57" s="65"/>
      <c r="N57" s="65"/>
      <c r="O57" s="71"/>
    </row>
    <row r="58" spans="1:15" ht="15.75" customHeight="1" x14ac:dyDescent="0.3">
      <c r="A58" s="13"/>
      <c r="B58" s="70"/>
      <c r="C58" s="65"/>
      <c r="D58" s="65"/>
      <c r="E58" s="65"/>
      <c r="F58" s="65"/>
      <c r="G58" s="71"/>
      <c r="I58" s="13"/>
      <c r="J58" s="70"/>
      <c r="K58" s="65"/>
      <c r="L58" s="65"/>
      <c r="M58" s="65"/>
      <c r="N58" s="65"/>
      <c r="O58" s="71"/>
    </row>
    <row r="59" spans="1:15" ht="15.75" customHeight="1" x14ac:dyDescent="0.3">
      <c r="A59" s="13"/>
      <c r="B59" s="70"/>
      <c r="C59" s="65"/>
      <c r="D59" s="65"/>
      <c r="E59" s="65"/>
      <c r="F59" s="65"/>
      <c r="G59" s="71"/>
      <c r="I59" s="13"/>
      <c r="J59" s="70"/>
      <c r="K59" s="65"/>
      <c r="L59" s="65"/>
      <c r="M59" s="65"/>
      <c r="N59" s="65"/>
      <c r="O59" s="71"/>
    </row>
    <row r="60" spans="1:15" ht="15.75" customHeight="1" x14ac:dyDescent="0.3">
      <c r="A60" s="13"/>
      <c r="B60" s="72"/>
      <c r="C60" s="73"/>
      <c r="D60" s="73"/>
      <c r="E60" s="73"/>
      <c r="F60" s="73"/>
      <c r="G60" s="74"/>
      <c r="I60" s="13"/>
      <c r="J60" s="72"/>
      <c r="K60" s="73"/>
      <c r="L60" s="73"/>
      <c r="M60" s="73"/>
      <c r="N60" s="73"/>
      <c r="O60" s="74"/>
    </row>
    <row r="62" spans="1:15" x14ac:dyDescent="0.3">
      <c r="A62" s="19">
        <v>5</v>
      </c>
      <c r="B62" s="13" t="str">
        <f>IF(OR(LEFT('Start Here'!$C$34,1)="1",ISBLANK('Start Here'!$C$34)),"N/A","Were efforts undertaken to educate the public on the benefits of EV")</f>
        <v>N/A</v>
      </c>
      <c r="C62" s="13"/>
      <c r="D62" s="13"/>
      <c r="E62" s="13"/>
      <c r="F62" s="13"/>
      <c r="G62" s="13"/>
      <c r="H62" s="13"/>
      <c r="I62" s="19">
        <v>5</v>
      </c>
      <c r="J62" s="13" t="str">
        <f>IF(OR(LEFT('Start Here'!$C$34,1)="1",ISBLANK('Start Here'!$C$34)),"N/A","Were efforts undertaken to educate the public on the benefits of EV")</f>
        <v>N/A</v>
      </c>
      <c r="K62" s="13"/>
      <c r="L62" s="13"/>
      <c r="M62" s="13"/>
      <c r="N62" s="13"/>
      <c r="O62" s="13"/>
    </row>
    <row r="63" spans="1:15" x14ac:dyDescent="0.3">
      <c r="A63" s="19"/>
      <c r="B63" s="13" t="str">
        <f>IF(OR(LEFT('Start Here'!$C$34,1)="1",ISBLANK('Start Here'!$C$34)),"","transportation (including environmental benefits and costs of EV charging, or total")</f>
        <v/>
      </c>
      <c r="C63" s="13"/>
      <c r="D63" s="13"/>
      <c r="E63" s="13"/>
      <c r="F63" s="13"/>
      <c r="G63" s="13"/>
      <c r="H63" s="13"/>
      <c r="I63" s="19"/>
      <c r="J63" s="13" t="str">
        <f>IF(OR(LEFT('Start Here'!$C$34,1)="1",ISBLANK('Start Here'!$C$34)),"","transportation (including environmental benefits and costs of EV charging, or total")</f>
        <v/>
      </c>
      <c r="K63" s="13"/>
      <c r="L63" s="13"/>
      <c r="M63" s="13"/>
      <c r="N63" s="13"/>
      <c r="O63" s="13"/>
    </row>
    <row r="64" spans="1:15" x14ac:dyDescent="0.3">
      <c r="A64" s="19"/>
      <c r="B64" s="13" t="str">
        <f>IF(OR(LEFT('Start Here'!$C$34,1)="1",ISBLANK('Start Here'!$C$34)),"","cost of ownership, as compared to gasoline) during the calendar year?")</f>
        <v/>
      </c>
      <c r="C64" s="13"/>
      <c r="D64" s="13"/>
      <c r="E64" s="13"/>
      <c r="F64" s="13"/>
      <c r="G64" s="13"/>
      <c r="H64" s="13"/>
      <c r="I64" s="19"/>
      <c r="J64" s="13" t="str">
        <f>IF(OR(LEFT('Start Here'!$C$34,1)="1",ISBLANK('Start Here'!$C$34)),"","cost of ownership, as compared to gasoline) during the calendar year?")</f>
        <v/>
      </c>
      <c r="K64" s="13"/>
      <c r="L64" s="13"/>
      <c r="M64" s="13"/>
      <c r="N64" s="13"/>
      <c r="O64" s="13"/>
    </row>
    <row r="65" spans="1:15" x14ac:dyDescent="0.3">
      <c r="A65" s="19"/>
      <c r="B65" s="13" t="str">
        <f>IF(OR(LEFT('Start Here'!$C$34,1)="1",ISBLANK('Start Here'!$C$34)),"","Briefly describe. Submit as separate document as needed.")</f>
        <v/>
      </c>
      <c r="C65" s="13"/>
      <c r="D65" s="13"/>
      <c r="E65" s="13"/>
      <c r="F65" s="13"/>
      <c r="G65" s="13"/>
      <c r="H65" s="13"/>
      <c r="I65" s="19"/>
      <c r="J65" s="13" t="str">
        <f>IF(OR(LEFT('Start Here'!$C$34,1)="1",ISBLANK('Start Here'!$C$34)),"","Briefly describe. Submit as separate document as needed.")</f>
        <v/>
      </c>
      <c r="K65" s="13"/>
      <c r="L65" s="13"/>
      <c r="M65" s="13"/>
      <c r="N65" s="13"/>
      <c r="O65" s="13"/>
    </row>
    <row r="66" spans="1:15" ht="9" customHeight="1" x14ac:dyDescent="0.3"/>
    <row r="67" spans="1:15" ht="15.75" customHeight="1" x14ac:dyDescent="0.3">
      <c r="A67" s="13"/>
      <c r="B67" s="67"/>
      <c r="C67" s="68"/>
      <c r="D67" s="68"/>
      <c r="E67" s="68"/>
      <c r="F67" s="68"/>
      <c r="G67" s="69"/>
      <c r="I67" s="13"/>
      <c r="J67" s="67"/>
      <c r="K67" s="68"/>
      <c r="L67" s="68"/>
      <c r="M67" s="68"/>
      <c r="N67" s="68"/>
      <c r="O67" s="69"/>
    </row>
    <row r="68" spans="1:15" ht="15.75" customHeight="1" x14ac:dyDescent="0.3">
      <c r="A68" s="13"/>
      <c r="B68" s="70"/>
      <c r="C68" s="65"/>
      <c r="D68" s="65"/>
      <c r="E68" s="65"/>
      <c r="F68" s="65"/>
      <c r="G68" s="71"/>
      <c r="I68" s="13"/>
      <c r="J68" s="70"/>
      <c r="K68" s="65"/>
      <c r="L68" s="65"/>
      <c r="M68" s="65"/>
      <c r="N68" s="65"/>
      <c r="O68" s="71"/>
    </row>
    <row r="69" spans="1:15" ht="15.75" customHeight="1" x14ac:dyDescent="0.3">
      <c r="A69" s="13"/>
      <c r="B69" s="70"/>
      <c r="C69" s="65"/>
      <c r="D69" s="65"/>
      <c r="E69" s="65"/>
      <c r="F69" s="65"/>
      <c r="G69" s="71"/>
      <c r="I69" s="13"/>
      <c r="J69" s="70"/>
      <c r="K69" s="65"/>
      <c r="L69" s="65"/>
      <c r="M69" s="65"/>
      <c r="N69" s="65"/>
      <c r="O69" s="71"/>
    </row>
    <row r="70" spans="1:15" ht="15.75" customHeight="1" x14ac:dyDescent="0.3">
      <c r="A70" s="13"/>
      <c r="B70" s="70"/>
      <c r="C70" s="65"/>
      <c r="D70" s="65"/>
      <c r="E70" s="65"/>
      <c r="F70" s="65"/>
      <c r="G70" s="71"/>
      <c r="I70" s="13"/>
      <c r="J70" s="70"/>
      <c r="K70" s="65"/>
      <c r="L70" s="65"/>
      <c r="M70" s="65"/>
      <c r="N70" s="65"/>
      <c r="O70" s="71"/>
    </row>
    <row r="71" spans="1:15" ht="15.75" customHeight="1" x14ac:dyDescent="0.3">
      <c r="A71" s="13"/>
      <c r="B71" s="70"/>
      <c r="C71" s="65"/>
      <c r="D71" s="65"/>
      <c r="E71" s="65"/>
      <c r="F71" s="65"/>
      <c r="G71" s="71"/>
      <c r="I71" s="13"/>
      <c r="J71" s="70"/>
      <c r="K71" s="65"/>
      <c r="L71" s="65"/>
      <c r="M71" s="65"/>
      <c r="N71" s="65"/>
      <c r="O71" s="71"/>
    </row>
    <row r="72" spans="1:15" ht="15.75" customHeight="1" x14ac:dyDescent="0.3">
      <c r="A72" s="13"/>
      <c r="B72" s="72"/>
      <c r="C72" s="73"/>
      <c r="D72" s="73"/>
      <c r="E72" s="73"/>
      <c r="F72" s="73"/>
      <c r="G72" s="74"/>
      <c r="I72" s="13"/>
      <c r="J72" s="72"/>
      <c r="K72" s="73"/>
      <c r="L72" s="73"/>
      <c r="M72" s="73"/>
      <c r="N72" s="73"/>
      <c r="O72" s="74"/>
    </row>
    <row r="74" spans="1:15" hidden="1" x14ac:dyDescent="0.3">
      <c r="A74" s="1" t="s">
        <v>48</v>
      </c>
      <c r="B74" s="1" t="b">
        <v>1</v>
      </c>
    </row>
    <row r="75" spans="1:15" hidden="1" x14ac:dyDescent="0.3">
      <c r="A75" s="1" t="s">
        <v>48</v>
      </c>
      <c r="B75" s="1" t="b">
        <v>0</v>
      </c>
    </row>
    <row r="76" spans="1:15" hidden="1" x14ac:dyDescent="0.3">
      <c r="A76" s="1" t="s">
        <v>48</v>
      </c>
      <c r="B76" s="1" t="s">
        <v>106</v>
      </c>
    </row>
  </sheetData>
  <sheetProtection algorithmName="SHA-512" hashValue="T89h2bAzamfHf6/J7bFYz7ZWvTj6yoEW8x+PahXQQMaCzVA1maSCQq5e6fU553YoG9xAcuonFeuGY3ZrnI2Zow==" saltValue="rG96z9K58HuFeJsh1VQz8Q==" spinCount="100000" sheet="1" formatCells="0" formatColumns="0" formatRows="0" insertColumns="0" insertRows="0"/>
  <mergeCells count="2">
    <mergeCell ref="B12:G12"/>
    <mergeCell ref="J12:O12"/>
  </mergeCells>
  <conditionalFormatting sqref="B45:G45">
    <cfRule type="expression" dxfId="19" priority="41">
      <formula>LEFT($B42,1)="N"</formula>
    </cfRule>
  </conditionalFormatting>
  <conditionalFormatting sqref="B46:G47">
    <cfRule type="expression" dxfId="18" priority="24">
      <formula>LEFT($B44,1)="N"</formula>
    </cfRule>
  </conditionalFormatting>
  <conditionalFormatting sqref="B48:G48">
    <cfRule type="expression" dxfId="17" priority="34">
      <formula>LEFT($B44,1)="N"</formula>
    </cfRule>
  </conditionalFormatting>
  <conditionalFormatting sqref="B49:G49">
    <cfRule type="expression" dxfId="16" priority="32">
      <formula>LEFT($B44,1)="N"</formula>
    </cfRule>
  </conditionalFormatting>
  <conditionalFormatting sqref="B50:G50">
    <cfRule type="expression" dxfId="15" priority="30">
      <formula>LEFT($B44,1)="N"</formula>
    </cfRule>
  </conditionalFormatting>
  <conditionalFormatting sqref="J45:O45">
    <cfRule type="expression" dxfId="8" priority="16">
      <formula>LEFT($B42,1)="N"</formula>
    </cfRule>
  </conditionalFormatting>
  <conditionalFormatting sqref="J46:O47">
    <cfRule type="expression" dxfId="7" priority="9">
      <formula>LEFT($B44,1)="N"</formula>
    </cfRule>
  </conditionalFormatting>
  <conditionalFormatting sqref="J48:O48">
    <cfRule type="expression" dxfId="6" priority="12">
      <formula>LEFT($B44,1)="N"</formula>
    </cfRule>
  </conditionalFormatting>
  <conditionalFormatting sqref="J49:O49">
    <cfRule type="expression" dxfId="5" priority="11">
      <formula>LEFT($B44,1)="N"</formula>
    </cfRule>
  </conditionalFormatting>
  <conditionalFormatting sqref="J50:O50">
    <cfRule type="expression" dxfId="4" priority="10">
      <formula>LEFT($B44,1)="N"</formula>
    </cfRule>
  </conditionalFormatting>
  <dataValidations disablePrompts="1" count="1">
    <dataValidation type="list" allowBlank="1" showInputMessage="1" showErrorMessage="1" sqref="C29:C39 K29:K39" xr:uid="{3B4F98E9-D4EA-4B0D-822E-D448D6E02937}">
      <formula1>$B$74:$B$76</formula1>
    </dataValidation>
  </dataValidation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2" id="{711A59F4-C589-4FE8-84E2-CE836DB7599D}">
            <xm:f>OR('Start Here'!$C$33&lt;2019)</xm:f>
            <x14:dxf>
              <fill>
                <patternFill patternType="lightGray">
                  <bgColor theme="9" tint="0.59996337778862885"/>
                </patternFill>
              </fill>
            </x14:dxf>
          </x14:cfRule>
          <xm:sqref>B17:G22 B29:G39 B45:G50</xm:sqref>
        </x14:conditionalFormatting>
        <x14:conditionalFormatting xmlns:xm="http://schemas.microsoft.com/office/excel/2006/main">
          <x14:cfRule type="expression" priority="19" id="{B35AA4DA-AB4E-4290-A288-CF33D85F613B}">
            <xm:f>LEFT('Start Here'!$C$34,1)="1"</xm:f>
            <x14:dxf>
              <fill>
                <patternFill patternType="lightGray">
                  <fgColor theme="1"/>
                  <bgColor auto="1"/>
                </patternFill>
              </fill>
            </x14:dxf>
          </x14:cfRule>
          <x14:cfRule type="expression" priority="21" id="{3B7FD9C9-6847-45A2-916C-2B77373CD6D2}">
            <xm:f>OR('Start Here'!$C$33&lt;2019)</xm:f>
            <x14:dxf>
              <fill>
                <patternFill patternType="lightGray"/>
              </fill>
            </x14:dxf>
          </x14:cfRule>
          <xm:sqref>B55:G60</xm:sqref>
        </x14:conditionalFormatting>
        <x14:conditionalFormatting xmlns:xm="http://schemas.microsoft.com/office/excel/2006/main">
          <x14:cfRule type="expression" priority="17" id="{90192EC3-DF2B-4769-954C-93F20469521B}">
            <xm:f>LEFT('Start Here'!$C$34,1)="1"</xm:f>
            <x14:dxf>
              <fill>
                <patternFill patternType="lightGray">
                  <fgColor theme="1"/>
                  <bgColor auto="1"/>
                </patternFill>
              </fill>
            </x14:dxf>
          </x14:cfRule>
          <x14:cfRule type="expression" priority="18" id="{EE2D1E72-4875-423C-8AD0-CD045EC6FA0E}">
            <xm:f>OR('Start Here'!$C$33&lt;2019)</xm:f>
            <x14:dxf>
              <fill>
                <patternFill patternType="lightGray"/>
              </fill>
            </x14:dxf>
          </x14:cfRule>
          <xm:sqref>B67:G72</xm:sqref>
        </x14:conditionalFormatting>
        <x14:conditionalFormatting xmlns:xm="http://schemas.microsoft.com/office/excel/2006/main">
          <x14:cfRule type="expression" priority="7" id="{ED33D665-4AB0-4A1D-83B5-965F4461645F}">
            <xm:f>OR('Start Here'!$C$33&lt;2019)</xm:f>
            <x14:dxf>
              <fill>
                <patternFill patternType="lightGray">
                  <bgColor theme="9" tint="0.59996337778862885"/>
                </patternFill>
              </fill>
            </x14:dxf>
          </x14:cfRule>
          <xm:sqref>J17:O22 J45:O50</xm:sqref>
        </x14:conditionalFormatting>
        <x14:conditionalFormatting xmlns:xm="http://schemas.microsoft.com/office/excel/2006/main">
          <x14:cfRule type="expression" priority="1" id="{7A62921B-DB28-41AB-B916-38E3F21FD1CD}">
            <xm:f>OR('Start Here'!$C$33&lt;2019)</xm:f>
            <x14:dxf>
              <fill>
                <patternFill patternType="lightGray">
                  <bgColor theme="9" tint="0.59996337778862885"/>
                </patternFill>
              </fill>
            </x14:dxf>
          </x14:cfRule>
          <xm:sqref>J29:O39</xm:sqref>
        </x14:conditionalFormatting>
        <x14:conditionalFormatting xmlns:xm="http://schemas.microsoft.com/office/excel/2006/main">
          <x14:cfRule type="expression" priority="5" id="{7BD0D027-4321-4CCA-A6AA-EB0D88C4D2A8}">
            <xm:f>LEFT('Start Here'!$C$34,1)="1"</xm:f>
            <x14:dxf>
              <fill>
                <patternFill patternType="lightGray">
                  <fgColor theme="1"/>
                  <bgColor auto="1"/>
                </patternFill>
              </fill>
            </x14:dxf>
          </x14:cfRule>
          <x14:cfRule type="expression" priority="6" id="{2091C171-63F6-4B84-B171-974A26AAA928}">
            <xm:f>OR('Start Here'!$C$33&lt;2019)</xm:f>
            <x14:dxf>
              <fill>
                <patternFill patternType="lightGray"/>
              </fill>
            </x14:dxf>
          </x14:cfRule>
          <xm:sqref>J55:O60</xm:sqref>
        </x14:conditionalFormatting>
        <x14:conditionalFormatting xmlns:xm="http://schemas.microsoft.com/office/excel/2006/main">
          <x14:cfRule type="expression" priority="3" id="{1D3415F0-3D77-477B-9342-AB0F5ADD8A4E}">
            <xm:f>LEFT('Start Here'!$C$34,1)="1"</xm:f>
            <x14:dxf>
              <fill>
                <patternFill patternType="lightGray">
                  <fgColor theme="1"/>
                  <bgColor auto="1"/>
                </patternFill>
              </fill>
            </x14:dxf>
          </x14:cfRule>
          <x14:cfRule type="expression" priority="4" id="{81C4B057-CDF7-47B8-ACC8-E50F59576BA4}">
            <xm:f>OR('Start Here'!$C$33&lt;2019)</xm:f>
            <x14:dxf>
              <fill>
                <patternFill patternType="lightGray"/>
              </fill>
            </x14:dxf>
          </x14:cfRule>
          <xm:sqref>J67:O72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Start Here</vt:lpstr>
      <vt:lpstr>EDU Credit Balance</vt:lpstr>
      <vt:lpstr> Non-EDU Credit Balance</vt:lpstr>
      <vt:lpstr>All-Proceeds Report </vt:lpstr>
      <vt:lpstr>Aggregator</vt:lpstr>
      <vt:lpstr>EDU</vt:lpstr>
      <vt:lpstr>ReportYear</vt:lpstr>
      <vt:lpstr>ShadeAll</vt:lpstr>
    </vt:vector>
  </TitlesOfParts>
  <Company>California Air Resources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Nicholson, Benjamin@ARB</dc:creator>
  <cp:lastModifiedBy>Latour, Ian@ARB</cp:lastModifiedBy>
  <dcterms:created xsi:type="dcterms:W3CDTF">2021-09-18T00:15:16Z</dcterms:created>
  <dcterms:modified xsi:type="dcterms:W3CDTF">2026-03-05T18:18:15Z</dcterms:modified>
</cp:coreProperties>
</file>