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B:\LCFS\Confidential_Business_Information\Hydrogen and DCFC Infrastructure\2025 ZEV Infrastructure Documents\Archive\"/>
    </mc:Choice>
  </mc:AlternateContent>
  <xr:revisionPtr revIDLastSave="0" documentId="13_ncr:1_{2E673880-1181-4D47-A238-A379D1CFAA2F}" xr6:coauthVersionLast="47" xr6:coauthVersionMax="47" xr10:uidLastSave="{00000000-0000-0000-0000-000000000000}"/>
  <workbookProtection workbookAlgorithmName="SHA-512" workbookHashValue="vTkiA5UKJmZF0iZLFck4SgOIznvze/C+nXPPF/DQZhrB7rUfwFxmeN8HCuOySbycOf724l1UJfuy0fAwD+7jPA==" workbookSaltValue="GoTE2l0PuPRapUAwvXE6wQ==" workbookSpinCount="100000" lockStructure="1"/>
  <bookViews>
    <workbookView xWindow="-30" yWindow="-16320" windowWidth="29040" windowHeight="15840" tabRatio="690" activeTab="5" xr2:uid="{00000000-000D-0000-FFFF-FFFF00000000}"/>
  </bookViews>
  <sheets>
    <sheet name="Read Me" sheetId="8" r:id="rId1"/>
    <sheet name="Definitions" sheetId="11" r:id="rId2"/>
    <sheet name="Requirements Summary" sheetId="17" r:id="rId3"/>
    <sheet name="Example" sheetId="16" r:id="rId4"/>
    <sheet name="Applicant Details" sheetId="15" r:id="rId5"/>
    <sheet name="Station Data" sheetId="13" r:id="rId6"/>
  </sheets>
  <externalReferences>
    <externalReference r:id="rId7"/>
  </externalReferences>
  <definedNames>
    <definedName name="Applicant">'Applicant Details'!$E$14</definedName>
    <definedName name="FEIN">'Applicant Details'!$E$20</definedName>
    <definedName name="Number_FSE" localSheetId="4">'Applicant Details'!#REF!</definedName>
    <definedName name="Number_FSE">#REF!</definedName>
    <definedName name="Qstart">'[1]Main FCI FSEs'!$AY$4</definedName>
    <definedName name="Update">'Read Me'!$B$36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13" l="1"/>
  <c r="G97" i="15"/>
  <c r="B20" i="16"/>
  <c r="C33" i="17"/>
  <c r="D33" i="11"/>
  <c r="R7" i="13"/>
  <c r="J10" i="15" s="1"/>
  <c r="G7" i="13"/>
  <c r="E10" i="13" l="1"/>
  <c r="E11" i="13"/>
  <c r="E12" i="13"/>
  <c r="E13" i="13"/>
  <c r="E14" i="13"/>
  <c r="E15" i="13"/>
  <c r="E16" i="13"/>
  <c r="E17" i="13"/>
  <c r="E18" i="13"/>
  <c r="E19" i="13"/>
  <c r="E20" i="13"/>
  <c r="E21" i="13"/>
  <c r="E22" i="13"/>
  <c r="E23" i="13"/>
  <c r="E24" i="13"/>
  <c r="E25" i="13"/>
  <c r="E26" i="13"/>
  <c r="E27" i="13"/>
  <c r="E28" i="13"/>
  <c r="E29" i="13"/>
  <c r="E30" i="13"/>
  <c r="F10" i="13"/>
  <c r="F11" i="13"/>
  <c r="F12" i="13"/>
  <c r="F13" i="13"/>
  <c r="F14" i="13"/>
  <c r="F15" i="13"/>
  <c r="F16" i="13"/>
  <c r="F17" i="13"/>
  <c r="F18" i="13"/>
  <c r="F19" i="13"/>
  <c r="F20" i="13"/>
  <c r="F21" i="13"/>
  <c r="F22" i="13"/>
  <c r="F23" i="13"/>
  <c r="F24" i="13"/>
  <c r="F25" i="13"/>
  <c r="F26" i="13"/>
  <c r="F27" i="13"/>
  <c r="F28" i="13"/>
  <c r="F29" i="13"/>
  <c r="F30" i="13"/>
  <c r="Q11" i="13" l="1"/>
  <c r="Q12" i="13"/>
  <c r="Q13" i="13"/>
  <c r="Q14" i="13"/>
  <c r="Q15" i="13"/>
  <c r="Q16" i="13"/>
  <c r="Q17" i="13"/>
  <c r="Q18" i="13"/>
  <c r="Q19" i="13"/>
  <c r="Q20" i="13"/>
  <c r="Q21" i="13"/>
  <c r="Q22" i="13"/>
  <c r="Q23" i="13"/>
  <c r="Q24" i="13"/>
  <c r="Q25" i="13"/>
  <c r="Q26" i="13"/>
  <c r="Q27" i="13"/>
  <c r="Q28" i="13"/>
  <c r="Q29" i="13"/>
  <c r="Q30" i="13"/>
  <c r="Q10" i="13"/>
  <c r="G8" i="13"/>
  <c r="J38" i="15" l="1"/>
  <c r="D35" i="15"/>
  <c r="D34" i="15"/>
  <c r="D33" i="15"/>
  <c r="D32" i="15"/>
  <c r="D31" i="15"/>
  <c r="C30" i="15"/>
  <c r="J82" i="15"/>
  <c r="J79" i="15"/>
  <c r="J76" i="15"/>
  <c r="J66" i="15"/>
  <c r="J64" i="15"/>
  <c r="J62" i="15"/>
  <c r="J59" i="15"/>
  <c r="J57" i="15"/>
  <c r="J54" i="15"/>
  <c r="J89" i="15"/>
  <c r="J86" i="15"/>
  <c r="V30" i="13"/>
  <c r="V29" i="13"/>
  <c r="V28" i="13"/>
  <c r="V27" i="13"/>
  <c r="V26" i="13"/>
  <c r="V25" i="13"/>
  <c r="V24" i="13"/>
  <c r="V23" i="13"/>
  <c r="V22" i="13"/>
  <c r="V21" i="13"/>
  <c r="V20" i="13"/>
  <c r="V19" i="13"/>
  <c r="V18" i="13"/>
  <c r="V17" i="13"/>
  <c r="V16" i="13"/>
  <c r="V15" i="13"/>
  <c r="V14" i="13"/>
  <c r="V13" i="13"/>
  <c r="V12" i="13"/>
  <c r="V11" i="13"/>
  <c r="V10" i="13"/>
  <c r="U10" i="13"/>
  <c r="U11" i="13"/>
  <c r="U12" i="13"/>
  <c r="U13" i="13"/>
  <c r="U14" i="13"/>
  <c r="U15" i="13"/>
  <c r="U16" i="13"/>
  <c r="U17" i="13"/>
  <c r="U18" i="13"/>
  <c r="U19" i="13"/>
  <c r="U20" i="13"/>
  <c r="U21" i="13"/>
  <c r="U22" i="13"/>
  <c r="U23" i="13"/>
  <c r="U24" i="13"/>
  <c r="U25" i="13"/>
  <c r="U26" i="13"/>
  <c r="U27" i="13"/>
  <c r="U28" i="13"/>
  <c r="U29" i="13"/>
  <c r="U30" i="13"/>
  <c r="H7" i="13"/>
  <c r="I7" i="13"/>
  <c r="J7" i="13"/>
  <c r="K7" i="13"/>
  <c r="L7" i="13"/>
  <c r="M7" i="13"/>
  <c r="N7" i="13"/>
  <c r="J32" i="15"/>
  <c r="J33" i="15"/>
  <c r="J34" i="15"/>
  <c r="J35" i="15"/>
  <c r="J31" i="15"/>
  <c r="J28" i="15"/>
  <c r="J95" i="15"/>
  <c r="J92" i="15"/>
  <c r="J44" i="15"/>
  <c r="J50" i="15"/>
  <c r="J47" i="15"/>
  <c r="J41" i="15"/>
  <c r="J26" i="15"/>
  <c r="J25" i="15"/>
  <c r="J24" i="15"/>
  <c r="J23" i="15"/>
  <c r="J20" i="15"/>
  <c r="J19" i="15"/>
  <c r="J18" i="15"/>
  <c r="J17" i="15"/>
  <c r="J16" i="15"/>
  <c r="J15" i="15"/>
  <c r="J14" i="15"/>
  <c r="J6" i="15" l="1"/>
  <c r="A7" i="13"/>
  <c r="J8" i="15" s="1"/>
  <c r="U8" i="13"/>
  <c r="J6" i="13" s="1"/>
  <c r="V8" i="13"/>
  <c r="K6" i="13" s="1"/>
  <c r="J5" i="15" l="1"/>
  <c r="B1" i="15" s="1"/>
  <c r="C8" i="15" l="1"/>
  <c r="D12" i="13" l="1"/>
  <c r="D13" i="13" s="1"/>
  <c r="D14" i="13" s="1"/>
  <c r="D15" i="13" s="1"/>
  <c r="D16" i="13" s="1"/>
  <c r="D17" i="13" s="1"/>
  <c r="D18" i="13" s="1"/>
  <c r="D19" i="13" s="1"/>
  <c r="D20" i="13" s="1"/>
  <c r="D21" i="13" s="1"/>
  <c r="D22" i="13" s="1"/>
  <c r="D23" i="13" s="1"/>
  <c r="D24" i="13" s="1"/>
  <c r="D25" i="13" s="1"/>
  <c r="D26" i="13" s="1"/>
  <c r="D27" i="13" s="1"/>
  <c r="D28" i="13" s="1"/>
  <c r="D29" i="13" s="1"/>
  <c r="D30" i="13"/>
  <c r="D11" i="13"/>
  <c r="C30" i="13"/>
  <c r="C11" i="13"/>
  <c r="C12" i="13" l="1"/>
  <c r="C13" i="13" l="1"/>
  <c r="C14" i="13" l="1"/>
  <c r="C15" i="13" l="1"/>
  <c r="C16" i="13" l="1"/>
  <c r="C17" i="13" l="1"/>
  <c r="C18" i="13" l="1"/>
  <c r="C19" i="13" l="1"/>
  <c r="C20" i="13" l="1"/>
  <c r="C21" i="13" l="1"/>
  <c r="C22" i="13" l="1"/>
  <c r="C23" i="13" l="1"/>
  <c r="C24" i="13" l="1"/>
  <c r="C25" i="13" l="1"/>
  <c r="C26" i="13" l="1"/>
  <c r="C27" i="13" l="1"/>
  <c r="C28" i="13" l="1"/>
  <c r="C29" i="13" l="1"/>
  <c r="P6" i="13" l="1"/>
  <c r="O6" i="13"/>
  <c r="Q6"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C10" authorId="0" shapeId="0" xr:uid="{1C9EFC71-1F3F-4302-976D-C402D7CF0E9C}">
      <text>
        <r>
          <rPr>
            <sz val="9"/>
            <color indexed="81"/>
            <rFont val="Tahoma"/>
            <family val="2"/>
          </rPr>
          <t>This information is required for initial HRI approval. 
Documents can either be attached to comments of the initial correspondence for this application, or in a compressed file with this application and other required documents in the initial correspondence.</t>
        </r>
      </text>
    </comment>
    <comment ref="D14" authorId="0" shapeId="0" xr:uid="{F5EDE9EC-6057-48DC-A5C5-8EADA61BB8FD}">
      <text>
        <r>
          <rPr>
            <sz val="9"/>
            <color indexed="81"/>
            <rFont val="Tahoma"/>
            <family val="2"/>
          </rPr>
          <t>The name of the applicant. This name must match exactly with the registered name of the entity in the LCFS Program.</t>
        </r>
      </text>
    </comment>
    <comment ref="D20" authorId="0" shapeId="0" xr:uid="{41B4148D-C568-48C9-82EA-BDA5D161E94E}">
      <text>
        <r>
          <rPr>
            <sz val="9"/>
            <color indexed="81"/>
            <rFont val="Tahoma"/>
            <family val="2"/>
          </rPr>
          <t>The Federal Employee Identification Number of the applicant. If the applicant is an individual, "SSN" can be input instead of an actual number.</t>
        </r>
      </text>
    </comment>
    <comment ref="C22" authorId="0" shapeId="0" xr:uid="{661A85CE-B586-4608-835B-E37055928A8C}">
      <text>
        <r>
          <rPr>
            <sz val="9"/>
            <color indexed="81"/>
            <rFont val="Tahoma"/>
            <family val="2"/>
          </rPr>
          <t>The point of contact for the applicant regarding HRI FSEs.  This contact should be a registered user of the LCFS Reporting Tool.</t>
        </r>
      </text>
    </comment>
    <comment ref="B28" authorId="0" shapeId="0" xr:uid="{539BE410-2C18-4EF4-B99B-A5367B7A7DB0}">
      <text>
        <r>
          <rPr>
            <sz val="9"/>
            <color indexed="81"/>
            <rFont val="Tahoma"/>
            <family val="2"/>
          </rPr>
          <t>The applicant is the LCFS registered entity that is applying for the HRI pathway.
The FSE owner is the owner of the fuel supply equipment.  Owners may designate an entity to represent them in LCFS.
A designee has been designated by the FSE owner to report dispensed fuel to the LCFS Reporting Tool and collect issued LCFS credits.  A designated FSE can have only one designee.  Designees are often used by FSE owners that own only a small number of FSEs.</t>
        </r>
      </text>
    </comment>
    <comment ref="C37" authorId="0" shapeId="0" xr:uid="{B0D3087C-7F90-4EB3-9F4E-46345837A1AB}">
      <text>
        <r>
          <rPr>
            <sz val="9"/>
            <color indexed="81"/>
            <rFont val="Tahoma"/>
            <family val="2"/>
          </rPr>
          <t>If the owner of the chargers is owned by another registered entity in the LCFS program, is owned by an entity that owns another registered entity in the LCFS program, or owns other registered entities in the LCFS program, this information must be disclosed in a separate document describing the nature of the ownership.</t>
        </r>
      </text>
    </comment>
    <comment ref="D38" authorId="0" shapeId="0" xr:uid="{66EBFB9D-BD9C-4EF3-A83F-04B1EF7BE988}">
      <text>
        <r>
          <rPr>
            <sz val="9"/>
            <color indexed="81"/>
            <rFont val="Tahoma"/>
            <family val="2"/>
          </rPr>
          <t>Resize this row as needed.
For lengthy descriptions of ownership relations, you may input here "Description(s) will be included in this application's LRT Correspondence thread" and submit the descriptions as a separate file included in the application submission. 
For owners with no relationship to other LCFS registered entities, input "No Relationship".</t>
        </r>
      </text>
    </comment>
    <comment ref="C40" authorId="0" shapeId="0" xr:uid="{956361E9-5BD6-4508-8F88-5C12DE5C89CD}">
      <text>
        <r>
          <rPr>
            <sz val="9"/>
            <color indexed="81"/>
            <rFont val="Tahoma"/>
            <family val="2"/>
          </rPr>
          <t>A brief description of the site(s) that includes:
- For sites containining public FSEs, a description of how the public will acess the site.
-For sites containing shared HD-HRI sites, a description of how thrid parties will access the site.</t>
        </r>
      </text>
    </comment>
    <comment ref="D41" authorId="0" shapeId="0" xr:uid="{62505A3C-94B6-4BD3-93EA-34E7EB8EB33D}">
      <text>
        <r>
          <rPr>
            <sz val="9"/>
            <color indexed="81"/>
            <rFont val="Tahoma"/>
            <family val="2"/>
          </rPr>
          <t>Resize this row as needed.
For lengthy descriptions of sites, you may input here "Description(s) will be included in this application's LRT Correspondence thread" and submit the descriptions as a separate file included in the application submission. If this application only includes private FSE, input "Private Only".</t>
        </r>
      </text>
    </comment>
    <comment ref="C43" authorId="0" shapeId="0" xr:uid="{20322E36-CDEF-4148-B7BB-788CA1B2413E}">
      <text>
        <r>
          <rPr>
            <sz val="9"/>
            <color indexed="81"/>
            <rFont val="Tahoma"/>
            <family val="2"/>
          </rPr>
          <t xml:space="preserve">For sites that are not allowed to operate 24 hrs each day, the applicant must provide documentation of the restriction.
</t>
        </r>
      </text>
    </comment>
    <comment ref="D44" authorId="0" shapeId="0" xr:uid="{2D5E308E-D867-42E4-88D5-A17E88490ACD}">
      <text>
        <r>
          <rPr>
            <sz val="9"/>
            <color indexed="81"/>
            <rFont val="Tahoma"/>
            <family val="2"/>
          </rPr>
          <t>Include the documentation of operation hours less than 24 hr/d either as an attached file to comment on the initial correspondence, or in a compressed file with this application and other required documents in the initial correspondence.</t>
        </r>
      </text>
    </comment>
    <comment ref="C46" authorId="0" shapeId="0" xr:uid="{56A843FD-A2F6-4580-84EC-39C1F4D6440C}">
      <text>
        <r>
          <rPr>
            <sz val="9"/>
            <color indexed="81"/>
            <rFont val="Tahoma"/>
            <family val="2"/>
          </rPr>
          <t>The Description of Shared HD-HRI and Location Requirements describe that a shared HD-HRI site meets the shared HD-HRI location requirements in 95486.4(a)(1)(B).
The site must be located within five miles of a ready or pending Federal Highway Administration Alternative Fuel Corridor, or be located on or adjacent to a property used for heavy-duty vehicle overnight parking; or have received capital funding from a local, State or Federal competitive grant program that includes location evaluation as criteria.
Acceptable descriptions include:
- The direct distance from the site to a ready or pending alternative fuel corridor.  
- Identification of heavy-duty parking (coordinates or address could be sufficient). 
- Link to webpage announcing award to site.</t>
        </r>
      </text>
    </comment>
    <comment ref="D47" authorId="0" shapeId="0" xr:uid="{1DC61A71-8AD0-4317-BBE1-3ECCAD0EEB2D}">
      <text>
        <r>
          <rPr>
            <sz val="9"/>
            <color indexed="81"/>
            <rFont val="Tahoma"/>
            <family val="2"/>
          </rPr>
          <t>Resize this row as needed.
For lengthy descriptions of sites, you may input here "Description(s) will be included in this application's LRT Correspondence thread" and submit the descriptions as a separate file included in the application submission. 
If there are no Shared HD-HRI FSEs in this application, input here "This application contains no Shared HD-HRI FSEs"</t>
        </r>
      </text>
    </comment>
    <comment ref="C49" authorId="0" shapeId="0" xr:uid="{CCB2B79C-671A-4D90-84EF-A2400B139338}">
      <text>
        <r>
          <rPr>
            <sz val="9"/>
            <color indexed="81"/>
            <rFont val="Tahoma"/>
            <family val="2"/>
          </rPr>
          <t>For Attestation Letter language, see LCFS Regulation 95486.3(a)(2)(K) for light- and medium-duty sites and/or for 95486.4(a)(2)(K) for heavy-duty sites.
The attestation letter must be on company letterhead.</t>
        </r>
      </text>
    </comment>
    <comment ref="D50" authorId="0" shapeId="0" xr:uid="{0B1D9CE4-8498-496A-9D6C-8110E533184A}">
      <text>
        <r>
          <rPr>
            <sz val="9"/>
            <color indexed="81"/>
            <rFont val="Tahoma"/>
            <family val="2"/>
          </rPr>
          <t>Include the Signed Attestation Letter either as an attached file to comment on the initial correspondence, or in a compressed file with this application and other required documents in the initial correspondence.
Attestation letter must include Applicants' company letterhead.</t>
        </r>
      </text>
    </comment>
    <comment ref="C69" authorId="0" shapeId="0" xr:uid="{459E0EC9-6CF2-4F28-B7C3-D28C233027F3}">
      <text>
        <r>
          <rPr>
            <sz val="9"/>
            <color indexed="81"/>
            <rFont val="Tahoma"/>
            <family val="2"/>
          </rPr>
          <t>This information is required for HRI appoved FSEs to be eligible to generate HRI credits. This information should be submitted once the HRI approved chargers have registered FSE ID numbers. 
Documents can either be attached to comments of the correspondence for this application, correspondence for the approved site, or in a compressed file with this application and other required documents in the initial correspondence or of the approved site.</t>
        </r>
      </text>
    </comment>
    <comment ref="D76" authorId="0" shapeId="0" xr:uid="{277B70B4-847D-4C28-A74F-29C64C4DD681}">
      <text>
        <r>
          <rPr>
            <sz val="9"/>
            <color indexed="81"/>
            <rFont val="Tahoma"/>
            <family val="2"/>
          </rPr>
          <t xml:space="preserve">Uptime for HRI is calculated as the number of minutes the FSE is either in use or available for use, divided by the number of minutes in the quarter.
</t>
        </r>
      </text>
    </comment>
    <comment ref="D79" authorId="0" shapeId="0" xr:uid="{FA62F3A8-469D-4D24-B5BA-D3850D97A336}">
      <text>
        <r>
          <rPr>
            <sz val="9"/>
            <color indexed="81"/>
            <rFont val="Tahoma"/>
            <family val="2"/>
          </rPr>
          <t>Cost &amp; Revenue Template can be found at the LCFS ZEV Webpage: https://ww2.arb.ca.gov/resources/documents/lcfs-zev-infrastructure-crediting</t>
        </r>
      </text>
    </comment>
    <comment ref="D82" authorId="0" shapeId="0" xr:uid="{24CFC938-310A-4A53-8256-D6CA8AAE8872}">
      <text>
        <r>
          <rPr>
            <sz val="9"/>
            <color indexed="81"/>
            <rFont val="Tahoma"/>
            <family val="2"/>
          </rPr>
          <t>LCFS Contacts can be found at:
https://ww2.arb.ca.gov/our-work/programs/low-carbon-fuel-standard/lcfs-contacts</t>
        </r>
      </text>
    </comment>
    <comment ref="C85" authorId="0" shapeId="0" xr:uid="{32742148-440F-4001-BF71-4BF0C936C9BA}">
      <text>
        <r>
          <rPr>
            <sz val="9"/>
            <color indexed="81"/>
            <rFont val="Tahoma"/>
            <family val="2"/>
          </rPr>
          <t>Per 95486.3(a)(4)(A) and 95486.4(a)(4)(A), the applicant must update any changes to the nameplate and HRI power ratings of any FSEs if different from what was provided in th original application.</t>
        </r>
      </text>
    </comment>
    <comment ref="C88" authorId="0" shapeId="0" xr:uid="{D3D4DA5C-782F-47CA-876E-F30D23526742}">
      <text>
        <r>
          <rPr>
            <sz val="9"/>
            <color indexed="81"/>
            <rFont val="Tahoma"/>
            <family val="2"/>
          </rPr>
          <t xml:space="preserve">The Proof of Heavy-Duty Class 8 Vehicle Accessibility document shows that the HD-HRI chargers at the site are simultaneously accessible to charge Class 8 tractors, either with the trailers attached or parked in a nearby space.
Acceptable Proof of Heavy-Duty Class 8 Vehicle Accessibility documents include:
o A copy of a stamped site plan stating that the site adheres to relevant California Highway Design Manual and FHWA design requirements;
o An attestation from a professional engineer or licensed architect saying the same;
o Photos/videos of the facility with X tractors at X HD-HRI chargers and X trailers (either connected to the trailers or parked in a nearby space), where X is the number of HD-HRI chargers at the site;
o A copy of stamped site plan showing dimensions that meet CHDM/FHWA design requirements; or
o A satellite view showing clear dimensions that the site meets CHDM/FHWA requirements.
</t>
        </r>
      </text>
    </comment>
    <comment ref="D89" authorId="0" shapeId="0" xr:uid="{815E54DE-6A7E-42FC-BF7D-4EBA60919209}">
      <text>
        <r>
          <rPr>
            <sz val="9"/>
            <color indexed="81"/>
            <rFont val="Tahoma"/>
            <family val="2"/>
          </rPr>
          <t>Include the Proof of Heavy-Duty HRI Class 8 Accessibility document either as an attached file to comment on the initial correspondence, or in a Zip file with this application and attestation letter in the initial correspondence.</t>
        </r>
      </text>
    </comment>
    <comment ref="C91" authorId="0" shapeId="0" xr:uid="{F4165E4D-4E4F-408B-922D-C9AF0FAB3A1F}">
      <text>
        <r>
          <rPr>
            <sz val="9"/>
            <color indexed="81"/>
            <rFont val="Tahoma"/>
            <family val="2"/>
          </rPr>
          <t xml:space="preserve">The Proof of Shared HD-HRI Third-Party Accessibility shows that a shared HD-HRI site is available for third party use.
Acceptable Proof for a Shared HD-HRI site include:
- The shared HD-HRI site is open to public heavy-duty electric vehicle charging for at least 12 continuous hours, including between 9am and 5pm, and is identified as such either by signage or by a State-wide hydrogen refueling station map website;
- Contract or similar agreement between the applicant or site owner and a third-party fleet owner to refuel during a quarter the applicant is generating HRI credits; and
- Print or Online advertisement in industry publications or a newspaper of public record with physical distribution in the State of California of availability for third-party heavy-duty fleet refueling, including contact information to arrange such charging.
</t>
        </r>
      </text>
    </comment>
    <comment ref="D92" authorId="0" shapeId="0" xr:uid="{F4FBB8A8-7EFD-4A46-AB0E-15FB09A911CE}">
      <text>
        <r>
          <rPr>
            <sz val="9"/>
            <color indexed="81"/>
            <rFont val="Tahoma"/>
            <family val="2"/>
          </rPr>
          <t>Include the Proof of Heavy-Duty HRI Third Party Accessibility document either as an attached file to comment on the initial correspondence, or in a Zip file with this application and attestation letter in the initial correspondence.
If the proof can be found as a weblink, you may input that link in the cell adjacent to this one.</t>
        </r>
      </text>
    </comment>
    <comment ref="C94" authorId="0" shapeId="0" xr:uid="{9130AFD6-584A-4601-94F9-FB5EF8AAA7C5}">
      <text>
        <r>
          <rPr>
            <sz val="9"/>
            <color indexed="81"/>
            <rFont val="Tahoma"/>
            <family val="2"/>
          </rPr>
          <t>For Attestation Letter language, see LCFS Regulation 95486.3(b)(2)(K) for light- and medium-duty sites and/or for 95486.4(b)(2)(K) for heavy-duty sites.
The attestation letter must be on company letterhead.</t>
        </r>
      </text>
    </comment>
    <comment ref="D95" authorId="0" shapeId="0" xr:uid="{0B14B8DC-E623-4EA9-BF4C-7A0DA80AD62A}">
      <text>
        <r>
          <rPr>
            <sz val="9"/>
            <color indexed="81"/>
            <rFont val="Tahoma"/>
            <family val="2"/>
          </rPr>
          <t>Include the Signed Attestation Letter either as an attached file to comment on the initial correspondence, or in a compressed file with this application and other required documents in the initial correspondence.
Attestation letter must include Applicants' company letterhead.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Nicholson, Benjamin@ARB</author>
  </authors>
  <commentList>
    <comment ref="G9" authorId="0" shapeId="0" xr:uid="{161A32FE-696C-41AC-B041-10DEE44FB857}">
      <text>
        <r>
          <rPr>
            <sz val="9"/>
            <color indexed="81"/>
            <rFont val="Tahoma"/>
            <family val="2"/>
          </rPr>
          <t>A unique name selected by the applicant to refer to the hydrogen refueling station. Street, city, or nearby business names are often included.</t>
        </r>
      </text>
    </comment>
    <comment ref="H9" authorId="0" shapeId="0" xr:uid="{B3029AE6-306E-450E-8282-EFCAFBF32BDE}">
      <text>
        <r>
          <rPr>
            <sz val="9"/>
            <color indexed="81"/>
            <rFont val="Tahoma"/>
            <family val="2"/>
          </rPr>
          <t>The street address where the site is located.  This address must match with the address provided with other documentation and with the address of the FSEs at the site registered in the LCFS Reporting Tool.</t>
        </r>
      </text>
    </comment>
    <comment ref="I9" authorId="0" shapeId="0" xr:uid="{8A70FE10-F350-49D8-9218-AE6FF85783BC}">
      <text>
        <r>
          <rPr>
            <sz val="9"/>
            <color indexed="81"/>
            <rFont val="Tahoma"/>
            <family val="2"/>
          </rPr>
          <t>The city in which the station is located.</t>
        </r>
      </text>
    </comment>
    <comment ref="J9" authorId="0" shapeId="0" xr:uid="{2C926200-3D0D-4EE9-97A0-F1BF775D394A}">
      <text>
        <r>
          <rPr>
            <sz val="9"/>
            <color indexed="81"/>
            <rFont val="Tahoma"/>
            <family val="2"/>
          </rPr>
          <t>The station's latitude in decimal format, with accuracy to at least the fifth digit past the decimal point. This should  be equal to the station's registered FSE latitude at the site.</t>
        </r>
      </text>
    </comment>
    <comment ref="K9" authorId="0" shapeId="0" xr:uid="{E808F4E7-015B-4C21-9A5D-7BC735936103}">
      <text>
        <r>
          <rPr>
            <sz val="9"/>
            <color indexed="81"/>
            <rFont val="Tahoma"/>
            <family val="2"/>
          </rPr>
          <t>The site's longitude in decimal format, with accuracy to at least the fifth digit past the decimal point. This should  be equal to the station's registered FSE longitude at the site.</t>
        </r>
      </text>
    </comment>
    <comment ref="L9" authorId="0" shapeId="0" xr:uid="{488537B0-C28E-47A7-92B4-31853FF214EB}">
      <text>
        <r>
          <rPr>
            <sz val="9"/>
            <color indexed="81"/>
            <rFont val="Tahoma"/>
            <family val="2"/>
          </rPr>
          <t>Applicant's expected date that the site is operational.  If the site is already operational, input the operational date.
If a site does not become operational within 24 months from the date of approval, the site may be cancelled. Applicant can re-apply for the site in the next quarter.</t>
        </r>
      </text>
    </comment>
    <comment ref="M9" authorId="0" shapeId="0" xr:uid="{763E7BF0-1294-4431-8308-2E652138B05E}">
      <text>
        <r>
          <rPr>
            <sz val="9"/>
            <color indexed="81"/>
            <rFont val="Tahoma"/>
            <family val="2"/>
          </rPr>
          <t>The number of hours the site is permitted to operate. If the value is less than 24 hrs/day, documentation showing the limitation must be submitted.</t>
        </r>
      </text>
    </comment>
    <comment ref="N9" authorId="0" shapeId="0" xr:uid="{E57F237D-3569-478B-9772-8435113283C9}">
      <text>
        <r>
          <rPr>
            <sz val="9"/>
            <color indexed="81"/>
            <rFont val="Tahoma"/>
            <family val="2"/>
          </rPr>
          <t>Which category of HRI this FSE is: Light and Medium Duty (LMD) or Heavy Duty (HD), and Private or Shared.  If the FSE is not eligible for HRI or the applicant does not want the FSE to generate HRI credits, input "Not in HRI".</t>
        </r>
      </text>
    </comment>
    <comment ref="O9" authorId="0" shapeId="0" xr:uid="{7D56AAC9-06DE-470F-BDA7-089484724D61}">
      <text>
        <r>
          <rPr>
            <sz val="9"/>
            <color indexed="81"/>
            <rFont val="Tahoma"/>
            <family val="2"/>
          </rPr>
          <t>The capacity of the station as calculated by HyCap or equivalent model or capacity estimation methodology approved by the Executive Officer. For co-located stations, the smaller capacities should be calculated first, and the largest capacity as the difference of those capacities and the total system capacity.</t>
        </r>
      </text>
    </comment>
    <comment ref="Q9" authorId="0" shapeId="0" xr:uid="{EE0242B3-76B9-49D3-BF82-84104B794508}">
      <text>
        <r>
          <rPr>
            <sz val="9"/>
            <color indexed="81"/>
            <rFont val="Tahoma"/>
            <family val="2"/>
          </rPr>
          <t>Calculated value. The credited capacity of each HRI station, based on its HRI Category Type and HyCap Capacity.</t>
        </r>
      </text>
    </comment>
    <comment ref="R10" authorId="0" shapeId="0" xr:uid="{A38E5FF2-FF3B-47DF-BC47-9BE10BD6F14D}">
      <text>
        <r>
          <rPr>
            <sz val="9"/>
            <color indexed="81"/>
            <rFont val="Tahoma"/>
            <family val="2"/>
          </rPr>
          <t xml:space="preserve">
If chargers in this application are registered in the LCFS Reporting Tool (LRT) in different quarters, submit an updated application and attestation letter including the newest FSE IDs for each quarter new chargers become eligible for FCI crediting.
</t>
        </r>
      </text>
    </comment>
  </commentList>
</comments>
</file>

<file path=xl/sharedStrings.xml><?xml version="1.0" encoding="utf-8"?>
<sst xmlns="http://schemas.openxmlformats.org/spreadsheetml/2006/main" count="1797" uniqueCount="1727">
  <si>
    <t>Latitude</t>
  </si>
  <si>
    <t>Longitude</t>
  </si>
  <si>
    <t>Expected Date of Site Operation</t>
  </si>
  <si>
    <t>Expected Daily Permitted Hours</t>
  </si>
  <si>
    <t>Address</t>
  </si>
  <si>
    <t>City</t>
  </si>
  <si>
    <t>State/Province</t>
  </si>
  <si>
    <t>Zip Code</t>
  </si>
  <si>
    <t>Country</t>
  </si>
  <si>
    <t>Federal Employee Identification No.</t>
  </si>
  <si>
    <t>Applicant Representative</t>
  </si>
  <si>
    <t>Contact Name</t>
  </si>
  <si>
    <t>Title Position</t>
  </si>
  <si>
    <t>Email</t>
  </si>
  <si>
    <t>Signed Attestation Letter</t>
  </si>
  <si>
    <t>Application Color Codes</t>
  </si>
  <si>
    <t>Green</t>
  </si>
  <si>
    <t>Required Input</t>
  </si>
  <si>
    <t>Blue</t>
  </si>
  <si>
    <t>Grey</t>
  </si>
  <si>
    <t>Calculation</t>
  </si>
  <si>
    <t>Red</t>
  </si>
  <si>
    <t>Error</t>
  </si>
  <si>
    <t>FSE ID</t>
  </si>
  <si>
    <t>Applicant</t>
  </si>
  <si>
    <t>Expected Date of Station Operation</t>
  </si>
  <si>
    <t>Phone</t>
  </si>
  <si>
    <t>HIDE</t>
  </si>
  <si>
    <t>California Air Resources Board</t>
  </si>
  <si>
    <t>Low Carbon Fuel Standard</t>
  </si>
  <si>
    <t>Zero Emission Infrastructure Program for the</t>
  </si>
  <si>
    <t>Any error messages received in the quarterly reporting process must be brought to the attention of LCFS staff before the end of the quarter.  Per section 95485(a)(2), no credit generator may generate or claim credits retroactively for a period for which the reporting deadline has passed.</t>
  </si>
  <si>
    <t>Will be networked and can monitor and report availability for charging.</t>
  </si>
  <si>
    <t>any California or Federal regulation enforcement.</t>
  </si>
  <si>
    <t>Have not and will not receive funding pursuant to any settlement related to</t>
  </si>
  <si>
    <t>Have not been and will not be built as a required CEQA mitigation measure.</t>
  </si>
  <si>
    <t>FEIN</t>
  </si>
  <si>
    <r>
      <rPr>
        <sz val="12"/>
        <rFont val="Avenir LT Std 55 Roman"/>
        <family val="2"/>
      </rPr>
      <t xml:space="preserve">Download the most recent version of this application at the </t>
    </r>
    <r>
      <rPr>
        <u/>
        <sz val="12"/>
        <color rgb="FF0099CC"/>
        <rFont val="Avenir LT Std 55 Roman"/>
        <family val="2"/>
      </rPr>
      <t>LCFS ZEV Webapge</t>
    </r>
    <r>
      <rPr>
        <sz val="12"/>
        <rFont val="Avenir LT Std 55 Roman"/>
        <family val="2"/>
      </rPr>
      <t>.</t>
    </r>
  </si>
  <si>
    <r>
      <rPr>
        <sz val="12"/>
        <rFont val="Avenir LT Std 55 Roman"/>
        <family val="2"/>
      </rPr>
      <t xml:space="preserve">Submit this document as Correspondence through the </t>
    </r>
    <r>
      <rPr>
        <u/>
        <sz val="12"/>
        <color rgb="FF0099CC"/>
        <rFont val="Avenir LT Std 55 Roman"/>
        <family val="2"/>
      </rPr>
      <t>LCFS Reporting Tool</t>
    </r>
    <r>
      <rPr>
        <sz val="12"/>
        <rFont val="Avenir LT Std 55 Roman"/>
        <family val="2"/>
      </rPr>
      <t xml:space="preserve"> (LRT).</t>
    </r>
  </si>
  <si>
    <t>Applicant will send this in the application's LRT Correspondence thread.</t>
  </si>
  <si>
    <t>Entity Name</t>
  </si>
  <si>
    <t>The name of the applicant. This name must match exactly with the registered name of the entity in the LCFS Program.</t>
  </si>
  <si>
    <t>A unique name selected by the applicant to refer to the charging sitesite. Street, city, or nearby business names are often included.</t>
  </si>
  <si>
    <t>The site's latitude in decimal format, with accuracy to at least the fifth digit past the decimal point. Can be equal or similar to any FSE's registered latitude at the site.</t>
  </si>
  <si>
    <t>The site's longitude in decimal format, with accuracy to at least the fifth digit past the decimal point. Can be equal or similar to any FSE's registered longitude at the site.</t>
  </si>
  <si>
    <t>The number of hours the site is permitted to operate. If the value is less than 24 hrs/day, documentation showing the limitation must be submitted.</t>
  </si>
  <si>
    <t>Site1</t>
  </si>
  <si>
    <t>Site2</t>
  </si>
  <si>
    <t>Site3</t>
  </si>
  <si>
    <t>Site 
FSE Ordinal Number</t>
  </si>
  <si>
    <t>Entry Number</t>
  </si>
  <si>
    <t>Site 
Ordinal Number</t>
  </si>
  <si>
    <t>Street01</t>
  </si>
  <si>
    <t>Street02</t>
  </si>
  <si>
    <t>Street03</t>
  </si>
  <si>
    <t>Street04</t>
  </si>
  <si>
    <t>City01</t>
  </si>
  <si>
    <t>City02</t>
  </si>
  <si>
    <t>City03</t>
  </si>
  <si>
    <t>City04</t>
  </si>
  <si>
    <t>Site4</t>
  </si>
  <si>
    <t>Site5</t>
  </si>
  <si>
    <t>Longitude is 5 decimals or more?</t>
  </si>
  <si>
    <t>Latitude is 5 decimals or more?</t>
  </si>
  <si>
    <t>Add additional digits to highlighted cells</t>
  </si>
  <si>
    <t>Fuel Supply Equipment (FSE) Applicant Details</t>
  </si>
  <si>
    <t>Is the applicant the FSE owner or designee?</t>
  </si>
  <si>
    <t>Documentation of operation hours less than 24 hr/d</t>
  </si>
  <si>
    <t>Description(s) of Public, Shared, and/or Private Site Accessibility</t>
  </si>
  <si>
    <t>No sites in this application will operate less than 24 hours each day.</t>
  </si>
  <si>
    <t>Required Documentation for Application Approval</t>
  </si>
  <si>
    <t>Were not permitted to operate before January 1, 2022.</t>
  </si>
  <si>
    <t>or heavy-duty vehicles.</t>
  </si>
  <si>
    <t>Will meet the respective accessibility requirements for light- and medium-duty</t>
  </si>
  <si>
    <t>Owner</t>
  </si>
  <si>
    <t>Designee</t>
  </si>
  <si>
    <t>I will include uptimes for these FSEs in quarterly reports for the duration of</t>
  </si>
  <si>
    <t>Changes to Approved Sites</t>
  </si>
  <si>
    <t>Applicant has amended the "Input Sites Data" worksheet.</t>
  </si>
  <si>
    <t>Approval and eligibility documentation are submitted together.</t>
  </si>
  <si>
    <t>the Annual Reporting process.</t>
  </si>
  <si>
    <t>Eligibility Input</t>
  </si>
  <si>
    <t>There are no changes to the "Input Sites Data" worksheet.</t>
  </si>
  <si>
    <t>Description of Shared HD-FCI Location Requirements</t>
  </si>
  <si>
    <t>FSE Owner Relationship to other LCFS Registered Entities</t>
  </si>
  <si>
    <t>Example Inputs</t>
  </si>
  <si>
    <t>City05</t>
  </si>
  <si>
    <t>FSE Owner</t>
  </si>
  <si>
    <t>The city in which the site is located.</t>
  </si>
  <si>
    <t>Definitions</t>
  </si>
  <si>
    <t>This application can be submitted in two parts:</t>
  </si>
  <si>
    <t>Applicant will send this for each site in the LRT Correspondence thread.</t>
  </si>
  <si>
    <t>This worksheet describes the inputs existing in this application's "Input Sites Data" worksheet when downloaded.  
DELETE THESE INPUTS BEFORE INPUTTING YOUR OWN DATA.</t>
  </si>
  <si>
    <t>Calculated Cells</t>
  </si>
  <si>
    <t>Legend</t>
  </si>
  <si>
    <t>General</t>
  </si>
  <si>
    <t>Site Requirement Summary</t>
  </si>
  <si>
    <t>•</t>
  </si>
  <si>
    <t>Refer to the "Read Me", "Definitions", "Regulation Summary", and "Example" worksheets.</t>
  </si>
  <si>
    <t>A complete application must be submitted by 2030-12-31.</t>
  </si>
  <si>
    <t xml:space="preserve">This worksheet summarizes the relevant requirements as listed in </t>
  </si>
  <si>
    <t>section 95486.3(b) and 95486.4(b)for LMD- and HD-FCI site approval.</t>
  </si>
  <si>
    <t>requirements in different sitations.</t>
  </si>
  <si>
    <t>The "Example" worksheet shows the application of some of these</t>
  </si>
  <si>
    <t>This information is required for approval of HRI Sites.</t>
  </si>
  <si>
    <t>This is the application for the Hydrogen Refueling Infrastructure Pathway (HRI), part of the California Air Resources Board's (CARB) Low Carbon Fuels Standard's (LCFS)  Zero Emission Infrastructure Program.  This application is meant for entities in the LCFS who wish to receive infrastructure credits for installing Hydrogen Refueling Stations (HRS) in California.</t>
  </si>
  <si>
    <r>
      <rPr>
        <sz val="12"/>
        <rFont val="Avenir LT Std 55 Roman"/>
        <family val="2"/>
      </rPr>
      <t xml:space="preserve">The HRI Pathway was created with the Board approval of the 2018 amendments to CARB's LCFS regulation.  The HRI Pathway is available for light- and medium-duty charging (LMD-HRI) as decribed in Section 95486.3(b) of the regulation, and for heavy-duty charging (HD-HRI)as described in Section 95486.4(b) of the regulation; an online version is available at </t>
    </r>
    <r>
      <rPr>
        <b/>
        <u/>
        <sz val="12"/>
        <color theme="10"/>
        <rFont val="Avenir LT Std 55 Roman"/>
        <family val="2"/>
      </rPr>
      <t>this link.</t>
    </r>
  </si>
  <si>
    <r>
      <rPr>
        <sz val="12"/>
        <rFont val="Avenir LT Std 55 Roman"/>
        <family val="2"/>
      </rPr>
      <t xml:space="preserve">To apply for the HRI pathway, entities must first be registered in the LCFS Reporting Tool (LRT).  Your "Organization Profile" should include in its "Registration Categories" that the organization is a "ZEV FUELING INFRASTRUCTURE OWNER" for "Hydrogen Refueling Infrastructure (HRI)".  Information about LRT is available at </t>
    </r>
    <r>
      <rPr>
        <b/>
        <u/>
        <sz val="12"/>
        <color theme="10"/>
        <rFont val="Avenir LT Std 55 Roman"/>
        <family val="2"/>
      </rPr>
      <t>this link.</t>
    </r>
  </si>
  <si>
    <r>
      <rPr>
        <sz val="12"/>
        <rFont val="Avenir LT Std 55 Roman"/>
        <family val="2"/>
      </rPr>
      <t>The webpage for the Zero Emission Infrastructure Program, which includes:
  ◦ a PowerPoint overview of the program;
  ◦ this application template;
  ◦ a list and map of approved HRI stations; and
  ◦ a calculation of the estimated potential HRI credits
can be found at</t>
    </r>
    <r>
      <rPr>
        <sz val="12"/>
        <color theme="10"/>
        <rFont val="Avenir LT Std 55 Roman"/>
        <family val="2"/>
      </rPr>
      <t xml:space="preserve"> </t>
    </r>
    <r>
      <rPr>
        <b/>
        <u/>
        <sz val="12"/>
        <color theme="10"/>
        <rFont val="Avenir LT Std 55 Roman"/>
        <family val="2"/>
      </rPr>
      <t>this link.</t>
    </r>
  </si>
  <si>
    <t xml:space="preserve">1. Sites can be approved for HRI crediting by submitting this application with </t>
  </si>
  <si>
    <r>
      <rPr>
        <sz val="12"/>
        <rFont val="Avenir LT Std 55 Roman"/>
        <family val="2"/>
      </rPr>
      <t xml:space="preserve">LCFS Guidance Documents, User Guides, and FAQs, which includes:
  ◦ LCFS Guidance 19-02, Cost and Revenue Reporting for Infrastructure 
     Pathways, and the HRI Reporting Template;
  ◦ LCFS Guidance 19-04, Fuel Supply Equipment Registration;
  ◦ Section 4 of the old Application Instructions for how to submit this
     application in the LRT;
  ◦ this application template; and
  ◦ the LRT-CBTS User Guide
can be found at </t>
    </r>
    <r>
      <rPr>
        <b/>
        <u/>
        <sz val="12"/>
        <color theme="10"/>
        <rFont val="Avenir LT Std 55 Roman"/>
        <family val="2"/>
      </rPr>
      <t>this link.</t>
    </r>
  </si>
  <si>
    <t>Applications for approval for the HRI pathway may be submitted before station groundbreaking. Applications will be reviewed in the order in which they are submitted.  Applications are not guaranteed to be processed in the quarter they are submitted.</t>
  </si>
  <si>
    <t xml:space="preserve">2. Once registered with a fuel supply equipment identification number (FSE ID),  </t>
  </si>
  <si>
    <t>the green fields filled out in the "Input Applicant Data" and "Input Sites Data" worksheets,  with the matching documentation.  Approved HRI sites are reserved for HRI crediting.  Reservations can be cancelled if the program becomes full, per sections 95486.3(a)(4)(H) and 95486.4(a)(4)(H).</t>
  </si>
  <si>
    <t>stations can be made eligible to generate HRI credits by submitting this application with both the green and blue fields filled out in the "Input Applicant Data" and "Input Station Data" worksheets, with the matching documentation. Eligible HRI FSEs can generate HRI credits by including uptime for that FSE's quarterly reporting.</t>
  </si>
  <si>
    <t>This application contains no Shared HD-HRI FSEs.</t>
  </si>
  <si>
    <t>No HD-HRI FSEs are included in this application.</t>
  </si>
  <si>
    <t>No Shared HD-HRI FSEs are included in this application.</t>
  </si>
  <si>
    <t>HRI 
Category
Types</t>
  </si>
  <si>
    <t>Do not split co-located stations from the same address into different application templates.</t>
  </si>
  <si>
    <t>Delete the example inputs before putting in Station Characteristics.</t>
  </si>
  <si>
    <t>FSE HyCap Capacity [kg/d]</t>
  </si>
  <si>
    <t>LMD-HRI Public</t>
  </si>
  <si>
    <t>LMD-HRI Private</t>
  </si>
  <si>
    <t>HD-HRI Shared</t>
  </si>
  <si>
    <t>HD-HRI Private</t>
  </si>
  <si>
    <t>HRI Refueling Capacity [kg/d]</t>
  </si>
  <si>
    <t>Number of Fueling Ports</t>
  </si>
  <si>
    <t>Street05</t>
  </si>
  <si>
    <t>the site's HRI crediting period.</t>
  </si>
  <si>
    <t xml:space="preserve">I will submit Cost &amp; Revenue reports for all operating HRI sites as part of </t>
  </si>
  <si>
    <t>I will inform LCFS ZEV Infrastructure Staff if any HRI-approved FSE is unable</t>
  </si>
  <si>
    <t>to meet HRI requirements for any period of time.</t>
  </si>
  <si>
    <t>In addition to the reporting requirements for the dispensed hydrogen pathways, the HRI pathway requires uptime information for each FSE.  Entities must also submit each year the Cost and Revenue Report for their HRI sites as an Additional Supporting Document in the entity's annual report.  FCI credits will not be issued without this information.</t>
  </si>
  <si>
    <r>
      <rPr>
        <sz val="12"/>
        <rFont val="Avenir LT Std 55 Roman"/>
        <family val="2"/>
      </rPr>
      <t>Questions and issues should be directed to HRI staff, whose contact information can be found under ZEV Fueling Infrastructure Crediting at</t>
    </r>
    <r>
      <rPr>
        <b/>
        <sz val="12"/>
        <rFont val="Avenir LT Std 55 Roman"/>
        <family val="2"/>
      </rPr>
      <t xml:space="preserve"> </t>
    </r>
    <r>
      <rPr>
        <b/>
        <u/>
        <sz val="12"/>
        <color theme="10"/>
        <rFont val="Avenir LT Std 55 Roman"/>
        <family val="2"/>
      </rPr>
      <t>this link.</t>
    </r>
  </si>
  <si>
    <t>The point of contact for the applicant regarding HRI.  This contact should be a registered user of the LCFS Reporting Tool.</t>
  </si>
  <si>
    <t>The Federal Employee Identification Number of the applicant. If the applicant is an individual, "SSN" can be input instead of an actual number.</t>
  </si>
  <si>
    <t>The owner of the fuel supply equipment (FSE).  Owners may designate an entity to represent them in LCFS.</t>
  </si>
  <si>
    <t>A designee is designated by the FSE owner to report dispensed fuel to the LCFS Reporting Tool and collect issued LCFS credits.  A designated FSE can have only one designee.  Designees are often used by FSE owners that own only a small number of FSEs.</t>
  </si>
  <si>
    <t>The address where the site is located.  This address must match with the address of the FSEs at the site registered in the LCFS Reporting Tool.</t>
  </si>
  <si>
    <t xml:space="preserve">Station Name </t>
  </si>
  <si>
    <t>Station Street Address</t>
  </si>
  <si>
    <t>Station City</t>
  </si>
  <si>
    <t>Applicant Details Worksheet</t>
  </si>
  <si>
    <t>Station Data Worksheet</t>
  </si>
  <si>
    <t>Station 
Name</t>
  </si>
  <si>
    <t>Station 
Street 
Address</t>
  </si>
  <si>
    <t>Station 
City</t>
  </si>
  <si>
    <r>
      <t>H</t>
    </r>
    <r>
      <rPr>
        <b/>
        <vertAlign val="subscript"/>
        <sz val="22"/>
        <color theme="0"/>
        <rFont val="Avenir LT Std 55 Roman"/>
        <family val="2"/>
      </rPr>
      <t>2</t>
    </r>
    <r>
      <rPr>
        <b/>
        <sz val="22"/>
        <color theme="0"/>
        <rFont val="Avenir LT Std 55 Roman"/>
        <family val="2"/>
      </rPr>
      <t xml:space="preserve"> Refueling Infrastructure (HRI) Application</t>
    </r>
  </si>
  <si>
    <t>Any Public LMD- or HD-HRI FSEs will accept major credit and debit cards, and</t>
  </si>
  <si>
    <t>any Public HD-HRI FSEs will accept owner branded or partnered fuel cards.</t>
  </si>
  <si>
    <t>Required Documentation for FSE HRI Eligibility</t>
  </si>
  <si>
    <t>This information is required for HRI-approved FSEs to generate HRI credits.</t>
  </si>
  <si>
    <t>It is not required for initial approval of the HRI station.</t>
  </si>
  <si>
    <t>FSE IDs must be input to the correct station in the "Input Sites Data" worksheet.</t>
  </si>
  <si>
    <t>I certify the FSEs applying for the HRI pathway:</t>
  </si>
  <si>
    <t>Proof of Shared HD-HRI Third-Party Accessibility</t>
  </si>
  <si>
    <t>LCFS Regulation Section 95486.3(a) and .4(a)</t>
  </si>
  <si>
    <t>Hydrogen Refueling Infrastructure Pathway</t>
  </si>
  <si>
    <t>Approval Test</t>
  </si>
  <si>
    <t>Eligibility Test</t>
  </si>
  <si>
    <t>SiteChar Test</t>
  </si>
  <si>
    <t>FSEID Test</t>
  </si>
  <si>
    <t>Site 5 is a light-duty private station (it cannot accomodate Class 8 vehicles for fueling) with HyCap capacity of 1,200 kg/d.  Note that it's HRI crediting capacity is half that of public LMD-HRI stations of the same size.</t>
  </si>
  <si>
    <t>I certify the FSEs at this/these stations applying for the HRI pathway:</t>
  </si>
  <si>
    <t>If you wish to apply for additional stations, please submit additional application templates.</t>
  </si>
  <si>
    <t>If co-locating FSEs on the same site, use the exact same name, address, city and coordinates for all Types.</t>
  </si>
  <si>
    <t>Input Data for HRI Site Approval</t>
  </si>
  <si>
    <t>Input Data for HRI Site Eligibility</t>
  </si>
  <si>
    <t>Site 4 is a heavy-duty private station co-located with a heavy-duty shared station, co-located with a light-duty public station. The site owner has an initial fleet that uses the private ports, but has over-sized the site in anticipation of expanding their heavy-duty fuel cell vehicle fleet.  In the meantime, the shared/public ports will generate HRI credits based on the shared/public HRI factor. If the site owner decides to make the shared and public fueling ports private during the HRI crediting period, the site owner must inform LCFS HRI staff that there is no longer a shared HD-HRI station nor public LMD-HRI station at the site.</t>
  </si>
  <si>
    <t>Hydrogen Refueling Infrastructure (HRI) Pathway</t>
  </si>
  <si>
    <t>Zero Emission Infrastructure Application for the</t>
  </si>
  <si>
    <t>California Air Resources Board (CARB)</t>
  </si>
  <si>
    <t>Low Carbon Fuel Standard (LCFS)</t>
  </si>
  <si>
    <t>All HRI sites must be in California.</t>
  </si>
  <si>
    <t>Requested station characteristics must be provided and attested to, and updated as necessary.</t>
  </si>
  <si>
    <t>Stations that are not operating after the first 8 quarters of a station's approved HRI crediting period may be cancelled if additional room is needed in the program to accept new sites.</t>
  </si>
  <si>
    <t>LMD-HRI</t>
  </si>
  <si>
    <t>LMD-HRI stations are limited to an HRI refueling capacity of 1,200 kg/d.</t>
  </si>
  <si>
    <t>Public LMD-HRI sites must be available to the public at least 12 continuous hours each day, including the hours between 9am and 5pm.  Public users must be able to access the site and purchase fuel with a major credit or debit card.</t>
  </si>
  <si>
    <t>HD-HRI stations are limited to an HRI refueling capacity of 6,000 kg/d.</t>
  </si>
  <si>
    <t>Shared HD-HRI sites must be available to a third party fleet at least 12 continuous hours each day.</t>
  </si>
  <si>
    <t>HD-HRI</t>
  </si>
  <si>
    <t>Proof of Heavy-Duty HRI Class 8 Accessibility</t>
  </si>
  <si>
    <t>SOSS ID is Required for FCI Eligiblity;
not required for initial Approval</t>
  </si>
  <si>
    <t>FSE ID is 
Required for FCI Eligiblity;
not required for initial Approval</t>
  </si>
  <si>
    <t>Applications for eligibility must be submitted after the station is operational. Applications with the FSE and SOSS IDs of stations newly registered in the LCFS Reporting Tool (LRT) should be submitted before the midpoint of the quarter subsequent to the credit generation quarter (for Q1, May 15th) to ensure the FSEs will be marked eligible for the HRI pathway before the reporting quarter is over.</t>
  </si>
  <si>
    <t>Stations previously approved for HRI crediting cannot be approved as LMD-HRI stations.</t>
  </si>
  <si>
    <t>Hydrogen Refueling Stations (HRS) that operated before 2022-01-01; receive or spend funds pursuant to California or Federal enforcement settlement or CEQA; or are a private LMD-HRI station co-located with an HD-HRI station, cannot be approved for new HRI pathways.</t>
  </si>
  <si>
    <t>Public HD-HRI sites (Shared HD-HRI sites that are available to the public) must accept major credit or debit cards, as well as any fuel card that the station owner already accepts at other fueling stations.</t>
  </si>
  <si>
    <t>For co-located stations, where some ports are designated for light- and medium-duty fueling or heavy-duty fueling, or public/shared or private fueling, each station type must be registered separately with a separate FSE ID, which also requires a separate Station Operational Status Systems (SOSS) from the Hydrogen Fuel Cell Partnership.  Hydrogen dispensed from light- and medium-duty ports will have hydrogen credits and HRI credits calculated using the light- and medium-duty Energy Economy Ratio (EER), while heavy-duty ports will have hydrogen credits and HRI credits calculated using the heavy-duty EER.</t>
  </si>
  <si>
    <t>Applicant's expected date that the site is operational.  If the site is already operational, input the operational date.
If a site does not become operational within 24 months from the date of approval, the site may be cancelled. Applicant can re-apply for the site in the next quarter.</t>
  </si>
  <si>
    <t xml:space="preserve">Which category of HRI this FSE is: Light and Medium Duty (LMD) or Heavy Duty (HD), and Private or Public (LMD-HRI) or Shared (HD-HRI). </t>
  </si>
  <si>
    <t>HRI Category Types</t>
  </si>
  <si>
    <t>The number of individual fueling ports from which vehicles can refuel.</t>
  </si>
  <si>
    <t>The credited capacity of each HRI station, calculated using its HRI Category Type and HyCap Capacity.</t>
  </si>
  <si>
    <t>SOSS ID</t>
  </si>
  <si>
    <t>The fuel supply equipment identification number of the station. This number is not required for application approval but is required for the charger to be eligible to generate LCFS credits, including through the HRI pathway.</t>
  </si>
  <si>
    <t>Station Operational Status System Identification Number, assigned by the Hydrogen Fuel Cell Partnership.</t>
  </si>
  <si>
    <t xml:space="preserve">This HRI station application template can accommodate 20 stations. </t>
  </si>
  <si>
    <r>
      <rPr>
        <sz val="12"/>
        <rFont val="Avenir LT Std 55 Roman"/>
        <family val="2"/>
      </rPr>
      <t xml:space="preserve">The capacity of the station as calculated by HyCap or equivalent model or capacity estimation methodology approved by the Executive Officer. For co-located stations, the smaller capacities should be calculated first, and the largest capacity as the difference of those capacities and the total system capacity.
The HyCap model can be downloaded at </t>
    </r>
    <r>
      <rPr>
        <u/>
        <sz val="12"/>
        <color theme="10"/>
        <rFont val="Avenir LT Std 55 Roman"/>
        <family val="2"/>
      </rPr>
      <t>https://ww2.arb.ca.gov/sites/default/files/data-archive/2025-04/20250312_hycap-package%20%281%29.zip</t>
    </r>
  </si>
  <si>
    <t>Site 1 is a private heavy-duty hydrogen refueling station with a HyCap capacity of 6,000 kg/d co-located with a public light- and medium-duty station with a HyCap capacity of 1,200 kg/d.  The resulting HRI capacity for each station is 1,890 kg/d and 750 kg/d, respectively.</t>
  </si>
  <si>
    <t>Site 2 is a private heavy-duty hydrogen refueling station with a HyCap capacity of 12,000 kg/d co-located with a public light- and medium-duty station with a HyCap capacity of 2,400 kg/d.  The resulting HRI capacity for each station is 1,890 kg/d and 750 kg/d, respectively. Note that the HRI capacity for Site 2 is the same as Site 1, even though Site 2 is twice as large; this is because of the limit on size for HRI capacity calculations.</t>
  </si>
  <si>
    <t>Site 3 is a shared heavy-duty hydrogen station with a HyCap capacity of 6,000 kg/d co-located with a private heavy-duty hydrogen station with a HyCap capacity of 1,200 kg/d. Note that the Site 3 heavy-duty station is the same size as the Site 1 heavy-duty station, but because the heavy-duty station is now shared, its HRI capacity is nearly doubled.</t>
  </si>
  <si>
    <t>Once eligibility information is available, applicants should resubmit this document with the eligiblity portion complete and relevant documents attached to LRT Correspondence. If approved sites in the workbook become FCI eligible in different quarters, resbumit this workbook in each quarter with updated eligibility information.</t>
  </si>
  <si>
    <t>Acampo</t>
  </si>
  <si>
    <t>Acton</t>
  </si>
  <si>
    <t>Adelaide</t>
  </si>
  <si>
    <t>Adelanto</t>
  </si>
  <si>
    <t>Adin</t>
  </si>
  <si>
    <t>Aerial Acres</t>
  </si>
  <si>
    <t>Agoura</t>
  </si>
  <si>
    <t>Agoura Hills</t>
  </si>
  <si>
    <t>Agua Dulce</t>
  </si>
  <si>
    <t>Aguanga</t>
  </si>
  <si>
    <t>Ahwahnee</t>
  </si>
  <si>
    <t>Alameda</t>
  </si>
  <si>
    <t>Alamo</t>
  </si>
  <si>
    <t>Albany</t>
  </si>
  <si>
    <t>Albion</t>
  </si>
  <si>
    <t>Alderpoint</t>
  </si>
  <si>
    <t>Alhambra</t>
  </si>
  <si>
    <t>Aliso Viejo</t>
  </si>
  <si>
    <t>Alleghany</t>
  </si>
  <si>
    <t>Alpaugh</t>
  </si>
  <si>
    <t>Alpine</t>
  </si>
  <si>
    <t>Alpine Meadows</t>
  </si>
  <si>
    <t>Alta</t>
  </si>
  <si>
    <t>Alta Loma</t>
  </si>
  <si>
    <t>Altadena</t>
  </si>
  <si>
    <t>Altaville</t>
  </si>
  <si>
    <t>Alturas</t>
  </si>
  <si>
    <t>Alviso</t>
  </si>
  <si>
    <t>Amador City</t>
  </si>
  <si>
    <t>Amboy</t>
  </si>
  <si>
    <t>American Canyon</t>
  </si>
  <si>
    <t>Anaheim</t>
  </si>
  <si>
    <t>Anderson</t>
  </si>
  <si>
    <t>Angels Camp</t>
  </si>
  <si>
    <t>Angelus Oaks</t>
  </si>
  <si>
    <t>Angwin</t>
  </si>
  <si>
    <t>Annapolis</t>
  </si>
  <si>
    <t>Antelope</t>
  </si>
  <si>
    <t>Antioch</t>
  </si>
  <si>
    <t>Anza</t>
  </si>
  <si>
    <t>Apple Valley</t>
  </si>
  <si>
    <t>Applegate</t>
  </si>
  <si>
    <t>Aptos</t>
  </si>
  <si>
    <t>Arboga</t>
  </si>
  <si>
    <t>Arbuckle</t>
  </si>
  <si>
    <t>Arcadia</t>
  </si>
  <si>
    <t>Arcata</t>
  </si>
  <si>
    <t>Argus</t>
  </si>
  <si>
    <t>Arleta</t>
  </si>
  <si>
    <t>Armona</t>
  </si>
  <si>
    <t>Arnold</t>
  </si>
  <si>
    <t>Aromas</t>
  </si>
  <si>
    <t>Arrowbear Lake</t>
  </si>
  <si>
    <t>Arrowhead Farms</t>
  </si>
  <si>
    <t>Arroyo Grande</t>
  </si>
  <si>
    <t>Artesia</t>
  </si>
  <si>
    <t>Artois</t>
  </si>
  <si>
    <t>Arvin</t>
  </si>
  <si>
    <t>Atascadero</t>
  </si>
  <si>
    <t>Atherton</t>
  </si>
  <si>
    <t>Atwater</t>
  </si>
  <si>
    <t>Atwood</t>
  </si>
  <si>
    <t>Auberry</t>
  </si>
  <si>
    <t>Auburn</t>
  </si>
  <si>
    <t>Avalon</t>
  </si>
  <si>
    <t>Avenal</t>
  </si>
  <si>
    <t>Avery</t>
  </si>
  <si>
    <t>Avila Beach</t>
  </si>
  <si>
    <t>Azusa</t>
  </si>
  <si>
    <t>Badger</t>
  </si>
  <si>
    <t>Baker</t>
  </si>
  <si>
    <t>Bakersfield</t>
  </si>
  <si>
    <t>Balboa</t>
  </si>
  <si>
    <t>Balboa Island</t>
  </si>
  <si>
    <t>Baldwin Hills</t>
  </si>
  <si>
    <t>Baldwin Park</t>
  </si>
  <si>
    <t>Ballard</t>
  </si>
  <si>
    <t>Ballico</t>
  </si>
  <si>
    <t>Bangor</t>
  </si>
  <si>
    <t>Banning</t>
  </si>
  <si>
    <t>Banta</t>
  </si>
  <si>
    <t>Bard</t>
  </si>
  <si>
    <t>Barstow</t>
  </si>
  <si>
    <t>Bass Lake</t>
  </si>
  <si>
    <t>Bassett</t>
  </si>
  <si>
    <t>Bay Point</t>
  </si>
  <si>
    <t>Bayside</t>
  </si>
  <si>
    <t>Beale AFB</t>
  </si>
  <si>
    <t>Bear Valley</t>
  </si>
  <si>
    <t>Bear Valley Springs</t>
  </si>
  <si>
    <t>Beaumont</t>
  </si>
  <si>
    <t>Beckwourth</t>
  </si>
  <si>
    <t>Belden</t>
  </si>
  <si>
    <t>Bell</t>
  </si>
  <si>
    <t>Bell Canyon</t>
  </si>
  <si>
    <t>Bell Gardens</t>
  </si>
  <si>
    <t>Bella Vista</t>
  </si>
  <si>
    <t>Bellflower</t>
  </si>
  <si>
    <t>Belmont</t>
  </si>
  <si>
    <t>Belvedere</t>
  </si>
  <si>
    <t>Belvedere Tiburon</t>
  </si>
  <si>
    <t>Ben Lomond</t>
  </si>
  <si>
    <t>Benicia</t>
  </si>
  <si>
    <t>Benton</t>
  </si>
  <si>
    <t>Berenda</t>
  </si>
  <si>
    <t>Berkeley</t>
  </si>
  <si>
    <t>Bermuda Dunes</t>
  </si>
  <si>
    <t>Berry Creek</t>
  </si>
  <si>
    <t>Bethel Island</t>
  </si>
  <si>
    <t>Beverly Hills</t>
  </si>
  <si>
    <t>Bieber</t>
  </si>
  <si>
    <t>Big Bar</t>
  </si>
  <si>
    <t>Big Bear City</t>
  </si>
  <si>
    <t>Big Bear Lake</t>
  </si>
  <si>
    <t>Big Bend</t>
  </si>
  <si>
    <t>Big Creek</t>
  </si>
  <si>
    <t>Big Oak Flat</t>
  </si>
  <si>
    <t>Big Oak Valley</t>
  </si>
  <si>
    <t>Big Oak Vly</t>
  </si>
  <si>
    <t>Big Pine</t>
  </si>
  <si>
    <t>Big River</t>
  </si>
  <si>
    <t>Big Sur</t>
  </si>
  <si>
    <t>Biggs</t>
  </si>
  <si>
    <t>Biola</t>
  </si>
  <si>
    <t>Birds Landing</t>
  </si>
  <si>
    <t>Birds Lndg</t>
  </si>
  <si>
    <t>Bishop</t>
  </si>
  <si>
    <t>Blackhawk</t>
  </si>
  <si>
    <t>Blairsden</t>
  </si>
  <si>
    <t>Blairsden Graeagle</t>
  </si>
  <si>
    <t>Blocksburg</t>
  </si>
  <si>
    <t>Bloomington</t>
  </si>
  <si>
    <t>Blrsdn Greagl</t>
  </si>
  <si>
    <t>Blue Jay</t>
  </si>
  <si>
    <t>Blue Lake</t>
  </si>
  <si>
    <t>Blythe</t>
  </si>
  <si>
    <t>Bodega</t>
  </si>
  <si>
    <t>Bodega Bay</t>
  </si>
  <si>
    <t>Bodfish</t>
  </si>
  <si>
    <t>Bolinas</t>
  </si>
  <si>
    <t>Bonita</t>
  </si>
  <si>
    <t>Bonny Doon</t>
  </si>
  <si>
    <t>Bonsall</t>
  </si>
  <si>
    <t>Boonville</t>
  </si>
  <si>
    <t>Boron</t>
  </si>
  <si>
    <t>Borrego Spgs</t>
  </si>
  <si>
    <t>Borrego Springs</t>
  </si>
  <si>
    <t>Boulder Creek</t>
  </si>
  <si>
    <t>Boulevard</t>
  </si>
  <si>
    <t>Bowman</t>
  </si>
  <si>
    <t>Box Canyon</t>
  </si>
  <si>
    <t>Boyes Hot Spg</t>
  </si>
  <si>
    <t>Boyes Hot Springs</t>
  </si>
  <si>
    <t>Bradbury</t>
  </si>
  <si>
    <t>Bradley</t>
  </si>
  <si>
    <t>Brandeis</t>
  </si>
  <si>
    <t>Branscomb</t>
  </si>
  <si>
    <t>Brawley</t>
  </si>
  <si>
    <t>Brea</t>
  </si>
  <si>
    <t>Brentwood</t>
  </si>
  <si>
    <t>Bridgeport</t>
  </si>
  <si>
    <t>Bridgeville</t>
  </si>
  <si>
    <t>Briones</t>
  </si>
  <si>
    <t>Brisbane</t>
  </si>
  <si>
    <t>Broadmoor Vlg</t>
  </si>
  <si>
    <t>Broderick</t>
  </si>
  <si>
    <t>Brookdale</t>
  </si>
  <si>
    <t>Brooks</t>
  </si>
  <si>
    <t>Browns Valley</t>
  </si>
  <si>
    <t>Brownsville</t>
  </si>
  <si>
    <t>Brylane</t>
  </si>
  <si>
    <t>Bryn Mawr</t>
  </si>
  <si>
    <t>Bryte</t>
  </si>
  <si>
    <t>Buellton</t>
  </si>
  <si>
    <t>Buena Park</t>
  </si>
  <si>
    <t>Burbank</t>
  </si>
  <si>
    <t>Burlingame</t>
  </si>
  <si>
    <t>Burney</t>
  </si>
  <si>
    <t>Burnt Ranch</t>
  </si>
  <si>
    <t>Burrel</t>
  </si>
  <si>
    <t>Burson</t>
  </si>
  <si>
    <t>Butte City</t>
  </si>
  <si>
    <t>Butte Meadows</t>
  </si>
  <si>
    <t>Butte Valley</t>
  </si>
  <si>
    <t>Buttonwillow</t>
  </si>
  <si>
    <t>Byron</t>
  </si>
  <si>
    <t>Cabazon</t>
  </si>
  <si>
    <t>Cadiz</t>
  </si>
  <si>
    <t>Calabasas</t>
  </si>
  <si>
    <t>Calabasas Hills</t>
  </si>
  <si>
    <t>Calexico</t>
  </si>
  <si>
    <t>Caliente</t>
  </si>
  <si>
    <t>California City</t>
  </si>
  <si>
    <t>California Hot Springs</t>
  </si>
  <si>
    <t>Calimesa</t>
  </si>
  <si>
    <t>Calipatria</t>
  </si>
  <si>
    <t>Calistoga</t>
  </si>
  <si>
    <t>Callahan</t>
  </si>
  <si>
    <t>Calpella</t>
  </si>
  <si>
    <t>Calpine</t>
  </si>
  <si>
    <t>Camarillo</t>
  </si>
  <si>
    <t>Cambria</t>
  </si>
  <si>
    <t>Cameron Park</t>
  </si>
  <si>
    <t>Camino</t>
  </si>
  <si>
    <t>Camp Connell</t>
  </si>
  <si>
    <t>Camp Meeker</t>
  </si>
  <si>
    <t>Camp Nelson</t>
  </si>
  <si>
    <t>Camp Pendleton</t>
  </si>
  <si>
    <t>Campbell</t>
  </si>
  <si>
    <t>Campo</t>
  </si>
  <si>
    <t>Campo Seco</t>
  </si>
  <si>
    <t>Camptonville</t>
  </si>
  <si>
    <t>Canby</t>
  </si>
  <si>
    <t>Canoga Park</t>
  </si>
  <si>
    <t>Cantil</t>
  </si>
  <si>
    <t>Cantua Creek</t>
  </si>
  <si>
    <t>Canyon</t>
  </si>
  <si>
    <t>Canyon Country</t>
  </si>
  <si>
    <t>Canyon Lake</t>
  </si>
  <si>
    <t>Canyondam</t>
  </si>
  <si>
    <t>Capay</t>
  </si>
  <si>
    <t>Capistrano Beach</t>
  </si>
  <si>
    <t>Capitola</t>
  </si>
  <si>
    <t>Cardiff</t>
  </si>
  <si>
    <t>Cardiff By The Sea</t>
  </si>
  <si>
    <t>Carlotta</t>
  </si>
  <si>
    <t>Carlsbad</t>
  </si>
  <si>
    <t>Carmel</t>
  </si>
  <si>
    <t>Carmel Valley</t>
  </si>
  <si>
    <t>Carmel-By-The-Sea</t>
  </si>
  <si>
    <t>Carmichael</t>
  </si>
  <si>
    <t>Carnelian Bay</t>
  </si>
  <si>
    <t>Carpinteria</t>
  </si>
  <si>
    <t>Carson</t>
  </si>
  <si>
    <t>Cartago</t>
  </si>
  <si>
    <t>Caruthers</t>
  </si>
  <si>
    <t>Casmalia</t>
  </si>
  <si>
    <t>Caspar</t>
  </si>
  <si>
    <t>Cassel</t>
  </si>
  <si>
    <t>Castaic</t>
  </si>
  <si>
    <t>Castella</t>
  </si>
  <si>
    <t>Castro Valley</t>
  </si>
  <si>
    <t>Castroville</t>
  </si>
  <si>
    <t>Cathedral City</t>
  </si>
  <si>
    <t>Catheys Valley</t>
  </si>
  <si>
    <t>Cayucos</t>
  </si>
  <si>
    <t>Cazadero</t>
  </si>
  <si>
    <t>Cedar Glen</t>
  </si>
  <si>
    <t>Cedar Ridge</t>
  </si>
  <si>
    <t>Cedarpines Park</t>
  </si>
  <si>
    <t>Cedarville</t>
  </si>
  <si>
    <t>Central Valley</t>
  </si>
  <si>
    <t>Century City</t>
  </si>
  <si>
    <t>Ceres</t>
  </si>
  <si>
    <t>Cerritos</t>
  </si>
  <si>
    <t>Chalfant</t>
  </si>
  <si>
    <t>Chalfant Valley</t>
  </si>
  <si>
    <t>Challenge</t>
  </si>
  <si>
    <t>Chatsworth</t>
  </si>
  <si>
    <t>Cherry Valley</t>
  </si>
  <si>
    <t>Chester</t>
  </si>
  <si>
    <t>Chicago Park</t>
  </si>
  <si>
    <t>Chico</t>
  </si>
  <si>
    <t>Chilcoot</t>
  </si>
  <si>
    <t>Chinese Camp</t>
  </si>
  <si>
    <t>Chino</t>
  </si>
  <si>
    <t>Chino Hills</t>
  </si>
  <si>
    <t>Chiriaco Summit</t>
  </si>
  <si>
    <t>Chowchilla</t>
  </si>
  <si>
    <t>Chualar</t>
  </si>
  <si>
    <t>Chula Vista</t>
  </si>
  <si>
    <t>Cima</t>
  </si>
  <si>
    <t>Citrus Heights</t>
  </si>
  <si>
    <t>City Of Industry</t>
  </si>
  <si>
    <t>City Ranch</t>
  </si>
  <si>
    <t>Claremont</t>
  </si>
  <si>
    <t>Clarksburg</t>
  </si>
  <si>
    <t>Clayton</t>
  </si>
  <si>
    <t>Clearlake</t>
  </si>
  <si>
    <t>Clearlake Oaks</t>
  </si>
  <si>
    <t>Clearlake Park</t>
  </si>
  <si>
    <t>Clements</t>
  </si>
  <si>
    <t>Clio</t>
  </si>
  <si>
    <t>Clipper Mills</t>
  </si>
  <si>
    <t>Cloverdale</t>
  </si>
  <si>
    <t>Clovis</t>
  </si>
  <si>
    <t>Coachella</t>
  </si>
  <si>
    <t>Coalinga</t>
  </si>
  <si>
    <t>Coarsegold</t>
  </si>
  <si>
    <t>Cobb</t>
  </si>
  <si>
    <t>Cohasset</t>
  </si>
  <si>
    <t>Cold Springs</t>
  </si>
  <si>
    <t>Coleville</t>
  </si>
  <si>
    <t>Colfax</t>
  </si>
  <si>
    <t>College City</t>
  </si>
  <si>
    <t>Colma</t>
  </si>
  <si>
    <t>Coloma</t>
  </si>
  <si>
    <t>Colton</t>
  </si>
  <si>
    <t>Columbia</t>
  </si>
  <si>
    <t>Colusa</t>
  </si>
  <si>
    <t>Commerce</t>
  </si>
  <si>
    <t>Comptche</t>
  </si>
  <si>
    <t>Compton</t>
  </si>
  <si>
    <t>Concord</t>
  </si>
  <si>
    <t>Cool</t>
  </si>
  <si>
    <t>Copperopolis</t>
  </si>
  <si>
    <t>Corcoran</t>
  </si>
  <si>
    <t>Corning</t>
  </si>
  <si>
    <t>Corona</t>
  </si>
  <si>
    <t>Corona Del Mar</t>
  </si>
  <si>
    <t>Coronado</t>
  </si>
  <si>
    <t>Corral De Tierra</t>
  </si>
  <si>
    <t>Corralitos</t>
  </si>
  <si>
    <t>Corte Madera</t>
  </si>
  <si>
    <t>Costa Mesa</t>
  </si>
  <si>
    <t>Cotati</t>
  </si>
  <si>
    <t>Coto De Caza</t>
  </si>
  <si>
    <t>Cottonwood</t>
  </si>
  <si>
    <t>Coulterville</t>
  </si>
  <si>
    <t>Courtland</t>
  </si>
  <si>
    <t>Covelo</t>
  </si>
  <si>
    <t>Covina</t>
  </si>
  <si>
    <t>Cowan Heights</t>
  </si>
  <si>
    <t>Coyote</t>
  </si>
  <si>
    <t>Crescent City</t>
  </si>
  <si>
    <t>Crescent Mills</t>
  </si>
  <si>
    <t>Cressey</t>
  </si>
  <si>
    <t>Crest Park</t>
  </si>
  <si>
    <t>Crestline</t>
  </si>
  <si>
    <t>Creston</t>
  </si>
  <si>
    <t>Crockett</t>
  </si>
  <si>
    <t>Cromberg</t>
  </si>
  <si>
    <t>Crowley Lake</t>
  </si>
  <si>
    <t>Crows Landing</t>
  </si>
  <si>
    <t>Crystal City</t>
  </si>
  <si>
    <t>Crystalaire</t>
  </si>
  <si>
    <t>Cudahy</t>
  </si>
  <si>
    <t>Culver City</t>
  </si>
  <si>
    <t>Cupertino</t>
  </si>
  <si>
    <t>Cutler</t>
  </si>
  <si>
    <t>Cutten</t>
  </si>
  <si>
    <t>Cuyama</t>
  </si>
  <si>
    <t>Cypress</t>
  </si>
  <si>
    <t>Daggett</t>
  </si>
  <si>
    <t>Daly City</t>
  </si>
  <si>
    <t>Dana Point</t>
  </si>
  <si>
    <t>Danville</t>
  </si>
  <si>
    <t>Dardanelle</t>
  </si>
  <si>
    <t>Darwin</t>
  </si>
  <si>
    <t>Davenport</t>
  </si>
  <si>
    <t>Davis</t>
  </si>
  <si>
    <t>Davis Creek</t>
  </si>
  <si>
    <t>Death Valley</t>
  </si>
  <si>
    <t>Deer Park</t>
  </si>
  <si>
    <t>Del Mar</t>
  </si>
  <si>
    <t>Del Rey</t>
  </si>
  <si>
    <t>Del Rey Oaks</t>
  </si>
  <si>
    <t>Del Sur</t>
  </si>
  <si>
    <t>Delano</t>
  </si>
  <si>
    <t>Delhi</t>
  </si>
  <si>
    <t>Denair</t>
  </si>
  <si>
    <t>Descanso</t>
  </si>
  <si>
    <t>Desert Center</t>
  </si>
  <si>
    <t>Desert Hot Springs</t>
  </si>
  <si>
    <t>Devore Heights</t>
  </si>
  <si>
    <t>Di Giorgio</t>
  </si>
  <si>
    <t>Diablo</t>
  </si>
  <si>
    <t>Diablo Grande</t>
  </si>
  <si>
    <t>Diamond Bar</t>
  </si>
  <si>
    <t>Diamond Springs</t>
  </si>
  <si>
    <t>Dillon Beach</t>
  </si>
  <si>
    <t>Dinuba</t>
  </si>
  <si>
    <t>Discovery Bay</t>
  </si>
  <si>
    <t>Dixon</t>
  </si>
  <si>
    <t>Dobbins</t>
  </si>
  <si>
    <t>Dockweiler</t>
  </si>
  <si>
    <t>Dodgertown</t>
  </si>
  <si>
    <t>Dorris</t>
  </si>
  <si>
    <t>Dos Palos</t>
  </si>
  <si>
    <t>Dos Rios</t>
  </si>
  <si>
    <t>Douglas City</t>
  </si>
  <si>
    <t>Douglas Flat</t>
  </si>
  <si>
    <t>Dove Canyon</t>
  </si>
  <si>
    <t>Downey</t>
  </si>
  <si>
    <t>Downieville</t>
  </si>
  <si>
    <t>Doyle</t>
  </si>
  <si>
    <t>Drytown</t>
  </si>
  <si>
    <t>Duarte</t>
  </si>
  <si>
    <t>Dublin</t>
  </si>
  <si>
    <t>Ducor</t>
  </si>
  <si>
    <t>Dulzura</t>
  </si>
  <si>
    <t>Duncans Mills</t>
  </si>
  <si>
    <t>Dunlap</t>
  </si>
  <si>
    <t>Dunnigan</t>
  </si>
  <si>
    <t>Dunsmuir</t>
  </si>
  <si>
    <t>Durham</t>
  </si>
  <si>
    <t>Dutch Flat</t>
  </si>
  <si>
    <t>Eagle Mountain</t>
  </si>
  <si>
    <t>Eagle Rock</t>
  </si>
  <si>
    <t>Eagleville</t>
  </si>
  <si>
    <t>Earlimart</t>
  </si>
  <si>
    <t>Earp</t>
  </si>
  <si>
    <t>East Garrison</t>
  </si>
  <si>
    <t>East Irvine</t>
  </si>
  <si>
    <t>East Los Angeles</t>
  </si>
  <si>
    <t>East Nicolaus</t>
  </si>
  <si>
    <t>East Palo Alto</t>
  </si>
  <si>
    <t>East Rancho Dominguez</t>
  </si>
  <si>
    <t>Eastvale</t>
  </si>
  <si>
    <t>Echo Lake</t>
  </si>
  <si>
    <t>Eden Valley</t>
  </si>
  <si>
    <t>Edgewood</t>
  </si>
  <si>
    <t>Edison</t>
  </si>
  <si>
    <t>Edwards</t>
  </si>
  <si>
    <t>Edwards AFB</t>
  </si>
  <si>
    <t>El Cajon</t>
  </si>
  <si>
    <t>El Centro</t>
  </si>
  <si>
    <t>El Cerrito</t>
  </si>
  <si>
    <t>El Dorado</t>
  </si>
  <si>
    <t>El Dorado Hills</t>
  </si>
  <si>
    <t>El Granada</t>
  </si>
  <si>
    <t>El Macero</t>
  </si>
  <si>
    <t>El Mirage</t>
  </si>
  <si>
    <t>El Monte</t>
  </si>
  <si>
    <t>El Nido</t>
  </si>
  <si>
    <t>El Portal</t>
  </si>
  <si>
    <t>El Segundo</t>
  </si>
  <si>
    <t>El Sobrante</t>
  </si>
  <si>
    <t>El Toro</t>
  </si>
  <si>
    <t>El Verano</t>
  </si>
  <si>
    <t>Eldridge</t>
  </si>
  <si>
    <t>Elfin Forest</t>
  </si>
  <si>
    <t>Elizabeth Lake</t>
  </si>
  <si>
    <t>Elk</t>
  </si>
  <si>
    <t>Elk Creek</t>
  </si>
  <si>
    <t>Elk Grove</t>
  </si>
  <si>
    <t>Elmira</t>
  </si>
  <si>
    <t>Elverta</t>
  </si>
  <si>
    <t>Emerald Hills</t>
  </si>
  <si>
    <t>Emeryville</t>
  </si>
  <si>
    <t>Emigrant Gap</t>
  </si>
  <si>
    <t>Empire</t>
  </si>
  <si>
    <t>Encinitas</t>
  </si>
  <si>
    <t>Encino</t>
  </si>
  <si>
    <t>Escalon</t>
  </si>
  <si>
    <t>Escondido</t>
  </si>
  <si>
    <t>Esparto</t>
  </si>
  <si>
    <t>Essex</t>
  </si>
  <si>
    <t>Etiwanda</t>
  </si>
  <si>
    <t>Etna</t>
  </si>
  <si>
    <t>Eureka</t>
  </si>
  <si>
    <t>Exeter</t>
  </si>
  <si>
    <t>Fair Oaks</t>
  </si>
  <si>
    <t>Fair Play</t>
  </si>
  <si>
    <t>Fairfax</t>
  </si>
  <si>
    <t>Fairfield</t>
  </si>
  <si>
    <t>Fall River Mills</t>
  </si>
  <si>
    <t>Fallbrook</t>
  </si>
  <si>
    <t>Fallen Leaf</t>
  </si>
  <si>
    <t>Farmersville</t>
  </si>
  <si>
    <t>Farmington</t>
  </si>
  <si>
    <t>Fawnskin</t>
  </si>
  <si>
    <t>Feather Falls</t>
  </si>
  <si>
    <t>Felicity</t>
  </si>
  <si>
    <t>Fellows</t>
  </si>
  <si>
    <t>Felton</t>
  </si>
  <si>
    <t>Ferndale</t>
  </si>
  <si>
    <t>Fiddletown</t>
  </si>
  <si>
    <t>Fields Landing</t>
  </si>
  <si>
    <t>Fillmore</t>
  </si>
  <si>
    <t>Finley</t>
  </si>
  <si>
    <t>Firebaugh</t>
  </si>
  <si>
    <t>Firestone Park</t>
  </si>
  <si>
    <t>Fish Camp</t>
  </si>
  <si>
    <t>Five Points</t>
  </si>
  <si>
    <t>Flintridge</t>
  </si>
  <si>
    <t>Floriston</t>
  </si>
  <si>
    <t>Flournoy</t>
  </si>
  <si>
    <t>Folsom</t>
  </si>
  <si>
    <t>Fontana</t>
  </si>
  <si>
    <t>Foothill Ranch</t>
  </si>
  <si>
    <t>Forbestown</t>
  </si>
  <si>
    <t>Forest Falls</t>
  </si>
  <si>
    <t>Forest Knolls</t>
  </si>
  <si>
    <t>Forest Ranch</t>
  </si>
  <si>
    <t>Foresthill</t>
  </si>
  <si>
    <t>Forestville</t>
  </si>
  <si>
    <t>Forks of Salmon</t>
  </si>
  <si>
    <t>Fort Bidwell</t>
  </si>
  <si>
    <t>Fort Bragg</t>
  </si>
  <si>
    <t>Fort Dick</t>
  </si>
  <si>
    <t>Fort Hunter Liggett</t>
  </si>
  <si>
    <t>Fort Irwin</t>
  </si>
  <si>
    <t>Fort Jones</t>
  </si>
  <si>
    <t>Fortuna</t>
  </si>
  <si>
    <t>Foster City</t>
  </si>
  <si>
    <t>Fountain Valley</t>
  </si>
  <si>
    <t>Fowler</t>
  </si>
  <si>
    <t>Frazier Park</t>
  </si>
  <si>
    <t>Freedom</t>
  </si>
  <si>
    <t>Freestone</t>
  </si>
  <si>
    <t>Fremont</t>
  </si>
  <si>
    <t>French Camp</t>
  </si>
  <si>
    <t>French Gulch</t>
  </si>
  <si>
    <t>Fresno</t>
  </si>
  <si>
    <t>Friant</t>
  </si>
  <si>
    <t>Fullerton</t>
  </si>
  <si>
    <t>Fulton</t>
  </si>
  <si>
    <t>Galt</t>
  </si>
  <si>
    <t>Garberville</t>
  </si>
  <si>
    <t>Garden Grove</t>
  </si>
  <si>
    <t>Garden Valley</t>
  </si>
  <si>
    <t>Gardena</t>
  </si>
  <si>
    <t>Gasquet</t>
  </si>
  <si>
    <t>Gaviota</t>
  </si>
  <si>
    <t>Gazelle</t>
  </si>
  <si>
    <t>George AFB</t>
  </si>
  <si>
    <t>Georgetown</t>
  </si>
  <si>
    <t>Gerber</t>
  </si>
  <si>
    <t>Geyserville</t>
  </si>
  <si>
    <t>Gilman Hot Springs</t>
  </si>
  <si>
    <t>Gilroy</t>
  </si>
  <si>
    <t>Glassell</t>
  </si>
  <si>
    <t>Glassell Park</t>
  </si>
  <si>
    <t>Glen Ellen</t>
  </si>
  <si>
    <t>Glencoe</t>
  </si>
  <si>
    <t>Glendale</t>
  </si>
  <si>
    <t>Glendora</t>
  </si>
  <si>
    <t>Glenhaven</t>
  </si>
  <si>
    <t>Glenn</t>
  </si>
  <si>
    <t>Glennville</t>
  </si>
  <si>
    <t>Gold River</t>
  </si>
  <si>
    <t>Gold Run</t>
  </si>
  <si>
    <t>Goleta</t>
  </si>
  <si>
    <t>Gonzales</t>
  </si>
  <si>
    <t>Goodyears Bar</t>
  </si>
  <si>
    <t>Gorman</t>
  </si>
  <si>
    <t>Goshen</t>
  </si>
  <si>
    <t>Granada Hills</t>
  </si>
  <si>
    <t>Grand Terrace</t>
  </si>
  <si>
    <t>Granite Bay</t>
  </si>
  <si>
    <t>Grass Valley</t>
  </si>
  <si>
    <t>Graton</t>
  </si>
  <si>
    <t>Green Valley Lake</t>
  </si>
  <si>
    <t>Greenbrae</t>
  </si>
  <si>
    <t>Greenfield</t>
  </si>
  <si>
    <t>Greenview</t>
  </si>
  <si>
    <t>Greenville</t>
  </si>
  <si>
    <t>Greenwood</t>
  </si>
  <si>
    <t>Grenada</t>
  </si>
  <si>
    <t>Gridley</t>
  </si>
  <si>
    <t>Grimes</t>
  </si>
  <si>
    <t>Grizzly Flats</t>
  </si>
  <si>
    <t>Groveland</t>
  </si>
  <si>
    <t>Grover Beach</t>
  </si>
  <si>
    <t>Guadalupe</t>
  </si>
  <si>
    <t>Gualala</t>
  </si>
  <si>
    <t>Guasti</t>
  </si>
  <si>
    <t>Guatay</t>
  </si>
  <si>
    <t>Guerneville</t>
  </si>
  <si>
    <t>Guinda</t>
  </si>
  <si>
    <t>Gustine</t>
  </si>
  <si>
    <t>Hacienda Heights</t>
  </si>
  <si>
    <t>Half Moon Bay</t>
  </si>
  <si>
    <t>Hamilton City</t>
  </si>
  <si>
    <t>Hammond Ranch</t>
  </si>
  <si>
    <t>Hanford</t>
  </si>
  <si>
    <t>Hansen Hills</t>
  </si>
  <si>
    <t>Happy Camp</t>
  </si>
  <si>
    <t>Harbor City</t>
  </si>
  <si>
    <t>Harmony</t>
  </si>
  <si>
    <t>Hat Creek</t>
  </si>
  <si>
    <t>Hathaway Pines</t>
  </si>
  <si>
    <t>Havasu Lake</t>
  </si>
  <si>
    <t>Havilah</t>
  </si>
  <si>
    <t>Hawaiian Gardens</t>
  </si>
  <si>
    <t>Hawthorne</t>
  </si>
  <si>
    <t>Hayfork</t>
  </si>
  <si>
    <t>Hayward</t>
  </si>
  <si>
    <t>Hazard</t>
  </si>
  <si>
    <t>Healdsburg</t>
  </si>
  <si>
    <t>Heber</t>
  </si>
  <si>
    <t>Helena</t>
  </si>
  <si>
    <t>Helendale</t>
  </si>
  <si>
    <t>Helm</t>
  </si>
  <si>
    <t>Hemet</t>
  </si>
  <si>
    <t>Herald</t>
  </si>
  <si>
    <t>Hercules</t>
  </si>
  <si>
    <t>Heritage Ranch</t>
  </si>
  <si>
    <t>Herlong</t>
  </si>
  <si>
    <t>Hermosa Beach</t>
  </si>
  <si>
    <t>Hesperia</t>
  </si>
  <si>
    <t>Hi Vista</t>
  </si>
  <si>
    <t>Hickman</t>
  </si>
  <si>
    <t>Hidden Hills</t>
  </si>
  <si>
    <t>Hidden Valley</t>
  </si>
  <si>
    <t>Hidden Valley Lake</t>
  </si>
  <si>
    <t>Highland</t>
  </si>
  <si>
    <t>Highland Park</t>
  </si>
  <si>
    <t>Hillsborough</t>
  </si>
  <si>
    <t>Hilltop Mall</t>
  </si>
  <si>
    <t>Hilmar</t>
  </si>
  <si>
    <t>Hinkley</t>
  </si>
  <si>
    <t>Hollister</t>
  </si>
  <si>
    <t>Holly Park</t>
  </si>
  <si>
    <t>Hollyglen</t>
  </si>
  <si>
    <t>Hollywood</t>
  </si>
  <si>
    <t>Holt</t>
  </si>
  <si>
    <t>Holtville</t>
  </si>
  <si>
    <t>Holy City</t>
  </si>
  <si>
    <t>Homeland</t>
  </si>
  <si>
    <t>Homewood</t>
  </si>
  <si>
    <t>Honeydew</t>
  </si>
  <si>
    <t>Hood</t>
  </si>
  <si>
    <t>Hoopa</t>
  </si>
  <si>
    <t>Hope Valley</t>
  </si>
  <si>
    <t>Hopland</t>
  </si>
  <si>
    <t>Hornbrook</t>
  </si>
  <si>
    <t>Hornitos</t>
  </si>
  <si>
    <t>Horse Creek</t>
  </si>
  <si>
    <t>Hughson</t>
  </si>
  <si>
    <t>Hume</t>
  </si>
  <si>
    <t>Huntington Beach</t>
  </si>
  <si>
    <t>Huntington Park</t>
  </si>
  <si>
    <t>Huron</t>
  </si>
  <si>
    <t>Hyampom</t>
  </si>
  <si>
    <t>Hydesville</t>
  </si>
  <si>
    <t>Idyllwild</t>
  </si>
  <si>
    <t>Igo</t>
  </si>
  <si>
    <t>Imperial</t>
  </si>
  <si>
    <t>Imperial Beach</t>
  </si>
  <si>
    <t>Independence</t>
  </si>
  <si>
    <t>Indian Wells</t>
  </si>
  <si>
    <t>Indio</t>
  </si>
  <si>
    <t>Inglewood</t>
  </si>
  <si>
    <t>Inverness</t>
  </si>
  <si>
    <t>Inyokern</t>
  </si>
  <si>
    <t>Ione</t>
  </si>
  <si>
    <t>Iowa Hill</t>
  </si>
  <si>
    <t>Irvine</t>
  </si>
  <si>
    <t>Irwindale</t>
  </si>
  <si>
    <t>Isla Vista</t>
  </si>
  <si>
    <t>Isleton</t>
  </si>
  <si>
    <t>Ivanhoe</t>
  </si>
  <si>
    <t>Jackson</t>
  </si>
  <si>
    <t>Jacumba</t>
  </si>
  <si>
    <t>Jamestown</t>
  </si>
  <si>
    <t>Jamul</t>
  </si>
  <si>
    <t>Janesville</t>
  </si>
  <si>
    <t>Jenner</t>
  </si>
  <si>
    <t>Jess Ranch</t>
  </si>
  <si>
    <t>Johannesburg</t>
  </si>
  <si>
    <t>Johnson Valley</t>
  </si>
  <si>
    <t>Jolon</t>
  </si>
  <si>
    <t>Joshua Tree</t>
  </si>
  <si>
    <t>Julian</t>
  </si>
  <si>
    <t>Junction City</t>
  </si>
  <si>
    <t>June Lake</t>
  </si>
  <si>
    <t>Juniper Hills</t>
  </si>
  <si>
    <t>Jurupa Valley</t>
  </si>
  <si>
    <t>Kagel Canyon</t>
  </si>
  <si>
    <t>Kaweah</t>
  </si>
  <si>
    <t>Keeler</t>
  </si>
  <si>
    <t>Keene</t>
  </si>
  <si>
    <t>Kelsey</t>
  </si>
  <si>
    <t>Kelseyville</t>
  </si>
  <si>
    <t>Kelso</t>
  </si>
  <si>
    <t>Kensington</t>
  </si>
  <si>
    <t>Kentfield</t>
  </si>
  <si>
    <t>Kenwood</t>
  </si>
  <si>
    <t>Kerman</t>
  </si>
  <si>
    <t>Kernville</t>
  </si>
  <si>
    <t>Kettleman City</t>
  </si>
  <si>
    <t>Keyes</t>
  </si>
  <si>
    <t>King City</t>
  </si>
  <si>
    <t>Kings Beach</t>
  </si>
  <si>
    <t>Kings Canyon National Park</t>
  </si>
  <si>
    <t>Kingsburg</t>
  </si>
  <si>
    <t>Kirkwood</t>
  </si>
  <si>
    <t>Kit Carson</t>
  </si>
  <si>
    <t>Klamath</t>
  </si>
  <si>
    <t>Klamath River</t>
  </si>
  <si>
    <t>Kneeland</t>
  </si>
  <si>
    <t>Knights Ferry</t>
  </si>
  <si>
    <t>Knights Landing</t>
  </si>
  <si>
    <t>Knightsen</t>
  </si>
  <si>
    <t>Korbel</t>
  </si>
  <si>
    <t>Kyburz</t>
  </si>
  <si>
    <t>La Canada</t>
  </si>
  <si>
    <t>La Cañada Flintridge</t>
  </si>
  <si>
    <t>La Costa</t>
  </si>
  <si>
    <t>La Crescenta</t>
  </si>
  <si>
    <t>La Grange</t>
  </si>
  <si>
    <t>La Habra</t>
  </si>
  <si>
    <t>La Habra Heights</t>
  </si>
  <si>
    <t>La Honda</t>
  </si>
  <si>
    <t>La Jolla</t>
  </si>
  <si>
    <t>La Mesa</t>
  </si>
  <si>
    <t>La Mirada</t>
  </si>
  <si>
    <t>La Palma</t>
  </si>
  <si>
    <t>La Porte</t>
  </si>
  <si>
    <t>La Puente</t>
  </si>
  <si>
    <t>La Quinta</t>
  </si>
  <si>
    <t>La Selva Beach</t>
  </si>
  <si>
    <t>La Verne</t>
  </si>
  <si>
    <t>Ladera Ranch</t>
  </si>
  <si>
    <t>Lafayette</t>
  </si>
  <si>
    <t>Laguna Beach</t>
  </si>
  <si>
    <t>Laguna Hills</t>
  </si>
  <si>
    <t>Laguna Niguel</t>
  </si>
  <si>
    <t>Laguna Woods</t>
  </si>
  <si>
    <t>Lagunitas</t>
  </si>
  <si>
    <t>Lake Almanor</t>
  </si>
  <si>
    <t>Lake Arrowhead</t>
  </si>
  <si>
    <t>Lake Balboa</t>
  </si>
  <si>
    <t>Lake City</t>
  </si>
  <si>
    <t>Lake Elsinore</t>
  </si>
  <si>
    <t>Lake Forest</t>
  </si>
  <si>
    <t>Lake Hughes</t>
  </si>
  <si>
    <t>Lake Isabella</t>
  </si>
  <si>
    <t>Lake Los Angeles</t>
  </si>
  <si>
    <t>Lake Mathews</t>
  </si>
  <si>
    <t>Lake Sherwood</t>
  </si>
  <si>
    <t>Lake View Terrace</t>
  </si>
  <si>
    <t>Lakehead</t>
  </si>
  <si>
    <t>Lakeport</t>
  </si>
  <si>
    <t>Lakeshore</t>
  </si>
  <si>
    <t>Lakeside</t>
  </si>
  <si>
    <t>Lakeview</t>
  </si>
  <si>
    <t>Lakewood</t>
  </si>
  <si>
    <t>Lamont</t>
  </si>
  <si>
    <t>Lancaster</t>
  </si>
  <si>
    <t>Landers</t>
  </si>
  <si>
    <t>Larkfield</t>
  </si>
  <si>
    <t>Larkspur</t>
  </si>
  <si>
    <t>Lathrop</t>
  </si>
  <si>
    <t>Laton</t>
  </si>
  <si>
    <t>Latrobe</t>
  </si>
  <si>
    <t>Lawndale</t>
  </si>
  <si>
    <t>Laytonville</t>
  </si>
  <si>
    <t>Le Grand</t>
  </si>
  <si>
    <t>Lebec</t>
  </si>
  <si>
    <t>Lee Vining</t>
  </si>
  <si>
    <t>Leggett</t>
  </si>
  <si>
    <t>Leimert Park</t>
  </si>
  <si>
    <t>Lemon Cove</t>
  </si>
  <si>
    <t>Lemon Grove</t>
  </si>
  <si>
    <t>Lemoore</t>
  </si>
  <si>
    <t>Lemoore Naval Air Station</t>
  </si>
  <si>
    <t>Leona Valley</t>
  </si>
  <si>
    <t>Lewiston</t>
  </si>
  <si>
    <t>Liberty Farms</t>
  </si>
  <si>
    <t>Likely</t>
  </si>
  <si>
    <t>Lincoln</t>
  </si>
  <si>
    <t>Lincoln Acres</t>
  </si>
  <si>
    <t>Lincoln Heights</t>
  </si>
  <si>
    <t>Linda</t>
  </si>
  <si>
    <t>Linden</t>
  </si>
  <si>
    <t>Lindsay</t>
  </si>
  <si>
    <t>Litchfield</t>
  </si>
  <si>
    <t>Little Lake</t>
  </si>
  <si>
    <t>Little River</t>
  </si>
  <si>
    <t>Little Valley</t>
  </si>
  <si>
    <t>Littleriver</t>
  </si>
  <si>
    <t>Littlerock</t>
  </si>
  <si>
    <t>Live Oak</t>
  </si>
  <si>
    <t>Livermore</t>
  </si>
  <si>
    <t>Livingston</t>
  </si>
  <si>
    <t>Llano</t>
  </si>
  <si>
    <t>Loch Lomond</t>
  </si>
  <si>
    <t>Lockeford</t>
  </si>
  <si>
    <t>Lockwood</t>
  </si>
  <si>
    <t>Lodi</t>
  </si>
  <si>
    <t>Loleta</t>
  </si>
  <si>
    <t>Loma Linda</t>
  </si>
  <si>
    <t>Loma Mar</t>
  </si>
  <si>
    <t>Loma Rica</t>
  </si>
  <si>
    <t>Lomita</t>
  </si>
  <si>
    <t>Lompoc</t>
  </si>
  <si>
    <t>Lone Pine</t>
  </si>
  <si>
    <t>Long Barn</t>
  </si>
  <si>
    <t>Long Beach</t>
  </si>
  <si>
    <t>Lookout</t>
  </si>
  <si>
    <t>Loomis</t>
  </si>
  <si>
    <t>Los Alamitos</t>
  </si>
  <si>
    <t>Los Alamos</t>
  </si>
  <si>
    <t>Los Altos</t>
  </si>
  <si>
    <t>Los Altos Hills</t>
  </si>
  <si>
    <t>Los Angeles</t>
  </si>
  <si>
    <t>Los Angeles Air Force Base</t>
  </si>
  <si>
    <t>Los Banos</t>
  </si>
  <si>
    <t>Los Gatos</t>
  </si>
  <si>
    <t>Los Molinos</t>
  </si>
  <si>
    <t>Los Nietos</t>
  </si>
  <si>
    <t>Los Olivos</t>
  </si>
  <si>
    <t>Los Osos</t>
  </si>
  <si>
    <t>Lost Hills</t>
  </si>
  <si>
    <t>Lotus</t>
  </si>
  <si>
    <t>Lower Lake</t>
  </si>
  <si>
    <t>Loyalton</t>
  </si>
  <si>
    <t>Lucerne</t>
  </si>
  <si>
    <t>Lucerne Valley</t>
  </si>
  <si>
    <t>Ludlow</t>
  </si>
  <si>
    <t>Lynwood</t>
  </si>
  <si>
    <t>Lyoth</t>
  </si>
  <si>
    <t>Lytle Creek</t>
  </si>
  <si>
    <t>Macdoel</t>
  </si>
  <si>
    <t>Mad River</t>
  </si>
  <si>
    <t>Madeline</t>
  </si>
  <si>
    <t>Madera</t>
  </si>
  <si>
    <t>Madison</t>
  </si>
  <si>
    <t>Magalia</t>
  </si>
  <si>
    <t>Malibu</t>
  </si>
  <si>
    <t>Mammoth Lakes</t>
  </si>
  <si>
    <t>Manchester</t>
  </si>
  <si>
    <t>Manhattan Beach</t>
  </si>
  <si>
    <t>Manteca</t>
  </si>
  <si>
    <t>Manton</t>
  </si>
  <si>
    <t>March Air Reserve Base</t>
  </si>
  <si>
    <t>Maricopa</t>
  </si>
  <si>
    <t>Marina</t>
  </si>
  <si>
    <t>Marina Del Rey</t>
  </si>
  <si>
    <t>Mariposa</t>
  </si>
  <si>
    <t>Markleeville</t>
  </si>
  <si>
    <t>Marshall</t>
  </si>
  <si>
    <t>Martell</t>
  </si>
  <si>
    <t>Martinez</t>
  </si>
  <si>
    <t>Marysville</t>
  </si>
  <si>
    <t>Mather</t>
  </si>
  <si>
    <t>Maxwell</t>
  </si>
  <si>
    <t>Maywood</t>
  </si>
  <si>
    <t>McArthur</t>
  </si>
  <si>
    <t>McClellan Park</t>
  </si>
  <si>
    <t>Mccloud</t>
  </si>
  <si>
    <t>McFarland</t>
  </si>
  <si>
    <t>McKinleyville</t>
  </si>
  <si>
    <t>McKittrick</t>
  </si>
  <si>
    <t>Meadow Valley</t>
  </si>
  <si>
    <t>Meadow Vista</t>
  </si>
  <si>
    <t>Mecca</t>
  </si>
  <si>
    <t>Mendocino</t>
  </si>
  <si>
    <t>Mendota</t>
  </si>
  <si>
    <t>Menifee</t>
  </si>
  <si>
    <t>Menlo Park</t>
  </si>
  <si>
    <t>Mentone</t>
  </si>
  <si>
    <t>Merced</t>
  </si>
  <si>
    <t>Meridian</t>
  </si>
  <si>
    <t>Middletown</t>
  </si>
  <si>
    <t>Midpines</t>
  </si>
  <si>
    <t>Midway City</t>
  </si>
  <si>
    <t>Milford</t>
  </si>
  <si>
    <t>Mill Creek</t>
  </si>
  <si>
    <t>Mill Valley</t>
  </si>
  <si>
    <t>Millbrae</t>
  </si>
  <si>
    <t>Millville</t>
  </si>
  <si>
    <t>Milpitas</t>
  </si>
  <si>
    <t>Mineral</t>
  </si>
  <si>
    <t>Mira Loma</t>
  </si>
  <si>
    <t>Mirada</t>
  </si>
  <si>
    <t>Miramonte</t>
  </si>
  <si>
    <t>Miranda</t>
  </si>
  <si>
    <t>Mission Hills</t>
  </si>
  <si>
    <t>Mission Viejo</t>
  </si>
  <si>
    <t>Mi-Wuk Village</t>
  </si>
  <si>
    <t>Moccasin</t>
  </si>
  <si>
    <t>Modesto</t>
  </si>
  <si>
    <t>Moffett Field</t>
  </si>
  <si>
    <t>Mojave</t>
  </si>
  <si>
    <t>Mokelumne Hill</t>
  </si>
  <si>
    <t>Monarch Bay</t>
  </si>
  <si>
    <t>Monarch Beach</t>
  </si>
  <si>
    <t>Mono Hot Springs</t>
  </si>
  <si>
    <t>Monrovia</t>
  </si>
  <si>
    <t>Montague</t>
  </si>
  <si>
    <t>Montara</t>
  </si>
  <si>
    <t>Montclair</t>
  </si>
  <si>
    <t>Monte Nido</t>
  </si>
  <si>
    <t>Monte Rio</t>
  </si>
  <si>
    <t>Monte Sereno</t>
  </si>
  <si>
    <t>Monte Vista</t>
  </si>
  <si>
    <t>Montebello</t>
  </si>
  <si>
    <t>Montecito</t>
  </si>
  <si>
    <t>Monterey</t>
  </si>
  <si>
    <t>Monterey Park</t>
  </si>
  <si>
    <t>Montgomery Creek</t>
  </si>
  <si>
    <t>Montrose</t>
  </si>
  <si>
    <t>Moorpark</t>
  </si>
  <si>
    <t>Morada</t>
  </si>
  <si>
    <t>Moraga</t>
  </si>
  <si>
    <t>Moreno Valley</t>
  </si>
  <si>
    <t>Morgan Hill</t>
  </si>
  <si>
    <t>Morongo Valley</t>
  </si>
  <si>
    <t>Morro Bay</t>
  </si>
  <si>
    <t>Moss Beach</t>
  </si>
  <si>
    <t>Moss Landing</t>
  </si>
  <si>
    <t>Mount Aukum</t>
  </si>
  <si>
    <t>Mount Eden</t>
  </si>
  <si>
    <t>Mount Hamilton</t>
  </si>
  <si>
    <t>Mount Hermon</t>
  </si>
  <si>
    <t>Mount Laguna</t>
  </si>
  <si>
    <t>Mount Shasta</t>
  </si>
  <si>
    <t>Mount Wilson</t>
  </si>
  <si>
    <t>Mountain Center</t>
  </si>
  <si>
    <t>Mountain House</t>
  </si>
  <si>
    <t>Mountain Mesa</t>
  </si>
  <si>
    <t>Mountain Pass</t>
  </si>
  <si>
    <t>Mountain Ranch</t>
  </si>
  <si>
    <t>Mountain View</t>
  </si>
  <si>
    <t>Mt Baldy</t>
  </si>
  <si>
    <t>Mt Hamilton</t>
  </si>
  <si>
    <t>Muir Beach</t>
  </si>
  <si>
    <t>Murphys</t>
  </si>
  <si>
    <t>Murrieta</t>
  </si>
  <si>
    <t>Myers Flat</t>
  </si>
  <si>
    <t>Napa</t>
  </si>
  <si>
    <t>National City</t>
  </si>
  <si>
    <t>Naval Air Station North Island</t>
  </si>
  <si>
    <t>Naval Base Ventura County</t>
  </si>
  <si>
    <t>Naval Construction Battalion Center Port Hueneme</t>
  </si>
  <si>
    <t>Navarro</t>
  </si>
  <si>
    <t>Needles</t>
  </si>
  <si>
    <t>Nelson</t>
  </si>
  <si>
    <t>Nestor</t>
  </si>
  <si>
    <t>Nevada City</t>
  </si>
  <si>
    <t>New Almaden</t>
  </si>
  <si>
    <t>New Cuyama</t>
  </si>
  <si>
    <t>Newark</t>
  </si>
  <si>
    <t>Newberry Springs</t>
  </si>
  <si>
    <t>Newbury Park</t>
  </si>
  <si>
    <t>Newcastle</t>
  </si>
  <si>
    <t>Newell</t>
  </si>
  <si>
    <t>Newhall</t>
  </si>
  <si>
    <t>Newman</t>
  </si>
  <si>
    <t>Newport Beach</t>
  </si>
  <si>
    <t>Newport Coast</t>
  </si>
  <si>
    <t>Nicasio</t>
  </si>
  <si>
    <t>Nice</t>
  </si>
  <si>
    <t>Nicolaus</t>
  </si>
  <si>
    <t>Niland</t>
  </si>
  <si>
    <t>Nipomo</t>
  </si>
  <si>
    <t>Nipton</t>
  </si>
  <si>
    <t>Norco</t>
  </si>
  <si>
    <t>Norden</t>
  </si>
  <si>
    <t>North Edwards</t>
  </si>
  <si>
    <t>North Fork</t>
  </si>
  <si>
    <t>North Highlands</t>
  </si>
  <si>
    <t>North Hills</t>
  </si>
  <si>
    <t>North Hollywood</t>
  </si>
  <si>
    <t>North Palm Springs</t>
  </si>
  <si>
    <t>North Richmond</t>
  </si>
  <si>
    <t>North San Juan</t>
  </si>
  <si>
    <t>North Tustin</t>
  </si>
  <si>
    <t>Northridge</t>
  </si>
  <si>
    <t>Northstar</t>
  </si>
  <si>
    <t>Norwalk</t>
  </si>
  <si>
    <t>Novato</t>
  </si>
  <si>
    <t>Nubieber</t>
  </si>
  <si>
    <t>Nuevo</t>
  </si>
  <si>
    <t>Oak Glen</t>
  </si>
  <si>
    <t>Oak Hills</t>
  </si>
  <si>
    <t>Oak Park</t>
  </si>
  <si>
    <t>Oak Run</t>
  </si>
  <si>
    <t>Oak View</t>
  </si>
  <si>
    <t>Oakdale</t>
  </si>
  <si>
    <t>Oakhurst</t>
  </si>
  <si>
    <t>Oakland</t>
  </si>
  <si>
    <t>Oakley</t>
  </si>
  <si>
    <t>Oakville</t>
  </si>
  <si>
    <t>Oakwood</t>
  </si>
  <si>
    <t>O'Brien</t>
  </si>
  <si>
    <t>Occidental</t>
  </si>
  <si>
    <t>Oceano</t>
  </si>
  <si>
    <t>Oceanside</t>
  </si>
  <si>
    <t>Ocotillo</t>
  </si>
  <si>
    <t>Ojai</t>
  </si>
  <si>
    <t>Olancha</t>
  </si>
  <si>
    <t>Old Station</t>
  </si>
  <si>
    <t>Olema</t>
  </si>
  <si>
    <t>Olivehurst</t>
  </si>
  <si>
    <t>Olympic Valley</t>
  </si>
  <si>
    <t>O'Neals</t>
  </si>
  <si>
    <t>Ono</t>
  </si>
  <si>
    <t>Ontario</t>
  </si>
  <si>
    <t>Onyx</t>
  </si>
  <si>
    <t>Orange</t>
  </si>
  <si>
    <t>Orange Cove</t>
  </si>
  <si>
    <t>Orangevale</t>
  </si>
  <si>
    <t>Orcutt</t>
  </si>
  <si>
    <t>Oregon House</t>
  </si>
  <si>
    <t>Orick</t>
  </si>
  <si>
    <t>Orinda</t>
  </si>
  <si>
    <t>Orland</t>
  </si>
  <si>
    <t>Orleans</t>
  </si>
  <si>
    <t>Oro Grande</t>
  </si>
  <si>
    <t>Orosi</t>
  </si>
  <si>
    <t>Oroville</t>
  </si>
  <si>
    <t>Oxnard</t>
  </si>
  <si>
    <t>Pacheco</t>
  </si>
  <si>
    <t>Pacific Area Office</t>
  </si>
  <si>
    <t>Pacific Grove</t>
  </si>
  <si>
    <t>Pacific House</t>
  </si>
  <si>
    <t>Pacific Palisades</t>
  </si>
  <si>
    <t>Pacifica</t>
  </si>
  <si>
    <t>Pacoima</t>
  </si>
  <si>
    <t>Paicines</t>
  </si>
  <si>
    <t>Pala</t>
  </si>
  <si>
    <t>Palermo</t>
  </si>
  <si>
    <t>Palm Desert</t>
  </si>
  <si>
    <t>Palm Springs</t>
  </si>
  <si>
    <t>Palmdale</t>
  </si>
  <si>
    <t>Palo Alto</t>
  </si>
  <si>
    <t>Palo Cedro</t>
  </si>
  <si>
    <t>Palo Verde</t>
  </si>
  <si>
    <t>Palomar Mountain</t>
  </si>
  <si>
    <t>Palomar Mtn</t>
  </si>
  <si>
    <t>Palomar Park</t>
  </si>
  <si>
    <t>Palos Verdes Estates</t>
  </si>
  <si>
    <t>Palos Verdes Peninsula</t>
  </si>
  <si>
    <t>Panorama City</t>
  </si>
  <si>
    <t>Paradise</t>
  </si>
  <si>
    <t>Paramount</t>
  </si>
  <si>
    <t>Parker Dam</t>
  </si>
  <si>
    <t>Parkfield</t>
  </si>
  <si>
    <t>Parlier</t>
  </si>
  <si>
    <t>Pasadena</t>
  </si>
  <si>
    <t>Paskenta</t>
  </si>
  <si>
    <t>Paso Robles</t>
  </si>
  <si>
    <t>Patterson</t>
  </si>
  <si>
    <t>Patton</t>
  </si>
  <si>
    <t>Pauma Valley</t>
  </si>
  <si>
    <t>Paynes Creek</t>
  </si>
  <si>
    <t>Pearblossom</t>
  </si>
  <si>
    <t>Pearsonville</t>
  </si>
  <si>
    <t>Pebble Beach</t>
  </si>
  <si>
    <t>Penn Valley</t>
  </si>
  <si>
    <t>Penngrove</t>
  </si>
  <si>
    <t>Penryn</t>
  </si>
  <si>
    <t>Permanente</t>
  </si>
  <si>
    <t>Perris</t>
  </si>
  <si>
    <t>Pescadero</t>
  </si>
  <si>
    <t>Petaluma</t>
  </si>
  <si>
    <t>Petrolia</t>
  </si>
  <si>
    <t>Phelan</t>
  </si>
  <si>
    <t>Phillips Ranch</t>
  </si>
  <si>
    <t>Phillipsville</t>
  </si>
  <si>
    <t>Philo</t>
  </si>
  <si>
    <t>Pico Rivera</t>
  </si>
  <si>
    <t>Piedmont</t>
  </si>
  <si>
    <t>Piedra</t>
  </si>
  <si>
    <t>Piercy</t>
  </si>
  <si>
    <t>Pilot Hill</t>
  </si>
  <si>
    <t>Pine Grove</t>
  </si>
  <si>
    <t>Pine Mountain Club</t>
  </si>
  <si>
    <t>Pine Valley</t>
  </si>
  <si>
    <t>Pinecrest</t>
  </si>
  <si>
    <t>Pinedale</t>
  </si>
  <si>
    <t>Pinole</t>
  </si>
  <si>
    <t>Pinon Hills</t>
  </si>
  <si>
    <t>Pioneer</t>
  </si>
  <si>
    <t>Pioneertown</t>
  </si>
  <si>
    <t>Piru</t>
  </si>
  <si>
    <t>Pismo Beach</t>
  </si>
  <si>
    <t>Pittsburg</t>
  </si>
  <si>
    <t>Pixley</t>
  </si>
  <si>
    <t>Placentia</t>
  </si>
  <si>
    <t>Placerville</t>
  </si>
  <si>
    <t>Planada</t>
  </si>
  <si>
    <t>Platina</t>
  </si>
  <si>
    <t>Playa Del Rey</t>
  </si>
  <si>
    <t>Playa Vista</t>
  </si>
  <si>
    <t>Pleasant Grove</t>
  </si>
  <si>
    <t>Pleasant Hill</t>
  </si>
  <si>
    <t>Pleasanton</t>
  </si>
  <si>
    <t>Plumas Lake</t>
  </si>
  <si>
    <t>Plymouth</t>
  </si>
  <si>
    <t>Point Arena</t>
  </si>
  <si>
    <t>Point Mugu Naval Air Weapons Center</t>
  </si>
  <si>
    <t>Point Reyes Station</t>
  </si>
  <si>
    <t>Point Richmond</t>
  </si>
  <si>
    <t>Pollock Pines</t>
  </si>
  <si>
    <t>Pomona</t>
  </si>
  <si>
    <t>Pope Valley</t>
  </si>
  <si>
    <t>Poplar</t>
  </si>
  <si>
    <t>Port Costa</t>
  </si>
  <si>
    <t>Port Hueneme</t>
  </si>
  <si>
    <t>Porter Ranch</t>
  </si>
  <si>
    <t>Porterville</t>
  </si>
  <si>
    <t>Portola</t>
  </si>
  <si>
    <t>Portola Valley</t>
  </si>
  <si>
    <t>Posey</t>
  </si>
  <si>
    <t>Potrero</t>
  </si>
  <si>
    <t>Potter Valley</t>
  </si>
  <si>
    <t>Poway</t>
  </si>
  <si>
    <t>Prather</t>
  </si>
  <si>
    <t>Presidio Of Monterey</t>
  </si>
  <si>
    <t>Princeton</t>
  </si>
  <si>
    <t>Proberta</t>
  </si>
  <si>
    <t>Project City</t>
  </si>
  <si>
    <t>Prunedale</t>
  </si>
  <si>
    <t>Pulga</t>
  </si>
  <si>
    <t>Pumpkin Center</t>
  </si>
  <si>
    <t>Quail Valley</t>
  </si>
  <si>
    <t>Quartz Hill</t>
  </si>
  <si>
    <t>Quincy</t>
  </si>
  <si>
    <t>Rackerby</t>
  </si>
  <si>
    <t>Ragged Point</t>
  </si>
  <si>
    <t>Rail Road Flat</t>
  </si>
  <si>
    <t>Raisin City</t>
  </si>
  <si>
    <t>Ramona</t>
  </si>
  <si>
    <t>Ranchita</t>
  </si>
  <si>
    <t>Rancho Belago</t>
  </si>
  <si>
    <t>Rancho Cordova</t>
  </si>
  <si>
    <t>Rancho Cucamonga</t>
  </si>
  <si>
    <t>Rancho Dominguez</t>
  </si>
  <si>
    <t>Rancho Mirage</t>
  </si>
  <si>
    <t>Rancho Mission Viejo</t>
  </si>
  <si>
    <t>Rancho Murieta</t>
  </si>
  <si>
    <t>Rancho Palos Verdes</t>
  </si>
  <si>
    <t>Rancho Park</t>
  </si>
  <si>
    <t>Rancho Santa Fe</t>
  </si>
  <si>
    <t>Rancho Santa Margarita</t>
  </si>
  <si>
    <t>Rancho Suey</t>
  </si>
  <si>
    <t>Randsburg</t>
  </si>
  <si>
    <t>Ravendale</t>
  </si>
  <si>
    <t>Raymond</t>
  </si>
  <si>
    <t>Red Bluff</t>
  </si>
  <si>
    <t>Red Mountain</t>
  </si>
  <si>
    <t>Redcrest</t>
  </si>
  <si>
    <t>Redding</t>
  </si>
  <si>
    <t>Redlands</t>
  </si>
  <si>
    <t>Redondo Beach</t>
  </si>
  <si>
    <t>Redway</t>
  </si>
  <si>
    <t>Redwood City</t>
  </si>
  <si>
    <t>Redwood Estates</t>
  </si>
  <si>
    <t>Redwood Valley</t>
  </si>
  <si>
    <t>Reedley</t>
  </si>
  <si>
    <t>Represa</t>
  </si>
  <si>
    <t>Rescue</t>
  </si>
  <si>
    <t>Reseda</t>
  </si>
  <si>
    <t>Rialto</t>
  </si>
  <si>
    <t>Richgrove</t>
  </si>
  <si>
    <t>Richmond</t>
  </si>
  <si>
    <t>Richvale</t>
  </si>
  <si>
    <t>Ridgecrest</t>
  </si>
  <si>
    <t>Rimforest</t>
  </si>
  <si>
    <t>Rio Dell</t>
  </si>
  <si>
    <t>Rio Linda</t>
  </si>
  <si>
    <t>Rio Nido</t>
  </si>
  <si>
    <t>Rio Oso</t>
  </si>
  <si>
    <t>Rio Vista</t>
  </si>
  <si>
    <t>Ripley</t>
  </si>
  <si>
    <t>Ripon</t>
  </si>
  <si>
    <t>River Pines</t>
  </si>
  <si>
    <t>Riverbank</t>
  </si>
  <si>
    <t>Riverdale</t>
  </si>
  <si>
    <t>Riverside</t>
  </si>
  <si>
    <t>Robbins</t>
  </si>
  <si>
    <t>Rocklin</t>
  </si>
  <si>
    <t>Rodeo</t>
  </si>
  <si>
    <t>Rohnert Park</t>
  </si>
  <si>
    <t>Romoland</t>
  </si>
  <si>
    <t>Rosamond</t>
  </si>
  <si>
    <t>Rosemead</t>
  </si>
  <si>
    <t>Roseville</t>
  </si>
  <si>
    <t>Rosewood</t>
  </si>
  <si>
    <t>Ross</t>
  </si>
  <si>
    <t>Rossmoor</t>
  </si>
  <si>
    <t>Rough and Ready</t>
  </si>
  <si>
    <t>Round Mountain</t>
  </si>
  <si>
    <t>Rowland Heights</t>
  </si>
  <si>
    <t>Rumsey</t>
  </si>
  <si>
    <t>Running Springs</t>
  </si>
  <si>
    <t>Russian River</t>
  </si>
  <si>
    <t>Russian River Meadows</t>
  </si>
  <si>
    <t>Ruth</t>
  </si>
  <si>
    <t>Rutherford</t>
  </si>
  <si>
    <t>Ryde</t>
  </si>
  <si>
    <t>Sacramento</t>
  </si>
  <si>
    <t>Sage</t>
  </si>
  <si>
    <t>Saint Helena</t>
  </si>
  <si>
    <t>Salida</t>
  </si>
  <si>
    <t>Salinas</t>
  </si>
  <si>
    <t>Salton City</t>
  </si>
  <si>
    <t>Salyer</t>
  </si>
  <si>
    <t>Samoa</t>
  </si>
  <si>
    <t>San Andreas</t>
  </si>
  <si>
    <t>San Anselmo</t>
  </si>
  <si>
    <t>San Ardo</t>
  </si>
  <si>
    <t>San Bernardino</t>
  </si>
  <si>
    <t>San Bruno</t>
  </si>
  <si>
    <t>San Carlos</t>
  </si>
  <si>
    <t>San Clemente</t>
  </si>
  <si>
    <t>San Diego</t>
  </si>
  <si>
    <t>San Dimas</t>
  </si>
  <si>
    <t>San Fernando</t>
  </si>
  <si>
    <t>San Francisco</t>
  </si>
  <si>
    <t>San Gabriel</t>
  </si>
  <si>
    <t>San Geronimo</t>
  </si>
  <si>
    <t>San Gregorio</t>
  </si>
  <si>
    <t>San Jacinto</t>
  </si>
  <si>
    <t>San Joaquin</t>
  </si>
  <si>
    <t>San Jose</t>
  </si>
  <si>
    <t>San Juan Bautista</t>
  </si>
  <si>
    <t>San Juan Capistrano</t>
  </si>
  <si>
    <t>San Leandro</t>
  </si>
  <si>
    <t>San Lorenzo</t>
  </si>
  <si>
    <t>San Lucas</t>
  </si>
  <si>
    <t>San Luis Obispo</t>
  </si>
  <si>
    <t>San Luis Rey</t>
  </si>
  <si>
    <t>San Marcos</t>
  </si>
  <si>
    <t>San Marino</t>
  </si>
  <si>
    <t>San Martin</t>
  </si>
  <si>
    <t>San Mateo</t>
  </si>
  <si>
    <t>San Miguel</t>
  </si>
  <si>
    <t>San Pablo</t>
  </si>
  <si>
    <t>San Pedro</t>
  </si>
  <si>
    <t>San Quentin</t>
  </si>
  <si>
    <t>San Rafael</t>
  </si>
  <si>
    <t>San Ramon</t>
  </si>
  <si>
    <t>San Simeon</t>
  </si>
  <si>
    <t>San Ysidro</t>
  </si>
  <si>
    <t>Sand City</t>
  </si>
  <si>
    <t>Sanford</t>
  </si>
  <si>
    <t>Sanger</t>
  </si>
  <si>
    <t>Santa Ana</t>
  </si>
  <si>
    <t>Santa Barbara</t>
  </si>
  <si>
    <t>Santa Clara</t>
  </si>
  <si>
    <t>Santa Clarita</t>
  </si>
  <si>
    <t>Santa Cruz</t>
  </si>
  <si>
    <t>Santa Fe Springs</t>
  </si>
  <si>
    <t>Santa Margarita</t>
  </si>
  <si>
    <t>Santa Maria</t>
  </si>
  <si>
    <t>Santa Monica</t>
  </si>
  <si>
    <t>Santa Nella</t>
  </si>
  <si>
    <t>Santa Paula</t>
  </si>
  <si>
    <t>Santa Rita Park</t>
  </si>
  <si>
    <t>Santa Rosa</t>
  </si>
  <si>
    <t>Santa Rosa Valley</t>
  </si>
  <si>
    <t>Santa Susana</t>
  </si>
  <si>
    <t>Santa Ynez</t>
  </si>
  <si>
    <t>Santa Ysabel</t>
  </si>
  <si>
    <t>Santee</t>
  </si>
  <si>
    <t>Saratoga</t>
  </si>
  <si>
    <t>Sattley</t>
  </si>
  <si>
    <t>Saugus</t>
  </si>
  <si>
    <t>Sausalito</t>
  </si>
  <si>
    <t>Sawyers Bar</t>
  </si>
  <si>
    <t>Scotia</t>
  </si>
  <si>
    <t>Scott Bar</t>
  </si>
  <si>
    <t>Scotts Valley</t>
  </si>
  <si>
    <t>Seal Beach</t>
  </si>
  <si>
    <t>Seaside</t>
  </si>
  <si>
    <t>Sebastopol</t>
  </si>
  <si>
    <t>Seeley</t>
  </si>
  <si>
    <t>Seiad Valley</t>
  </si>
  <si>
    <t>Selma</t>
  </si>
  <si>
    <t>Sepulveda</t>
  </si>
  <si>
    <t>Sequoia National Park</t>
  </si>
  <si>
    <t>Shadow Hills</t>
  </si>
  <si>
    <t>Shafter</t>
  </si>
  <si>
    <t>Shandon</t>
  </si>
  <si>
    <t>Shasta</t>
  </si>
  <si>
    <t>Shasta Lake</t>
  </si>
  <si>
    <t>Shaver Lake</t>
  </si>
  <si>
    <t>Sheep Ranch</t>
  </si>
  <si>
    <t>Shell Beach</t>
  </si>
  <si>
    <t>Sheridan</t>
  </si>
  <si>
    <t>Sherman Oaks</t>
  </si>
  <si>
    <t>Sherman Village</t>
  </si>
  <si>
    <t>Sherwood Forest</t>
  </si>
  <si>
    <t>Shingle Springs</t>
  </si>
  <si>
    <t>Shingletown</t>
  </si>
  <si>
    <t>Shoshone</t>
  </si>
  <si>
    <t>Sierra City</t>
  </si>
  <si>
    <t>Sierra Madre</t>
  </si>
  <si>
    <t>Sierraville</t>
  </si>
  <si>
    <t>Signal Hill</t>
  </si>
  <si>
    <t>Silverado</t>
  </si>
  <si>
    <t>Simi Valley</t>
  </si>
  <si>
    <t>Skyforest</t>
  </si>
  <si>
    <t>Sloughhouse</t>
  </si>
  <si>
    <t>Smartsville</t>
  </si>
  <si>
    <t>Smith River</t>
  </si>
  <si>
    <t>Sn Bernrdno</t>
  </si>
  <si>
    <t>Snelling</t>
  </si>
  <si>
    <t>Soda Springs</t>
  </si>
  <si>
    <t>Solana Beach</t>
  </si>
  <si>
    <t>Soledad</t>
  </si>
  <si>
    <t>Solvang</t>
  </si>
  <si>
    <t>Somerset</t>
  </si>
  <si>
    <t>Somes Bar</t>
  </si>
  <si>
    <t>Somis</t>
  </si>
  <si>
    <t>Sonoma</t>
  </si>
  <si>
    <t>Sonora</t>
  </si>
  <si>
    <t>Soquel</t>
  </si>
  <si>
    <t>Soulsbyville</t>
  </si>
  <si>
    <t>South Dos Palos</t>
  </si>
  <si>
    <t>South El Monte</t>
  </si>
  <si>
    <t>South Gate</t>
  </si>
  <si>
    <t>South Lake Tahoe</t>
  </si>
  <si>
    <t>South Pasadena</t>
  </si>
  <si>
    <t>South San Francisco</t>
  </si>
  <si>
    <t>Spanish Flat</t>
  </si>
  <si>
    <t>Spreckels</t>
  </si>
  <si>
    <t>Spring Garden</t>
  </si>
  <si>
    <t>Spring Valley</t>
  </si>
  <si>
    <t>Spring Valley Lake</t>
  </si>
  <si>
    <t>Springville</t>
  </si>
  <si>
    <t>Standard</t>
  </si>
  <si>
    <t>Standish</t>
  </si>
  <si>
    <t>Stanford</t>
  </si>
  <si>
    <t>Stanton</t>
  </si>
  <si>
    <t>Stevenson Ranch</t>
  </si>
  <si>
    <t>Stevinson</t>
  </si>
  <si>
    <t>Stewarts Point</t>
  </si>
  <si>
    <t>Stinson Beach</t>
  </si>
  <si>
    <t>Stirling City</t>
  </si>
  <si>
    <t>Stockton</t>
  </si>
  <si>
    <t>Stonyford</t>
  </si>
  <si>
    <t>Storrie</t>
  </si>
  <si>
    <t>Stratford</t>
  </si>
  <si>
    <t>Strathmore</t>
  </si>
  <si>
    <t>Strawberry</t>
  </si>
  <si>
    <t>Strawberry Valley</t>
  </si>
  <si>
    <t>Studio City</t>
  </si>
  <si>
    <t>Sugarloaf</t>
  </si>
  <si>
    <t>Suisun City</t>
  </si>
  <si>
    <t>Sultana</t>
  </si>
  <si>
    <t>Summerland</t>
  </si>
  <si>
    <t>Summit City</t>
  </si>
  <si>
    <t>Sun City</t>
  </si>
  <si>
    <t>Sun Valley</t>
  </si>
  <si>
    <t>Sun Village</t>
  </si>
  <si>
    <t>Sunland</t>
  </si>
  <si>
    <t>Sunnyvale</t>
  </si>
  <si>
    <t>Sunol</t>
  </si>
  <si>
    <t>Sunset Beach</t>
  </si>
  <si>
    <t>Surfside</t>
  </si>
  <si>
    <t>Susanville</t>
  </si>
  <si>
    <t>Sutter</t>
  </si>
  <si>
    <t>Sutter Creek</t>
  </si>
  <si>
    <t>Sylmar</t>
  </si>
  <si>
    <t>Taft</t>
  </si>
  <si>
    <t>Tahoe City</t>
  </si>
  <si>
    <t>Tahoe Vista</t>
  </si>
  <si>
    <t>Tahoma</t>
  </si>
  <si>
    <t>Talmage</t>
  </si>
  <si>
    <t>Tarzana</t>
  </si>
  <si>
    <t>Taylorsville</t>
  </si>
  <si>
    <t>Tecate</t>
  </si>
  <si>
    <t>Tecopa</t>
  </si>
  <si>
    <t>Tehachapi</t>
  </si>
  <si>
    <t>Tehama</t>
  </si>
  <si>
    <t>Tejon Ranch</t>
  </si>
  <si>
    <t>Temecula</t>
  </si>
  <si>
    <t>Temescal Valley</t>
  </si>
  <si>
    <t>Temple City</t>
  </si>
  <si>
    <t>Templeton</t>
  </si>
  <si>
    <t>Termo</t>
  </si>
  <si>
    <t>Terra Bella</t>
  </si>
  <si>
    <t>The Sea Ranch</t>
  </si>
  <si>
    <t>Thermal</t>
  </si>
  <si>
    <t>Thornton</t>
  </si>
  <si>
    <t>Thousand Oaks</t>
  </si>
  <si>
    <t>Thousand Palms</t>
  </si>
  <si>
    <t>Three Rivers</t>
  </si>
  <si>
    <t>Tiburon</t>
  </si>
  <si>
    <t>Tionesta</t>
  </si>
  <si>
    <t>Tipton</t>
  </si>
  <si>
    <t>Tollhouse</t>
  </si>
  <si>
    <t>Toluca Lake</t>
  </si>
  <si>
    <t>Toluca Terrace</t>
  </si>
  <si>
    <t>Tomales</t>
  </si>
  <si>
    <t>Toms Place</t>
  </si>
  <si>
    <t>Topanga</t>
  </si>
  <si>
    <t>Topaz</t>
  </si>
  <si>
    <t>Torrance</t>
  </si>
  <si>
    <t>Trabuco Canyon</t>
  </si>
  <si>
    <t>Tracy</t>
  </si>
  <si>
    <t>Tranquillity</t>
  </si>
  <si>
    <t>Traver</t>
  </si>
  <si>
    <t>Travis Air Force Base</t>
  </si>
  <si>
    <t>Tres Pinos</t>
  </si>
  <si>
    <t>Trinidad</t>
  </si>
  <si>
    <t>Trinity Center</t>
  </si>
  <si>
    <t>Trona</t>
  </si>
  <si>
    <t>Trowbridge</t>
  </si>
  <si>
    <t>Truckee</t>
  </si>
  <si>
    <t>Tujunga</t>
  </si>
  <si>
    <t>Tulare</t>
  </si>
  <si>
    <t>Tulelake</t>
  </si>
  <si>
    <t>Tuolumne</t>
  </si>
  <si>
    <t>Tuolumne Meadows</t>
  </si>
  <si>
    <t>Tupman</t>
  </si>
  <si>
    <t>Turlock</t>
  </si>
  <si>
    <t>Tustin</t>
  </si>
  <si>
    <t>Twain</t>
  </si>
  <si>
    <t>Twain Harte</t>
  </si>
  <si>
    <t>Twentynine Palms</t>
  </si>
  <si>
    <t>Twin Bridges</t>
  </si>
  <si>
    <t>Twin Peaks</t>
  </si>
  <si>
    <t>Ukiah</t>
  </si>
  <si>
    <t>Union City</t>
  </si>
  <si>
    <t>Universal City</t>
  </si>
  <si>
    <t>Upland</t>
  </si>
  <si>
    <t>Upper Lake</t>
  </si>
  <si>
    <t>Vacaville</t>
  </si>
  <si>
    <t>Val Verde</t>
  </si>
  <si>
    <t>Valencia</t>
  </si>
  <si>
    <t>Vallecito</t>
  </si>
  <si>
    <t>Vallejo</t>
  </si>
  <si>
    <t>Valley Center</t>
  </si>
  <si>
    <t>Valley Ford</t>
  </si>
  <si>
    <t>Valley Glen</t>
  </si>
  <si>
    <t>Valley Home</t>
  </si>
  <si>
    <t>Valley Springs</t>
  </si>
  <si>
    <t>Valley Village</t>
  </si>
  <si>
    <t>Valyermo</t>
  </si>
  <si>
    <t>Van Nuys</t>
  </si>
  <si>
    <t>Vandenberg Air Force Base</t>
  </si>
  <si>
    <t>Venice</t>
  </si>
  <si>
    <t>Ventura</t>
  </si>
  <si>
    <t>Verdugo City</t>
  </si>
  <si>
    <t>Vernalis</t>
  </si>
  <si>
    <t>Vernon</t>
  </si>
  <si>
    <t>Victor</t>
  </si>
  <si>
    <t>Victorville</t>
  </si>
  <si>
    <t>Vidal</t>
  </si>
  <si>
    <t>View Park</t>
  </si>
  <si>
    <t>Villa Grande</t>
  </si>
  <si>
    <t>Villa Park</t>
  </si>
  <si>
    <t>Vina</t>
  </si>
  <si>
    <t>Vineburg</t>
  </si>
  <si>
    <t>Vinton</t>
  </si>
  <si>
    <t>Visalia</t>
  </si>
  <si>
    <t>Vista</t>
  </si>
  <si>
    <t>Volcano</t>
  </si>
  <si>
    <t>Wallace</t>
  </si>
  <si>
    <t>Walnut</t>
  </si>
  <si>
    <t>Walnut Creek</t>
  </si>
  <si>
    <t>Walnut Grove</t>
  </si>
  <si>
    <t>Walnut Park</t>
  </si>
  <si>
    <t>Warner Springs</t>
  </si>
  <si>
    <t>Wasco</t>
  </si>
  <si>
    <t>Washington</t>
  </si>
  <si>
    <t>Waterford</t>
  </si>
  <si>
    <t>Watsonville</t>
  </si>
  <si>
    <t>Watts</t>
  </si>
  <si>
    <t>Waukena</t>
  </si>
  <si>
    <t>Wawona</t>
  </si>
  <si>
    <t>Weaverville</t>
  </si>
  <si>
    <t>Weed</t>
  </si>
  <si>
    <t>Weimar</t>
  </si>
  <si>
    <t>Weldon</t>
  </si>
  <si>
    <t>Wendel</t>
  </si>
  <si>
    <t>Weott</t>
  </si>
  <si>
    <t>West Covina</t>
  </si>
  <si>
    <t>West Hills</t>
  </si>
  <si>
    <t>West Hollywood</t>
  </si>
  <si>
    <t>West Los Angeles</t>
  </si>
  <si>
    <t>West Menlo Park</t>
  </si>
  <si>
    <t>West Point</t>
  </si>
  <si>
    <t>West Sacramento</t>
  </si>
  <si>
    <t>Westchester</t>
  </si>
  <si>
    <t>Westlake Village</t>
  </si>
  <si>
    <t>Westley</t>
  </si>
  <si>
    <t>Westminster</t>
  </si>
  <si>
    <t>Westmorland</t>
  </si>
  <si>
    <t>Westport</t>
  </si>
  <si>
    <t>Westwood</t>
  </si>
  <si>
    <t>Wheatland</t>
  </si>
  <si>
    <t>Whiskeytown</t>
  </si>
  <si>
    <t>Whitethorn</t>
  </si>
  <si>
    <t>Whitewater</t>
  </si>
  <si>
    <t>Whitmore</t>
  </si>
  <si>
    <t>Whittier</t>
  </si>
  <si>
    <t>Wildomar</t>
  </si>
  <si>
    <t>Wildwood</t>
  </si>
  <si>
    <t>Williams</t>
  </si>
  <si>
    <t>Willits</t>
  </si>
  <si>
    <t>Willow Creek</t>
  </si>
  <si>
    <t>Willow Springs</t>
  </si>
  <si>
    <t>Willows</t>
  </si>
  <si>
    <t>Wilmington</t>
  </si>
  <si>
    <t>Wilseyville</t>
  </si>
  <si>
    <t>Wilton</t>
  </si>
  <si>
    <t>Winchester</t>
  </si>
  <si>
    <t>Windsor</t>
  </si>
  <si>
    <t>Windsor Hills</t>
  </si>
  <si>
    <t>Winnetka</t>
  </si>
  <si>
    <t>Winterhaven</t>
  </si>
  <si>
    <t>Winters</t>
  </si>
  <si>
    <t>Winton</t>
  </si>
  <si>
    <t>Wishon</t>
  </si>
  <si>
    <t>Witter Springs</t>
  </si>
  <si>
    <t>Wofford Heights</t>
  </si>
  <si>
    <t>Woodacre</t>
  </si>
  <si>
    <t>Woodbridge</t>
  </si>
  <si>
    <t>Woodlake</t>
  </si>
  <si>
    <t>Woodland</t>
  </si>
  <si>
    <t>Woodland Hills</t>
  </si>
  <si>
    <t>Woodside</t>
  </si>
  <si>
    <t>Woodville</t>
  </si>
  <si>
    <t>Woody</t>
  </si>
  <si>
    <t>Wrightwood</t>
  </si>
  <si>
    <t>Yankee Hill</t>
  </si>
  <si>
    <t>Yermo</t>
  </si>
  <si>
    <t>Yettem</t>
  </si>
  <si>
    <t>Yokuts Valley</t>
  </si>
  <si>
    <t>Yolo</t>
  </si>
  <si>
    <t>Yorba Linda</t>
  </si>
  <si>
    <t>Yorkville</t>
  </si>
  <si>
    <t>Yosemite National Park</t>
  </si>
  <si>
    <t>Young America</t>
  </si>
  <si>
    <t>Yountville</t>
  </si>
  <si>
    <t>Yreka</t>
  </si>
  <si>
    <t>Yuba City</t>
  </si>
  <si>
    <t>Yucaipa</t>
  </si>
  <si>
    <t>Yucca Valley</t>
  </si>
  <si>
    <t>Zamora</t>
  </si>
  <si>
    <t>Zenia</t>
  </si>
  <si>
    <t>Template Updated 2025-08-05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</si>
</sst>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_(* #,##0.0_);_(* \(#,##0.0\);_(* &quot;-&quot;?_);_(@_)"/>
  </numFmts>
  <fonts count="25" x14ac:knownFonts="1">
    <font>
      <sz val="11"/>
      <color theme="1"/>
      <name val="Calibri"/>
      <family val="2"/>
      <scheme val="minor"/>
    </font>
    <font>
      <sz val="12"/>
      <color theme="1"/>
      <name val="Avenir LT Std 55 Roman"/>
      <family val="2"/>
    </font>
    <font>
      <b/>
      <sz val="18"/>
      <color theme="0"/>
      <name val="Avenir LT Std 55 Roman"/>
      <family val="2"/>
    </font>
    <font>
      <sz val="12"/>
      <color theme="0"/>
      <name val="Avenir LT Std 55 Roman"/>
      <family val="2"/>
    </font>
    <font>
      <b/>
      <sz val="12"/>
      <color theme="1"/>
      <name val="Avenir LT Std 55 Roman"/>
      <family val="2"/>
    </font>
    <font>
      <b/>
      <sz val="14"/>
      <color rgb="FF800000"/>
      <name val="Avenir LT Std 55 Roman"/>
      <family val="2"/>
    </font>
    <font>
      <sz val="9"/>
      <color indexed="81"/>
      <name val="Tahoma"/>
      <family val="2"/>
    </font>
    <font>
      <b/>
      <sz val="12"/>
      <color theme="0"/>
      <name val="Avenir LT Std 55 Roman"/>
      <family val="2"/>
    </font>
    <font>
      <i/>
      <sz val="12"/>
      <color theme="1"/>
      <name val="Avenir LT Std 55 Roman"/>
      <family val="2"/>
    </font>
    <font>
      <u/>
      <sz val="11"/>
      <color theme="10"/>
      <name val="Calibri"/>
      <family val="2"/>
      <scheme val="minor"/>
    </font>
    <font>
      <u/>
      <sz val="12"/>
      <color theme="10"/>
      <name val="Avenir LT Std 55 Roman"/>
      <family val="2"/>
    </font>
    <font>
      <sz val="11"/>
      <color theme="1"/>
      <name val="Calibri"/>
      <family val="2"/>
      <scheme val="minor"/>
    </font>
    <font>
      <b/>
      <sz val="12"/>
      <name val="Avenir LT Std 55 Roman"/>
      <family val="2"/>
    </font>
    <font>
      <sz val="12"/>
      <color theme="10"/>
      <name val="Avenir LT Std 55 Roman"/>
      <family val="2"/>
    </font>
    <font>
      <sz val="12"/>
      <name val="Avenir LT Std 55 Roman"/>
      <family val="2"/>
    </font>
    <font>
      <u/>
      <sz val="12"/>
      <color rgb="FF0099CC"/>
      <name val="Avenir LT Std 55 Roman"/>
      <family val="2"/>
    </font>
    <font>
      <b/>
      <sz val="16"/>
      <color theme="3"/>
      <name val="Avenir LT Std 55 Roman"/>
      <family val="2"/>
    </font>
    <font>
      <b/>
      <u/>
      <sz val="12"/>
      <color theme="10"/>
      <name val="Avenir LT Std 55 Roman"/>
      <family val="2"/>
    </font>
    <font>
      <b/>
      <sz val="22"/>
      <color theme="0"/>
      <name val="Avenir LT Std 55 Roman"/>
      <family val="2"/>
    </font>
    <font>
      <sz val="12"/>
      <color rgb="FFFF0000"/>
      <name val="Avenir LT Std 55 Roman"/>
      <family val="2"/>
    </font>
    <font>
      <b/>
      <sz val="12"/>
      <color rgb="FF800000"/>
      <name val="Avenir LT Std 55 Roman"/>
      <family val="2"/>
    </font>
    <font>
      <b/>
      <sz val="16"/>
      <color theme="0"/>
      <name val="Avenir LT Std 55 Roman"/>
      <family val="2"/>
    </font>
    <font>
      <sz val="12"/>
      <color theme="1"/>
      <name val="Aptos Narrow"/>
      <family val="2"/>
    </font>
    <font>
      <b/>
      <vertAlign val="subscript"/>
      <sz val="22"/>
      <color theme="0"/>
      <name val="Avenir LT Std 55 Roman"/>
      <family val="2"/>
    </font>
    <font>
      <b/>
      <sz val="16"/>
      <name val="Avenir LT Std 55 Roman"/>
      <family val="2"/>
    </font>
  </fonts>
  <fills count="9">
    <fill>
      <patternFill patternType="none"/>
    </fill>
    <fill>
      <patternFill patternType="gray125"/>
    </fill>
    <fill>
      <patternFill patternType="solid">
        <fgColor theme="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9"/>
        <bgColor indexed="64"/>
      </patternFill>
    </fill>
    <fill>
      <patternFill patternType="solid">
        <fgColor theme="2"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thin">
        <color indexed="64"/>
      </left>
      <right/>
      <top/>
      <bottom/>
      <diagonal/>
    </border>
    <border>
      <left/>
      <right/>
      <top style="thin">
        <color theme="3"/>
      </top>
      <bottom style="thin">
        <color theme="3"/>
      </bottom>
      <diagonal/>
    </border>
    <border>
      <left/>
      <right/>
      <top/>
      <bottom style="thin">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right/>
      <top style="thin">
        <color theme="3"/>
      </top>
      <bottom/>
      <diagonal/>
    </border>
    <border>
      <left/>
      <right style="thick">
        <color theme="3"/>
      </right>
      <top/>
      <bottom style="thin">
        <color theme="3"/>
      </bottom>
      <diagonal/>
    </border>
    <border>
      <left/>
      <right style="thick">
        <color theme="3"/>
      </right>
      <top style="thin">
        <color theme="3"/>
      </top>
      <bottom style="thin">
        <color theme="3"/>
      </bottom>
      <diagonal/>
    </border>
    <border>
      <left/>
      <right style="thick">
        <color theme="3"/>
      </right>
      <top style="thin">
        <color theme="3"/>
      </top>
      <bottom/>
      <diagonal/>
    </border>
    <border>
      <left style="medium">
        <color indexed="64"/>
      </left>
      <right/>
      <top/>
      <bottom/>
      <diagonal/>
    </border>
  </borders>
  <cellStyleXfs count="3">
    <xf numFmtId="0" fontId="0" fillId="0" borderId="0"/>
    <xf numFmtId="0" fontId="9" fillId="0" borderId="0" applyNumberFormat="0" applyFill="0" applyBorder="0" applyAlignment="0" applyProtection="0"/>
    <xf numFmtId="43" fontId="11" fillId="0" borderId="0" applyFont="0" applyFill="0" applyBorder="0" applyAlignment="0" applyProtection="0"/>
  </cellStyleXfs>
  <cellXfs count="133">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1" fillId="0" borderId="0" xfId="0" applyFont="1" applyAlignment="1">
      <alignment horizontal="left" indent="1"/>
    </xf>
    <xf numFmtId="0" fontId="5" fillId="0" borderId="0" xfId="0" applyFont="1"/>
    <xf numFmtId="0" fontId="1" fillId="3" borderId="3" xfId="0" applyFont="1" applyFill="1" applyBorder="1"/>
    <xf numFmtId="0" fontId="1" fillId="3" borderId="4" xfId="0" applyFont="1" applyFill="1" applyBorder="1"/>
    <xf numFmtId="0" fontId="8" fillId="0" borderId="0" xfId="0" applyFont="1" applyAlignment="1">
      <alignment horizontal="right"/>
    </xf>
    <xf numFmtId="0" fontId="7" fillId="6" borderId="0" xfId="0" applyFont="1" applyFill="1" applyAlignment="1">
      <alignment horizontal="center"/>
    </xf>
    <xf numFmtId="14" fontId="1" fillId="3" borderId="1" xfId="0" applyNumberFormat="1"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0" borderId="0" xfId="0" applyFont="1" applyAlignment="1">
      <alignment horizontal="center" vertical="center" wrapText="1"/>
    </xf>
    <xf numFmtId="0" fontId="1" fillId="3" borderId="2" xfId="0" applyFont="1" applyFill="1" applyBorder="1" applyProtection="1">
      <protection locked="0"/>
    </xf>
    <xf numFmtId="0" fontId="1" fillId="3" borderId="2" xfId="0" applyFont="1" applyFill="1" applyBorder="1" applyAlignment="1" applyProtection="1">
      <alignment horizontal="left"/>
      <protection locked="0"/>
    </xf>
    <xf numFmtId="0" fontId="1" fillId="3" borderId="1" xfId="0" applyFont="1" applyFill="1" applyBorder="1" applyProtection="1">
      <protection locked="0"/>
    </xf>
    <xf numFmtId="0" fontId="1" fillId="4" borderId="1" xfId="0" applyFont="1" applyFill="1" applyBorder="1" applyProtection="1">
      <protection locked="0"/>
    </xf>
    <xf numFmtId="0" fontId="2" fillId="2" borderId="5" xfId="0" applyFont="1" applyFill="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14" fontId="1" fillId="0" borderId="0" xfId="0" applyNumberFormat="1" applyFont="1"/>
    <xf numFmtId="0" fontId="1" fillId="0" borderId="13" xfId="0" applyFont="1" applyBorder="1"/>
    <xf numFmtId="0" fontId="1" fillId="0" borderId="14" xfId="0" applyFont="1" applyBorder="1" applyAlignment="1">
      <alignment horizontal="left"/>
    </xf>
    <xf numFmtId="0" fontId="4" fillId="0" borderId="0" xfId="0" applyFont="1" applyAlignment="1">
      <alignment horizontal="center"/>
    </xf>
    <xf numFmtId="0" fontId="16" fillId="0" borderId="0" xfId="0" applyFont="1" applyAlignment="1">
      <alignment horizontal="left"/>
    </xf>
    <xf numFmtId="0" fontId="1" fillId="0" borderId="16" xfId="0" applyFont="1" applyBorder="1" applyAlignment="1">
      <alignment wrapText="1"/>
    </xf>
    <xf numFmtId="0" fontId="1" fillId="0" borderId="17" xfId="0" applyFont="1" applyBorder="1"/>
    <xf numFmtId="0" fontId="10" fillId="0" borderId="17" xfId="1" applyFont="1" applyBorder="1" applyAlignment="1">
      <alignment wrapText="1"/>
    </xf>
    <xf numFmtId="0" fontId="1" fillId="0" borderId="17" xfId="0" applyFont="1" applyBorder="1" applyAlignment="1">
      <alignment wrapText="1"/>
    </xf>
    <xf numFmtId="0" fontId="1" fillId="0" borderId="18" xfId="0" applyFont="1" applyBorder="1"/>
    <xf numFmtId="0" fontId="1" fillId="0" borderId="0" xfId="0" applyFont="1" applyAlignment="1">
      <alignment wrapText="1"/>
    </xf>
    <xf numFmtId="0" fontId="15" fillId="0" borderId="8" xfId="1" applyFont="1" applyBorder="1"/>
    <xf numFmtId="0" fontId="15" fillId="0" borderId="0" xfId="1" applyFont="1" applyBorder="1"/>
    <xf numFmtId="0" fontId="15" fillId="0" borderId="9" xfId="1" applyFont="1" applyBorder="1"/>
    <xf numFmtId="0" fontId="14" fillId="0" borderId="17" xfId="1" applyFont="1" applyBorder="1" applyAlignment="1">
      <alignment wrapText="1"/>
    </xf>
    <xf numFmtId="14" fontId="3" fillId="0" borderId="15" xfId="0" applyNumberFormat="1" applyFont="1" applyBorder="1" applyAlignment="1" applyProtection="1">
      <alignment horizontal="center"/>
      <protection locked="0"/>
    </xf>
    <xf numFmtId="0" fontId="0" fillId="0" borderId="0" xfId="0" applyAlignment="1">
      <alignment vertical="center"/>
    </xf>
    <xf numFmtId="0" fontId="16" fillId="0" borderId="0" xfId="0" applyFont="1" applyAlignment="1">
      <alignment horizontal="lef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1" fillId="0" borderId="0" xfId="0" applyFont="1" applyAlignment="1">
      <alignment horizontal="right" indent="1"/>
    </xf>
    <xf numFmtId="164" fontId="1" fillId="0" borderId="0" xfId="2" applyNumberFormat="1" applyFont="1"/>
    <xf numFmtId="164" fontId="1" fillId="0" borderId="0" xfId="2" applyNumberFormat="1" applyFont="1" applyAlignment="1">
      <alignment horizontal="center" vertical="center" wrapText="1"/>
    </xf>
    <xf numFmtId="14" fontId="1" fillId="0" borderId="0" xfId="0" applyNumberFormat="1" applyFont="1" applyAlignment="1">
      <alignment horizontal="center" vertical="center" wrapText="1"/>
    </xf>
    <xf numFmtId="9" fontId="1" fillId="0" borderId="0" xfId="0" applyNumberFormat="1" applyFont="1"/>
    <xf numFmtId="0" fontId="1" fillId="0" borderId="20" xfId="0" applyFont="1" applyBorder="1" applyAlignment="1">
      <alignment vertical="center" wrapText="1"/>
    </xf>
    <xf numFmtId="0" fontId="20" fillId="0" borderId="0" xfId="0" applyFont="1"/>
    <xf numFmtId="0" fontId="20" fillId="0" borderId="0" xfId="0" applyFont="1" applyAlignment="1">
      <alignment horizontal="left" indent="1"/>
    </xf>
    <xf numFmtId="0" fontId="19" fillId="0" borderId="0" xfId="0" applyFont="1"/>
    <xf numFmtId="0" fontId="21" fillId="7" borderId="0" xfId="0" applyFont="1" applyFill="1"/>
    <xf numFmtId="0" fontId="1" fillId="8" borderId="0" xfId="0" applyFont="1" applyFill="1" applyAlignment="1">
      <alignment horizontal="right" indent="1"/>
    </xf>
    <xf numFmtId="0" fontId="1" fillId="8" borderId="0" xfId="0" applyFont="1" applyFill="1"/>
    <xf numFmtId="0" fontId="1" fillId="8" borderId="0" xfId="0" applyFont="1" applyFill="1" applyAlignment="1">
      <alignment horizontal="center" vertical="center" wrapText="1"/>
    </xf>
    <xf numFmtId="0" fontId="1" fillId="0" borderId="15" xfId="0" applyFont="1" applyBorder="1" applyAlignment="1">
      <alignment horizontal="right" indent="1"/>
    </xf>
    <xf numFmtId="0" fontId="1" fillId="0" borderId="15" xfId="0" applyFont="1" applyBorder="1"/>
    <xf numFmtId="0" fontId="2" fillId="2" borderId="25" xfId="0" applyFont="1" applyFill="1" applyBorder="1"/>
    <xf numFmtId="0" fontId="1" fillId="0" borderId="25" xfId="0" applyFont="1" applyBorder="1"/>
    <xf numFmtId="0" fontId="1" fillId="0" borderId="26" xfId="0" applyFont="1" applyBorder="1" applyAlignment="1">
      <alignment wrapText="1"/>
    </xf>
    <xf numFmtId="0" fontId="0" fillId="0" borderId="27" xfId="0" applyBorder="1"/>
    <xf numFmtId="0" fontId="0" fillId="0" borderId="29" xfId="0" applyBorder="1" applyAlignment="1">
      <alignment wrapText="1"/>
    </xf>
    <xf numFmtId="0" fontId="2" fillId="2" borderId="0" xfId="0" applyFont="1" applyFill="1" applyAlignment="1">
      <alignment wrapText="1"/>
    </xf>
    <xf numFmtId="0" fontId="2" fillId="2" borderId="26" xfId="0" applyFont="1" applyFill="1" applyBorder="1" applyAlignment="1">
      <alignment wrapText="1"/>
    </xf>
    <xf numFmtId="0" fontId="0" fillId="0" borderId="28" xfId="0" applyBorder="1" applyAlignment="1">
      <alignment vertical="center" wrapText="1"/>
    </xf>
    <xf numFmtId="0" fontId="21" fillId="2" borderId="0" xfId="0" applyFont="1" applyFill="1"/>
    <xf numFmtId="0" fontId="2" fillId="2" borderId="26" xfId="0" applyFont="1" applyFill="1" applyBorder="1"/>
    <xf numFmtId="0" fontId="14" fillId="0" borderId="17" xfId="1" applyFont="1" applyBorder="1" applyAlignment="1">
      <alignment horizontal="left" wrapText="1" indent="1"/>
    </xf>
    <xf numFmtId="0" fontId="21" fillId="2" borderId="0" xfId="0" applyFont="1" applyFill="1" applyAlignment="1">
      <alignment horizontal="right" textRotation="90"/>
    </xf>
    <xf numFmtId="0" fontId="22" fillId="0" borderId="25" xfId="0" applyFont="1" applyBorder="1" applyAlignment="1">
      <alignment horizontal="right" vertical="top"/>
    </xf>
    <xf numFmtId="0" fontId="1" fillId="0" borderId="21" xfId="0" applyFont="1" applyBorder="1" applyAlignment="1">
      <alignment vertical="center" wrapText="1"/>
    </xf>
    <xf numFmtId="0" fontId="1" fillId="0" borderId="31" xfId="0" applyFont="1" applyBorder="1" applyAlignment="1">
      <alignment wrapText="1"/>
    </xf>
    <xf numFmtId="0" fontId="1" fillId="0" borderId="32" xfId="0" applyFont="1" applyBorder="1" applyAlignment="1">
      <alignment wrapText="1"/>
    </xf>
    <xf numFmtId="0" fontId="1" fillId="0" borderId="30" xfId="0" applyFont="1" applyBorder="1" applyAlignment="1">
      <alignment vertical="center" wrapText="1"/>
    </xf>
    <xf numFmtId="0" fontId="1" fillId="0" borderId="33" xfId="0" applyFont="1" applyBorder="1" applyAlignment="1">
      <alignment wrapText="1"/>
    </xf>
    <xf numFmtId="0" fontId="10" fillId="0" borderId="0" xfId="1" applyFont="1" applyFill="1"/>
    <xf numFmtId="165" fontId="1" fillId="0" borderId="0" xfId="0" applyNumberFormat="1" applyFont="1"/>
    <xf numFmtId="166" fontId="1" fillId="0" borderId="0" xfId="0" applyNumberFormat="1" applyFont="1"/>
    <xf numFmtId="0" fontId="19" fillId="0" borderId="0" xfId="0" applyFont="1" applyAlignment="1">
      <alignment horizontal="right"/>
    </xf>
    <xf numFmtId="0" fontId="24" fillId="4" borderId="0" xfId="0" applyFont="1" applyFill="1" applyAlignment="1">
      <alignment horizontal="center"/>
    </xf>
    <xf numFmtId="0" fontId="14" fillId="4" borderId="0" xfId="0" applyFont="1" applyFill="1" applyAlignment="1">
      <alignment horizontal="center" vertical="center" wrapText="1"/>
    </xf>
    <xf numFmtId="0" fontId="1" fillId="0" borderId="0" xfId="0" applyFont="1" applyProtection="1">
      <protection locked="0"/>
    </xf>
    <xf numFmtId="0" fontId="1" fillId="0" borderId="0" xfId="0" applyFont="1" applyAlignment="1" applyProtection="1">
      <alignment horizontal="left" indent="1"/>
      <protection locked="0"/>
    </xf>
    <xf numFmtId="14" fontId="1" fillId="0" borderId="0" xfId="0" applyNumberFormat="1" applyFont="1" applyProtection="1">
      <protection locked="0"/>
    </xf>
    <xf numFmtId="164" fontId="1" fillId="0" borderId="0" xfId="2" applyNumberFormat="1" applyFont="1" applyProtection="1">
      <protection locked="0"/>
    </xf>
    <xf numFmtId="0" fontId="1" fillId="0" borderId="15" xfId="0" applyFont="1" applyBorder="1" applyProtection="1">
      <protection locked="0"/>
    </xf>
    <xf numFmtId="0" fontId="1" fillId="0" borderId="15" xfId="0" applyFont="1" applyBorder="1" applyAlignment="1" applyProtection="1">
      <alignment horizontal="left" indent="1"/>
      <protection locked="0"/>
    </xf>
    <xf numFmtId="14" fontId="1" fillId="0" borderId="15" xfId="0" applyNumberFormat="1" applyFont="1" applyBorder="1" applyProtection="1">
      <protection locked="0"/>
    </xf>
    <xf numFmtId="164" fontId="1" fillId="0" borderId="15" xfId="2" applyNumberFormat="1" applyFont="1" applyBorder="1" applyProtection="1">
      <protection locked="0"/>
    </xf>
    <xf numFmtId="0" fontId="14" fillId="4" borderId="0" xfId="0" applyFont="1" applyFill="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0" fillId="0" borderId="32" xfId="1" applyFont="1" applyBorder="1" applyAlignment="1">
      <alignment wrapText="1"/>
    </xf>
    <xf numFmtId="0" fontId="2" fillId="2" borderId="22"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2" fillId="2" borderId="0" xfId="0" applyFont="1" applyFill="1"/>
    <xf numFmtId="0" fontId="2" fillId="2" borderId="26" xfId="0" applyFont="1" applyFill="1" applyBorder="1"/>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5" fillId="0" borderId="0" xfId="0" applyFont="1"/>
    <xf numFmtId="0" fontId="20" fillId="0" borderId="0" xfId="0" applyFont="1"/>
    <xf numFmtId="0" fontId="1" fillId="0" borderId="34" xfId="0" applyFont="1" applyBorder="1" applyAlignment="1">
      <alignment horizontal="right"/>
    </xf>
    <xf numFmtId="0" fontId="1" fillId="0" borderId="0" xfId="0" applyFont="1" applyAlignment="1">
      <alignment horizontal="right"/>
    </xf>
    <xf numFmtId="0" fontId="1" fillId="0" borderId="14" xfId="0" applyFont="1" applyBorder="1" applyAlignment="1">
      <alignment horizontal="right"/>
    </xf>
    <xf numFmtId="0" fontId="20" fillId="0" borderId="0" xfId="0" applyFont="1" applyAlignment="1">
      <alignment horizontal="left"/>
    </xf>
    <xf numFmtId="0" fontId="1" fillId="3" borderId="2" xfId="0" applyFont="1" applyFill="1" applyBorder="1" applyAlignment="1" applyProtection="1">
      <alignment horizontal="left"/>
      <protection locked="0"/>
    </xf>
    <xf numFmtId="0" fontId="1" fillId="3" borderId="3" xfId="0" applyFont="1" applyFill="1" applyBorder="1" applyAlignment="1" applyProtection="1">
      <alignment horizontal="left"/>
      <protection locked="0"/>
    </xf>
    <xf numFmtId="0" fontId="1" fillId="3" borderId="4" xfId="0" applyFont="1" applyFill="1" applyBorder="1" applyAlignment="1" applyProtection="1">
      <alignment horizontal="left"/>
      <protection locked="0"/>
    </xf>
    <xf numFmtId="0" fontId="1" fillId="0" borderId="19" xfId="0" applyFont="1" applyBorder="1"/>
    <xf numFmtId="0" fontId="1" fillId="0" borderId="0" xfId="0" applyFont="1"/>
    <xf numFmtId="0" fontId="7" fillId="6" borderId="0" xfId="0" applyFont="1" applyFill="1" applyAlignment="1">
      <alignment horizontal="center"/>
    </xf>
    <xf numFmtId="0" fontId="5" fillId="0" borderId="0" xfId="0" applyFont="1" applyAlignment="1">
      <alignment horizontal="left"/>
    </xf>
    <xf numFmtId="0" fontId="12" fillId="3" borderId="2" xfId="0" applyFont="1" applyFill="1" applyBorder="1" applyProtection="1">
      <protection locked="0"/>
    </xf>
    <xf numFmtId="0" fontId="12" fillId="3" borderId="3" xfId="0" applyFont="1" applyFill="1" applyBorder="1" applyProtection="1">
      <protection locked="0"/>
    </xf>
    <xf numFmtId="0" fontId="12" fillId="3" borderId="4" xfId="0" applyFont="1" applyFill="1" applyBorder="1" applyProtection="1">
      <protection locked="0"/>
    </xf>
    <xf numFmtId="0" fontId="12" fillId="3" borderId="2" xfId="0" applyFont="1" applyFill="1" applyBorder="1" applyAlignment="1" applyProtection="1">
      <alignment horizontal="left" wrapText="1"/>
      <protection locked="0"/>
    </xf>
    <xf numFmtId="0" fontId="12" fillId="3" borderId="3" xfId="0" applyFont="1" applyFill="1" applyBorder="1" applyAlignment="1" applyProtection="1">
      <alignment horizontal="left" wrapText="1"/>
      <protection locked="0"/>
    </xf>
    <xf numFmtId="0" fontId="12" fillId="3" borderId="4" xfId="0" applyFont="1" applyFill="1" applyBorder="1" applyAlignment="1" applyProtection="1">
      <alignment horizontal="left" wrapText="1"/>
      <protection locked="0"/>
    </xf>
    <xf numFmtId="0" fontId="12" fillId="4" borderId="2" xfId="0" applyFont="1" applyFill="1" applyBorder="1" applyProtection="1">
      <protection locked="0"/>
    </xf>
    <xf numFmtId="0" fontId="12" fillId="4" borderId="3" xfId="0" applyFont="1" applyFill="1" applyBorder="1" applyProtection="1">
      <protection locked="0"/>
    </xf>
    <xf numFmtId="0" fontId="12" fillId="4" borderId="4" xfId="0" applyFont="1" applyFill="1" applyBorder="1" applyProtection="1">
      <protection locked="0"/>
    </xf>
    <xf numFmtId="0" fontId="21" fillId="7" borderId="0" xfId="0" applyFont="1" applyFill="1"/>
    <xf numFmtId="0" fontId="21" fillId="2" borderId="0" xfId="0" applyFont="1" applyFill="1" applyAlignment="1">
      <alignment horizontal="right" textRotation="90"/>
    </xf>
    <xf numFmtId="0" fontId="7" fillId="7" borderId="0" xfId="0" applyFont="1" applyFill="1"/>
    <xf numFmtId="0" fontId="12" fillId="4" borderId="0" xfId="0" applyFont="1" applyFill="1" applyAlignment="1">
      <alignment vertical="center"/>
    </xf>
    <xf numFmtId="0" fontId="4" fillId="8" borderId="0" xfId="0" applyFont="1" applyFill="1"/>
  </cellXfs>
  <cellStyles count="3">
    <cellStyle name="Comma" xfId="2" builtinId="3"/>
    <cellStyle name="Hyperlink" xfId="1" builtinId="8"/>
    <cellStyle name="Normal" xfId="0" builtinId="0"/>
  </cellStyles>
  <dxfs count="54">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rgb="FFFF0000"/>
      </font>
      <fill>
        <patternFill>
          <bgColor theme="0"/>
        </patternFill>
      </fill>
      <border>
        <left style="thin">
          <color rgb="FFFF0000"/>
        </left>
        <right style="thin">
          <color rgb="FFFF0000"/>
        </right>
        <top style="thin">
          <color rgb="FFFF0000"/>
        </top>
        <bottom style="thin">
          <color rgb="FFFF0000"/>
        </bottom>
      </border>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border>
        <left style="thin">
          <color rgb="FFFF0000"/>
        </left>
        <right style="thin">
          <color rgb="FFFF0000"/>
        </right>
        <top style="thin">
          <color rgb="FFFF0000"/>
        </top>
        <bottom style="thin">
          <color rgb="FFFF0000"/>
        </bottom>
        <vertical/>
        <horizontal/>
      </border>
    </dxf>
    <dxf>
      <font>
        <b/>
        <i val="0"/>
        <color rgb="FFFF0000"/>
      </font>
    </dxf>
    <dxf>
      <fill>
        <patternFill patternType="none">
          <bgColor auto="1"/>
        </patternFill>
      </fill>
      <border>
        <left/>
        <right/>
        <top/>
        <bottom/>
        <vertical/>
        <horizontal/>
      </border>
    </dxf>
    <dxf>
      <font>
        <color theme="1"/>
      </font>
      <fill>
        <patternFill>
          <bgColor theme="9" tint="0.79998168889431442"/>
        </patternFill>
      </fill>
      <border>
        <left style="thin">
          <color auto="1"/>
        </left>
        <right style="thin">
          <color auto="1"/>
        </right>
        <top style="thin">
          <color auto="1"/>
        </top>
        <bottom style="thin">
          <color auto="1"/>
        </bottom>
        <vertical/>
        <horizontal/>
      </border>
    </dxf>
    <dxf>
      <font>
        <b val="0"/>
        <i val="0"/>
        <color auto="1"/>
      </font>
    </dxf>
    <dxf>
      <font>
        <b val="0"/>
        <i val="0"/>
        <color auto="1"/>
      </font>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val="0"/>
        <i val="0"/>
        <color theme="0"/>
      </font>
      <fill>
        <patternFill>
          <bgColor rgb="FFFF0000"/>
        </patternFill>
      </fill>
    </dxf>
    <dxf>
      <font>
        <b/>
        <i val="0"/>
        <color theme="1"/>
      </font>
      <fill>
        <patternFill>
          <bgColor theme="9" tint="0.79998168889431442"/>
        </patternFill>
      </fill>
    </dxf>
    <dxf>
      <font>
        <b/>
        <i val="0"/>
        <color theme="1"/>
      </font>
      <fill>
        <patternFill>
          <bgColor theme="4" tint="0.59996337778862885"/>
        </patternFill>
      </fill>
    </dxf>
    <dxf>
      <font>
        <b val="0"/>
        <i val="0"/>
        <strike val="0"/>
        <condense val="0"/>
        <extend val="0"/>
        <outline val="0"/>
        <shadow val="0"/>
        <u val="none"/>
        <vertAlign val="baseline"/>
        <sz val="12"/>
        <color theme="1"/>
        <name val="Avenir LT Std 55 Roman"/>
        <family val="2"/>
        <scheme val="none"/>
      </font>
      <protection locked="0" hidden="0"/>
    </dxf>
    <dxf>
      <font>
        <b val="0"/>
        <i val="0"/>
        <strike val="0"/>
        <condense val="0"/>
        <extend val="0"/>
        <outline val="0"/>
        <shadow val="0"/>
        <u val="none"/>
        <vertAlign val="baseline"/>
        <sz val="12"/>
        <color theme="1"/>
        <name val="Avenir LT Std 55 Roman"/>
        <family val="2"/>
        <scheme val="none"/>
      </font>
      <protection locked="0" hidden="0"/>
    </dxf>
    <dxf>
      <font>
        <b val="0"/>
        <i val="0"/>
        <strike val="0"/>
        <condense val="0"/>
        <extend val="0"/>
        <outline val="0"/>
        <shadow val="0"/>
        <u val="none"/>
        <vertAlign val="baseline"/>
        <sz val="12"/>
        <color theme="1"/>
        <name val="Avenir LT Std 55 Roman"/>
        <family val="2"/>
        <scheme val="none"/>
      </font>
      <protection locked="0" hidden="0"/>
    </dxf>
    <dxf>
      <font>
        <b val="0"/>
        <i val="0"/>
        <strike val="0"/>
        <condense val="0"/>
        <extend val="0"/>
        <outline val="0"/>
        <shadow val="0"/>
        <u val="none"/>
        <vertAlign val="baseline"/>
        <sz val="12"/>
        <color auto="1"/>
        <name val="Avenir LT Std 55 Roman"/>
        <family val="2"/>
        <scheme val="none"/>
      </font>
      <fill>
        <patternFill patternType="solid">
          <fgColor indexed="64"/>
          <bgColor theme="4" tint="0.79998168889431442"/>
        </patternFill>
      </fill>
      <alignment horizontal="center" vertical="center" textRotation="0" wrapText="1" indent="0" justifyLastLine="0" shrinkToFit="0" readingOrder="0"/>
    </dxf>
    <dxf>
      <font>
        <b val="0"/>
        <i val="0"/>
        <strike val="0"/>
        <condense val="0"/>
        <extend val="0"/>
        <outline val="0"/>
        <shadow val="0"/>
        <u val="none"/>
        <vertAlign val="baseline"/>
        <sz val="12"/>
        <color theme="1"/>
        <name val="Avenir LT Std 55 Roman"/>
        <family val="2"/>
        <scheme val="none"/>
      </font>
      <numFmt numFmtId="0" formatCode="General"/>
    </dxf>
    <dxf>
      <font>
        <b val="0"/>
        <i val="0"/>
        <strike val="0"/>
        <condense val="0"/>
        <extend val="0"/>
        <outline val="0"/>
        <shadow val="0"/>
        <u val="none"/>
        <vertAlign val="baseline"/>
        <sz val="12"/>
        <color theme="1"/>
        <name val="Avenir LT Std 55 Roman"/>
        <family val="2"/>
        <scheme val="none"/>
      </font>
      <numFmt numFmtId="0" formatCode="General"/>
    </dxf>
    <dxf>
      <font>
        <b val="0"/>
        <i val="0"/>
        <strike val="0"/>
        <condense val="0"/>
        <extend val="0"/>
        <outline val="0"/>
        <shadow val="0"/>
        <u val="none"/>
        <vertAlign val="baseline"/>
        <sz val="12"/>
        <color theme="1"/>
        <name val="Avenir LT Std 55 Roman"/>
        <family val="2"/>
        <scheme val="none"/>
      </font>
    </dxf>
    <dxf>
      <font>
        <b val="0"/>
        <i val="0"/>
        <strike val="0"/>
        <condense val="0"/>
        <extend val="0"/>
        <outline val="0"/>
        <shadow val="0"/>
        <u val="none"/>
        <vertAlign val="baseline"/>
        <sz val="12"/>
        <color theme="1"/>
        <name val="Avenir LT Std 55 Roman"/>
        <family val="2"/>
        <scheme val="none"/>
      </font>
    </dxf>
    <dxf>
      <font>
        <b val="0"/>
        <i val="0"/>
        <strike val="0"/>
        <condense val="0"/>
        <extend val="0"/>
        <outline val="0"/>
        <shadow val="0"/>
        <u val="none"/>
        <vertAlign val="baseline"/>
        <sz val="12"/>
        <color theme="1"/>
        <name val="Avenir LT Std 55 Roman"/>
        <family val="2"/>
        <scheme val="none"/>
      </font>
      <numFmt numFmtId="0" formatCode="General"/>
    </dxf>
    <dxf>
      <font>
        <b val="0"/>
        <i val="0"/>
        <strike val="0"/>
        <condense val="0"/>
        <extend val="0"/>
        <outline val="0"/>
        <shadow val="0"/>
        <u val="none"/>
        <vertAlign val="baseline"/>
        <sz val="12"/>
        <color theme="1"/>
        <name val="Avenir LT Std 55 Roman"/>
        <family val="2"/>
        <scheme val="none"/>
      </font>
    </dxf>
    <dxf>
      <font>
        <b val="0"/>
        <i val="0"/>
        <strike val="0"/>
        <condense val="0"/>
        <extend val="0"/>
        <outline val="0"/>
        <shadow val="0"/>
        <u val="none"/>
        <vertAlign val="baseline"/>
        <sz val="12"/>
        <color theme="1"/>
        <name val="Avenir LT Std 55 Roman"/>
        <family val="2"/>
        <scheme val="none"/>
      </font>
      <alignment horizontal="center" vertical="center" textRotation="0" wrapText="1" indent="0" justifyLastLine="0" shrinkToFit="0" readingOrder="0"/>
    </dxf>
    <dxf>
      <font>
        <strike val="0"/>
        <outline val="0"/>
        <shadow val="0"/>
        <u val="none"/>
        <vertAlign val="baseline"/>
        <sz val="12"/>
        <color theme="1"/>
        <name val="Avenir LT Std 55 Roman"/>
        <family val="2"/>
        <scheme val="none"/>
      </font>
      <numFmt numFmtId="164" formatCode="_(* #,##0_);_(* \(#,##0\);_(* &quot;-&quot;??_);_(@_)"/>
      <protection locked="0" hidden="0"/>
    </dxf>
    <dxf>
      <font>
        <strike val="0"/>
        <outline val="0"/>
        <shadow val="0"/>
        <u val="none"/>
        <vertAlign val="baseline"/>
        <sz val="12"/>
        <color theme="1"/>
        <name val="Avenir LT Std 55 Roman"/>
        <family val="2"/>
        <scheme val="none"/>
      </font>
      <numFmt numFmtId="164" formatCode="_(* #,##0_);_(* \(#,##0\);_(* &quot;-&quot;??_);_(@_)"/>
      <protection locked="0" hidden="0"/>
    </dxf>
    <dxf>
      <font>
        <b val="0"/>
        <i val="0"/>
        <strike val="0"/>
        <condense val="0"/>
        <extend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numFmt numFmtId="19" formatCode="m/d/yyyy"/>
      <protection locked="0" hidden="0"/>
    </dxf>
    <dxf>
      <font>
        <strike val="0"/>
        <outline val="0"/>
        <shadow val="0"/>
        <u val="none"/>
        <vertAlign val="baseline"/>
        <sz val="12"/>
        <color theme="1"/>
        <name val="Avenir LT Std 55 Roman"/>
        <family val="2"/>
        <scheme val="none"/>
      </font>
      <numFmt numFmtId="0" formatCode="General"/>
      <alignment horizontal="left" vertical="bottom" textRotation="0" wrapText="0" indent="1" justifyLastLine="0" shrinkToFit="0" readingOrder="0"/>
      <protection locked="0" hidden="0"/>
    </dxf>
    <dxf>
      <font>
        <strike val="0"/>
        <outline val="0"/>
        <shadow val="0"/>
        <u val="none"/>
        <vertAlign val="baseline"/>
        <sz val="12"/>
        <color theme="1"/>
        <name val="Avenir LT Std 55 Roman"/>
        <family val="2"/>
        <scheme val="none"/>
      </font>
      <numFmt numFmtId="0" formatCode="General"/>
      <alignment horizontal="left" vertical="bottom" textRotation="0" wrapText="0" indent="1" justifyLastLine="0" shrinkToFit="0" readingOrder="0"/>
      <protection locked="0" hidden="0"/>
    </dxf>
    <dxf>
      <font>
        <strike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protection locked="0" hidden="0"/>
    </dxf>
    <dxf>
      <font>
        <strike val="0"/>
        <outline val="0"/>
        <shadow val="0"/>
        <u val="none"/>
        <vertAlign val="baseline"/>
        <sz val="12"/>
        <color theme="1"/>
        <name val="Avenir LT Std 55 Roman"/>
        <family val="2"/>
        <scheme val="none"/>
      </font>
      <alignment horizontal="general" vertical="center" textRotation="0" wrapText="1" indent="0" justifyLastLine="0" shrinkToFit="0" readingOrder="0"/>
    </dxf>
    <dxf>
      <font>
        <strike val="0"/>
        <outline val="0"/>
        <shadow val="0"/>
        <u val="none"/>
        <vertAlign val="baseline"/>
        <sz val="12"/>
        <color theme="1"/>
        <name val="Avenir LT Std 55 Roman"/>
        <family val="2"/>
        <scheme val="none"/>
      </font>
      <numFmt numFmtId="0" formatCode="General"/>
    </dxf>
    <dxf>
      <font>
        <strike val="0"/>
        <outline val="0"/>
        <shadow val="0"/>
        <u val="none"/>
        <vertAlign val="baseline"/>
        <sz val="12"/>
        <color theme="1"/>
        <name val="Avenir LT Std 55 Roman"/>
        <family val="2"/>
        <scheme val="none"/>
      </font>
      <numFmt numFmtId="0" formatCode="General"/>
    </dxf>
    <dxf>
      <font>
        <strike val="0"/>
        <outline val="0"/>
        <shadow val="0"/>
        <u val="none"/>
        <vertAlign val="baseline"/>
        <sz val="12"/>
        <color theme="1"/>
        <name val="Avenir LT Std 55 Roman"/>
        <family val="2"/>
        <scheme val="none"/>
      </font>
      <alignment horizontal="right" textRotation="0" indent="1" justifyLastLine="0" shrinkToFit="0" readingOrder="0"/>
    </dxf>
    <dxf>
      <font>
        <strike val="0"/>
        <outline val="0"/>
        <shadow val="0"/>
        <u val="none"/>
        <vertAlign val="baseline"/>
        <sz val="12"/>
        <color theme="1"/>
        <name val="Avenir LT Std 55 Roman"/>
        <family val="2"/>
        <scheme val="none"/>
      </font>
      <alignment horizontal="right" textRotation="0" indent="1" justifyLastLine="0" shrinkToFit="0" readingOrder="0"/>
    </dxf>
    <dxf>
      <font>
        <strike val="0"/>
        <outline val="0"/>
        <shadow val="0"/>
        <u val="none"/>
        <vertAlign val="baseline"/>
        <sz val="12"/>
        <color theme="1"/>
        <name val="Avenir LT Std 55 Roman"/>
        <family val="2"/>
        <scheme val="none"/>
      </font>
      <alignment horizontal="right" textRotation="0" indent="1" justifyLastLine="0" shrinkToFit="0" readingOrder="0"/>
    </dxf>
    <dxf>
      <font>
        <strike val="0"/>
        <outline val="0"/>
        <shadow val="0"/>
        <u val="none"/>
        <vertAlign val="baseline"/>
        <sz val="12"/>
        <color theme="1"/>
        <name val="Avenir LT Std 55 Roman"/>
        <family val="2"/>
        <scheme val="none"/>
      </font>
    </dxf>
    <dxf>
      <font>
        <strike val="0"/>
        <outline val="0"/>
        <shadow val="0"/>
        <u val="none"/>
        <vertAlign val="baseline"/>
        <sz val="12"/>
        <color theme="1"/>
        <name val="Avenir LT Std 55 Roman"/>
        <family val="2"/>
        <scheme val="none"/>
      </font>
      <alignment horizontal="general" vertical="center" textRotation="0" wrapText="1" indent="0" justifyLastLine="0" shrinkToFit="0" readingOrder="0"/>
    </dxf>
  </dxfs>
  <tableStyles count="0" defaultTableStyle="TableStyleMedium2" defaultPivotStyle="PivotStyleLight16"/>
  <colors>
    <mruColors>
      <color rgb="FF009999"/>
      <color rgb="FF0099CC"/>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38100</xdr:colOff>
      <xdr:row>1</xdr:row>
      <xdr:rowOff>57151</xdr:rowOff>
    </xdr:from>
    <xdr:to>
      <xdr:col>14</xdr:col>
      <xdr:colOff>0</xdr:colOff>
      <xdr:row>7</xdr:row>
      <xdr:rowOff>34926</xdr:rowOff>
    </xdr:to>
    <xdr:pic>
      <xdr:nvPicPr>
        <xdr:cNvPr id="2" name="Picture 1">
          <a:extLst>
            <a:ext uri="{FF2B5EF4-FFF2-40B4-BE49-F238E27FC236}">
              <a16:creationId xmlns:a16="http://schemas.microsoft.com/office/drawing/2014/main" id="{9B8DC9FC-3C2A-4867-BD96-85A2366D5808}"/>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2475" y="624841"/>
          <a:ext cx="1914525" cy="1381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LCFS\Confidential_Business_Information\Infrastructure_Applications\FCI\FSEs\FCI_Eligible_2024_Q4.xlsx" TargetMode="External"/><Relationship Id="rId1" Type="http://schemas.openxmlformats.org/officeDocument/2006/relationships/externalLinkPath" Target="/LCFS/Confidential_Business_Information/Infrastructure_Applications/FCI/FSEs/FCI_Eligible_2024_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in FCI FSEs"/>
      <sheetName val="FCI Applications"/>
      <sheetName val="LRT FCI List"/>
      <sheetName val="DMFCIReport"/>
      <sheetName val="FSEs FCI Eligible"/>
      <sheetName val="FSEs to add"/>
      <sheetName val="FSEs to remove"/>
      <sheetName val="Scripts"/>
      <sheetName val="oldFSEs FCI Eligible"/>
    </sheetNames>
    <sheetDataSet>
      <sheetData sheetId="0">
        <row r="4">
          <cell r="AY4">
            <v>45566.01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8BCD32-FBC6-4F61-8AD9-2B209309D463}" name="Table1" displayName="Table1" ref="B9:F30" totalsRowShown="0" headerRowDxfId="53" dataDxfId="52">
  <tableColumns count="5">
    <tableColumn id="1" xr3:uid="{96611C02-7D18-47D9-82F3-56AF5E74F682}" name="Entry Number" dataDxfId="51"/>
    <tableColumn id="2" xr3:uid="{9A4A8007-2193-4D6C-BBF8-C2D9DE43B98A}" name="Site _x000a_Ordinal Number" dataDxfId="50"/>
    <tableColumn id="3" xr3:uid="{41A20AD7-D95C-4EAF-9AFB-87A4D5675D9E}" name="Site _x000a_FSE Ordinal Number" dataDxfId="49"/>
    <tableColumn id="4" xr3:uid="{DFAE4C66-C09F-4926-AD58-4E66CF2C6F17}" name="Applicant" dataDxfId="48">
      <calculatedColumnFormula>IF(ISBLANK(SiteChar[[#This Row],[Station 
Name]]),"",Applicant)</calculatedColumnFormula>
    </tableColumn>
    <tableColumn id="5" xr3:uid="{3D1EA259-3B87-4DD0-B028-076F3A58EA68}" name="FEIN" dataDxfId="47">
      <calculatedColumnFormula>IF(ISBLANK(SiteChar[[#This Row],[Station 
Name]]),"",FEIN)</calculatedColumnFormula>
    </tableColumn>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093E25E-9437-4728-A4C7-66113465C302}" name="SiteChar" displayName="SiteChar" ref="G9:P30" totalsRowShown="0" headerRowDxfId="46" dataDxfId="45">
  <tableColumns count="10">
    <tableColumn id="1" xr3:uid="{5B9D48B5-F846-4020-9316-08F344995E01}" name="Station _x000a_Name" dataDxfId="44"/>
    <tableColumn id="2" xr3:uid="{8DB96B4F-CAD7-4E30-952A-0E495E5EB535}" name="Station _x000a_Street _x000a_Address" dataDxfId="43"/>
    <tableColumn id="3" xr3:uid="{2B5EB9D2-D5E0-4F4F-B4C9-049E71E19830}" name="Station _x000a_City" dataDxfId="42"/>
    <tableColumn id="4" xr3:uid="{D7A92B63-C06A-4C05-9AE1-34800AF26B66}" name="Latitude" dataDxfId="41"/>
    <tableColumn id="5" xr3:uid="{61A3BFF0-7172-46A7-B66D-C6CD14F7C673}" name="Longitude" dataDxfId="40"/>
    <tableColumn id="6" xr3:uid="{B8C57EB9-ED8B-4AA6-B350-D923B9340521}" name="Expected Date of Station Operation" dataDxfId="39"/>
    <tableColumn id="7" xr3:uid="{DE2E02E9-7B16-4C67-A017-3810230DF6CB}" name="Expected Daily Permitted Hours" dataDxfId="38"/>
    <tableColumn id="9" xr3:uid="{82F1F807-B0A7-4A15-98CC-E6A82D4D2ED0}" name="HRI _x000a_Category_x000a_Types" dataDxfId="37"/>
    <tableColumn id="8" xr3:uid="{BDEF8F55-ABC6-48EE-B396-4F288EB177A0}" name="FSE HyCap Capacity [kg/d]" dataDxfId="36" dataCellStyle="Comma"/>
    <tableColumn id="10" xr3:uid="{9D399643-C438-404D-A481-DDFA4CF566AE}" name="Number of Fueling Ports" dataDxfId="35" dataCellStyle="Comma"/>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CB4EE3-6178-49BC-968C-32069CB037B7}" name="SiteCalc" displayName="SiteCalc" ref="Q9:Q30" totalsRowShown="0" headerRowDxfId="34" dataDxfId="33">
  <tableColumns count="1">
    <tableColumn id="1" xr3:uid="{F4AE8330-E5AC-4FA5-9899-B970E5B1AC76}" name="HRI Refueling Capacity [kg/d]" dataDxfId="32">
      <calculatedColumnFormula>_xlfn.XLOOKUP(SiteChar[[#This Row],[HRI 
Category
Types]],$X$10:$X$13,$Y$10:$Y$13,0,0,1)*MIN(SiteChar[[#This Row],[FSE HyCap Capacity '[kg/d']]],_xlfn.XLOOKUP(SiteChar[[#This Row],[HRI 
Category
Types]],$X$10:$X$13,$Z$10:$Z$13,0,0,1))</calculatedColumnFormula>
    </tableColumn>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0019B6-83CF-4BDD-AD0B-F4FAFDAAFC64}" name="Hide" displayName="Hide" ref="U9:V30" totalsRowShown="0" headerRowDxfId="31" dataDxfId="30">
  <tableColumns count="2">
    <tableColumn id="1" xr3:uid="{618716D4-384D-4D95-8584-864C05BD621F}" name="Latitude is 5 decimals or more?" dataDxfId="29">
      <calculatedColumnFormula>OR(ISBLANK(SiteChar[[#This Row],[Latitude]]),LEN(SiteChar[[#This Row],[Latitude]])&gt;=8)</calculatedColumnFormula>
    </tableColumn>
    <tableColumn id="2" xr3:uid="{DB4756B0-A274-4EB8-8CB3-96ED16EFA49D}" name="Longitude is 5 decimals or more?" dataDxfId="28">
      <calculatedColumnFormula>OR(ISBLANK(SiteChar[[#This Row],[Longitude]]),LEN(SiteChar[[#This Row],[Longitude]])&gt;=10)</calculatedColumnFormula>
    </tableColumn>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754CA2A-C080-4A32-950C-EDBF91B79BB2}" name="FSE" displayName="FSE" ref="R9:S30" totalsRowShown="0" headerRowDxfId="27" dataDxfId="26">
  <tableColumns count="2">
    <tableColumn id="1" xr3:uid="{0A45FBC9-2AF9-41DA-9CFA-E4478B4B3BE8}" name="FSE ID is _x000a_Required for FCI Eligiblity;_x000a_not required for initial Approval" dataDxfId="25"/>
    <tableColumn id="2" xr3:uid="{CC7498B4-1FFF-4770-B3C9-0E6D0D1F36BA}" name="SOSS ID is Required for FCI Eligiblity;_x000a_not required for initial Approval" dataDxfId="2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2.arb.ca.gov/resources/documents/lcfs-zev-infrastructure-crediting" TargetMode="External"/><Relationship Id="rId2" Type="http://schemas.openxmlformats.org/officeDocument/2006/relationships/hyperlink" Target="https://ww2.arb.ca.gov/our-work/programs/low-carbon-fuel-standard/lcfs-registration-and-reporting" TargetMode="External"/><Relationship Id="rId1" Type="http://schemas.openxmlformats.org/officeDocument/2006/relationships/hyperlink" Target="https://ww2.arb.ca.gov/our-work/programs/low-carbon-fuel-standard/lcfs-regulation" TargetMode="External"/><Relationship Id="rId6" Type="http://schemas.openxmlformats.org/officeDocument/2006/relationships/printerSettings" Target="../printerSettings/printerSettings1.bin"/><Relationship Id="rId5" Type="http://schemas.openxmlformats.org/officeDocument/2006/relationships/hyperlink" Target="https://ww2.arb.ca.gov/our-work/programs/low-carbon-fuel-standard/lcfs-contacts" TargetMode="External"/><Relationship Id="rId4" Type="http://schemas.openxmlformats.org/officeDocument/2006/relationships/hyperlink" Target="https://ww2.arb.ca.gov/our-work/programs/low-carbon-fuel-standard/lcfs-guidance-documents-user-guides-and-faqs"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2.arb.ca.gov/sites/default/files/data-archive/2025-04/20250312_hycap-package%20%281%29.zip" TargetMode="External"/><Relationship Id="rId1" Type="http://schemas.openxmlformats.org/officeDocument/2006/relationships/hyperlink" Target="https://ww2.arb.ca.gov/our-work/programs/low-carbon-fuel-standard/lcfs-regul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hyperlink" Target="https://ssl.arb.ca.gov/lcfsrt/Login.aspx" TargetMode="External"/><Relationship Id="rId7" Type="http://schemas.openxmlformats.org/officeDocument/2006/relationships/comments" Target="../comments1.xml"/><Relationship Id="rId2" Type="http://schemas.openxmlformats.org/officeDocument/2006/relationships/hyperlink" Target="https://ww2.arb.ca.gov/resources/documents/lcfs-zev-infrastructure-crediting" TargetMode="External"/><Relationship Id="rId1" Type="http://schemas.openxmlformats.org/officeDocument/2006/relationships/hyperlink" Target="https://ww2.arb.ca.gov/our-work/programs/low-carbon-fuel-standard/lcfs-regulation"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comments" Target="../comments2.xml"/><Relationship Id="rId2" Type="http://schemas.openxmlformats.org/officeDocument/2006/relationships/table" Target="../tables/table1.xml"/><Relationship Id="rId1" Type="http://schemas.openxmlformats.org/officeDocument/2006/relationships/vmlDrawing" Target="../drawings/vmlDrawing2.vml"/><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D57B3-2C60-4C64-B234-4D8289CAC66F}">
  <dimension ref="A1:C96"/>
  <sheetViews>
    <sheetView showGridLines="0" topLeftCell="A26" zoomScaleNormal="100" workbookViewId="0">
      <selection activeCell="B36" sqref="B36"/>
    </sheetView>
  </sheetViews>
  <sheetFormatPr defaultRowHeight="14.4" x14ac:dyDescent="0.3"/>
  <cols>
    <col min="1" max="1" width="3" customWidth="1"/>
    <col min="2" max="2" width="82" customWidth="1"/>
    <col min="3" max="3" width="3" customWidth="1"/>
  </cols>
  <sheetData>
    <row r="1" spans="1:3" s="1" customFormat="1" ht="21" x14ac:dyDescent="0.4">
      <c r="A1"/>
      <c r="B1" s="28"/>
      <c r="C1"/>
    </row>
    <row r="2" spans="1:3" s="1" customFormat="1" ht="7.5" customHeight="1" thickBot="1" x14ac:dyDescent="0.35"/>
    <row r="3" spans="1:3" s="1" customFormat="1" ht="23.4" thickBot="1" x14ac:dyDescent="0.45">
      <c r="B3" s="18" t="s">
        <v>172</v>
      </c>
    </row>
    <row r="4" spans="1:3" s="1" customFormat="1" ht="23.4" thickBot="1" x14ac:dyDescent="0.45">
      <c r="B4" s="18" t="s">
        <v>173</v>
      </c>
    </row>
    <row r="5" spans="1:3" s="1" customFormat="1" ht="23.4" thickBot="1" x14ac:dyDescent="0.45">
      <c r="B5" s="18" t="s">
        <v>171</v>
      </c>
    </row>
    <row r="6" spans="1:3" s="1" customFormat="1" ht="23.4" thickBot="1" x14ac:dyDescent="0.45">
      <c r="B6" s="18" t="s">
        <v>170</v>
      </c>
    </row>
    <row r="7" spans="1:3" s="1" customFormat="1" ht="78" x14ac:dyDescent="0.3">
      <c r="B7" s="29" t="s">
        <v>105</v>
      </c>
    </row>
    <row r="8" spans="1:3" s="1" customFormat="1" ht="7.5" customHeight="1" x14ac:dyDescent="0.3">
      <c r="B8" s="30"/>
    </row>
    <row r="9" spans="1:3" s="1" customFormat="1" ht="78" x14ac:dyDescent="0.3">
      <c r="B9" s="31" t="s">
        <v>106</v>
      </c>
    </row>
    <row r="10" spans="1:3" s="1" customFormat="1" ht="7.5" customHeight="1" x14ac:dyDescent="0.3">
      <c r="B10" s="30"/>
    </row>
    <row r="11" spans="1:3" s="1" customFormat="1" ht="78" x14ac:dyDescent="0.3">
      <c r="B11" s="31" t="s">
        <v>107</v>
      </c>
    </row>
    <row r="12" spans="1:3" s="1" customFormat="1" ht="7.5" customHeight="1" x14ac:dyDescent="0.3">
      <c r="B12" s="30"/>
    </row>
    <row r="13" spans="1:3" ht="93.6" x14ac:dyDescent="0.3">
      <c r="A13" s="1"/>
      <c r="B13" s="31" t="s">
        <v>108</v>
      </c>
      <c r="C13" s="1"/>
    </row>
    <row r="14" spans="1:3" s="1" customFormat="1" ht="7.5" customHeight="1" x14ac:dyDescent="0.3">
      <c r="B14" s="30"/>
    </row>
    <row r="15" spans="1:3" s="1" customFormat="1" ht="15.6" x14ac:dyDescent="0.3">
      <c r="B15" s="38" t="s">
        <v>90</v>
      </c>
    </row>
    <row r="16" spans="1:3" s="1" customFormat="1" ht="15.6" x14ac:dyDescent="0.3">
      <c r="B16" s="38" t="s">
        <v>109</v>
      </c>
    </row>
    <row r="17" spans="1:3" s="1" customFormat="1" ht="62.4" x14ac:dyDescent="0.3">
      <c r="B17" s="71" t="s">
        <v>113</v>
      </c>
    </row>
    <row r="18" spans="1:3" s="1" customFormat="1" ht="15.6" customHeight="1" x14ac:dyDescent="0.3">
      <c r="B18" s="38" t="s">
        <v>112</v>
      </c>
    </row>
    <row r="19" spans="1:3" ht="78" x14ac:dyDescent="0.3">
      <c r="A19" s="1"/>
      <c r="B19" s="71" t="s">
        <v>114</v>
      </c>
      <c r="C19" s="1"/>
    </row>
    <row r="20" spans="1:3" ht="141" customHeight="1" x14ac:dyDescent="0.3">
      <c r="A20" s="1"/>
      <c r="B20" s="71" t="s">
        <v>190</v>
      </c>
      <c r="C20" s="1"/>
    </row>
    <row r="21" spans="1:3" s="1" customFormat="1" ht="7.5" customHeight="1" x14ac:dyDescent="0.3">
      <c r="B21" s="30"/>
    </row>
    <row r="22" spans="1:3" ht="64.2" customHeight="1" x14ac:dyDescent="0.3">
      <c r="A22" s="1"/>
      <c r="B22" s="38" t="s">
        <v>111</v>
      </c>
      <c r="C22" s="1"/>
    </row>
    <row r="23" spans="1:3" s="1" customFormat="1" ht="7.5" customHeight="1" x14ac:dyDescent="0.3">
      <c r="B23" s="30"/>
    </row>
    <row r="24" spans="1:3" ht="93.6" x14ac:dyDescent="0.3">
      <c r="A24" s="1"/>
      <c r="B24" s="38" t="s">
        <v>186</v>
      </c>
      <c r="C24" s="1"/>
    </row>
    <row r="25" spans="1:3" s="1" customFormat="1" ht="7.5" customHeight="1" x14ac:dyDescent="0.3">
      <c r="B25" s="30"/>
    </row>
    <row r="26" spans="1:3" ht="78" x14ac:dyDescent="0.3">
      <c r="A26" s="1"/>
      <c r="B26" s="38" t="s">
        <v>204</v>
      </c>
      <c r="C26" s="1"/>
    </row>
    <row r="27" spans="1:3" s="1" customFormat="1" ht="7.5" customHeight="1" x14ac:dyDescent="0.3">
      <c r="B27" s="30"/>
    </row>
    <row r="28" spans="1:3" ht="140.4" x14ac:dyDescent="0.3">
      <c r="A28" s="1"/>
      <c r="B28" s="31" t="s">
        <v>110</v>
      </c>
      <c r="C28" s="1"/>
    </row>
    <row r="29" spans="1:3" s="1" customFormat="1" ht="7.5" customHeight="1" x14ac:dyDescent="0.3">
      <c r="B29" s="30"/>
    </row>
    <row r="30" spans="1:3" ht="78" x14ac:dyDescent="0.3">
      <c r="A30" s="1"/>
      <c r="B30" s="32" t="s">
        <v>133</v>
      </c>
      <c r="C30" s="1"/>
    </row>
    <row r="31" spans="1:3" s="1" customFormat="1" ht="7.5" customHeight="1" x14ac:dyDescent="0.3">
      <c r="B31" s="30"/>
    </row>
    <row r="32" spans="1:3" s="1" customFormat="1" ht="62.4" x14ac:dyDescent="0.3">
      <c r="B32" s="32" t="s">
        <v>31</v>
      </c>
    </row>
    <row r="33" spans="1:3" s="1" customFormat="1" ht="7.5" customHeight="1" x14ac:dyDescent="0.3">
      <c r="B33" s="30"/>
    </row>
    <row r="34" spans="1:3" ht="31.8" customHeight="1" x14ac:dyDescent="0.3">
      <c r="A34" s="1"/>
      <c r="B34" s="31" t="s">
        <v>134</v>
      </c>
      <c r="C34" s="1"/>
    </row>
    <row r="35" spans="1:3" s="1" customFormat="1" ht="7.5" customHeight="1" thickBot="1" x14ac:dyDescent="0.35">
      <c r="B35" s="33"/>
    </row>
    <row r="36" spans="1:3" ht="16.2" x14ac:dyDescent="0.35">
      <c r="A36" s="1"/>
      <c r="B36" s="8" t="s">
        <v>1726</v>
      </c>
      <c r="C36" s="1"/>
    </row>
    <row r="37" spans="1:3" ht="15.6" x14ac:dyDescent="0.3">
      <c r="A37" s="1"/>
      <c r="C37" s="1"/>
    </row>
    <row r="38" spans="1:3" ht="15.6" x14ac:dyDescent="0.3">
      <c r="A38" s="1"/>
      <c r="C38" s="1"/>
    </row>
    <row r="39" spans="1:3" ht="15.6" x14ac:dyDescent="0.3">
      <c r="A39" s="1"/>
      <c r="C39" s="1"/>
    </row>
    <row r="40" spans="1:3" ht="15.6" x14ac:dyDescent="0.3">
      <c r="A40" s="1"/>
      <c r="C40" s="1"/>
    </row>
    <row r="41" spans="1:3" ht="15.6" x14ac:dyDescent="0.3">
      <c r="A41" s="1"/>
      <c r="C41" s="1"/>
    </row>
    <row r="42" spans="1:3" ht="15.6" x14ac:dyDescent="0.3">
      <c r="A42" s="1"/>
      <c r="C42" s="1"/>
    </row>
    <row r="43" spans="1:3" ht="15.6" x14ac:dyDescent="0.3">
      <c r="A43" s="1"/>
      <c r="C43" s="1"/>
    </row>
    <row r="44" spans="1:3" ht="15.6" x14ac:dyDescent="0.3">
      <c r="A44" s="1"/>
      <c r="C44" s="1"/>
    </row>
    <row r="45" spans="1:3" ht="15.6" x14ac:dyDescent="0.3">
      <c r="A45" s="1"/>
      <c r="C45" s="1"/>
    </row>
    <row r="46" spans="1:3" ht="15.6" x14ac:dyDescent="0.3">
      <c r="A46" s="1"/>
      <c r="C46" s="1"/>
    </row>
    <row r="47" spans="1:3" ht="15.6" x14ac:dyDescent="0.3">
      <c r="A47" s="1"/>
      <c r="C47" s="1"/>
    </row>
    <row r="48" spans="1:3" ht="15.6" x14ac:dyDescent="0.3">
      <c r="A48" s="1"/>
      <c r="C48" s="1"/>
    </row>
    <row r="49" spans="1:3" ht="15.6" x14ac:dyDescent="0.3">
      <c r="A49" s="1"/>
      <c r="C49" s="1"/>
    </row>
    <row r="50" spans="1:3" ht="15.6" x14ac:dyDescent="0.3">
      <c r="A50" s="1"/>
      <c r="C50" s="1"/>
    </row>
    <row r="51" spans="1:3" ht="15.6" x14ac:dyDescent="0.3">
      <c r="A51" s="1"/>
      <c r="C51" s="1"/>
    </row>
    <row r="52" spans="1:3" ht="15.6" x14ac:dyDescent="0.3">
      <c r="A52" s="1"/>
      <c r="C52" s="1"/>
    </row>
    <row r="53" spans="1:3" ht="15.6" x14ac:dyDescent="0.3">
      <c r="A53" s="1"/>
      <c r="C53" s="1"/>
    </row>
    <row r="54" spans="1:3" ht="15.6" x14ac:dyDescent="0.3">
      <c r="A54" s="1"/>
      <c r="C54" s="1"/>
    </row>
    <row r="55" spans="1:3" ht="15.6" x14ac:dyDescent="0.3">
      <c r="A55" s="1"/>
      <c r="C55" s="1"/>
    </row>
    <row r="56" spans="1:3" ht="15.6" x14ac:dyDescent="0.3">
      <c r="A56" s="1"/>
      <c r="C56" s="1"/>
    </row>
    <row r="57" spans="1:3" ht="15.6" x14ac:dyDescent="0.3">
      <c r="A57" s="1"/>
      <c r="C57" s="1"/>
    </row>
    <row r="58" spans="1:3" ht="15.6" x14ac:dyDescent="0.3">
      <c r="A58" s="1"/>
      <c r="C58" s="1"/>
    </row>
    <row r="59" spans="1:3" ht="15.6" x14ac:dyDescent="0.3">
      <c r="A59" s="1"/>
      <c r="C59" s="1"/>
    </row>
    <row r="60" spans="1:3" ht="15.6" x14ac:dyDescent="0.3">
      <c r="A60" s="1"/>
      <c r="C60" s="1"/>
    </row>
    <row r="61" spans="1:3" ht="15.6" x14ac:dyDescent="0.3">
      <c r="A61" s="1"/>
      <c r="C61" s="1"/>
    </row>
    <row r="62" spans="1:3" ht="15.6" x14ac:dyDescent="0.3">
      <c r="A62" s="1"/>
      <c r="C62" s="1"/>
    </row>
    <row r="63" spans="1:3" ht="15.6" x14ac:dyDescent="0.3">
      <c r="A63" s="1"/>
      <c r="C63" s="1"/>
    </row>
    <row r="64" spans="1:3" ht="15.6" x14ac:dyDescent="0.3">
      <c r="A64" s="1"/>
      <c r="C64" s="1"/>
    </row>
    <row r="65" spans="1:3" ht="15.6" x14ac:dyDescent="0.3">
      <c r="A65" s="1"/>
      <c r="C65" s="1"/>
    </row>
    <row r="66" spans="1:3" ht="15.6" x14ac:dyDescent="0.3">
      <c r="A66" s="1"/>
      <c r="C66" s="1"/>
    </row>
    <row r="67" spans="1:3" ht="15.6" x14ac:dyDescent="0.3">
      <c r="A67" s="1"/>
      <c r="C67" s="1"/>
    </row>
    <row r="68" spans="1:3" ht="15.6" x14ac:dyDescent="0.3">
      <c r="A68" s="1"/>
      <c r="C68" s="1"/>
    </row>
    <row r="69" spans="1:3" ht="15.6" x14ac:dyDescent="0.3">
      <c r="A69" s="1"/>
      <c r="C69" s="1"/>
    </row>
    <row r="70" spans="1:3" ht="15.6" x14ac:dyDescent="0.3">
      <c r="A70" s="1"/>
      <c r="C70" s="1"/>
    </row>
    <row r="71" spans="1:3" ht="15.6" x14ac:dyDescent="0.3">
      <c r="A71" s="1"/>
      <c r="C71" s="1"/>
    </row>
    <row r="72" spans="1:3" ht="15.6" x14ac:dyDescent="0.3">
      <c r="A72" s="1"/>
      <c r="C72" s="1"/>
    </row>
    <row r="73" spans="1:3" ht="15.6" x14ac:dyDescent="0.3">
      <c r="A73" s="1"/>
      <c r="C73" s="1"/>
    </row>
    <row r="74" spans="1:3" ht="15.6" x14ac:dyDescent="0.3">
      <c r="A74" s="1"/>
      <c r="C74" s="1"/>
    </row>
    <row r="75" spans="1:3" ht="15.6" x14ac:dyDescent="0.3">
      <c r="A75" s="1"/>
      <c r="C75" s="1"/>
    </row>
    <row r="76" spans="1:3" ht="15.6" x14ac:dyDescent="0.3">
      <c r="A76" s="1"/>
      <c r="C76" s="1"/>
    </row>
    <row r="77" spans="1:3" ht="15.6" x14ac:dyDescent="0.3">
      <c r="A77" s="1"/>
      <c r="C77" s="1"/>
    </row>
    <row r="78" spans="1:3" ht="15.6" x14ac:dyDescent="0.3">
      <c r="A78" s="1"/>
      <c r="C78" s="1"/>
    </row>
    <row r="79" spans="1:3" ht="15.6" x14ac:dyDescent="0.3">
      <c r="A79" s="1"/>
      <c r="C79" s="1"/>
    </row>
    <row r="80" spans="1:3" ht="15.6" x14ac:dyDescent="0.3">
      <c r="A80" s="1"/>
      <c r="C80" s="1"/>
    </row>
    <row r="81" spans="1:3" ht="15.6" x14ac:dyDescent="0.3">
      <c r="A81" s="1"/>
      <c r="C81" s="1"/>
    </row>
    <row r="82" spans="1:3" ht="15.6" x14ac:dyDescent="0.3">
      <c r="A82" s="1"/>
      <c r="C82" s="1"/>
    </row>
    <row r="83" spans="1:3" ht="15.6" x14ac:dyDescent="0.3">
      <c r="A83" s="1"/>
      <c r="C83" s="1"/>
    </row>
    <row r="84" spans="1:3" ht="15.6" x14ac:dyDescent="0.3">
      <c r="A84" s="1"/>
      <c r="C84" s="1"/>
    </row>
    <row r="85" spans="1:3" ht="15.6" x14ac:dyDescent="0.3">
      <c r="A85" s="1"/>
      <c r="C85" s="1"/>
    </row>
    <row r="86" spans="1:3" ht="15.6" x14ac:dyDescent="0.3">
      <c r="A86" s="1"/>
      <c r="C86" s="1"/>
    </row>
    <row r="87" spans="1:3" ht="15.6" x14ac:dyDescent="0.3">
      <c r="A87" s="1"/>
      <c r="C87" s="1"/>
    </row>
    <row r="88" spans="1:3" ht="15.6" x14ac:dyDescent="0.3">
      <c r="A88" s="1"/>
      <c r="C88" s="1"/>
    </row>
    <row r="89" spans="1:3" ht="15.6" x14ac:dyDescent="0.3">
      <c r="A89" s="1"/>
      <c r="C89" s="1"/>
    </row>
    <row r="90" spans="1:3" ht="15.6" x14ac:dyDescent="0.3">
      <c r="A90" s="1"/>
      <c r="C90" s="1"/>
    </row>
    <row r="91" spans="1:3" ht="15.6" x14ac:dyDescent="0.3">
      <c r="A91" s="1"/>
      <c r="C91" s="1"/>
    </row>
    <row r="92" spans="1:3" ht="15.6" x14ac:dyDescent="0.3">
      <c r="A92" s="1"/>
      <c r="C92" s="1"/>
    </row>
    <row r="93" spans="1:3" ht="15.6" x14ac:dyDescent="0.3">
      <c r="A93" s="1"/>
      <c r="C93" s="1"/>
    </row>
    <row r="94" spans="1:3" ht="15.6" x14ac:dyDescent="0.3">
      <c r="A94" s="1"/>
      <c r="C94" s="1"/>
    </row>
    <row r="95" spans="1:3" ht="15.6" x14ac:dyDescent="0.3">
      <c r="A95" s="1"/>
      <c r="C95" s="1"/>
    </row>
    <row r="96" spans="1:3" ht="15.6" x14ac:dyDescent="0.3">
      <c r="A96" s="1"/>
      <c r="C96" s="1"/>
    </row>
  </sheetData>
  <sheetProtection algorithmName="SHA-512" hashValue="qqMBpDZ950oJnvbH5Fp8zxxcUAQ0lCSqZunmc+hQln62+BXi64oSkUcXKqUcBNnTDOOyR1Ddx//KUt32cpsfSw==" saltValue="wJafJ/JipkaqPtvi4as9Cw==" spinCount="100000" sheet="1" objects="1" scenarios="1"/>
  <hyperlinks>
    <hyperlink ref="B9" r:id="rId1" tooltip="Link to LCFS Regulation Website" display="The FCI Pathway was created with the Board approval of the 2018 amendments to CARB's LCFS regulation.  The FCI Pathway is decribed in Section 95486.2(b) of the regulation; an online version is available at this link." xr:uid="{A889BE75-A9E3-44A8-8AD4-F627CE11CAF2}"/>
    <hyperlink ref="B11" r:id="rId2" tooltip="Link to LCFS Registration and Reporting Webpage" display="To apply for the FCI pathway, entities must first be registered in the LCFS Reporting Tool (LRT).  Information about LRT is available at this link." xr:uid="{03EFE7B6-C1E3-4A6B-935B-A0DC1F0ED4F0}"/>
    <hyperlink ref="B13" r:id="rId3" tooltip="Link to LCFS Zero Emission Vehicle Infrastructure Crediting" display="https://ww2.arb.ca.gov/resources/documents/lcfs-zev-infrastructure-crediting" xr:uid="{BEA16F14-DDCD-49B9-92CF-025556F52AC0}"/>
    <hyperlink ref="B28" r:id="rId4" tooltip="Link to LCFS Guidance Documents, User Guides, and FAQs" display="https://ww2.arb.ca.gov/our-work/programs/low-carbon-fuel-standard/lcfs-guidance-documents-user-guides-and-faqs" xr:uid="{EFCCE639-DBAF-4C4D-91BD-6AE07D5B3BE3}"/>
    <hyperlink ref="B34" r:id="rId5" tooltip="Link to LCFS Contacts" display="Questions and issues should be directed to FCI staff, whose contact information can be found under ZEV Fueling Infrastructure Crediting at this link." xr:uid="{3CD492D9-AAFB-4544-B07E-2B243834FB05}"/>
  </hyperlinks>
  <pageMargins left="0.7" right="0.7" top="0.75" bottom="0.75" header="0.3" footer="0.3"/>
  <pageSetup scale="97"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58C6D-CD15-4923-AC5E-4648E07DE235}">
  <dimension ref="B1:D33"/>
  <sheetViews>
    <sheetView showGridLines="0" workbookViewId="0">
      <selection activeCell="B2" sqref="B2:D2"/>
    </sheetView>
  </sheetViews>
  <sheetFormatPr defaultRowHeight="14.4" x14ac:dyDescent="0.3"/>
  <cols>
    <col min="1" max="1" width="2.77734375" customWidth="1"/>
    <col min="2" max="2" width="5" customWidth="1"/>
    <col min="3" max="3" width="40.88671875" style="45" customWidth="1"/>
    <col min="4" max="4" width="73.5546875" style="44" bestFit="1" customWidth="1"/>
  </cols>
  <sheetData>
    <row r="1" spans="2:4" ht="15" thickBot="1" x14ac:dyDescent="0.35"/>
    <row r="2" spans="2:4" s="1" customFormat="1" ht="23.4" thickTop="1" x14ac:dyDescent="0.4">
      <c r="B2" s="97" t="s">
        <v>172</v>
      </c>
      <c r="C2" s="98"/>
      <c r="D2" s="99"/>
    </row>
    <row r="3" spans="2:4" s="1" customFormat="1" ht="22.8" x14ac:dyDescent="0.4">
      <c r="B3" s="100" t="s">
        <v>173</v>
      </c>
      <c r="C3" s="101"/>
      <c r="D3" s="102"/>
    </row>
    <row r="4" spans="2:4" s="1" customFormat="1" ht="22.8" x14ac:dyDescent="0.4">
      <c r="B4" s="100" t="s">
        <v>171</v>
      </c>
      <c r="C4" s="101"/>
      <c r="D4" s="102"/>
    </row>
    <row r="5" spans="2:4" s="1" customFormat="1" ht="22.8" x14ac:dyDescent="0.4">
      <c r="B5" s="100" t="s">
        <v>170</v>
      </c>
      <c r="C5" s="101"/>
      <c r="D5" s="102"/>
    </row>
    <row r="6" spans="2:4" s="1" customFormat="1" ht="22.8" x14ac:dyDescent="0.4">
      <c r="B6" s="61" t="s">
        <v>89</v>
      </c>
      <c r="C6" s="66"/>
      <c r="D6" s="67"/>
    </row>
    <row r="7" spans="2:4" s="1" customFormat="1" ht="9.6" customHeight="1" x14ac:dyDescent="0.3">
      <c r="B7" s="62"/>
      <c r="C7" s="34"/>
      <c r="D7" s="63"/>
    </row>
    <row r="8" spans="2:4" ht="15.6" x14ac:dyDescent="0.3">
      <c r="B8" s="62" t="s">
        <v>143</v>
      </c>
      <c r="C8" s="43"/>
      <c r="D8" s="63"/>
    </row>
    <row r="9" spans="2:4" s="1" customFormat="1" ht="9.6" customHeight="1" x14ac:dyDescent="0.3">
      <c r="B9" s="62"/>
      <c r="C9" s="34"/>
      <c r="D9" s="63"/>
    </row>
    <row r="10" spans="2:4" ht="31.2" x14ac:dyDescent="0.3">
      <c r="B10" s="62"/>
      <c r="C10" s="74" t="s">
        <v>40</v>
      </c>
      <c r="D10" s="75" t="s">
        <v>41</v>
      </c>
    </row>
    <row r="11" spans="2:4" ht="31.2" x14ac:dyDescent="0.3">
      <c r="B11" s="62"/>
      <c r="C11" s="51" t="s">
        <v>10</v>
      </c>
      <c r="D11" s="76" t="s">
        <v>135</v>
      </c>
    </row>
    <row r="12" spans="2:4" ht="46.8" x14ac:dyDescent="0.3">
      <c r="B12" s="62"/>
      <c r="C12" s="51" t="s">
        <v>9</v>
      </c>
      <c r="D12" s="76" t="s">
        <v>136</v>
      </c>
    </row>
    <row r="13" spans="2:4" ht="31.2" x14ac:dyDescent="0.3">
      <c r="B13" s="62"/>
      <c r="C13" s="51" t="s">
        <v>87</v>
      </c>
      <c r="D13" s="76" t="s">
        <v>137</v>
      </c>
    </row>
    <row r="14" spans="2:4" ht="62.4" x14ac:dyDescent="0.3">
      <c r="B14" s="62"/>
      <c r="C14" s="77" t="s">
        <v>75</v>
      </c>
      <c r="D14" s="78" t="s">
        <v>138</v>
      </c>
    </row>
    <row r="15" spans="2:4" s="1" customFormat="1" ht="9.6" customHeight="1" x14ac:dyDescent="0.3">
      <c r="B15" s="62"/>
      <c r="C15" s="34"/>
      <c r="D15" s="63"/>
    </row>
    <row r="16" spans="2:4" ht="15.6" x14ac:dyDescent="0.3">
      <c r="B16" s="62" t="s">
        <v>144</v>
      </c>
      <c r="C16" s="43"/>
      <c r="D16" s="63"/>
    </row>
    <row r="17" spans="2:4" s="1" customFormat="1" ht="9.6" customHeight="1" x14ac:dyDescent="0.3">
      <c r="B17" s="62"/>
      <c r="C17" s="34"/>
      <c r="D17" s="63"/>
    </row>
    <row r="18" spans="2:4" ht="31.2" x14ac:dyDescent="0.3">
      <c r="B18" s="62"/>
      <c r="C18" s="74" t="s">
        <v>140</v>
      </c>
      <c r="D18" s="75" t="s">
        <v>42</v>
      </c>
    </row>
    <row r="19" spans="2:4" ht="36" customHeight="1" x14ac:dyDescent="0.3">
      <c r="B19" s="62"/>
      <c r="C19" s="51" t="s">
        <v>141</v>
      </c>
      <c r="D19" s="76" t="s">
        <v>139</v>
      </c>
    </row>
    <row r="20" spans="2:4" ht="15.6" x14ac:dyDescent="0.3">
      <c r="B20" s="62"/>
      <c r="C20" s="51" t="s">
        <v>142</v>
      </c>
      <c r="D20" s="76" t="s">
        <v>88</v>
      </c>
    </row>
    <row r="21" spans="2:4" ht="46.8" x14ac:dyDescent="0.3">
      <c r="B21" s="62"/>
      <c r="C21" s="51" t="s">
        <v>0</v>
      </c>
      <c r="D21" s="76" t="s">
        <v>43</v>
      </c>
    </row>
    <row r="22" spans="2:4" ht="46.8" x14ac:dyDescent="0.3">
      <c r="B22" s="62"/>
      <c r="C22" s="51" t="s">
        <v>1</v>
      </c>
      <c r="D22" s="76" t="s">
        <v>44</v>
      </c>
    </row>
    <row r="23" spans="2:4" ht="78" x14ac:dyDescent="0.3">
      <c r="B23" s="62"/>
      <c r="C23" s="51" t="s">
        <v>2</v>
      </c>
      <c r="D23" s="76" t="s">
        <v>191</v>
      </c>
    </row>
    <row r="24" spans="2:4" ht="46.8" x14ac:dyDescent="0.3">
      <c r="B24" s="62"/>
      <c r="C24" s="51" t="s">
        <v>3</v>
      </c>
      <c r="D24" s="76" t="s">
        <v>45</v>
      </c>
    </row>
    <row r="25" spans="2:4" ht="31.2" x14ac:dyDescent="0.3">
      <c r="B25" s="62"/>
      <c r="C25" s="74" t="s">
        <v>193</v>
      </c>
      <c r="D25" s="75" t="s">
        <v>192</v>
      </c>
    </row>
    <row r="26" spans="2:4" ht="124.8" x14ac:dyDescent="0.3">
      <c r="B26" s="62"/>
      <c r="C26" s="51" t="s">
        <v>121</v>
      </c>
      <c r="D26" s="96" t="s">
        <v>200</v>
      </c>
    </row>
    <row r="27" spans="2:4" ht="15.6" x14ac:dyDescent="0.3">
      <c r="B27" s="62"/>
      <c r="C27" s="51" t="s">
        <v>127</v>
      </c>
      <c r="D27" s="76" t="s">
        <v>194</v>
      </c>
    </row>
    <row r="28" spans="2:4" ht="31.2" x14ac:dyDescent="0.3">
      <c r="B28" s="62"/>
      <c r="C28" s="77" t="s">
        <v>126</v>
      </c>
      <c r="D28" s="78" t="s">
        <v>195</v>
      </c>
    </row>
    <row r="29" spans="2:4" s="1" customFormat="1" ht="9.6" customHeight="1" x14ac:dyDescent="0.3">
      <c r="B29" s="62"/>
      <c r="C29" s="34"/>
      <c r="D29" s="63"/>
    </row>
    <row r="30" spans="2:4" ht="62.4" x14ac:dyDescent="0.3">
      <c r="B30" s="62"/>
      <c r="C30" s="51" t="s">
        <v>23</v>
      </c>
      <c r="D30" s="76" t="s">
        <v>197</v>
      </c>
    </row>
    <row r="31" spans="2:4" ht="31.2" x14ac:dyDescent="0.3">
      <c r="B31" s="62"/>
      <c r="C31" s="51" t="s">
        <v>196</v>
      </c>
      <c r="D31" s="76" t="s">
        <v>198</v>
      </c>
    </row>
    <row r="32" spans="2:4" ht="15" thickBot="1" x14ac:dyDescent="0.35">
      <c r="B32" s="64"/>
      <c r="C32" s="68"/>
      <c r="D32" s="65"/>
    </row>
    <row r="33" spans="2:4" ht="16.8" thickTop="1" x14ac:dyDescent="0.35">
      <c r="B33" s="79" t="s">
        <v>157</v>
      </c>
      <c r="D33" s="8" t="str">
        <f>Update</f>
        <v>Template Updated 2025-08-05</v>
      </c>
    </row>
  </sheetData>
  <sheetProtection algorithmName="SHA-512" hashValue="QrCfqkzkwrm1cNQd5ZBJH+XqnK4TMtZ0lZ7yriefUuycgYRXV7ZXC9/fIu4TVJ1I6UwGEEkrpVcjx96BoUVNSA==" saltValue="BkW5rJ84lz6h3TAm9xwaDw==" spinCount="100000" sheet="1" objects="1" scenarios="1"/>
  <mergeCells count="4">
    <mergeCell ref="B2:D2"/>
    <mergeCell ref="B3:D3"/>
    <mergeCell ref="B4:D4"/>
    <mergeCell ref="B5:D5"/>
  </mergeCells>
  <hyperlinks>
    <hyperlink ref="B33" r:id="rId1" tooltip="Link to LCFS Regulation; Relevant Section is 95486.2(b)" display="LCFS Regulation Section 95486.3(b) and .4(b)" xr:uid="{4C0F916F-9622-4BC1-80B7-3F7E999F0489}"/>
    <hyperlink ref="D26" r:id="rId2" display="https://ww2.arb.ca.gov/sites/default/files/data-archive/2025-04/20250312_hycap-package %281%29.zip" xr:uid="{FE4466DE-E267-470F-A691-DA4DDA471CA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A3DC1-1B96-4DC6-AD2A-5808B6093447}">
  <dimension ref="B1:C33"/>
  <sheetViews>
    <sheetView showGridLines="0" workbookViewId="0">
      <selection activeCell="B2" sqref="B2:C2"/>
    </sheetView>
  </sheetViews>
  <sheetFormatPr defaultRowHeight="14.4" x14ac:dyDescent="0.3"/>
  <cols>
    <col min="1" max="1" width="2.77734375" customWidth="1"/>
    <col min="2" max="2" width="3.33203125" customWidth="1"/>
    <col min="3" max="3" width="77.5546875" style="44" customWidth="1"/>
  </cols>
  <sheetData>
    <row r="1" spans="2:3" ht="15" thickBot="1" x14ac:dyDescent="0.35"/>
    <row r="2" spans="2:3" s="1" customFormat="1" ht="23.4" thickTop="1" x14ac:dyDescent="0.4">
      <c r="B2" s="97" t="s">
        <v>172</v>
      </c>
      <c r="C2" s="99"/>
    </row>
    <row r="3" spans="2:3" s="1" customFormat="1" ht="22.8" x14ac:dyDescent="0.4">
      <c r="B3" s="61" t="s">
        <v>173</v>
      </c>
      <c r="C3" s="70"/>
    </row>
    <row r="4" spans="2:3" s="1" customFormat="1" ht="22.8" x14ac:dyDescent="0.4">
      <c r="B4" s="61" t="s">
        <v>30</v>
      </c>
      <c r="C4" s="70"/>
    </row>
    <row r="5" spans="2:3" s="1" customFormat="1" ht="22.8" x14ac:dyDescent="0.4">
      <c r="B5" s="61" t="s">
        <v>170</v>
      </c>
      <c r="C5" s="70"/>
    </row>
    <row r="6" spans="2:3" s="1" customFormat="1" ht="22.8" x14ac:dyDescent="0.4">
      <c r="B6" s="61" t="s">
        <v>96</v>
      </c>
      <c r="C6" s="67"/>
    </row>
    <row r="7" spans="2:3" s="1" customFormat="1" ht="9.6" customHeight="1" x14ac:dyDescent="0.3">
      <c r="B7" s="62"/>
      <c r="C7" s="63"/>
    </row>
    <row r="8" spans="2:3" ht="15.6" x14ac:dyDescent="0.3">
      <c r="B8" s="62" t="s">
        <v>100</v>
      </c>
      <c r="C8" s="63"/>
    </row>
    <row r="9" spans="2:3" ht="15.6" x14ac:dyDescent="0.3">
      <c r="B9" s="62" t="s">
        <v>101</v>
      </c>
      <c r="C9" s="63"/>
    </row>
    <row r="10" spans="2:3" ht="15.6" x14ac:dyDescent="0.3">
      <c r="B10" s="62" t="s">
        <v>103</v>
      </c>
      <c r="C10" s="63"/>
    </row>
    <row r="11" spans="2:3" ht="15.6" x14ac:dyDescent="0.3">
      <c r="B11" s="62" t="s">
        <v>102</v>
      </c>
      <c r="C11" s="63"/>
    </row>
    <row r="12" spans="2:3" ht="7.2" customHeight="1" x14ac:dyDescent="0.3">
      <c r="B12" s="62"/>
      <c r="C12" s="63"/>
    </row>
    <row r="13" spans="2:3" ht="15.6" x14ac:dyDescent="0.3">
      <c r="B13" s="62" t="s">
        <v>95</v>
      </c>
      <c r="C13" s="63"/>
    </row>
    <row r="14" spans="2:3" ht="7.2" customHeight="1" x14ac:dyDescent="0.3">
      <c r="B14" s="62"/>
      <c r="C14" s="63"/>
    </row>
    <row r="15" spans="2:3" ht="15.6" x14ac:dyDescent="0.3">
      <c r="B15" s="73" t="s">
        <v>97</v>
      </c>
      <c r="C15" s="63" t="s">
        <v>174</v>
      </c>
    </row>
    <row r="16" spans="2:3" ht="15.6" x14ac:dyDescent="0.3">
      <c r="B16" s="73" t="s">
        <v>97</v>
      </c>
      <c r="C16" s="63" t="s">
        <v>99</v>
      </c>
    </row>
    <row r="17" spans="2:3" ht="62.4" x14ac:dyDescent="0.3">
      <c r="B17" s="73" t="s">
        <v>97</v>
      </c>
      <c r="C17" s="63" t="s">
        <v>188</v>
      </c>
    </row>
    <row r="18" spans="2:3" ht="31.2" x14ac:dyDescent="0.3">
      <c r="B18" s="73" t="s">
        <v>97</v>
      </c>
      <c r="C18" s="63" t="s">
        <v>175</v>
      </c>
    </row>
    <row r="19" spans="2:3" ht="46.8" x14ac:dyDescent="0.3">
      <c r="B19" s="73" t="s">
        <v>97</v>
      </c>
      <c r="C19" s="63" t="s">
        <v>176</v>
      </c>
    </row>
    <row r="20" spans="2:3" ht="7.2" customHeight="1" x14ac:dyDescent="0.3">
      <c r="B20" s="62"/>
      <c r="C20" s="63"/>
    </row>
    <row r="21" spans="2:3" ht="15.6" x14ac:dyDescent="0.3">
      <c r="B21" s="62" t="s">
        <v>177</v>
      </c>
      <c r="C21" s="63"/>
    </row>
    <row r="22" spans="2:3" ht="7.2" customHeight="1" x14ac:dyDescent="0.3">
      <c r="B22" s="62"/>
      <c r="C22" s="63"/>
    </row>
    <row r="23" spans="2:3" ht="15.6" x14ac:dyDescent="0.3">
      <c r="B23" s="73" t="s">
        <v>97</v>
      </c>
      <c r="C23" s="63" t="s">
        <v>178</v>
      </c>
    </row>
    <row r="24" spans="2:3" ht="31.2" x14ac:dyDescent="0.3">
      <c r="B24" s="73" t="s">
        <v>97</v>
      </c>
      <c r="C24" s="63" t="s">
        <v>187</v>
      </c>
    </row>
    <row r="25" spans="2:3" ht="62.4" x14ac:dyDescent="0.3">
      <c r="B25" s="73" t="s">
        <v>97</v>
      </c>
      <c r="C25" s="63" t="s">
        <v>179</v>
      </c>
    </row>
    <row r="26" spans="2:3" ht="7.2" customHeight="1" x14ac:dyDescent="0.3">
      <c r="B26" s="62"/>
      <c r="C26" s="63"/>
    </row>
    <row r="27" spans="2:3" ht="15.6" x14ac:dyDescent="0.3">
      <c r="B27" s="62" t="s">
        <v>182</v>
      </c>
      <c r="C27" s="63"/>
    </row>
    <row r="28" spans="2:3" ht="7.2" customHeight="1" x14ac:dyDescent="0.3">
      <c r="B28" s="62"/>
      <c r="C28" s="63"/>
    </row>
    <row r="29" spans="2:3" ht="15.6" x14ac:dyDescent="0.3">
      <c r="B29" s="73" t="s">
        <v>97</v>
      </c>
      <c r="C29" s="63" t="s">
        <v>180</v>
      </c>
    </row>
    <row r="30" spans="2:3" ht="31.2" x14ac:dyDescent="0.3">
      <c r="B30" s="73" t="s">
        <v>97</v>
      </c>
      <c r="C30" s="63" t="s">
        <v>181</v>
      </c>
    </row>
    <row r="31" spans="2:3" ht="46.8" x14ac:dyDescent="0.3">
      <c r="B31" s="73" t="s">
        <v>97</v>
      </c>
      <c r="C31" s="63" t="s">
        <v>189</v>
      </c>
    </row>
    <row r="32" spans="2:3" ht="8.4" customHeight="1" thickBot="1" x14ac:dyDescent="0.35">
      <c r="B32" s="64"/>
      <c r="C32" s="65"/>
    </row>
    <row r="33" spans="3:3" ht="16.8" thickTop="1" x14ac:dyDescent="0.35">
      <c r="C33" s="8" t="str">
        <f>Update</f>
        <v>Template Updated 2025-08-05</v>
      </c>
    </row>
  </sheetData>
  <sheetProtection algorithmName="SHA-512" hashValue="GRNUvkfNgeadoCA/SEf68tDtXLmrYnzA8yK0V+mtlPegao+tAkrA4T+cqnH87G8eOKHRj0j4fOx0OOs2HpCNLQ==" saltValue="UD0tU2gm7avFe4GPGfBumQ==" spinCount="100000" sheet="1" objects="1" scenarios="1"/>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1FE33-5700-4A76-BBAA-2EC88ABF4E5E}">
  <dimension ref="A1:C80"/>
  <sheetViews>
    <sheetView showGridLines="0" zoomScaleNormal="100" workbookViewId="0">
      <selection activeCell="B8" sqref="B8"/>
    </sheetView>
  </sheetViews>
  <sheetFormatPr defaultRowHeight="14.4" x14ac:dyDescent="0.3"/>
  <cols>
    <col min="1" max="1" width="3" customWidth="1"/>
    <col min="2" max="2" width="82.6640625" customWidth="1"/>
    <col min="3" max="3" width="3" customWidth="1"/>
  </cols>
  <sheetData>
    <row r="1" spans="1:3" s="1" customFormat="1" ht="21" x14ac:dyDescent="0.4">
      <c r="A1"/>
      <c r="B1" s="28"/>
      <c r="C1"/>
    </row>
    <row r="2" spans="1:3" s="1" customFormat="1" ht="7.5" customHeight="1" thickBot="1" x14ac:dyDescent="0.35"/>
    <row r="3" spans="1:3" s="1" customFormat="1" ht="23.4" thickBot="1" x14ac:dyDescent="0.45">
      <c r="B3" s="18" t="s">
        <v>28</v>
      </c>
    </row>
    <row r="4" spans="1:3" s="1" customFormat="1" ht="23.4" thickBot="1" x14ac:dyDescent="0.45">
      <c r="B4" s="18" t="s">
        <v>29</v>
      </c>
    </row>
    <row r="5" spans="1:3" s="1" customFormat="1" ht="23.4" thickBot="1" x14ac:dyDescent="0.45">
      <c r="B5" s="18" t="s">
        <v>30</v>
      </c>
    </row>
    <row r="6" spans="1:3" s="1" customFormat="1" ht="23.4" thickBot="1" x14ac:dyDescent="0.45">
      <c r="B6" s="18" t="s">
        <v>158</v>
      </c>
    </row>
    <row r="7" spans="1:3" s="1" customFormat="1" ht="22.8" x14ac:dyDescent="0.4">
      <c r="B7" s="18" t="s">
        <v>85</v>
      </c>
    </row>
    <row r="8" spans="1:3" s="1" customFormat="1" ht="46.8" x14ac:dyDescent="0.3">
      <c r="B8" s="38" t="s">
        <v>92</v>
      </c>
    </row>
    <row r="9" spans="1:3" s="1" customFormat="1" ht="7.2" customHeight="1" x14ac:dyDescent="0.3">
      <c r="B9" s="38"/>
    </row>
    <row r="10" spans="1:3" s="1" customFormat="1" ht="62.4" x14ac:dyDescent="0.3">
      <c r="B10" s="38" t="s">
        <v>201</v>
      </c>
    </row>
    <row r="11" spans="1:3" s="1" customFormat="1" ht="7.5" customHeight="1" x14ac:dyDescent="0.3">
      <c r="B11" s="38"/>
    </row>
    <row r="12" spans="1:3" s="1" customFormat="1" ht="93.6" x14ac:dyDescent="0.3">
      <c r="B12" s="38" t="s">
        <v>202</v>
      </c>
    </row>
    <row r="13" spans="1:3" s="1" customFormat="1" ht="7.2" customHeight="1" x14ac:dyDescent="0.3">
      <c r="B13" s="38"/>
    </row>
    <row r="14" spans="1:3" s="1" customFormat="1" ht="78" x14ac:dyDescent="0.3">
      <c r="B14" s="38" t="s">
        <v>203</v>
      </c>
    </row>
    <row r="15" spans="1:3" s="1" customFormat="1" ht="7.5" customHeight="1" x14ac:dyDescent="0.3">
      <c r="B15" s="38"/>
    </row>
    <row r="16" spans="1:3" ht="126" customHeight="1" x14ac:dyDescent="0.3">
      <c r="A16" s="1"/>
      <c r="B16" s="38" t="s">
        <v>169</v>
      </c>
      <c r="C16" s="1"/>
    </row>
    <row r="17" spans="1:3" s="1" customFormat="1" ht="7.5" customHeight="1" x14ac:dyDescent="0.3">
      <c r="B17" s="30"/>
    </row>
    <row r="18" spans="1:3" ht="46.8" x14ac:dyDescent="0.3">
      <c r="A18" s="1"/>
      <c r="B18" s="38" t="s">
        <v>163</v>
      </c>
      <c r="C18" s="1"/>
    </row>
    <row r="19" spans="1:3" s="1" customFormat="1" ht="7.5" customHeight="1" thickBot="1" x14ac:dyDescent="0.35">
      <c r="B19" s="33"/>
    </row>
    <row r="20" spans="1:3" ht="16.2" x14ac:dyDescent="0.35">
      <c r="A20" s="1"/>
      <c r="B20" s="8" t="str">
        <f>Update</f>
        <v>Template Updated 2025-08-05</v>
      </c>
      <c r="C20" s="1"/>
    </row>
    <row r="21" spans="1:3" ht="15.6" x14ac:dyDescent="0.3">
      <c r="A21" s="1"/>
      <c r="C21" s="1"/>
    </row>
    <row r="22" spans="1:3" ht="15.6" x14ac:dyDescent="0.3">
      <c r="A22" s="1"/>
      <c r="C22" s="1"/>
    </row>
    <row r="23" spans="1:3" ht="15.6" x14ac:dyDescent="0.3">
      <c r="A23" s="1"/>
      <c r="C23" s="1"/>
    </row>
    <row r="24" spans="1:3" ht="15.6" x14ac:dyDescent="0.3">
      <c r="A24" s="1"/>
      <c r="C24" s="1"/>
    </row>
    <row r="25" spans="1:3" ht="15.6" x14ac:dyDescent="0.3">
      <c r="A25" s="1"/>
      <c r="C25" s="1"/>
    </row>
    <row r="26" spans="1:3" ht="15.6" x14ac:dyDescent="0.3">
      <c r="A26" s="1"/>
      <c r="C26" s="1"/>
    </row>
    <row r="27" spans="1:3" ht="15.6" x14ac:dyDescent="0.3">
      <c r="A27" s="1"/>
      <c r="C27" s="1"/>
    </row>
    <row r="28" spans="1:3" ht="15.6" x14ac:dyDescent="0.3">
      <c r="A28" s="1"/>
      <c r="C28" s="1"/>
    </row>
    <row r="29" spans="1:3" ht="15.6" x14ac:dyDescent="0.3">
      <c r="A29" s="1"/>
      <c r="C29" s="1"/>
    </row>
    <row r="30" spans="1:3" ht="15.6" x14ac:dyDescent="0.3">
      <c r="A30" s="1"/>
      <c r="C30" s="1"/>
    </row>
    <row r="31" spans="1:3" ht="15.6" x14ac:dyDescent="0.3">
      <c r="A31" s="1"/>
      <c r="C31" s="1"/>
    </row>
    <row r="32" spans="1:3" ht="15.6" x14ac:dyDescent="0.3">
      <c r="A32" s="1"/>
      <c r="C32" s="1"/>
    </row>
    <row r="33" spans="1:3" ht="15.6" x14ac:dyDescent="0.3">
      <c r="A33" s="1"/>
      <c r="C33" s="1"/>
    </row>
    <row r="34" spans="1:3" ht="15.6" x14ac:dyDescent="0.3">
      <c r="A34" s="1"/>
      <c r="C34" s="1"/>
    </row>
    <row r="35" spans="1:3" ht="15.6" x14ac:dyDescent="0.3">
      <c r="A35" s="1"/>
      <c r="C35" s="1"/>
    </row>
    <row r="36" spans="1:3" ht="15.6" x14ac:dyDescent="0.3">
      <c r="A36" s="1"/>
      <c r="C36" s="1"/>
    </row>
    <row r="37" spans="1:3" ht="15.6" x14ac:dyDescent="0.3">
      <c r="A37" s="1"/>
      <c r="C37" s="1"/>
    </row>
    <row r="38" spans="1:3" ht="15.6" x14ac:dyDescent="0.3">
      <c r="A38" s="1"/>
      <c r="C38" s="1"/>
    </row>
    <row r="39" spans="1:3" ht="15.6" x14ac:dyDescent="0.3">
      <c r="A39" s="1"/>
      <c r="C39" s="1"/>
    </row>
    <row r="40" spans="1:3" ht="15.6" x14ac:dyDescent="0.3">
      <c r="A40" s="1"/>
      <c r="C40" s="1"/>
    </row>
    <row r="41" spans="1:3" ht="15.6" x14ac:dyDescent="0.3">
      <c r="A41" s="1"/>
      <c r="C41" s="1"/>
    </row>
    <row r="42" spans="1:3" ht="15.6" x14ac:dyDescent="0.3">
      <c r="A42" s="1"/>
      <c r="C42" s="1"/>
    </row>
    <row r="43" spans="1:3" ht="15.6" x14ac:dyDescent="0.3">
      <c r="A43" s="1"/>
      <c r="C43" s="1"/>
    </row>
    <row r="44" spans="1:3" ht="15.6" x14ac:dyDescent="0.3">
      <c r="A44" s="1"/>
      <c r="C44" s="1"/>
    </row>
    <row r="45" spans="1:3" ht="15.6" x14ac:dyDescent="0.3">
      <c r="A45" s="1"/>
      <c r="C45" s="1"/>
    </row>
    <row r="46" spans="1:3" ht="15.6" x14ac:dyDescent="0.3">
      <c r="A46" s="1"/>
      <c r="C46" s="1"/>
    </row>
    <row r="47" spans="1:3" ht="15.6" x14ac:dyDescent="0.3">
      <c r="A47" s="1"/>
      <c r="C47" s="1"/>
    </row>
    <row r="48" spans="1:3" ht="15.6" x14ac:dyDescent="0.3">
      <c r="A48" s="1"/>
      <c r="C48" s="1"/>
    </row>
    <row r="49" spans="1:3" ht="15.6" x14ac:dyDescent="0.3">
      <c r="A49" s="1"/>
      <c r="C49" s="1"/>
    </row>
    <row r="50" spans="1:3" ht="15.6" x14ac:dyDescent="0.3">
      <c r="A50" s="1"/>
      <c r="C50" s="1"/>
    </row>
    <row r="51" spans="1:3" ht="15.6" x14ac:dyDescent="0.3">
      <c r="A51" s="1"/>
      <c r="C51" s="1"/>
    </row>
    <row r="52" spans="1:3" ht="15.6" x14ac:dyDescent="0.3">
      <c r="A52" s="1"/>
      <c r="C52" s="1"/>
    </row>
    <row r="53" spans="1:3" ht="15.6" x14ac:dyDescent="0.3">
      <c r="A53" s="1"/>
      <c r="C53" s="1"/>
    </row>
    <row r="54" spans="1:3" ht="15.6" x14ac:dyDescent="0.3">
      <c r="A54" s="1"/>
      <c r="C54" s="1"/>
    </row>
    <row r="55" spans="1:3" ht="15.6" x14ac:dyDescent="0.3">
      <c r="A55" s="1"/>
      <c r="C55" s="1"/>
    </row>
    <row r="56" spans="1:3" ht="15.6" x14ac:dyDescent="0.3">
      <c r="A56" s="1"/>
      <c r="C56" s="1"/>
    </row>
    <row r="57" spans="1:3" ht="15.6" x14ac:dyDescent="0.3">
      <c r="A57" s="1"/>
      <c r="C57" s="1"/>
    </row>
    <row r="58" spans="1:3" ht="15.6" x14ac:dyDescent="0.3">
      <c r="A58" s="1"/>
      <c r="C58" s="1"/>
    </row>
    <row r="59" spans="1:3" ht="15.6" x14ac:dyDescent="0.3">
      <c r="A59" s="1"/>
      <c r="C59" s="1"/>
    </row>
    <row r="60" spans="1:3" ht="15.6" x14ac:dyDescent="0.3">
      <c r="A60" s="1"/>
      <c r="C60" s="1"/>
    </row>
    <row r="61" spans="1:3" ht="15.6" x14ac:dyDescent="0.3">
      <c r="A61" s="1"/>
      <c r="C61" s="1"/>
    </row>
    <row r="62" spans="1:3" ht="15.6" x14ac:dyDescent="0.3">
      <c r="A62" s="1"/>
      <c r="C62" s="1"/>
    </row>
    <row r="63" spans="1:3" ht="15.6" x14ac:dyDescent="0.3">
      <c r="A63" s="1"/>
      <c r="C63" s="1"/>
    </row>
    <row r="64" spans="1:3" ht="15.6" x14ac:dyDescent="0.3">
      <c r="A64" s="1"/>
      <c r="C64" s="1"/>
    </row>
    <row r="65" spans="1:3" ht="15.6" x14ac:dyDescent="0.3">
      <c r="A65" s="1"/>
      <c r="C65" s="1"/>
    </row>
    <row r="66" spans="1:3" ht="15.6" x14ac:dyDescent="0.3">
      <c r="A66" s="1"/>
      <c r="C66" s="1"/>
    </row>
    <row r="67" spans="1:3" ht="15.6" x14ac:dyDescent="0.3">
      <c r="A67" s="1"/>
      <c r="C67" s="1"/>
    </row>
    <row r="68" spans="1:3" ht="15.6" x14ac:dyDescent="0.3">
      <c r="A68" s="1"/>
      <c r="C68" s="1"/>
    </row>
    <row r="69" spans="1:3" ht="15.6" x14ac:dyDescent="0.3">
      <c r="A69" s="1"/>
      <c r="C69" s="1"/>
    </row>
    <row r="70" spans="1:3" ht="15.6" x14ac:dyDescent="0.3">
      <c r="A70" s="1"/>
      <c r="C70" s="1"/>
    </row>
    <row r="71" spans="1:3" ht="15.6" x14ac:dyDescent="0.3">
      <c r="A71" s="1"/>
      <c r="C71" s="1"/>
    </row>
    <row r="72" spans="1:3" ht="15.6" x14ac:dyDescent="0.3">
      <c r="A72" s="1"/>
      <c r="C72" s="1"/>
    </row>
    <row r="73" spans="1:3" ht="15.6" x14ac:dyDescent="0.3">
      <c r="A73" s="1"/>
      <c r="C73" s="1"/>
    </row>
    <row r="74" spans="1:3" ht="15.6" x14ac:dyDescent="0.3">
      <c r="A74" s="1"/>
      <c r="C74" s="1"/>
    </row>
    <row r="75" spans="1:3" ht="15.6" x14ac:dyDescent="0.3">
      <c r="A75" s="1"/>
      <c r="C75" s="1"/>
    </row>
    <row r="76" spans="1:3" ht="15.6" x14ac:dyDescent="0.3">
      <c r="A76" s="1"/>
      <c r="C76" s="1"/>
    </row>
    <row r="77" spans="1:3" ht="15.6" x14ac:dyDescent="0.3">
      <c r="A77" s="1"/>
      <c r="C77" s="1"/>
    </row>
    <row r="78" spans="1:3" ht="15.6" x14ac:dyDescent="0.3">
      <c r="A78" s="1"/>
      <c r="C78" s="1"/>
    </row>
    <row r="79" spans="1:3" ht="15.6" x14ac:dyDescent="0.3">
      <c r="A79" s="1"/>
      <c r="C79" s="1"/>
    </row>
    <row r="80" spans="1:3" ht="15.6" x14ac:dyDescent="0.3">
      <c r="A80" s="1"/>
      <c r="C80" s="1"/>
    </row>
  </sheetData>
  <sheetProtection algorithmName="SHA-512" hashValue="Kq0cNPM/dA4S4AtHf2hUc8LaGaReK1mQRrA6Q67UcWPKrpR6FYCZAUJEFGQFNLi0nddl9hU9AY4bZzO1FIwr7g==" saltValue="Dc4ZmzSxnH0vjQuhdxGQYQ==" spinCount="100000" sheet="1" objects="1" scenarios="1"/>
  <pageMargins left="0.7" right="0.7" top="0.75" bottom="0.75" header="0.3" footer="0.3"/>
  <pageSetup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DF324-35F4-4B48-B01E-9A83537AFEB4}">
  <sheetPr>
    <tabColor rgb="FF009999"/>
  </sheetPr>
  <dimension ref="A1:M1618"/>
  <sheetViews>
    <sheetView showGridLines="0" workbookViewId="0">
      <selection activeCell="E33" sqref="E33:G33"/>
    </sheetView>
  </sheetViews>
  <sheetFormatPr defaultColWidth="9.109375" defaultRowHeight="15.6" x14ac:dyDescent="0.3"/>
  <cols>
    <col min="1" max="1" width="3" customWidth="1"/>
    <col min="2" max="2" width="3" style="1" customWidth="1"/>
    <col min="3" max="3" width="7.5546875" style="1" customWidth="1"/>
    <col min="4" max="4" width="36.6640625" style="1" customWidth="1"/>
    <col min="5" max="5" width="14.109375" style="1" customWidth="1"/>
    <col min="6" max="6" width="14.109375" style="1" bestFit="1" customWidth="1"/>
    <col min="7" max="7" width="14.109375" style="1" customWidth="1"/>
    <col min="8" max="9" width="3" style="1" customWidth="1"/>
    <col min="10" max="10" width="9.109375" style="1" hidden="1" customWidth="1"/>
    <col min="11" max="11" width="16.6640625" style="1" hidden="1" customWidth="1"/>
    <col min="12" max="13" width="9.109375" style="1"/>
    <col min="14" max="14" width="10.109375" style="1" bestFit="1" customWidth="1"/>
    <col min="15" max="15" width="9.109375" style="1" customWidth="1"/>
    <col min="16" max="16" width="9.109375" style="1"/>
    <col min="17" max="17" width="9.88671875" style="1" bestFit="1" customWidth="1"/>
    <col min="18" max="16384" width="9.109375" style="1"/>
  </cols>
  <sheetData>
    <row r="1" spans="1:13" s="42" customFormat="1" ht="45" customHeight="1" x14ac:dyDescent="0.3">
      <c r="A1" s="40"/>
      <c r="B1" s="41" t="str">
        <f>IF(AND(J5),"Submit to the LCFS Reporting Tool (LRT) as an ''FCI/HRI Application'' Correspondence","Please contact LCFS HRI Staff directly if this is your first application.")</f>
        <v>Please contact LCFS HRI Staff directly if this is your first application.</v>
      </c>
    </row>
    <row r="2" spans="1:13" ht="7.5" customHeight="1" thickBot="1" x14ac:dyDescent="0.35">
      <c r="A2" s="1"/>
    </row>
    <row r="3" spans="1:13" ht="48" customHeight="1" x14ac:dyDescent="0.3">
      <c r="A3" s="1"/>
      <c r="B3" s="103" t="s">
        <v>148</v>
      </c>
      <c r="C3" s="104"/>
      <c r="D3" s="104"/>
      <c r="E3" s="104"/>
      <c r="F3" s="104"/>
      <c r="G3" s="104"/>
      <c r="H3" s="105"/>
      <c r="J3" s="27" t="s">
        <v>27</v>
      </c>
      <c r="K3" s="27" t="s">
        <v>27</v>
      </c>
      <c r="L3"/>
    </row>
    <row r="4" spans="1:13" x14ac:dyDescent="0.3">
      <c r="A4" s="1"/>
      <c r="B4" s="35" t="s">
        <v>37</v>
      </c>
      <c r="C4" s="36"/>
      <c r="D4" s="36"/>
      <c r="E4" s="36"/>
      <c r="F4" s="36"/>
      <c r="G4" s="36"/>
      <c r="H4" s="37"/>
      <c r="L4"/>
    </row>
    <row r="5" spans="1:13" x14ac:dyDescent="0.3">
      <c r="A5" s="1"/>
      <c r="B5" s="35" t="s">
        <v>38</v>
      </c>
      <c r="C5" s="36"/>
      <c r="D5" s="36"/>
      <c r="E5" s="36"/>
      <c r="F5" s="36"/>
      <c r="G5" s="36"/>
      <c r="H5" s="37"/>
      <c r="J5" s="1" t="b">
        <f>AND(J14:J20,J23:J26,J31:J35,J41,J47,J50,J57,J59,J62,J64,J66,J44,J54,J28,J38,J8)</f>
        <v>0</v>
      </c>
      <c r="K5" s="1" t="s">
        <v>159</v>
      </c>
    </row>
    <row r="6" spans="1:13" x14ac:dyDescent="0.3">
      <c r="A6" s="1"/>
      <c r="B6" s="19" t="s">
        <v>98</v>
      </c>
      <c r="H6" s="20"/>
      <c r="J6" s="1" t="b">
        <f>AND(J14:J20,J23:J26,J31:J35,J41,J47,J50,J57,J59,J62,J64,J66,J44,J54,J28,J82,J86,J92,J95,J38,J76,J79,J8)</f>
        <v>0</v>
      </c>
      <c r="K6" s="1" t="s">
        <v>160</v>
      </c>
    </row>
    <row r="7" spans="1:13" ht="7.5" customHeight="1" x14ac:dyDescent="0.3">
      <c r="A7" s="1"/>
      <c r="B7" s="19"/>
      <c r="H7" s="20"/>
    </row>
    <row r="8" spans="1:13" x14ac:dyDescent="0.3">
      <c r="A8" s="1"/>
      <c r="B8" s="19"/>
      <c r="C8" s="117" t="str">
        <f>IF(J6,"Application is ready to submit for FSE eligibility review.",IF(J5,"Application is ready to submit for site approval review.","Application is incomplete and not ready for submittal. "))</f>
        <v xml:space="preserve">Application is incomplete and not ready for submittal. </v>
      </c>
      <c r="D8" s="117"/>
      <c r="E8" s="117"/>
      <c r="F8" s="117"/>
      <c r="G8" s="117"/>
      <c r="H8" s="20"/>
      <c r="J8" s="1" t="b">
        <f>'Station Data'!A7</f>
        <v>1</v>
      </c>
      <c r="K8" s="1" t="s">
        <v>161</v>
      </c>
    </row>
    <row r="9" spans="1:13" ht="7.5" customHeight="1" x14ac:dyDescent="0.3">
      <c r="A9" s="1"/>
      <c r="B9" s="19"/>
      <c r="H9" s="20"/>
    </row>
    <row r="10" spans="1:13" ht="18" x14ac:dyDescent="0.35">
      <c r="A10" s="1"/>
      <c r="B10" s="19"/>
      <c r="C10" s="118" t="s">
        <v>70</v>
      </c>
      <c r="D10" s="118"/>
      <c r="E10" s="118"/>
      <c r="F10" s="118"/>
      <c r="G10" s="118"/>
      <c r="H10" s="20"/>
      <c r="J10" s="1" t="b">
        <f>'Station Data'!R7</f>
        <v>0</v>
      </c>
      <c r="K10" s="1" t="s">
        <v>162</v>
      </c>
    </row>
    <row r="11" spans="1:13" ht="18" x14ac:dyDescent="0.35">
      <c r="A11" s="1"/>
      <c r="B11" s="19"/>
      <c r="C11" s="53" t="s">
        <v>104</v>
      </c>
      <c r="H11" s="20"/>
      <c r="L11" s="5" t="s">
        <v>15</v>
      </c>
    </row>
    <row r="12" spans="1:13" ht="7.5" customHeight="1" x14ac:dyDescent="0.3">
      <c r="A12" s="1"/>
      <c r="B12" s="19"/>
      <c r="H12" s="20"/>
    </row>
    <row r="13" spans="1:13" ht="18" x14ac:dyDescent="0.35">
      <c r="A13" s="1"/>
      <c r="B13" s="19"/>
      <c r="C13" s="106" t="s">
        <v>65</v>
      </c>
      <c r="D13" s="106"/>
      <c r="E13" s="106"/>
      <c r="F13" s="106"/>
      <c r="G13" s="106"/>
      <c r="H13" s="20"/>
      <c r="L13" s="10" t="s">
        <v>16</v>
      </c>
      <c r="M13" s="1" t="s">
        <v>17</v>
      </c>
    </row>
    <row r="14" spans="1:13" x14ac:dyDescent="0.3">
      <c r="A14" s="1"/>
      <c r="B14" s="19"/>
      <c r="D14" s="3" t="s">
        <v>40</v>
      </c>
      <c r="E14" s="112"/>
      <c r="F14" s="113"/>
      <c r="G14" s="114"/>
      <c r="H14" s="20"/>
      <c r="J14" s="1" t="b">
        <f>LEN(TRIM(E14))&gt;0</f>
        <v>0</v>
      </c>
      <c r="L14" s="11" t="s">
        <v>18</v>
      </c>
      <c r="M14" s="1" t="s">
        <v>81</v>
      </c>
    </row>
    <row r="15" spans="1:13" x14ac:dyDescent="0.3">
      <c r="A15" s="1"/>
      <c r="B15" s="19"/>
      <c r="D15" s="3" t="s">
        <v>4</v>
      </c>
      <c r="E15" s="112"/>
      <c r="F15" s="113"/>
      <c r="G15" s="114"/>
      <c r="H15" s="20"/>
      <c r="J15" s="1" t="b">
        <f t="shared" ref="J15:J20" si="0">LEN(TRIM(E15))&gt;0</f>
        <v>0</v>
      </c>
      <c r="L15" s="12" t="s">
        <v>19</v>
      </c>
      <c r="M15" s="1" t="s">
        <v>20</v>
      </c>
    </row>
    <row r="16" spans="1:13" x14ac:dyDescent="0.3">
      <c r="A16" s="1"/>
      <c r="B16" s="19"/>
      <c r="D16" s="3" t="s">
        <v>5</v>
      </c>
      <c r="E16" s="112"/>
      <c r="F16" s="113"/>
      <c r="G16" s="114"/>
      <c r="H16" s="20"/>
      <c r="J16" s="1" t="b">
        <f t="shared" si="0"/>
        <v>0</v>
      </c>
      <c r="L16" s="9" t="s">
        <v>21</v>
      </c>
      <c r="M16" s="1" t="s">
        <v>22</v>
      </c>
    </row>
    <row r="17" spans="1:11" x14ac:dyDescent="0.3">
      <c r="A17" s="1"/>
      <c r="B17" s="19"/>
      <c r="D17" s="3" t="s">
        <v>6</v>
      </c>
      <c r="E17" s="112"/>
      <c r="F17" s="113"/>
      <c r="G17" s="114"/>
      <c r="H17" s="20"/>
      <c r="J17" s="1" t="b">
        <f t="shared" si="0"/>
        <v>0</v>
      </c>
    </row>
    <row r="18" spans="1:11" x14ac:dyDescent="0.3">
      <c r="A18" s="1"/>
      <c r="B18" s="19"/>
      <c r="D18" s="3" t="s">
        <v>7</v>
      </c>
      <c r="E18" s="112"/>
      <c r="F18" s="113"/>
      <c r="G18" s="114"/>
      <c r="H18" s="20"/>
      <c r="J18" s="1" t="b">
        <f t="shared" si="0"/>
        <v>0</v>
      </c>
    </row>
    <row r="19" spans="1:11" x14ac:dyDescent="0.3">
      <c r="A19" s="1"/>
      <c r="B19" s="19"/>
      <c r="D19" s="3" t="s">
        <v>8</v>
      </c>
      <c r="E19" s="112"/>
      <c r="F19" s="113"/>
      <c r="G19" s="114"/>
      <c r="H19" s="20"/>
      <c r="J19" s="1" t="b">
        <f t="shared" si="0"/>
        <v>0</v>
      </c>
    </row>
    <row r="20" spans="1:11" x14ac:dyDescent="0.3">
      <c r="A20" s="1"/>
      <c r="B20" s="19"/>
      <c r="D20" s="3" t="s">
        <v>9</v>
      </c>
      <c r="E20" s="112"/>
      <c r="F20" s="113"/>
      <c r="G20" s="114"/>
      <c r="H20" s="20"/>
      <c r="J20" s="1" t="b">
        <f t="shared" si="0"/>
        <v>0</v>
      </c>
    </row>
    <row r="21" spans="1:11" ht="15" customHeight="1" x14ac:dyDescent="0.3">
      <c r="A21" s="1"/>
      <c r="B21" s="19"/>
      <c r="H21" s="20"/>
    </row>
    <row r="22" spans="1:11" ht="18" customHeight="1" x14ac:dyDescent="0.3">
      <c r="A22" s="1"/>
      <c r="B22" s="19"/>
      <c r="C22" s="107" t="s">
        <v>10</v>
      </c>
      <c r="D22" s="107"/>
      <c r="E22" s="107"/>
      <c r="F22" s="107"/>
      <c r="G22" s="107"/>
      <c r="H22" s="20"/>
    </row>
    <row r="23" spans="1:11" ht="15.75" customHeight="1" x14ac:dyDescent="0.3">
      <c r="A23" s="1"/>
      <c r="B23" s="19"/>
      <c r="D23" s="3" t="s">
        <v>11</v>
      </c>
      <c r="E23" s="15"/>
      <c r="F23" s="6"/>
      <c r="G23" s="7"/>
      <c r="H23" s="20"/>
      <c r="J23" s="1" t="b">
        <f t="shared" ref="J23:J28" si="1">LEN(TRIM(E23))&gt;0</f>
        <v>0</v>
      </c>
    </row>
    <row r="24" spans="1:11" x14ac:dyDescent="0.3">
      <c r="A24" s="1"/>
      <c r="B24" s="19"/>
      <c r="D24" s="3" t="s">
        <v>12</v>
      </c>
      <c r="E24" s="15"/>
      <c r="F24" s="6"/>
      <c r="G24" s="7"/>
      <c r="H24" s="20"/>
      <c r="J24" s="1" t="b">
        <f t="shared" si="1"/>
        <v>0</v>
      </c>
    </row>
    <row r="25" spans="1:11" x14ac:dyDescent="0.3">
      <c r="A25" s="1"/>
      <c r="B25" s="19"/>
      <c r="D25" s="3" t="s">
        <v>26</v>
      </c>
      <c r="E25" s="15"/>
      <c r="F25" s="6"/>
      <c r="G25" s="7"/>
      <c r="H25" s="20"/>
      <c r="J25" s="1" t="b">
        <f t="shared" si="1"/>
        <v>0</v>
      </c>
    </row>
    <row r="26" spans="1:11" x14ac:dyDescent="0.3">
      <c r="A26" s="1"/>
      <c r="B26" s="19"/>
      <c r="D26" s="3" t="s">
        <v>13</v>
      </c>
      <c r="E26" s="15"/>
      <c r="F26" s="6"/>
      <c r="G26" s="7"/>
      <c r="H26" s="20"/>
      <c r="J26" s="1" t="b">
        <f t="shared" si="1"/>
        <v>0</v>
      </c>
    </row>
    <row r="27" spans="1:11" x14ac:dyDescent="0.3">
      <c r="A27" s="1"/>
      <c r="B27" s="19"/>
      <c r="H27" s="20"/>
    </row>
    <row r="28" spans="1:11" x14ac:dyDescent="0.3">
      <c r="A28" s="1"/>
      <c r="B28" s="108" t="s">
        <v>66</v>
      </c>
      <c r="C28" s="109"/>
      <c r="D28" s="110"/>
      <c r="E28" s="14"/>
      <c r="F28" s="6"/>
      <c r="G28" s="7"/>
      <c r="H28" s="20"/>
      <c r="J28" s="1" t="b">
        <f t="shared" si="1"/>
        <v>0</v>
      </c>
      <c r="K28" s="1" t="s">
        <v>74</v>
      </c>
    </row>
    <row r="29" spans="1:11" ht="18" x14ac:dyDescent="0.35">
      <c r="A29" s="1"/>
      <c r="B29" s="19"/>
      <c r="C29" s="5"/>
      <c r="D29" s="3"/>
      <c r="E29" s="25"/>
      <c r="H29" s="20"/>
      <c r="K29" s="1" t="s">
        <v>75</v>
      </c>
    </row>
    <row r="30" spans="1:11" ht="16.2" x14ac:dyDescent="0.35">
      <c r="A30" s="1"/>
      <c r="B30" s="19"/>
      <c r="C30" s="52" t="str">
        <f>IF(E28="Owner","","FSE Owner Details")</f>
        <v>FSE Owner Details</v>
      </c>
      <c r="D30" s="8"/>
      <c r="E30" s="39"/>
      <c r="H30" s="20"/>
    </row>
    <row r="31" spans="1:11" x14ac:dyDescent="0.3">
      <c r="A31" s="1"/>
      <c r="B31" s="19"/>
      <c r="D31" s="3" t="str">
        <f>IF(E28="Owner","","Name")</f>
        <v>Name</v>
      </c>
      <c r="E31" s="15"/>
      <c r="F31" s="6"/>
      <c r="G31" s="7"/>
      <c r="H31" s="20"/>
      <c r="J31" s="1" t="b">
        <f>OR($E$28=$K$28,LEN(TRIM(E31))&gt;0)</f>
        <v>0</v>
      </c>
    </row>
    <row r="32" spans="1:11" x14ac:dyDescent="0.3">
      <c r="A32" s="1"/>
      <c r="B32" s="19"/>
      <c r="D32" s="3" t="str">
        <f>IF(E28="Owner","","Address")</f>
        <v>Address</v>
      </c>
      <c r="E32" s="15"/>
      <c r="F32" s="6"/>
      <c r="G32" s="7"/>
      <c r="H32" s="20"/>
      <c r="J32" s="1" t="b">
        <f>OR($E$28=$K$28,LEN(TRIM(E32))&gt;0)</f>
        <v>0</v>
      </c>
    </row>
    <row r="33" spans="1:11" x14ac:dyDescent="0.3">
      <c r="A33" s="1"/>
      <c r="B33" s="19"/>
      <c r="D33" s="3" t="str">
        <f>IF(E28="Owner","","City")</f>
        <v>City</v>
      </c>
      <c r="E33" s="112"/>
      <c r="F33" s="113"/>
      <c r="G33" s="114"/>
      <c r="H33" s="20"/>
      <c r="J33" s="1" t="b">
        <f>OR($E$28=$K$28,LEN(TRIM(E33))&gt;0)</f>
        <v>0</v>
      </c>
    </row>
    <row r="34" spans="1:11" x14ac:dyDescent="0.3">
      <c r="A34" s="1"/>
      <c r="B34" s="19"/>
      <c r="D34" s="3" t="str">
        <f>IF(E28="Owner","","State/Province")</f>
        <v>State/Province</v>
      </c>
      <c r="E34" s="15"/>
      <c r="F34" s="6"/>
      <c r="G34" s="7"/>
      <c r="H34" s="20"/>
      <c r="J34" s="1" t="b">
        <f>OR($E$28=$K$28,LEN(TRIM(E34))&gt;0)</f>
        <v>0</v>
      </c>
    </row>
    <row r="35" spans="1:11" x14ac:dyDescent="0.3">
      <c r="A35" s="1"/>
      <c r="B35" s="19"/>
      <c r="D35" s="3" t="str">
        <f>IF(E28="Owner","","Zip Code")</f>
        <v>Zip Code</v>
      </c>
      <c r="E35" s="15"/>
      <c r="F35" s="6"/>
      <c r="G35" s="7"/>
      <c r="H35" s="20"/>
      <c r="J35" s="1" t="b">
        <f>OR($E$28=$K$28,LEN(TRIM(E35))&gt;0)</f>
        <v>0</v>
      </c>
    </row>
    <row r="36" spans="1:11" ht="7.5" customHeight="1" x14ac:dyDescent="0.3">
      <c r="A36" s="1"/>
      <c r="B36" s="19"/>
      <c r="H36" s="20"/>
    </row>
    <row r="37" spans="1:11" x14ac:dyDescent="0.3">
      <c r="A37" s="1"/>
      <c r="B37" s="19"/>
      <c r="C37" s="111" t="s">
        <v>84</v>
      </c>
      <c r="D37" s="111"/>
      <c r="E37" s="111"/>
      <c r="F37" s="111"/>
      <c r="G37" s="111"/>
      <c r="H37" s="20"/>
    </row>
    <row r="38" spans="1:11" x14ac:dyDescent="0.3">
      <c r="A38" s="1"/>
      <c r="B38" s="19"/>
      <c r="C38" s="26"/>
      <c r="D38" s="122"/>
      <c r="E38" s="123"/>
      <c r="F38" s="123"/>
      <c r="G38" s="124"/>
      <c r="H38" s="20"/>
      <c r="J38" s="1" t="b">
        <f>LEN(TRIM(D38))&gt;0</f>
        <v>0</v>
      </c>
    </row>
    <row r="39" spans="1:11" ht="7.5" customHeight="1" x14ac:dyDescent="0.3">
      <c r="A39" s="1"/>
      <c r="B39" s="19"/>
      <c r="H39" s="20"/>
    </row>
    <row r="40" spans="1:11" x14ac:dyDescent="0.3">
      <c r="A40" s="1"/>
      <c r="B40" s="19"/>
      <c r="C40" s="111" t="s">
        <v>68</v>
      </c>
      <c r="D40" s="111"/>
      <c r="E40" s="111"/>
      <c r="F40" s="111"/>
      <c r="G40" s="111"/>
      <c r="H40" s="20"/>
    </row>
    <row r="41" spans="1:11" x14ac:dyDescent="0.3">
      <c r="A41" s="1"/>
      <c r="B41" s="19"/>
      <c r="C41" s="26"/>
      <c r="D41" s="122"/>
      <c r="E41" s="123"/>
      <c r="F41" s="123"/>
      <c r="G41" s="124"/>
      <c r="H41" s="20"/>
      <c r="J41" s="1" t="b">
        <f>LEN(TRIM(D41))&gt;0</f>
        <v>0</v>
      </c>
    </row>
    <row r="42" spans="1:11" ht="7.5" customHeight="1" x14ac:dyDescent="0.3">
      <c r="A42" s="1"/>
      <c r="B42" s="19"/>
      <c r="H42" s="20"/>
    </row>
    <row r="43" spans="1:11" x14ac:dyDescent="0.3">
      <c r="A43" s="1"/>
      <c r="B43" s="19"/>
      <c r="C43" s="107" t="s">
        <v>67</v>
      </c>
      <c r="D43" s="107"/>
      <c r="E43" s="107"/>
      <c r="F43" s="107"/>
      <c r="G43" s="107"/>
      <c r="H43" s="20"/>
      <c r="K43" s="1" t="s">
        <v>91</v>
      </c>
    </row>
    <row r="44" spans="1:11" x14ac:dyDescent="0.3">
      <c r="A44" s="1"/>
      <c r="B44" s="19"/>
      <c r="C44" s="26"/>
      <c r="D44" s="119"/>
      <c r="E44" s="120"/>
      <c r="F44" s="120"/>
      <c r="G44" s="121"/>
      <c r="H44" s="20"/>
      <c r="J44" s="1" t="b">
        <f>NOT(ISBLANK(D44))</f>
        <v>0</v>
      </c>
      <c r="K44" s="1" t="s">
        <v>69</v>
      </c>
    </row>
    <row r="45" spans="1:11" ht="7.5" customHeight="1" x14ac:dyDescent="0.3">
      <c r="A45" s="1"/>
      <c r="B45" s="19"/>
      <c r="H45" s="20"/>
    </row>
    <row r="46" spans="1:11" x14ac:dyDescent="0.3">
      <c r="A46" s="1"/>
      <c r="B46" s="19"/>
      <c r="C46" s="107" t="s">
        <v>83</v>
      </c>
      <c r="D46" s="107"/>
      <c r="E46" s="107"/>
      <c r="F46" s="107"/>
      <c r="G46" s="107"/>
      <c r="H46" s="20"/>
      <c r="K46" s="1" t="s">
        <v>91</v>
      </c>
    </row>
    <row r="47" spans="1:11" x14ac:dyDescent="0.3">
      <c r="A47" s="1"/>
      <c r="B47" s="19"/>
      <c r="C47" s="26"/>
      <c r="D47" s="122"/>
      <c r="E47" s="123"/>
      <c r="F47" s="123"/>
      <c r="G47" s="124"/>
      <c r="H47" s="20"/>
      <c r="J47" s="1" t="b">
        <f>NOT(ISBLANK(D47))</f>
        <v>0</v>
      </c>
      <c r="K47" s="1" t="s">
        <v>115</v>
      </c>
    </row>
    <row r="48" spans="1:11" ht="7.5" customHeight="1" x14ac:dyDescent="0.3">
      <c r="A48" s="1"/>
      <c r="B48" s="19"/>
      <c r="H48" s="20"/>
    </row>
    <row r="49" spans="1:11" x14ac:dyDescent="0.3">
      <c r="A49" s="1"/>
      <c r="B49" s="19"/>
      <c r="C49" s="107" t="s">
        <v>14</v>
      </c>
      <c r="D49" s="107"/>
      <c r="E49" s="107"/>
      <c r="F49" s="107"/>
      <c r="G49" s="107"/>
      <c r="H49" s="20"/>
      <c r="K49" s="1" t="s">
        <v>39</v>
      </c>
    </row>
    <row r="50" spans="1:11" x14ac:dyDescent="0.3">
      <c r="A50" s="1"/>
      <c r="B50" s="19"/>
      <c r="C50" s="26"/>
      <c r="D50" s="119"/>
      <c r="E50" s="120"/>
      <c r="F50" s="120"/>
      <c r="G50" s="121"/>
      <c r="H50" s="20"/>
      <c r="J50" s="1" t="b">
        <f>NOT(ISBLANK(D50))</f>
        <v>0</v>
      </c>
    </row>
    <row r="51" spans="1:11" ht="7.5" customHeight="1" x14ac:dyDescent="0.3">
      <c r="A51" s="1"/>
      <c r="B51" s="19"/>
      <c r="H51" s="20"/>
    </row>
    <row r="52" spans="1:11" ht="18" x14ac:dyDescent="0.35">
      <c r="A52" s="1"/>
      <c r="B52" s="19"/>
      <c r="C52" s="5" t="s">
        <v>155</v>
      </c>
      <c r="H52" s="20"/>
    </row>
    <row r="53" spans="1:11" ht="7.5" customHeight="1" x14ac:dyDescent="0.3">
      <c r="A53" s="1"/>
      <c r="B53" s="19"/>
      <c r="H53" s="20"/>
    </row>
    <row r="54" spans="1:11" x14ac:dyDescent="0.3">
      <c r="A54" s="1"/>
      <c r="B54" s="19"/>
      <c r="C54" s="16"/>
      <c r="D54" s="1" t="s">
        <v>73</v>
      </c>
      <c r="H54" s="20"/>
      <c r="J54" s="1">
        <f>C54</f>
        <v>0</v>
      </c>
      <c r="K54" s="1" t="b">
        <v>1</v>
      </c>
    </row>
    <row r="55" spans="1:11" x14ac:dyDescent="0.3">
      <c r="A55" s="1"/>
      <c r="B55" s="19"/>
      <c r="D55" s="4" t="s">
        <v>72</v>
      </c>
      <c r="H55" s="20"/>
      <c r="K55" s="1" t="b">
        <v>0</v>
      </c>
    </row>
    <row r="56" spans="1:11" ht="7.5" customHeight="1" x14ac:dyDescent="0.3">
      <c r="A56" s="1"/>
      <c r="B56" s="19"/>
      <c r="H56" s="20"/>
    </row>
    <row r="57" spans="1:11" x14ac:dyDescent="0.3">
      <c r="A57" s="1"/>
      <c r="B57" s="19"/>
      <c r="C57" s="16"/>
      <c r="D57" s="1" t="s">
        <v>71</v>
      </c>
      <c r="H57" s="20"/>
      <c r="J57" s="1">
        <f>C57</f>
        <v>0</v>
      </c>
    </row>
    <row r="58" spans="1:11" ht="7.5" customHeight="1" x14ac:dyDescent="0.3">
      <c r="A58" s="1"/>
      <c r="B58" s="19"/>
      <c r="H58" s="20"/>
    </row>
    <row r="59" spans="1:11" x14ac:dyDescent="0.3">
      <c r="A59" s="1"/>
      <c r="B59" s="19"/>
      <c r="C59" s="16"/>
      <c r="D59" s="1" t="s">
        <v>34</v>
      </c>
      <c r="H59" s="20"/>
      <c r="J59" s="1">
        <f>C59</f>
        <v>0</v>
      </c>
    </row>
    <row r="60" spans="1:11" x14ac:dyDescent="0.3">
      <c r="A60" s="1"/>
      <c r="B60" s="19"/>
      <c r="D60" s="4" t="s">
        <v>33</v>
      </c>
      <c r="H60" s="20"/>
    </row>
    <row r="61" spans="1:11" ht="7.5" customHeight="1" x14ac:dyDescent="0.3">
      <c r="A61" s="1"/>
      <c r="B61" s="19"/>
      <c r="H61" s="20"/>
    </row>
    <row r="62" spans="1:11" x14ac:dyDescent="0.3">
      <c r="A62" s="1"/>
      <c r="B62" s="19"/>
      <c r="C62" s="16"/>
      <c r="D62" s="1" t="s">
        <v>35</v>
      </c>
      <c r="H62" s="20"/>
      <c r="J62" s="1">
        <f>C62</f>
        <v>0</v>
      </c>
    </row>
    <row r="63" spans="1:11" ht="7.5" customHeight="1" x14ac:dyDescent="0.3">
      <c r="A63" s="1"/>
      <c r="B63" s="19"/>
      <c r="H63" s="20"/>
    </row>
    <row r="64" spans="1:11" x14ac:dyDescent="0.3">
      <c r="A64" s="1"/>
      <c r="B64" s="19"/>
      <c r="C64" s="16"/>
      <c r="D64" s="1" t="s">
        <v>32</v>
      </c>
      <c r="H64" s="20"/>
      <c r="J64" s="1">
        <f>C64</f>
        <v>0</v>
      </c>
    </row>
    <row r="65" spans="1:10" ht="7.5" customHeight="1" x14ac:dyDescent="0.3">
      <c r="A65" s="1"/>
      <c r="B65" s="19"/>
      <c r="H65" s="20"/>
    </row>
    <row r="66" spans="1:10" x14ac:dyDescent="0.3">
      <c r="A66" s="1"/>
      <c r="B66" s="19"/>
      <c r="C66" s="16"/>
      <c r="D66" s="1" t="s">
        <v>149</v>
      </c>
      <c r="H66" s="20"/>
      <c r="J66" s="1">
        <f>C66</f>
        <v>0</v>
      </c>
    </row>
    <row r="67" spans="1:10" x14ac:dyDescent="0.3">
      <c r="A67" s="1"/>
      <c r="B67" s="19"/>
      <c r="D67" s="4" t="s">
        <v>150</v>
      </c>
      <c r="H67" s="20"/>
    </row>
    <row r="68" spans="1:10" ht="7.5" customHeight="1" x14ac:dyDescent="0.3">
      <c r="A68" s="1"/>
      <c r="B68" s="19"/>
      <c r="H68" s="20"/>
    </row>
    <row r="69" spans="1:10" ht="18" x14ac:dyDescent="0.35">
      <c r="A69" s="1"/>
      <c r="B69" s="19"/>
      <c r="C69" s="118" t="s">
        <v>151</v>
      </c>
      <c r="D69" s="118"/>
      <c r="E69" s="118"/>
      <c r="F69" s="118"/>
      <c r="G69" s="118"/>
      <c r="H69" s="20"/>
    </row>
    <row r="70" spans="1:10" x14ac:dyDescent="0.3">
      <c r="A70" s="1"/>
      <c r="B70" s="19"/>
      <c r="C70" s="53" t="s">
        <v>152</v>
      </c>
      <c r="H70" s="20"/>
    </row>
    <row r="71" spans="1:10" x14ac:dyDescent="0.3">
      <c r="A71" s="1"/>
      <c r="B71" s="19"/>
      <c r="C71" s="53" t="s">
        <v>153</v>
      </c>
      <c r="H71" s="20"/>
    </row>
    <row r="72" spans="1:10" x14ac:dyDescent="0.3">
      <c r="A72" s="1"/>
      <c r="B72" s="19"/>
      <c r="C72" s="53" t="s">
        <v>154</v>
      </c>
      <c r="H72" s="20"/>
    </row>
    <row r="73" spans="1:10" ht="7.5" customHeight="1" x14ac:dyDescent="0.3">
      <c r="A73" s="1"/>
      <c r="B73" s="19"/>
      <c r="H73" s="20"/>
    </row>
    <row r="74" spans="1:10" ht="18" x14ac:dyDescent="0.35">
      <c r="A74" s="1"/>
      <c r="B74" s="19"/>
      <c r="C74" s="5" t="s">
        <v>164</v>
      </c>
      <c r="H74" s="20"/>
    </row>
    <row r="75" spans="1:10" ht="7.5" customHeight="1" x14ac:dyDescent="0.3">
      <c r="A75" s="1"/>
      <c r="B75" s="19"/>
      <c r="H75" s="20"/>
    </row>
    <row r="76" spans="1:10" x14ac:dyDescent="0.3">
      <c r="A76" s="1"/>
      <c r="B76" s="19"/>
      <c r="C76" s="17"/>
      <c r="D76" s="115" t="s">
        <v>76</v>
      </c>
      <c r="E76" s="116"/>
      <c r="F76" s="116"/>
      <c r="G76" s="116"/>
      <c r="H76" s="20"/>
      <c r="J76" s="1">
        <f>C76</f>
        <v>0</v>
      </c>
    </row>
    <row r="77" spans="1:10" x14ac:dyDescent="0.3">
      <c r="A77" s="1"/>
      <c r="B77" s="19"/>
      <c r="D77" s="4" t="s">
        <v>129</v>
      </c>
      <c r="H77" s="20"/>
    </row>
    <row r="78" spans="1:10" ht="7.5" customHeight="1" x14ac:dyDescent="0.3">
      <c r="A78" s="1"/>
      <c r="B78" s="19"/>
      <c r="H78" s="20"/>
    </row>
    <row r="79" spans="1:10" x14ac:dyDescent="0.3">
      <c r="A79" s="1"/>
      <c r="B79" s="19"/>
      <c r="C79" s="17"/>
      <c r="D79" s="115" t="s">
        <v>130</v>
      </c>
      <c r="E79" s="116"/>
      <c r="F79" s="116"/>
      <c r="G79" s="116"/>
      <c r="H79" s="20"/>
      <c r="J79" s="1">
        <f>C79</f>
        <v>0</v>
      </c>
    </row>
    <row r="80" spans="1:10" x14ac:dyDescent="0.3">
      <c r="A80" s="1"/>
      <c r="B80" s="19"/>
      <c r="D80" s="4" t="s">
        <v>80</v>
      </c>
      <c r="H80" s="20"/>
    </row>
    <row r="81" spans="1:11" ht="7.5" customHeight="1" x14ac:dyDescent="0.3">
      <c r="A81" s="1"/>
      <c r="B81" s="19"/>
      <c r="H81" s="20"/>
    </row>
    <row r="82" spans="1:11" x14ac:dyDescent="0.3">
      <c r="A82" s="1"/>
      <c r="B82" s="19"/>
      <c r="C82" s="17"/>
      <c r="D82" s="115" t="s">
        <v>131</v>
      </c>
      <c r="E82" s="116"/>
      <c r="F82" s="116"/>
      <c r="G82" s="116"/>
      <c r="H82" s="20"/>
      <c r="J82" s="1">
        <f>C82</f>
        <v>0</v>
      </c>
    </row>
    <row r="83" spans="1:11" x14ac:dyDescent="0.3">
      <c r="A83" s="1"/>
      <c r="B83" s="19"/>
      <c r="D83" s="4" t="s">
        <v>132</v>
      </c>
      <c r="H83" s="20"/>
    </row>
    <row r="84" spans="1:11" ht="7.5" customHeight="1" x14ac:dyDescent="0.3">
      <c r="A84" s="1"/>
      <c r="B84" s="19"/>
      <c r="H84" s="20"/>
    </row>
    <row r="85" spans="1:11" x14ac:dyDescent="0.3">
      <c r="A85" s="1"/>
      <c r="B85" s="19"/>
      <c r="C85" s="107" t="s">
        <v>77</v>
      </c>
      <c r="D85" s="107"/>
      <c r="E85" s="107"/>
      <c r="F85" s="107"/>
      <c r="G85" s="107"/>
      <c r="H85" s="20"/>
      <c r="K85" s="1" t="s">
        <v>78</v>
      </c>
    </row>
    <row r="86" spans="1:11" x14ac:dyDescent="0.3">
      <c r="A86" s="1"/>
      <c r="B86" s="19"/>
      <c r="C86" s="26"/>
      <c r="D86" s="125"/>
      <c r="E86" s="126"/>
      <c r="F86" s="126"/>
      <c r="G86" s="127"/>
      <c r="H86" s="20"/>
      <c r="J86" s="1" t="b">
        <f>NOT(ISBLANK(D86))</f>
        <v>0</v>
      </c>
      <c r="K86" s="1" t="s">
        <v>82</v>
      </c>
    </row>
    <row r="87" spans="1:11" ht="7.5" customHeight="1" x14ac:dyDescent="0.3">
      <c r="A87" s="1"/>
      <c r="B87" s="19"/>
      <c r="H87" s="20"/>
    </row>
    <row r="88" spans="1:11" x14ac:dyDescent="0.3">
      <c r="A88" s="1"/>
      <c r="B88" s="19"/>
      <c r="C88" s="107" t="s">
        <v>183</v>
      </c>
      <c r="D88" s="107"/>
      <c r="E88" s="107"/>
      <c r="F88" s="107"/>
      <c r="G88" s="107"/>
      <c r="H88" s="20"/>
      <c r="K88" s="1" t="s">
        <v>91</v>
      </c>
    </row>
    <row r="89" spans="1:11" x14ac:dyDescent="0.3">
      <c r="A89" s="1"/>
      <c r="B89" s="19"/>
      <c r="C89" s="26"/>
      <c r="D89" s="125"/>
      <c r="E89" s="126"/>
      <c r="F89" s="126"/>
      <c r="G89" s="127"/>
      <c r="H89" s="20"/>
      <c r="J89" s="1" t="b">
        <f>NOT(ISBLANK(D89))</f>
        <v>0</v>
      </c>
      <c r="K89" s="1" t="s">
        <v>116</v>
      </c>
    </row>
    <row r="90" spans="1:11" ht="7.5" customHeight="1" x14ac:dyDescent="0.3">
      <c r="A90" s="1"/>
      <c r="B90" s="19"/>
      <c r="H90" s="20"/>
    </row>
    <row r="91" spans="1:11" x14ac:dyDescent="0.3">
      <c r="A91" s="1"/>
      <c r="B91" s="19"/>
      <c r="C91" s="107" t="s">
        <v>156</v>
      </c>
      <c r="D91" s="107"/>
      <c r="E91" s="107"/>
      <c r="F91" s="107"/>
      <c r="G91" s="107"/>
      <c r="H91" s="20"/>
      <c r="K91" s="1" t="s">
        <v>91</v>
      </c>
    </row>
    <row r="92" spans="1:11" x14ac:dyDescent="0.3">
      <c r="A92" s="1"/>
      <c r="B92" s="19"/>
      <c r="C92" s="26"/>
      <c r="D92" s="125"/>
      <c r="E92" s="126"/>
      <c r="F92" s="126"/>
      <c r="G92" s="127"/>
      <c r="H92" s="20"/>
      <c r="J92" s="1" t="b">
        <f>NOT(ISBLANK(D92))</f>
        <v>0</v>
      </c>
      <c r="K92" s="1" t="s">
        <v>117</v>
      </c>
    </row>
    <row r="93" spans="1:11" ht="7.5" customHeight="1" x14ac:dyDescent="0.3">
      <c r="A93" s="1"/>
      <c r="B93" s="19"/>
      <c r="H93" s="20"/>
    </row>
    <row r="94" spans="1:11" x14ac:dyDescent="0.3">
      <c r="A94" s="1"/>
      <c r="B94" s="19"/>
      <c r="C94" s="107" t="s">
        <v>14</v>
      </c>
      <c r="D94" s="107"/>
      <c r="E94" s="107"/>
      <c r="F94" s="107"/>
      <c r="G94" s="107"/>
      <c r="H94" s="20"/>
      <c r="K94" s="1" t="s">
        <v>39</v>
      </c>
    </row>
    <row r="95" spans="1:11" x14ac:dyDescent="0.3">
      <c r="A95" s="1"/>
      <c r="B95" s="19"/>
      <c r="C95" s="26"/>
      <c r="D95" s="125"/>
      <c r="E95" s="126"/>
      <c r="F95" s="126"/>
      <c r="G95" s="127"/>
      <c r="H95" s="20"/>
      <c r="J95" s="1" t="b">
        <f>NOT(ISBLANK(D95))</f>
        <v>0</v>
      </c>
      <c r="K95" s="1" t="s">
        <v>79</v>
      </c>
    </row>
    <row r="96" spans="1:11" ht="16.2" thickBot="1" x14ac:dyDescent="0.35">
      <c r="A96" s="1"/>
      <c r="B96" s="21"/>
      <c r="C96" s="22"/>
      <c r="D96" s="22"/>
      <c r="E96" s="22"/>
      <c r="F96" s="22"/>
      <c r="G96" s="22"/>
      <c r="H96" s="23"/>
    </row>
    <row r="97" spans="1:11" ht="16.2" x14ac:dyDescent="0.35">
      <c r="A97" s="1"/>
      <c r="C97" s="79" t="s">
        <v>157</v>
      </c>
      <c r="G97" s="8" t="str">
        <f>Update</f>
        <v>Template Updated 2025-08-05</v>
      </c>
    </row>
    <row r="98" spans="1:11" x14ac:dyDescent="0.3">
      <c r="A98" s="1"/>
      <c r="K98" s="1" t="s">
        <v>205</v>
      </c>
    </row>
    <row r="99" spans="1:11" x14ac:dyDescent="0.3">
      <c r="K99" s="1" t="s">
        <v>206</v>
      </c>
    </row>
    <row r="100" spans="1:11" x14ac:dyDescent="0.3">
      <c r="K100" s="1" t="s">
        <v>207</v>
      </c>
    </row>
    <row r="101" spans="1:11" x14ac:dyDescent="0.3">
      <c r="K101" s="1" t="s">
        <v>208</v>
      </c>
    </row>
    <row r="102" spans="1:11" x14ac:dyDescent="0.3">
      <c r="K102" s="1" t="s">
        <v>209</v>
      </c>
    </row>
    <row r="103" spans="1:11" x14ac:dyDescent="0.3">
      <c r="K103" s="1" t="s">
        <v>210</v>
      </c>
    </row>
    <row r="104" spans="1:11" x14ac:dyDescent="0.3">
      <c r="K104" s="1" t="s">
        <v>211</v>
      </c>
    </row>
    <row r="105" spans="1:11" x14ac:dyDescent="0.3">
      <c r="K105" s="1" t="s">
        <v>212</v>
      </c>
    </row>
    <row r="106" spans="1:11" x14ac:dyDescent="0.3">
      <c r="K106" s="1" t="s">
        <v>213</v>
      </c>
    </row>
    <row r="107" spans="1:11" x14ac:dyDescent="0.3">
      <c r="K107" s="1" t="s">
        <v>214</v>
      </c>
    </row>
    <row r="108" spans="1:11" x14ac:dyDescent="0.3">
      <c r="K108" s="1" t="s">
        <v>215</v>
      </c>
    </row>
    <row r="109" spans="1:11" x14ac:dyDescent="0.3">
      <c r="K109" s="1" t="s">
        <v>216</v>
      </c>
    </row>
    <row r="110" spans="1:11" x14ac:dyDescent="0.3">
      <c r="K110" s="1" t="s">
        <v>217</v>
      </c>
    </row>
    <row r="111" spans="1:11" x14ac:dyDescent="0.3">
      <c r="K111" s="1" t="s">
        <v>218</v>
      </c>
    </row>
    <row r="112" spans="1:11" x14ac:dyDescent="0.3">
      <c r="K112" s="1" t="s">
        <v>219</v>
      </c>
    </row>
    <row r="113" spans="11:11" x14ac:dyDescent="0.3">
      <c r="K113" s="1" t="s">
        <v>220</v>
      </c>
    </row>
    <row r="114" spans="11:11" x14ac:dyDescent="0.3">
      <c r="K114" s="1" t="s">
        <v>221</v>
      </c>
    </row>
    <row r="115" spans="11:11" x14ac:dyDescent="0.3">
      <c r="K115" s="1" t="s">
        <v>222</v>
      </c>
    </row>
    <row r="116" spans="11:11" x14ac:dyDescent="0.3">
      <c r="K116" s="1" t="s">
        <v>223</v>
      </c>
    </row>
    <row r="117" spans="11:11" x14ac:dyDescent="0.3">
      <c r="K117" s="1" t="s">
        <v>224</v>
      </c>
    </row>
    <row r="118" spans="11:11" x14ac:dyDescent="0.3">
      <c r="K118" s="1" t="s">
        <v>225</v>
      </c>
    </row>
    <row r="119" spans="11:11" x14ac:dyDescent="0.3">
      <c r="K119" s="1" t="s">
        <v>226</v>
      </c>
    </row>
    <row r="120" spans="11:11" x14ac:dyDescent="0.3">
      <c r="K120" s="1" t="s">
        <v>227</v>
      </c>
    </row>
    <row r="121" spans="11:11" x14ac:dyDescent="0.3">
      <c r="K121" s="1" t="s">
        <v>228</v>
      </c>
    </row>
    <row r="122" spans="11:11" x14ac:dyDescent="0.3">
      <c r="K122" s="1" t="s">
        <v>229</v>
      </c>
    </row>
    <row r="123" spans="11:11" x14ac:dyDescent="0.3">
      <c r="K123" s="1" t="s">
        <v>230</v>
      </c>
    </row>
    <row r="124" spans="11:11" x14ac:dyDescent="0.3">
      <c r="K124" s="1" t="s">
        <v>231</v>
      </c>
    </row>
    <row r="125" spans="11:11" x14ac:dyDescent="0.3">
      <c r="K125" s="1" t="s">
        <v>232</v>
      </c>
    </row>
    <row r="126" spans="11:11" x14ac:dyDescent="0.3">
      <c r="K126" s="1" t="s">
        <v>233</v>
      </c>
    </row>
    <row r="127" spans="11:11" x14ac:dyDescent="0.3">
      <c r="K127" s="1" t="s">
        <v>234</v>
      </c>
    </row>
    <row r="128" spans="11:11" x14ac:dyDescent="0.3">
      <c r="K128" s="1" t="s">
        <v>235</v>
      </c>
    </row>
    <row r="129" spans="11:11" x14ac:dyDescent="0.3">
      <c r="K129" s="1" t="s">
        <v>236</v>
      </c>
    </row>
    <row r="130" spans="11:11" x14ac:dyDescent="0.3">
      <c r="K130" s="1" t="s">
        <v>237</v>
      </c>
    </row>
    <row r="131" spans="11:11" x14ac:dyDescent="0.3">
      <c r="K131" s="1" t="s">
        <v>238</v>
      </c>
    </row>
    <row r="132" spans="11:11" x14ac:dyDescent="0.3">
      <c r="K132" s="1" t="s">
        <v>239</v>
      </c>
    </row>
    <row r="133" spans="11:11" x14ac:dyDescent="0.3">
      <c r="K133" s="1" t="s">
        <v>240</v>
      </c>
    </row>
    <row r="134" spans="11:11" x14ac:dyDescent="0.3">
      <c r="K134" s="1" t="s">
        <v>241</v>
      </c>
    </row>
    <row r="135" spans="11:11" x14ac:dyDescent="0.3">
      <c r="K135" s="1" t="s">
        <v>242</v>
      </c>
    </row>
    <row r="136" spans="11:11" x14ac:dyDescent="0.3">
      <c r="K136" s="1" t="s">
        <v>243</v>
      </c>
    </row>
    <row r="137" spans="11:11" x14ac:dyDescent="0.3">
      <c r="K137" s="1" t="s">
        <v>244</v>
      </c>
    </row>
    <row r="138" spans="11:11" x14ac:dyDescent="0.3">
      <c r="K138" s="1" t="s">
        <v>245</v>
      </c>
    </row>
    <row r="139" spans="11:11" x14ac:dyDescent="0.3">
      <c r="K139" s="1" t="s">
        <v>246</v>
      </c>
    </row>
    <row r="140" spans="11:11" x14ac:dyDescent="0.3">
      <c r="K140" s="1" t="s">
        <v>247</v>
      </c>
    </row>
    <row r="141" spans="11:11" x14ac:dyDescent="0.3">
      <c r="K141" s="1" t="s">
        <v>248</v>
      </c>
    </row>
    <row r="142" spans="11:11" x14ac:dyDescent="0.3">
      <c r="K142" s="1" t="s">
        <v>249</v>
      </c>
    </row>
    <row r="143" spans="11:11" x14ac:dyDescent="0.3">
      <c r="K143" s="1" t="s">
        <v>250</v>
      </c>
    </row>
    <row r="144" spans="11:11" x14ac:dyDescent="0.3">
      <c r="K144" s="1" t="s">
        <v>251</v>
      </c>
    </row>
    <row r="145" spans="11:11" x14ac:dyDescent="0.3">
      <c r="K145" s="1" t="s">
        <v>252</v>
      </c>
    </row>
    <row r="146" spans="11:11" x14ac:dyDescent="0.3">
      <c r="K146" s="1" t="s">
        <v>253</v>
      </c>
    </row>
    <row r="147" spans="11:11" x14ac:dyDescent="0.3">
      <c r="K147" s="1" t="s">
        <v>254</v>
      </c>
    </row>
    <row r="148" spans="11:11" x14ac:dyDescent="0.3">
      <c r="K148" s="1" t="s">
        <v>255</v>
      </c>
    </row>
    <row r="149" spans="11:11" x14ac:dyDescent="0.3">
      <c r="K149" s="1" t="s">
        <v>256</v>
      </c>
    </row>
    <row r="150" spans="11:11" x14ac:dyDescent="0.3">
      <c r="K150" s="1" t="s">
        <v>257</v>
      </c>
    </row>
    <row r="151" spans="11:11" x14ac:dyDescent="0.3">
      <c r="K151" s="1" t="s">
        <v>258</v>
      </c>
    </row>
    <row r="152" spans="11:11" x14ac:dyDescent="0.3">
      <c r="K152" s="1" t="s">
        <v>259</v>
      </c>
    </row>
    <row r="153" spans="11:11" x14ac:dyDescent="0.3">
      <c r="K153" s="1" t="s">
        <v>260</v>
      </c>
    </row>
    <row r="154" spans="11:11" x14ac:dyDescent="0.3">
      <c r="K154" s="1" t="s">
        <v>261</v>
      </c>
    </row>
    <row r="155" spans="11:11" x14ac:dyDescent="0.3">
      <c r="K155" s="1" t="s">
        <v>262</v>
      </c>
    </row>
    <row r="156" spans="11:11" x14ac:dyDescent="0.3">
      <c r="K156" s="1" t="s">
        <v>263</v>
      </c>
    </row>
    <row r="157" spans="11:11" x14ac:dyDescent="0.3">
      <c r="K157" s="1" t="s">
        <v>264</v>
      </c>
    </row>
    <row r="158" spans="11:11" x14ac:dyDescent="0.3">
      <c r="K158" s="1" t="s">
        <v>265</v>
      </c>
    </row>
    <row r="159" spans="11:11" x14ac:dyDescent="0.3">
      <c r="K159" s="1" t="s">
        <v>266</v>
      </c>
    </row>
    <row r="160" spans="11:11" x14ac:dyDescent="0.3">
      <c r="K160" s="1" t="s">
        <v>267</v>
      </c>
    </row>
    <row r="161" spans="11:11" x14ac:dyDescent="0.3">
      <c r="K161" s="1" t="s">
        <v>268</v>
      </c>
    </row>
    <row r="162" spans="11:11" x14ac:dyDescent="0.3">
      <c r="K162" s="1" t="s">
        <v>269</v>
      </c>
    </row>
    <row r="163" spans="11:11" x14ac:dyDescent="0.3">
      <c r="K163" s="1" t="s">
        <v>270</v>
      </c>
    </row>
    <row r="164" spans="11:11" x14ac:dyDescent="0.3">
      <c r="K164" s="1" t="s">
        <v>271</v>
      </c>
    </row>
    <row r="165" spans="11:11" x14ac:dyDescent="0.3">
      <c r="K165" s="1" t="s">
        <v>272</v>
      </c>
    </row>
    <row r="166" spans="11:11" x14ac:dyDescent="0.3">
      <c r="K166" s="1" t="s">
        <v>273</v>
      </c>
    </row>
    <row r="167" spans="11:11" x14ac:dyDescent="0.3">
      <c r="K167" s="1" t="s">
        <v>274</v>
      </c>
    </row>
    <row r="168" spans="11:11" x14ac:dyDescent="0.3">
      <c r="K168" s="1" t="s">
        <v>275</v>
      </c>
    </row>
    <row r="169" spans="11:11" x14ac:dyDescent="0.3">
      <c r="K169" s="1" t="s">
        <v>276</v>
      </c>
    </row>
    <row r="170" spans="11:11" x14ac:dyDescent="0.3">
      <c r="K170" s="1" t="s">
        <v>277</v>
      </c>
    </row>
    <row r="171" spans="11:11" x14ac:dyDescent="0.3">
      <c r="K171" s="1" t="s">
        <v>278</v>
      </c>
    </row>
    <row r="172" spans="11:11" x14ac:dyDescent="0.3">
      <c r="K172" s="1" t="s">
        <v>279</v>
      </c>
    </row>
    <row r="173" spans="11:11" x14ac:dyDescent="0.3">
      <c r="K173" s="1" t="s">
        <v>280</v>
      </c>
    </row>
    <row r="174" spans="11:11" x14ac:dyDescent="0.3">
      <c r="K174" s="1" t="s">
        <v>281</v>
      </c>
    </row>
    <row r="175" spans="11:11" x14ac:dyDescent="0.3">
      <c r="K175" s="1" t="s">
        <v>282</v>
      </c>
    </row>
    <row r="176" spans="11:11" x14ac:dyDescent="0.3">
      <c r="K176" s="1" t="s">
        <v>283</v>
      </c>
    </row>
    <row r="177" spans="11:11" x14ac:dyDescent="0.3">
      <c r="K177" s="1" t="s">
        <v>284</v>
      </c>
    </row>
    <row r="178" spans="11:11" x14ac:dyDescent="0.3">
      <c r="K178" s="1" t="s">
        <v>285</v>
      </c>
    </row>
    <row r="179" spans="11:11" x14ac:dyDescent="0.3">
      <c r="K179" s="1" t="s">
        <v>286</v>
      </c>
    </row>
    <row r="180" spans="11:11" x14ac:dyDescent="0.3">
      <c r="K180" s="1" t="s">
        <v>287</v>
      </c>
    </row>
    <row r="181" spans="11:11" x14ac:dyDescent="0.3">
      <c r="K181" s="1" t="s">
        <v>288</v>
      </c>
    </row>
    <row r="182" spans="11:11" x14ac:dyDescent="0.3">
      <c r="K182" s="1" t="s">
        <v>289</v>
      </c>
    </row>
    <row r="183" spans="11:11" x14ac:dyDescent="0.3">
      <c r="K183" s="1" t="s">
        <v>290</v>
      </c>
    </row>
    <row r="184" spans="11:11" x14ac:dyDescent="0.3">
      <c r="K184" s="1" t="s">
        <v>291</v>
      </c>
    </row>
    <row r="185" spans="11:11" x14ac:dyDescent="0.3">
      <c r="K185" s="1" t="s">
        <v>292</v>
      </c>
    </row>
    <row r="186" spans="11:11" x14ac:dyDescent="0.3">
      <c r="K186" s="1" t="s">
        <v>293</v>
      </c>
    </row>
    <row r="187" spans="11:11" x14ac:dyDescent="0.3">
      <c r="K187" s="1" t="s">
        <v>294</v>
      </c>
    </row>
    <row r="188" spans="11:11" x14ac:dyDescent="0.3">
      <c r="K188" s="1" t="s">
        <v>295</v>
      </c>
    </row>
    <row r="189" spans="11:11" x14ac:dyDescent="0.3">
      <c r="K189" s="1" t="s">
        <v>296</v>
      </c>
    </row>
    <row r="190" spans="11:11" x14ac:dyDescent="0.3">
      <c r="K190" s="1" t="s">
        <v>297</v>
      </c>
    </row>
    <row r="191" spans="11:11" x14ac:dyDescent="0.3">
      <c r="K191" s="1" t="s">
        <v>298</v>
      </c>
    </row>
    <row r="192" spans="11:11" x14ac:dyDescent="0.3">
      <c r="K192" s="1" t="s">
        <v>299</v>
      </c>
    </row>
    <row r="193" spans="11:11" x14ac:dyDescent="0.3">
      <c r="K193" s="1" t="s">
        <v>300</v>
      </c>
    </row>
    <row r="194" spans="11:11" x14ac:dyDescent="0.3">
      <c r="K194" s="1" t="s">
        <v>301</v>
      </c>
    </row>
    <row r="195" spans="11:11" x14ac:dyDescent="0.3">
      <c r="K195" s="1" t="s">
        <v>302</v>
      </c>
    </row>
    <row r="196" spans="11:11" x14ac:dyDescent="0.3">
      <c r="K196" s="1" t="s">
        <v>303</v>
      </c>
    </row>
    <row r="197" spans="11:11" x14ac:dyDescent="0.3">
      <c r="K197" s="1" t="s">
        <v>304</v>
      </c>
    </row>
    <row r="198" spans="11:11" x14ac:dyDescent="0.3">
      <c r="K198" s="1" t="s">
        <v>305</v>
      </c>
    </row>
    <row r="199" spans="11:11" x14ac:dyDescent="0.3">
      <c r="K199" s="1" t="s">
        <v>306</v>
      </c>
    </row>
    <row r="200" spans="11:11" x14ac:dyDescent="0.3">
      <c r="K200" s="1" t="s">
        <v>307</v>
      </c>
    </row>
    <row r="201" spans="11:11" x14ac:dyDescent="0.3">
      <c r="K201" s="1" t="s">
        <v>308</v>
      </c>
    </row>
    <row r="202" spans="11:11" x14ac:dyDescent="0.3">
      <c r="K202" s="1" t="s">
        <v>309</v>
      </c>
    </row>
    <row r="203" spans="11:11" x14ac:dyDescent="0.3">
      <c r="K203" s="1" t="s">
        <v>310</v>
      </c>
    </row>
    <row r="204" spans="11:11" x14ac:dyDescent="0.3">
      <c r="K204" s="1" t="s">
        <v>311</v>
      </c>
    </row>
    <row r="205" spans="11:11" x14ac:dyDescent="0.3">
      <c r="K205" s="1" t="s">
        <v>312</v>
      </c>
    </row>
    <row r="206" spans="11:11" x14ac:dyDescent="0.3">
      <c r="K206" s="1" t="s">
        <v>313</v>
      </c>
    </row>
    <row r="207" spans="11:11" x14ac:dyDescent="0.3">
      <c r="K207" s="1" t="s">
        <v>314</v>
      </c>
    </row>
    <row r="208" spans="11:11" x14ac:dyDescent="0.3">
      <c r="K208" s="1" t="s">
        <v>315</v>
      </c>
    </row>
    <row r="209" spans="11:11" x14ac:dyDescent="0.3">
      <c r="K209" s="1" t="s">
        <v>316</v>
      </c>
    </row>
    <row r="210" spans="11:11" x14ac:dyDescent="0.3">
      <c r="K210" s="1" t="s">
        <v>317</v>
      </c>
    </row>
    <row r="211" spans="11:11" x14ac:dyDescent="0.3">
      <c r="K211" s="1" t="s">
        <v>318</v>
      </c>
    </row>
    <row r="212" spans="11:11" x14ac:dyDescent="0.3">
      <c r="K212" s="1" t="s">
        <v>319</v>
      </c>
    </row>
    <row r="213" spans="11:11" x14ac:dyDescent="0.3">
      <c r="K213" s="1" t="s">
        <v>320</v>
      </c>
    </row>
    <row r="214" spans="11:11" x14ac:dyDescent="0.3">
      <c r="K214" s="1" t="s">
        <v>321</v>
      </c>
    </row>
    <row r="215" spans="11:11" x14ac:dyDescent="0.3">
      <c r="K215" s="1" t="s">
        <v>322</v>
      </c>
    </row>
    <row r="216" spans="11:11" x14ac:dyDescent="0.3">
      <c r="K216" s="1" t="s">
        <v>323</v>
      </c>
    </row>
    <row r="217" spans="11:11" x14ac:dyDescent="0.3">
      <c r="K217" s="1" t="s">
        <v>324</v>
      </c>
    </row>
    <row r="218" spans="11:11" x14ac:dyDescent="0.3">
      <c r="K218" s="1" t="s">
        <v>325</v>
      </c>
    </row>
    <row r="219" spans="11:11" x14ac:dyDescent="0.3">
      <c r="K219" s="1" t="s">
        <v>326</v>
      </c>
    </row>
    <row r="220" spans="11:11" x14ac:dyDescent="0.3">
      <c r="K220" s="1" t="s">
        <v>327</v>
      </c>
    </row>
    <row r="221" spans="11:11" x14ac:dyDescent="0.3">
      <c r="K221" s="1" t="s">
        <v>328</v>
      </c>
    </row>
    <row r="222" spans="11:11" x14ac:dyDescent="0.3">
      <c r="K222" s="1" t="s">
        <v>329</v>
      </c>
    </row>
    <row r="223" spans="11:11" x14ac:dyDescent="0.3">
      <c r="K223" s="1" t="s">
        <v>330</v>
      </c>
    </row>
    <row r="224" spans="11:11" x14ac:dyDescent="0.3">
      <c r="K224" s="1" t="s">
        <v>331</v>
      </c>
    </row>
    <row r="225" spans="11:11" x14ac:dyDescent="0.3">
      <c r="K225" s="1" t="s">
        <v>332</v>
      </c>
    </row>
    <row r="226" spans="11:11" x14ac:dyDescent="0.3">
      <c r="K226" s="1" t="s">
        <v>333</v>
      </c>
    </row>
    <row r="227" spans="11:11" x14ac:dyDescent="0.3">
      <c r="K227" s="1" t="s">
        <v>334</v>
      </c>
    </row>
    <row r="228" spans="11:11" x14ac:dyDescent="0.3">
      <c r="K228" s="1" t="s">
        <v>335</v>
      </c>
    </row>
    <row r="229" spans="11:11" x14ac:dyDescent="0.3">
      <c r="K229" s="1" t="s">
        <v>336</v>
      </c>
    </row>
    <row r="230" spans="11:11" x14ac:dyDescent="0.3">
      <c r="K230" s="1" t="s">
        <v>337</v>
      </c>
    </row>
    <row r="231" spans="11:11" x14ac:dyDescent="0.3">
      <c r="K231" s="1" t="s">
        <v>338</v>
      </c>
    </row>
    <row r="232" spans="11:11" x14ac:dyDescent="0.3">
      <c r="K232" s="1" t="s">
        <v>339</v>
      </c>
    </row>
    <row r="233" spans="11:11" x14ac:dyDescent="0.3">
      <c r="K233" s="1" t="s">
        <v>340</v>
      </c>
    </row>
    <row r="234" spans="11:11" x14ac:dyDescent="0.3">
      <c r="K234" s="1" t="s">
        <v>341</v>
      </c>
    </row>
    <row r="235" spans="11:11" x14ac:dyDescent="0.3">
      <c r="K235" s="1" t="s">
        <v>342</v>
      </c>
    </row>
    <row r="236" spans="11:11" x14ac:dyDescent="0.3">
      <c r="K236" s="1" t="s">
        <v>343</v>
      </c>
    </row>
    <row r="237" spans="11:11" x14ac:dyDescent="0.3">
      <c r="K237" s="1" t="s">
        <v>344</v>
      </c>
    </row>
    <row r="238" spans="11:11" x14ac:dyDescent="0.3">
      <c r="K238" s="1" t="s">
        <v>345</v>
      </c>
    </row>
    <row r="239" spans="11:11" x14ac:dyDescent="0.3">
      <c r="K239" s="1" t="s">
        <v>346</v>
      </c>
    </row>
    <row r="240" spans="11:11" x14ac:dyDescent="0.3">
      <c r="K240" s="1" t="s">
        <v>347</v>
      </c>
    </row>
    <row r="241" spans="11:11" x14ac:dyDescent="0.3">
      <c r="K241" s="1" t="s">
        <v>348</v>
      </c>
    </row>
    <row r="242" spans="11:11" x14ac:dyDescent="0.3">
      <c r="K242" s="1" t="s">
        <v>349</v>
      </c>
    </row>
    <row r="243" spans="11:11" x14ac:dyDescent="0.3">
      <c r="K243" s="1" t="s">
        <v>350</v>
      </c>
    </row>
    <row r="244" spans="11:11" x14ac:dyDescent="0.3">
      <c r="K244" s="1" t="s">
        <v>351</v>
      </c>
    </row>
    <row r="245" spans="11:11" x14ac:dyDescent="0.3">
      <c r="K245" s="1" t="s">
        <v>352</v>
      </c>
    </row>
    <row r="246" spans="11:11" x14ac:dyDescent="0.3">
      <c r="K246" s="1" t="s">
        <v>353</v>
      </c>
    </row>
    <row r="247" spans="11:11" x14ac:dyDescent="0.3">
      <c r="K247" s="1" t="s">
        <v>354</v>
      </c>
    </row>
    <row r="248" spans="11:11" x14ac:dyDescent="0.3">
      <c r="K248" s="1" t="s">
        <v>355</v>
      </c>
    </row>
    <row r="249" spans="11:11" x14ac:dyDescent="0.3">
      <c r="K249" s="1" t="s">
        <v>356</v>
      </c>
    </row>
    <row r="250" spans="11:11" x14ac:dyDescent="0.3">
      <c r="K250" s="1" t="s">
        <v>357</v>
      </c>
    </row>
    <row r="251" spans="11:11" x14ac:dyDescent="0.3">
      <c r="K251" s="1" t="s">
        <v>358</v>
      </c>
    </row>
    <row r="252" spans="11:11" x14ac:dyDescent="0.3">
      <c r="K252" s="1" t="s">
        <v>359</v>
      </c>
    </row>
    <row r="253" spans="11:11" x14ac:dyDescent="0.3">
      <c r="K253" s="1" t="s">
        <v>360</v>
      </c>
    </row>
    <row r="254" spans="11:11" x14ac:dyDescent="0.3">
      <c r="K254" s="1" t="s">
        <v>361</v>
      </c>
    </row>
    <row r="255" spans="11:11" x14ac:dyDescent="0.3">
      <c r="K255" s="1" t="s">
        <v>362</v>
      </c>
    </row>
    <row r="256" spans="11:11" x14ac:dyDescent="0.3">
      <c r="K256" s="1" t="s">
        <v>363</v>
      </c>
    </row>
    <row r="257" spans="11:11" x14ac:dyDescent="0.3">
      <c r="K257" s="1" t="s">
        <v>364</v>
      </c>
    </row>
    <row r="258" spans="11:11" x14ac:dyDescent="0.3">
      <c r="K258" s="1" t="s">
        <v>365</v>
      </c>
    </row>
    <row r="259" spans="11:11" x14ac:dyDescent="0.3">
      <c r="K259" s="1" t="s">
        <v>366</v>
      </c>
    </row>
    <row r="260" spans="11:11" x14ac:dyDescent="0.3">
      <c r="K260" s="1" t="s">
        <v>367</v>
      </c>
    </row>
    <row r="261" spans="11:11" x14ac:dyDescent="0.3">
      <c r="K261" s="1" t="s">
        <v>368</v>
      </c>
    </row>
    <row r="262" spans="11:11" x14ac:dyDescent="0.3">
      <c r="K262" s="1" t="s">
        <v>369</v>
      </c>
    </row>
    <row r="263" spans="11:11" x14ac:dyDescent="0.3">
      <c r="K263" s="1" t="s">
        <v>370</v>
      </c>
    </row>
    <row r="264" spans="11:11" x14ac:dyDescent="0.3">
      <c r="K264" s="1" t="s">
        <v>371</v>
      </c>
    </row>
    <row r="265" spans="11:11" x14ac:dyDescent="0.3">
      <c r="K265" s="1" t="s">
        <v>372</v>
      </c>
    </row>
    <row r="266" spans="11:11" x14ac:dyDescent="0.3">
      <c r="K266" s="1" t="s">
        <v>373</v>
      </c>
    </row>
    <row r="267" spans="11:11" x14ac:dyDescent="0.3">
      <c r="K267" s="1" t="s">
        <v>374</v>
      </c>
    </row>
    <row r="268" spans="11:11" x14ac:dyDescent="0.3">
      <c r="K268" s="1" t="s">
        <v>375</v>
      </c>
    </row>
    <row r="269" spans="11:11" x14ac:dyDescent="0.3">
      <c r="K269" s="1" t="s">
        <v>376</v>
      </c>
    </row>
    <row r="270" spans="11:11" x14ac:dyDescent="0.3">
      <c r="K270" s="1" t="s">
        <v>377</v>
      </c>
    </row>
    <row r="271" spans="11:11" x14ac:dyDescent="0.3">
      <c r="K271" s="1" t="s">
        <v>378</v>
      </c>
    </row>
    <row r="272" spans="11:11" x14ac:dyDescent="0.3">
      <c r="K272" s="1" t="s">
        <v>379</v>
      </c>
    </row>
    <row r="273" spans="11:11" x14ac:dyDescent="0.3">
      <c r="K273" s="1" t="s">
        <v>380</v>
      </c>
    </row>
    <row r="274" spans="11:11" x14ac:dyDescent="0.3">
      <c r="K274" s="1" t="s">
        <v>381</v>
      </c>
    </row>
    <row r="275" spans="11:11" x14ac:dyDescent="0.3">
      <c r="K275" s="1" t="s">
        <v>382</v>
      </c>
    </row>
    <row r="276" spans="11:11" x14ac:dyDescent="0.3">
      <c r="K276" s="1" t="s">
        <v>383</v>
      </c>
    </row>
    <row r="277" spans="11:11" x14ac:dyDescent="0.3">
      <c r="K277" s="1" t="s">
        <v>384</v>
      </c>
    </row>
    <row r="278" spans="11:11" x14ac:dyDescent="0.3">
      <c r="K278" s="1" t="s">
        <v>385</v>
      </c>
    </row>
    <row r="279" spans="11:11" x14ac:dyDescent="0.3">
      <c r="K279" s="1" t="s">
        <v>386</v>
      </c>
    </row>
    <row r="280" spans="11:11" x14ac:dyDescent="0.3">
      <c r="K280" s="1" t="s">
        <v>387</v>
      </c>
    </row>
    <row r="281" spans="11:11" x14ac:dyDescent="0.3">
      <c r="K281" s="1" t="s">
        <v>388</v>
      </c>
    </row>
    <row r="282" spans="11:11" x14ac:dyDescent="0.3">
      <c r="K282" s="1" t="s">
        <v>389</v>
      </c>
    </row>
    <row r="283" spans="11:11" x14ac:dyDescent="0.3">
      <c r="K283" s="1" t="s">
        <v>390</v>
      </c>
    </row>
    <row r="284" spans="11:11" x14ac:dyDescent="0.3">
      <c r="K284" s="1" t="s">
        <v>391</v>
      </c>
    </row>
    <row r="285" spans="11:11" x14ac:dyDescent="0.3">
      <c r="K285" s="1" t="s">
        <v>392</v>
      </c>
    </row>
    <row r="286" spans="11:11" x14ac:dyDescent="0.3">
      <c r="K286" s="1" t="s">
        <v>393</v>
      </c>
    </row>
    <row r="287" spans="11:11" x14ac:dyDescent="0.3">
      <c r="K287" s="1" t="s">
        <v>394</v>
      </c>
    </row>
    <row r="288" spans="11:11" x14ac:dyDescent="0.3">
      <c r="K288" s="1" t="s">
        <v>395</v>
      </c>
    </row>
    <row r="289" spans="11:11" x14ac:dyDescent="0.3">
      <c r="K289" s="1" t="s">
        <v>396</v>
      </c>
    </row>
    <row r="290" spans="11:11" x14ac:dyDescent="0.3">
      <c r="K290" s="1" t="s">
        <v>397</v>
      </c>
    </row>
    <row r="291" spans="11:11" x14ac:dyDescent="0.3">
      <c r="K291" s="1" t="s">
        <v>398</v>
      </c>
    </row>
    <row r="292" spans="11:11" x14ac:dyDescent="0.3">
      <c r="K292" s="1" t="s">
        <v>399</v>
      </c>
    </row>
    <row r="293" spans="11:11" x14ac:dyDescent="0.3">
      <c r="K293" s="1" t="s">
        <v>400</v>
      </c>
    </row>
    <row r="294" spans="11:11" x14ac:dyDescent="0.3">
      <c r="K294" s="1" t="s">
        <v>401</v>
      </c>
    </row>
    <row r="295" spans="11:11" x14ac:dyDescent="0.3">
      <c r="K295" s="1" t="s">
        <v>402</v>
      </c>
    </row>
    <row r="296" spans="11:11" x14ac:dyDescent="0.3">
      <c r="K296" s="1" t="s">
        <v>403</v>
      </c>
    </row>
    <row r="297" spans="11:11" x14ac:dyDescent="0.3">
      <c r="K297" s="1" t="s">
        <v>404</v>
      </c>
    </row>
    <row r="298" spans="11:11" x14ac:dyDescent="0.3">
      <c r="K298" s="1" t="s">
        <v>405</v>
      </c>
    </row>
    <row r="299" spans="11:11" x14ac:dyDescent="0.3">
      <c r="K299" s="1" t="s">
        <v>406</v>
      </c>
    </row>
    <row r="300" spans="11:11" x14ac:dyDescent="0.3">
      <c r="K300" s="1" t="s">
        <v>407</v>
      </c>
    </row>
    <row r="301" spans="11:11" x14ac:dyDescent="0.3">
      <c r="K301" s="1" t="s">
        <v>408</v>
      </c>
    </row>
    <row r="302" spans="11:11" x14ac:dyDescent="0.3">
      <c r="K302" s="1" t="s">
        <v>409</v>
      </c>
    </row>
    <row r="303" spans="11:11" x14ac:dyDescent="0.3">
      <c r="K303" s="1" t="s">
        <v>410</v>
      </c>
    </row>
    <row r="304" spans="11:11" x14ac:dyDescent="0.3">
      <c r="K304" s="1" t="s">
        <v>411</v>
      </c>
    </row>
    <row r="305" spans="11:11" x14ac:dyDescent="0.3">
      <c r="K305" s="1" t="s">
        <v>412</v>
      </c>
    </row>
    <row r="306" spans="11:11" x14ac:dyDescent="0.3">
      <c r="K306" s="1" t="s">
        <v>413</v>
      </c>
    </row>
    <row r="307" spans="11:11" x14ac:dyDescent="0.3">
      <c r="K307" s="1" t="s">
        <v>414</v>
      </c>
    </row>
    <row r="308" spans="11:11" x14ac:dyDescent="0.3">
      <c r="K308" s="1" t="s">
        <v>415</v>
      </c>
    </row>
    <row r="309" spans="11:11" x14ac:dyDescent="0.3">
      <c r="K309" s="1" t="s">
        <v>416</v>
      </c>
    </row>
    <row r="310" spans="11:11" x14ac:dyDescent="0.3">
      <c r="K310" s="1" t="s">
        <v>417</v>
      </c>
    </row>
    <row r="311" spans="11:11" x14ac:dyDescent="0.3">
      <c r="K311" s="1" t="s">
        <v>418</v>
      </c>
    </row>
    <row r="312" spans="11:11" x14ac:dyDescent="0.3">
      <c r="K312" s="1" t="s">
        <v>419</v>
      </c>
    </row>
    <row r="313" spans="11:11" x14ac:dyDescent="0.3">
      <c r="K313" s="1" t="s">
        <v>420</v>
      </c>
    </row>
    <row r="314" spans="11:11" x14ac:dyDescent="0.3">
      <c r="K314" s="1" t="s">
        <v>421</v>
      </c>
    </row>
    <row r="315" spans="11:11" x14ac:dyDescent="0.3">
      <c r="K315" s="1" t="s">
        <v>422</v>
      </c>
    </row>
    <row r="316" spans="11:11" x14ac:dyDescent="0.3">
      <c r="K316" s="1" t="s">
        <v>423</v>
      </c>
    </row>
    <row r="317" spans="11:11" x14ac:dyDescent="0.3">
      <c r="K317" s="1" t="s">
        <v>424</v>
      </c>
    </row>
    <row r="318" spans="11:11" x14ac:dyDescent="0.3">
      <c r="K318" s="1" t="s">
        <v>425</v>
      </c>
    </row>
    <row r="319" spans="11:11" x14ac:dyDescent="0.3">
      <c r="K319" s="1" t="s">
        <v>426</v>
      </c>
    </row>
    <row r="320" spans="11:11" x14ac:dyDescent="0.3">
      <c r="K320" s="1" t="s">
        <v>427</v>
      </c>
    </row>
    <row r="321" spans="11:11" x14ac:dyDescent="0.3">
      <c r="K321" s="1" t="s">
        <v>428</v>
      </c>
    </row>
    <row r="322" spans="11:11" x14ac:dyDescent="0.3">
      <c r="K322" s="1" t="s">
        <v>429</v>
      </c>
    </row>
    <row r="323" spans="11:11" x14ac:dyDescent="0.3">
      <c r="K323" s="1" t="s">
        <v>430</v>
      </c>
    </row>
    <row r="324" spans="11:11" x14ac:dyDescent="0.3">
      <c r="K324" s="1" t="s">
        <v>431</v>
      </c>
    </row>
    <row r="325" spans="11:11" x14ac:dyDescent="0.3">
      <c r="K325" s="1" t="s">
        <v>432</v>
      </c>
    </row>
    <row r="326" spans="11:11" x14ac:dyDescent="0.3">
      <c r="K326" s="1" t="s">
        <v>433</v>
      </c>
    </row>
    <row r="327" spans="11:11" x14ac:dyDescent="0.3">
      <c r="K327" s="1" t="s">
        <v>434</v>
      </c>
    </row>
    <row r="328" spans="11:11" x14ac:dyDescent="0.3">
      <c r="K328" s="1" t="s">
        <v>435</v>
      </c>
    </row>
    <row r="329" spans="11:11" x14ac:dyDescent="0.3">
      <c r="K329" s="1" t="s">
        <v>436</v>
      </c>
    </row>
    <row r="330" spans="11:11" x14ac:dyDescent="0.3">
      <c r="K330" s="1" t="s">
        <v>437</v>
      </c>
    </row>
    <row r="331" spans="11:11" x14ac:dyDescent="0.3">
      <c r="K331" s="1" t="s">
        <v>438</v>
      </c>
    </row>
    <row r="332" spans="11:11" x14ac:dyDescent="0.3">
      <c r="K332" s="1" t="s">
        <v>439</v>
      </c>
    </row>
    <row r="333" spans="11:11" x14ac:dyDescent="0.3">
      <c r="K333" s="1" t="s">
        <v>440</v>
      </c>
    </row>
    <row r="334" spans="11:11" x14ac:dyDescent="0.3">
      <c r="K334" s="1" t="s">
        <v>441</v>
      </c>
    </row>
    <row r="335" spans="11:11" x14ac:dyDescent="0.3">
      <c r="K335" s="1" t="s">
        <v>442</v>
      </c>
    </row>
    <row r="336" spans="11:11" x14ac:dyDescent="0.3">
      <c r="K336" s="1" t="s">
        <v>443</v>
      </c>
    </row>
    <row r="337" spans="11:11" x14ac:dyDescent="0.3">
      <c r="K337" s="1" t="s">
        <v>444</v>
      </c>
    </row>
    <row r="338" spans="11:11" x14ac:dyDescent="0.3">
      <c r="K338" s="1" t="s">
        <v>445</v>
      </c>
    </row>
    <row r="339" spans="11:11" x14ac:dyDescent="0.3">
      <c r="K339" s="1" t="s">
        <v>446</v>
      </c>
    </row>
    <row r="340" spans="11:11" x14ac:dyDescent="0.3">
      <c r="K340" s="1" t="s">
        <v>447</v>
      </c>
    </row>
    <row r="341" spans="11:11" x14ac:dyDescent="0.3">
      <c r="K341" s="1" t="s">
        <v>448</v>
      </c>
    </row>
    <row r="342" spans="11:11" x14ac:dyDescent="0.3">
      <c r="K342" s="1" t="s">
        <v>449</v>
      </c>
    </row>
    <row r="343" spans="11:11" x14ac:dyDescent="0.3">
      <c r="K343" s="1" t="s">
        <v>450</v>
      </c>
    </row>
    <row r="344" spans="11:11" x14ac:dyDescent="0.3">
      <c r="K344" s="1" t="s">
        <v>451</v>
      </c>
    </row>
    <row r="345" spans="11:11" x14ac:dyDescent="0.3">
      <c r="K345" s="1" t="s">
        <v>452</v>
      </c>
    </row>
    <row r="346" spans="11:11" x14ac:dyDescent="0.3">
      <c r="K346" s="1" t="s">
        <v>453</v>
      </c>
    </row>
    <row r="347" spans="11:11" x14ac:dyDescent="0.3">
      <c r="K347" s="1" t="s">
        <v>454</v>
      </c>
    </row>
    <row r="348" spans="11:11" x14ac:dyDescent="0.3">
      <c r="K348" s="1" t="s">
        <v>455</v>
      </c>
    </row>
    <row r="349" spans="11:11" x14ac:dyDescent="0.3">
      <c r="K349" s="1" t="s">
        <v>456</v>
      </c>
    </row>
    <row r="350" spans="11:11" x14ac:dyDescent="0.3">
      <c r="K350" s="1" t="s">
        <v>457</v>
      </c>
    </row>
    <row r="351" spans="11:11" x14ac:dyDescent="0.3">
      <c r="K351" s="1" t="s">
        <v>458</v>
      </c>
    </row>
    <row r="352" spans="11:11" x14ac:dyDescent="0.3">
      <c r="K352" s="1" t="s">
        <v>459</v>
      </c>
    </row>
    <row r="353" spans="11:11" x14ac:dyDescent="0.3">
      <c r="K353" s="1" t="s">
        <v>460</v>
      </c>
    </row>
    <row r="354" spans="11:11" x14ac:dyDescent="0.3">
      <c r="K354" s="1" t="s">
        <v>461</v>
      </c>
    </row>
    <row r="355" spans="11:11" x14ac:dyDescent="0.3">
      <c r="K355" s="1" t="s">
        <v>462</v>
      </c>
    </row>
    <row r="356" spans="11:11" x14ac:dyDescent="0.3">
      <c r="K356" s="1" t="s">
        <v>463</v>
      </c>
    </row>
    <row r="357" spans="11:11" x14ac:dyDescent="0.3">
      <c r="K357" s="1" t="s">
        <v>464</v>
      </c>
    </row>
    <row r="358" spans="11:11" x14ac:dyDescent="0.3">
      <c r="K358" s="1" t="s">
        <v>465</v>
      </c>
    </row>
    <row r="359" spans="11:11" x14ac:dyDescent="0.3">
      <c r="K359" s="1" t="s">
        <v>466</v>
      </c>
    </row>
    <row r="360" spans="11:11" x14ac:dyDescent="0.3">
      <c r="K360" s="1" t="s">
        <v>467</v>
      </c>
    </row>
    <row r="361" spans="11:11" x14ac:dyDescent="0.3">
      <c r="K361" s="1" t="s">
        <v>468</v>
      </c>
    </row>
    <row r="362" spans="11:11" x14ac:dyDescent="0.3">
      <c r="K362" s="1" t="s">
        <v>469</v>
      </c>
    </row>
    <row r="363" spans="11:11" x14ac:dyDescent="0.3">
      <c r="K363" s="1" t="s">
        <v>470</v>
      </c>
    </row>
    <row r="364" spans="11:11" x14ac:dyDescent="0.3">
      <c r="K364" s="1" t="s">
        <v>471</v>
      </c>
    </row>
    <row r="365" spans="11:11" x14ac:dyDescent="0.3">
      <c r="K365" s="1" t="s">
        <v>472</v>
      </c>
    </row>
    <row r="366" spans="11:11" x14ac:dyDescent="0.3">
      <c r="K366" s="1" t="s">
        <v>473</v>
      </c>
    </row>
    <row r="367" spans="11:11" x14ac:dyDescent="0.3">
      <c r="K367" s="1" t="s">
        <v>474</v>
      </c>
    </row>
    <row r="368" spans="11:11" x14ac:dyDescent="0.3">
      <c r="K368" s="1" t="s">
        <v>475</v>
      </c>
    </row>
    <row r="369" spans="11:11" x14ac:dyDescent="0.3">
      <c r="K369" s="1" t="s">
        <v>476</v>
      </c>
    </row>
    <row r="370" spans="11:11" x14ac:dyDescent="0.3">
      <c r="K370" s="1" t="s">
        <v>477</v>
      </c>
    </row>
    <row r="371" spans="11:11" x14ac:dyDescent="0.3">
      <c r="K371" s="1" t="s">
        <v>478</v>
      </c>
    </row>
    <row r="372" spans="11:11" x14ac:dyDescent="0.3">
      <c r="K372" s="1" t="s">
        <v>479</v>
      </c>
    </row>
    <row r="373" spans="11:11" x14ac:dyDescent="0.3">
      <c r="K373" s="1" t="s">
        <v>480</v>
      </c>
    </row>
    <row r="374" spans="11:11" x14ac:dyDescent="0.3">
      <c r="K374" s="1" t="s">
        <v>481</v>
      </c>
    </row>
    <row r="375" spans="11:11" x14ac:dyDescent="0.3">
      <c r="K375" s="1" t="s">
        <v>482</v>
      </c>
    </row>
    <row r="376" spans="11:11" x14ac:dyDescent="0.3">
      <c r="K376" s="1" t="s">
        <v>483</v>
      </c>
    </row>
    <row r="377" spans="11:11" x14ac:dyDescent="0.3">
      <c r="K377" s="1" t="s">
        <v>484</v>
      </c>
    </row>
    <row r="378" spans="11:11" x14ac:dyDescent="0.3">
      <c r="K378" s="1" t="s">
        <v>485</v>
      </c>
    </row>
    <row r="379" spans="11:11" x14ac:dyDescent="0.3">
      <c r="K379" s="1" t="s">
        <v>486</v>
      </c>
    </row>
    <row r="380" spans="11:11" x14ac:dyDescent="0.3">
      <c r="K380" s="1" t="s">
        <v>487</v>
      </c>
    </row>
    <row r="381" spans="11:11" x14ac:dyDescent="0.3">
      <c r="K381" s="1" t="s">
        <v>488</v>
      </c>
    </row>
    <row r="382" spans="11:11" x14ac:dyDescent="0.3">
      <c r="K382" s="1" t="s">
        <v>489</v>
      </c>
    </row>
    <row r="383" spans="11:11" x14ac:dyDescent="0.3">
      <c r="K383" s="1" t="s">
        <v>490</v>
      </c>
    </row>
    <row r="384" spans="11:11" x14ac:dyDescent="0.3">
      <c r="K384" s="1" t="s">
        <v>491</v>
      </c>
    </row>
    <row r="385" spans="11:11" x14ac:dyDescent="0.3">
      <c r="K385" s="1" t="s">
        <v>492</v>
      </c>
    </row>
    <row r="386" spans="11:11" x14ac:dyDescent="0.3">
      <c r="K386" s="1" t="s">
        <v>493</v>
      </c>
    </row>
    <row r="387" spans="11:11" x14ac:dyDescent="0.3">
      <c r="K387" s="1" t="s">
        <v>494</v>
      </c>
    </row>
    <row r="388" spans="11:11" x14ac:dyDescent="0.3">
      <c r="K388" s="1" t="s">
        <v>495</v>
      </c>
    </row>
    <row r="389" spans="11:11" x14ac:dyDescent="0.3">
      <c r="K389" s="1" t="s">
        <v>496</v>
      </c>
    </row>
    <row r="390" spans="11:11" x14ac:dyDescent="0.3">
      <c r="K390" s="1" t="s">
        <v>497</v>
      </c>
    </row>
    <row r="391" spans="11:11" x14ac:dyDescent="0.3">
      <c r="K391" s="1" t="s">
        <v>498</v>
      </c>
    </row>
    <row r="392" spans="11:11" x14ac:dyDescent="0.3">
      <c r="K392" s="1" t="s">
        <v>499</v>
      </c>
    </row>
    <row r="393" spans="11:11" x14ac:dyDescent="0.3">
      <c r="K393" s="1" t="s">
        <v>500</v>
      </c>
    </row>
    <row r="394" spans="11:11" x14ac:dyDescent="0.3">
      <c r="K394" s="1" t="s">
        <v>501</v>
      </c>
    </row>
    <row r="395" spans="11:11" x14ac:dyDescent="0.3">
      <c r="K395" s="1" t="s">
        <v>502</v>
      </c>
    </row>
    <row r="396" spans="11:11" x14ac:dyDescent="0.3">
      <c r="K396" s="1" t="s">
        <v>503</v>
      </c>
    </row>
    <row r="397" spans="11:11" x14ac:dyDescent="0.3">
      <c r="K397" s="1" t="s">
        <v>504</v>
      </c>
    </row>
    <row r="398" spans="11:11" x14ac:dyDescent="0.3">
      <c r="K398" s="1" t="s">
        <v>505</v>
      </c>
    </row>
    <row r="399" spans="11:11" x14ac:dyDescent="0.3">
      <c r="K399" s="1" t="s">
        <v>506</v>
      </c>
    </row>
    <row r="400" spans="11:11" x14ac:dyDescent="0.3">
      <c r="K400" s="1" t="s">
        <v>507</v>
      </c>
    </row>
    <row r="401" spans="11:11" x14ac:dyDescent="0.3">
      <c r="K401" s="1" t="s">
        <v>508</v>
      </c>
    </row>
    <row r="402" spans="11:11" x14ac:dyDescent="0.3">
      <c r="K402" s="1" t="s">
        <v>509</v>
      </c>
    </row>
    <row r="403" spans="11:11" x14ac:dyDescent="0.3">
      <c r="K403" s="1" t="s">
        <v>510</v>
      </c>
    </row>
    <row r="404" spans="11:11" x14ac:dyDescent="0.3">
      <c r="K404" s="1" t="s">
        <v>511</v>
      </c>
    </row>
    <row r="405" spans="11:11" x14ac:dyDescent="0.3">
      <c r="K405" s="1" t="s">
        <v>512</v>
      </c>
    </row>
    <row r="406" spans="11:11" x14ac:dyDescent="0.3">
      <c r="K406" s="1" t="s">
        <v>513</v>
      </c>
    </row>
    <row r="407" spans="11:11" x14ac:dyDescent="0.3">
      <c r="K407" s="1" t="s">
        <v>514</v>
      </c>
    </row>
    <row r="408" spans="11:11" x14ac:dyDescent="0.3">
      <c r="K408" s="1" t="s">
        <v>515</v>
      </c>
    </row>
    <row r="409" spans="11:11" x14ac:dyDescent="0.3">
      <c r="K409" s="1" t="s">
        <v>516</v>
      </c>
    </row>
    <row r="410" spans="11:11" x14ac:dyDescent="0.3">
      <c r="K410" s="1" t="s">
        <v>517</v>
      </c>
    </row>
    <row r="411" spans="11:11" x14ac:dyDescent="0.3">
      <c r="K411" s="1" t="s">
        <v>518</v>
      </c>
    </row>
    <row r="412" spans="11:11" x14ac:dyDescent="0.3">
      <c r="K412" s="1" t="s">
        <v>519</v>
      </c>
    </row>
    <row r="413" spans="11:11" x14ac:dyDescent="0.3">
      <c r="K413" s="1" t="s">
        <v>520</v>
      </c>
    </row>
    <row r="414" spans="11:11" x14ac:dyDescent="0.3">
      <c r="K414" s="1" t="s">
        <v>521</v>
      </c>
    </row>
    <row r="415" spans="11:11" x14ac:dyDescent="0.3">
      <c r="K415" s="1" t="s">
        <v>522</v>
      </c>
    </row>
    <row r="416" spans="11:11" x14ac:dyDescent="0.3">
      <c r="K416" s="1" t="s">
        <v>523</v>
      </c>
    </row>
    <row r="417" spans="11:11" x14ac:dyDescent="0.3">
      <c r="K417" s="1" t="s">
        <v>524</v>
      </c>
    </row>
    <row r="418" spans="11:11" x14ac:dyDescent="0.3">
      <c r="K418" s="1" t="s">
        <v>525</v>
      </c>
    </row>
    <row r="419" spans="11:11" x14ac:dyDescent="0.3">
      <c r="K419" s="1" t="s">
        <v>526</v>
      </c>
    </row>
    <row r="420" spans="11:11" x14ac:dyDescent="0.3">
      <c r="K420" s="1" t="s">
        <v>527</v>
      </c>
    </row>
    <row r="421" spans="11:11" x14ac:dyDescent="0.3">
      <c r="K421" s="1" t="s">
        <v>528</v>
      </c>
    </row>
    <row r="422" spans="11:11" x14ac:dyDescent="0.3">
      <c r="K422" s="1" t="s">
        <v>529</v>
      </c>
    </row>
    <row r="423" spans="11:11" x14ac:dyDescent="0.3">
      <c r="K423" s="1" t="s">
        <v>530</v>
      </c>
    </row>
    <row r="424" spans="11:11" x14ac:dyDescent="0.3">
      <c r="K424" s="1" t="s">
        <v>531</v>
      </c>
    </row>
    <row r="425" spans="11:11" x14ac:dyDescent="0.3">
      <c r="K425" s="1" t="s">
        <v>532</v>
      </c>
    </row>
    <row r="426" spans="11:11" x14ac:dyDescent="0.3">
      <c r="K426" s="1" t="s">
        <v>533</v>
      </c>
    </row>
    <row r="427" spans="11:11" x14ac:dyDescent="0.3">
      <c r="K427" s="1" t="s">
        <v>534</v>
      </c>
    </row>
    <row r="428" spans="11:11" x14ac:dyDescent="0.3">
      <c r="K428" s="1" t="s">
        <v>535</v>
      </c>
    </row>
    <row r="429" spans="11:11" x14ac:dyDescent="0.3">
      <c r="K429" s="1" t="s">
        <v>536</v>
      </c>
    </row>
    <row r="430" spans="11:11" x14ac:dyDescent="0.3">
      <c r="K430" s="1" t="s">
        <v>537</v>
      </c>
    </row>
    <row r="431" spans="11:11" x14ac:dyDescent="0.3">
      <c r="K431" s="1" t="s">
        <v>538</v>
      </c>
    </row>
    <row r="432" spans="11:11" x14ac:dyDescent="0.3">
      <c r="K432" s="1" t="s">
        <v>539</v>
      </c>
    </row>
    <row r="433" spans="11:11" x14ac:dyDescent="0.3">
      <c r="K433" s="1" t="s">
        <v>540</v>
      </c>
    </row>
    <row r="434" spans="11:11" x14ac:dyDescent="0.3">
      <c r="K434" s="1" t="s">
        <v>541</v>
      </c>
    </row>
    <row r="435" spans="11:11" x14ac:dyDescent="0.3">
      <c r="K435" s="1" t="s">
        <v>542</v>
      </c>
    </row>
    <row r="436" spans="11:11" x14ac:dyDescent="0.3">
      <c r="K436" s="1" t="s">
        <v>543</v>
      </c>
    </row>
    <row r="437" spans="11:11" x14ac:dyDescent="0.3">
      <c r="K437" s="1" t="s">
        <v>544</v>
      </c>
    </row>
    <row r="438" spans="11:11" x14ac:dyDescent="0.3">
      <c r="K438" s="1" t="s">
        <v>545</v>
      </c>
    </row>
    <row r="439" spans="11:11" x14ac:dyDescent="0.3">
      <c r="K439" s="1" t="s">
        <v>546</v>
      </c>
    </row>
    <row r="440" spans="11:11" x14ac:dyDescent="0.3">
      <c r="K440" s="1" t="s">
        <v>547</v>
      </c>
    </row>
    <row r="441" spans="11:11" x14ac:dyDescent="0.3">
      <c r="K441" s="1" t="s">
        <v>548</v>
      </c>
    </row>
    <row r="442" spans="11:11" x14ac:dyDescent="0.3">
      <c r="K442" s="1" t="s">
        <v>549</v>
      </c>
    </row>
    <row r="443" spans="11:11" x14ac:dyDescent="0.3">
      <c r="K443" s="1" t="s">
        <v>550</v>
      </c>
    </row>
    <row r="444" spans="11:11" x14ac:dyDescent="0.3">
      <c r="K444" s="1" t="s">
        <v>551</v>
      </c>
    </row>
    <row r="445" spans="11:11" x14ac:dyDescent="0.3">
      <c r="K445" s="1" t="s">
        <v>552</v>
      </c>
    </row>
    <row r="446" spans="11:11" x14ac:dyDescent="0.3">
      <c r="K446" s="1" t="s">
        <v>553</v>
      </c>
    </row>
    <row r="447" spans="11:11" x14ac:dyDescent="0.3">
      <c r="K447" s="1" t="s">
        <v>554</v>
      </c>
    </row>
    <row r="448" spans="11:11" x14ac:dyDescent="0.3">
      <c r="K448" s="1" t="s">
        <v>555</v>
      </c>
    </row>
    <row r="449" spans="11:11" x14ac:dyDescent="0.3">
      <c r="K449" s="1" t="s">
        <v>556</v>
      </c>
    </row>
    <row r="450" spans="11:11" x14ac:dyDescent="0.3">
      <c r="K450" s="1" t="s">
        <v>557</v>
      </c>
    </row>
    <row r="451" spans="11:11" x14ac:dyDescent="0.3">
      <c r="K451" s="1" t="s">
        <v>558</v>
      </c>
    </row>
    <row r="452" spans="11:11" x14ac:dyDescent="0.3">
      <c r="K452" s="1" t="s">
        <v>559</v>
      </c>
    </row>
    <row r="453" spans="11:11" x14ac:dyDescent="0.3">
      <c r="K453" s="1" t="s">
        <v>560</v>
      </c>
    </row>
    <row r="454" spans="11:11" x14ac:dyDescent="0.3">
      <c r="K454" s="1" t="s">
        <v>561</v>
      </c>
    </row>
    <row r="455" spans="11:11" x14ac:dyDescent="0.3">
      <c r="K455" s="1" t="s">
        <v>562</v>
      </c>
    </row>
    <row r="456" spans="11:11" x14ac:dyDescent="0.3">
      <c r="K456" s="1" t="s">
        <v>563</v>
      </c>
    </row>
    <row r="457" spans="11:11" x14ac:dyDescent="0.3">
      <c r="K457" s="1" t="s">
        <v>564</v>
      </c>
    </row>
    <row r="458" spans="11:11" x14ac:dyDescent="0.3">
      <c r="K458" s="1" t="s">
        <v>565</v>
      </c>
    </row>
    <row r="459" spans="11:11" x14ac:dyDescent="0.3">
      <c r="K459" s="1" t="s">
        <v>566</v>
      </c>
    </row>
    <row r="460" spans="11:11" x14ac:dyDescent="0.3">
      <c r="K460" s="1" t="s">
        <v>567</v>
      </c>
    </row>
    <row r="461" spans="11:11" x14ac:dyDescent="0.3">
      <c r="K461" s="1" t="s">
        <v>568</v>
      </c>
    </row>
    <row r="462" spans="11:11" x14ac:dyDescent="0.3">
      <c r="K462" s="1" t="s">
        <v>569</v>
      </c>
    </row>
    <row r="463" spans="11:11" x14ac:dyDescent="0.3">
      <c r="K463" s="1" t="s">
        <v>570</v>
      </c>
    </row>
    <row r="464" spans="11:11" x14ac:dyDescent="0.3">
      <c r="K464" s="1" t="s">
        <v>571</v>
      </c>
    </row>
    <row r="465" spans="11:11" x14ac:dyDescent="0.3">
      <c r="K465" s="1" t="s">
        <v>572</v>
      </c>
    </row>
    <row r="466" spans="11:11" x14ac:dyDescent="0.3">
      <c r="K466" s="1" t="s">
        <v>573</v>
      </c>
    </row>
    <row r="467" spans="11:11" x14ac:dyDescent="0.3">
      <c r="K467" s="1" t="s">
        <v>574</v>
      </c>
    </row>
    <row r="468" spans="11:11" x14ac:dyDescent="0.3">
      <c r="K468" s="1" t="s">
        <v>575</v>
      </c>
    </row>
    <row r="469" spans="11:11" x14ac:dyDescent="0.3">
      <c r="K469" s="1" t="s">
        <v>576</v>
      </c>
    </row>
    <row r="470" spans="11:11" x14ac:dyDescent="0.3">
      <c r="K470" s="1" t="s">
        <v>577</v>
      </c>
    </row>
    <row r="471" spans="11:11" x14ac:dyDescent="0.3">
      <c r="K471" s="1" t="s">
        <v>578</v>
      </c>
    </row>
    <row r="472" spans="11:11" x14ac:dyDescent="0.3">
      <c r="K472" s="1" t="s">
        <v>579</v>
      </c>
    </row>
    <row r="473" spans="11:11" x14ac:dyDescent="0.3">
      <c r="K473" s="1" t="s">
        <v>580</v>
      </c>
    </row>
    <row r="474" spans="11:11" x14ac:dyDescent="0.3">
      <c r="K474" s="1" t="s">
        <v>581</v>
      </c>
    </row>
    <row r="475" spans="11:11" x14ac:dyDescent="0.3">
      <c r="K475" s="1" t="s">
        <v>582</v>
      </c>
    </row>
    <row r="476" spans="11:11" x14ac:dyDescent="0.3">
      <c r="K476" s="1" t="s">
        <v>583</v>
      </c>
    </row>
    <row r="477" spans="11:11" x14ac:dyDescent="0.3">
      <c r="K477" s="1" t="s">
        <v>584</v>
      </c>
    </row>
    <row r="478" spans="11:11" x14ac:dyDescent="0.3">
      <c r="K478" s="1" t="s">
        <v>585</v>
      </c>
    </row>
    <row r="479" spans="11:11" x14ac:dyDescent="0.3">
      <c r="K479" s="1" t="s">
        <v>586</v>
      </c>
    </row>
    <row r="480" spans="11:11" x14ac:dyDescent="0.3">
      <c r="K480" s="1" t="s">
        <v>587</v>
      </c>
    </row>
    <row r="481" spans="11:11" x14ac:dyDescent="0.3">
      <c r="K481" s="1" t="s">
        <v>588</v>
      </c>
    </row>
    <row r="482" spans="11:11" x14ac:dyDescent="0.3">
      <c r="K482" s="1" t="s">
        <v>589</v>
      </c>
    </row>
    <row r="483" spans="11:11" x14ac:dyDescent="0.3">
      <c r="K483" s="1" t="s">
        <v>590</v>
      </c>
    </row>
    <row r="484" spans="11:11" x14ac:dyDescent="0.3">
      <c r="K484" s="1" t="s">
        <v>591</v>
      </c>
    </row>
    <row r="485" spans="11:11" x14ac:dyDescent="0.3">
      <c r="K485" s="1" t="s">
        <v>592</v>
      </c>
    </row>
    <row r="486" spans="11:11" x14ac:dyDescent="0.3">
      <c r="K486" s="1" t="s">
        <v>593</v>
      </c>
    </row>
    <row r="487" spans="11:11" x14ac:dyDescent="0.3">
      <c r="K487" s="1" t="s">
        <v>594</v>
      </c>
    </row>
    <row r="488" spans="11:11" x14ac:dyDescent="0.3">
      <c r="K488" s="1" t="s">
        <v>595</v>
      </c>
    </row>
    <row r="489" spans="11:11" x14ac:dyDescent="0.3">
      <c r="K489" s="1" t="s">
        <v>596</v>
      </c>
    </row>
    <row r="490" spans="11:11" x14ac:dyDescent="0.3">
      <c r="K490" s="1" t="s">
        <v>597</v>
      </c>
    </row>
    <row r="491" spans="11:11" x14ac:dyDescent="0.3">
      <c r="K491" s="1" t="s">
        <v>598</v>
      </c>
    </row>
    <row r="492" spans="11:11" x14ac:dyDescent="0.3">
      <c r="K492" s="1" t="s">
        <v>599</v>
      </c>
    </row>
    <row r="493" spans="11:11" x14ac:dyDescent="0.3">
      <c r="K493" s="1" t="s">
        <v>600</v>
      </c>
    </row>
    <row r="494" spans="11:11" x14ac:dyDescent="0.3">
      <c r="K494" s="1" t="s">
        <v>601</v>
      </c>
    </row>
    <row r="495" spans="11:11" x14ac:dyDescent="0.3">
      <c r="K495" s="1" t="s">
        <v>602</v>
      </c>
    </row>
    <row r="496" spans="11:11" x14ac:dyDescent="0.3">
      <c r="K496" s="1" t="s">
        <v>603</v>
      </c>
    </row>
    <row r="497" spans="11:11" x14ac:dyDescent="0.3">
      <c r="K497" s="1" t="s">
        <v>604</v>
      </c>
    </row>
    <row r="498" spans="11:11" x14ac:dyDescent="0.3">
      <c r="K498" s="1" t="s">
        <v>605</v>
      </c>
    </row>
    <row r="499" spans="11:11" x14ac:dyDescent="0.3">
      <c r="K499" s="1" t="s">
        <v>606</v>
      </c>
    </row>
    <row r="500" spans="11:11" x14ac:dyDescent="0.3">
      <c r="K500" s="1" t="s">
        <v>607</v>
      </c>
    </row>
    <row r="501" spans="11:11" x14ac:dyDescent="0.3">
      <c r="K501" s="1" t="s">
        <v>608</v>
      </c>
    </row>
    <row r="502" spans="11:11" x14ac:dyDescent="0.3">
      <c r="K502" s="1" t="s">
        <v>609</v>
      </c>
    </row>
    <row r="503" spans="11:11" x14ac:dyDescent="0.3">
      <c r="K503" s="1" t="s">
        <v>610</v>
      </c>
    </row>
    <row r="504" spans="11:11" x14ac:dyDescent="0.3">
      <c r="K504" s="1" t="s">
        <v>611</v>
      </c>
    </row>
    <row r="505" spans="11:11" x14ac:dyDescent="0.3">
      <c r="K505" s="1" t="s">
        <v>612</v>
      </c>
    </row>
    <row r="506" spans="11:11" x14ac:dyDescent="0.3">
      <c r="K506" s="1" t="s">
        <v>613</v>
      </c>
    </row>
    <row r="507" spans="11:11" x14ac:dyDescent="0.3">
      <c r="K507" s="1" t="s">
        <v>614</v>
      </c>
    </row>
    <row r="508" spans="11:11" x14ac:dyDescent="0.3">
      <c r="K508" s="1" t="s">
        <v>615</v>
      </c>
    </row>
    <row r="509" spans="11:11" x14ac:dyDescent="0.3">
      <c r="K509" s="1" t="s">
        <v>616</v>
      </c>
    </row>
    <row r="510" spans="11:11" x14ac:dyDescent="0.3">
      <c r="K510" s="1" t="s">
        <v>617</v>
      </c>
    </row>
    <row r="511" spans="11:11" x14ac:dyDescent="0.3">
      <c r="K511" s="1" t="s">
        <v>618</v>
      </c>
    </row>
    <row r="512" spans="11:11" x14ac:dyDescent="0.3">
      <c r="K512" s="1" t="s">
        <v>619</v>
      </c>
    </row>
    <row r="513" spans="11:11" x14ac:dyDescent="0.3">
      <c r="K513" s="1" t="s">
        <v>620</v>
      </c>
    </row>
    <row r="514" spans="11:11" x14ac:dyDescent="0.3">
      <c r="K514" s="1" t="s">
        <v>621</v>
      </c>
    </row>
    <row r="515" spans="11:11" x14ac:dyDescent="0.3">
      <c r="K515" s="1" t="s">
        <v>622</v>
      </c>
    </row>
    <row r="516" spans="11:11" x14ac:dyDescent="0.3">
      <c r="K516" s="1" t="s">
        <v>623</v>
      </c>
    </row>
    <row r="517" spans="11:11" x14ac:dyDescent="0.3">
      <c r="K517" s="1" t="s">
        <v>624</v>
      </c>
    </row>
    <row r="518" spans="11:11" x14ac:dyDescent="0.3">
      <c r="K518" s="1" t="s">
        <v>625</v>
      </c>
    </row>
    <row r="519" spans="11:11" x14ac:dyDescent="0.3">
      <c r="K519" s="1" t="s">
        <v>626</v>
      </c>
    </row>
    <row r="520" spans="11:11" x14ac:dyDescent="0.3">
      <c r="K520" s="1" t="s">
        <v>627</v>
      </c>
    </row>
    <row r="521" spans="11:11" x14ac:dyDescent="0.3">
      <c r="K521" s="1" t="s">
        <v>628</v>
      </c>
    </row>
    <row r="522" spans="11:11" x14ac:dyDescent="0.3">
      <c r="K522" s="1" t="s">
        <v>629</v>
      </c>
    </row>
    <row r="523" spans="11:11" x14ac:dyDescent="0.3">
      <c r="K523" s="1" t="s">
        <v>630</v>
      </c>
    </row>
    <row r="524" spans="11:11" x14ac:dyDescent="0.3">
      <c r="K524" s="1" t="s">
        <v>631</v>
      </c>
    </row>
    <row r="525" spans="11:11" x14ac:dyDescent="0.3">
      <c r="K525" s="1" t="s">
        <v>632</v>
      </c>
    </row>
    <row r="526" spans="11:11" x14ac:dyDescent="0.3">
      <c r="K526" s="1" t="s">
        <v>633</v>
      </c>
    </row>
    <row r="527" spans="11:11" x14ac:dyDescent="0.3">
      <c r="K527" s="1" t="s">
        <v>634</v>
      </c>
    </row>
    <row r="528" spans="11:11" x14ac:dyDescent="0.3">
      <c r="K528" s="1" t="s">
        <v>635</v>
      </c>
    </row>
    <row r="529" spans="11:11" x14ac:dyDescent="0.3">
      <c r="K529" s="1" t="s">
        <v>636</v>
      </c>
    </row>
    <row r="530" spans="11:11" x14ac:dyDescent="0.3">
      <c r="K530" s="1" t="s">
        <v>637</v>
      </c>
    </row>
    <row r="531" spans="11:11" x14ac:dyDescent="0.3">
      <c r="K531" s="1" t="s">
        <v>638</v>
      </c>
    </row>
    <row r="532" spans="11:11" x14ac:dyDescent="0.3">
      <c r="K532" s="1" t="s">
        <v>639</v>
      </c>
    </row>
    <row r="533" spans="11:11" x14ac:dyDescent="0.3">
      <c r="K533" s="1" t="s">
        <v>640</v>
      </c>
    </row>
    <row r="534" spans="11:11" x14ac:dyDescent="0.3">
      <c r="K534" s="1" t="s">
        <v>641</v>
      </c>
    </row>
    <row r="535" spans="11:11" x14ac:dyDescent="0.3">
      <c r="K535" s="1" t="s">
        <v>642</v>
      </c>
    </row>
    <row r="536" spans="11:11" x14ac:dyDescent="0.3">
      <c r="K536" s="1" t="s">
        <v>643</v>
      </c>
    </row>
    <row r="537" spans="11:11" x14ac:dyDescent="0.3">
      <c r="K537" s="1" t="s">
        <v>644</v>
      </c>
    </row>
    <row r="538" spans="11:11" x14ac:dyDescent="0.3">
      <c r="K538" s="1" t="s">
        <v>645</v>
      </c>
    </row>
    <row r="539" spans="11:11" x14ac:dyDescent="0.3">
      <c r="K539" s="1" t="s">
        <v>646</v>
      </c>
    </row>
    <row r="540" spans="11:11" x14ac:dyDescent="0.3">
      <c r="K540" s="1" t="s">
        <v>647</v>
      </c>
    </row>
    <row r="541" spans="11:11" x14ac:dyDescent="0.3">
      <c r="K541" s="1" t="s">
        <v>648</v>
      </c>
    </row>
    <row r="542" spans="11:11" x14ac:dyDescent="0.3">
      <c r="K542" s="1" t="s">
        <v>649</v>
      </c>
    </row>
    <row r="543" spans="11:11" x14ac:dyDescent="0.3">
      <c r="K543" s="1" t="s">
        <v>650</v>
      </c>
    </row>
    <row r="544" spans="11:11" x14ac:dyDescent="0.3">
      <c r="K544" s="1" t="s">
        <v>651</v>
      </c>
    </row>
    <row r="545" spans="11:11" x14ac:dyDescent="0.3">
      <c r="K545" s="1" t="s">
        <v>652</v>
      </c>
    </row>
    <row r="546" spans="11:11" x14ac:dyDescent="0.3">
      <c r="K546" s="1" t="s">
        <v>653</v>
      </c>
    </row>
    <row r="547" spans="11:11" x14ac:dyDescent="0.3">
      <c r="K547" s="1" t="s">
        <v>654</v>
      </c>
    </row>
    <row r="548" spans="11:11" x14ac:dyDescent="0.3">
      <c r="K548" s="1" t="s">
        <v>655</v>
      </c>
    </row>
    <row r="549" spans="11:11" x14ac:dyDescent="0.3">
      <c r="K549" s="1" t="s">
        <v>656</v>
      </c>
    </row>
    <row r="550" spans="11:11" x14ac:dyDescent="0.3">
      <c r="K550" s="1" t="s">
        <v>657</v>
      </c>
    </row>
    <row r="551" spans="11:11" x14ac:dyDescent="0.3">
      <c r="K551" s="1" t="s">
        <v>658</v>
      </c>
    </row>
    <row r="552" spans="11:11" x14ac:dyDescent="0.3">
      <c r="K552" s="1" t="s">
        <v>659</v>
      </c>
    </row>
    <row r="553" spans="11:11" x14ac:dyDescent="0.3">
      <c r="K553" s="1" t="s">
        <v>660</v>
      </c>
    </row>
    <row r="554" spans="11:11" x14ac:dyDescent="0.3">
      <c r="K554" s="1" t="s">
        <v>661</v>
      </c>
    </row>
    <row r="555" spans="11:11" x14ac:dyDescent="0.3">
      <c r="K555" s="1" t="s">
        <v>662</v>
      </c>
    </row>
    <row r="556" spans="11:11" x14ac:dyDescent="0.3">
      <c r="K556" s="1" t="s">
        <v>663</v>
      </c>
    </row>
    <row r="557" spans="11:11" x14ac:dyDescent="0.3">
      <c r="K557" s="1" t="s">
        <v>664</v>
      </c>
    </row>
    <row r="558" spans="11:11" x14ac:dyDescent="0.3">
      <c r="K558" s="1" t="s">
        <v>665</v>
      </c>
    </row>
    <row r="559" spans="11:11" x14ac:dyDescent="0.3">
      <c r="K559" s="1" t="s">
        <v>666</v>
      </c>
    </row>
    <row r="560" spans="11:11" x14ac:dyDescent="0.3">
      <c r="K560" s="1" t="s">
        <v>667</v>
      </c>
    </row>
    <row r="561" spans="11:11" x14ac:dyDescent="0.3">
      <c r="K561" s="1" t="s">
        <v>668</v>
      </c>
    </row>
    <row r="562" spans="11:11" x14ac:dyDescent="0.3">
      <c r="K562" s="1" t="s">
        <v>669</v>
      </c>
    </row>
    <row r="563" spans="11:11" x14ac:dyDescent="0.3">
      <c r="K563" s="1" t="s">
        <v>670</v>
      </c>
    </row>
    <row r="564" spans="11:11" x14ac:dyDescent="0.3">
      <c r="K564" s="1" t="s">
        <v>671</v>
      </c>
    </row>
    <row r="565" spans="11:11" x14ac:dyDescent="0.3">
      <c r="K565" s="1" t="s">
        <v>672</v>
      </c>
    </row>
    <row r="566" spans="11:11" x14ac:dyDescent="0.3">
      <c r="K566" s="1" t="s">
        <v>673</v>
      </c>
    </row>
    <row r="567" spans="11:11" x14ac:dyDescent="0.3">
      <c r="K567" s="1" t="s">
        <v>674</v>
      </c>
    </row>
    <row r="568" spans="11:11" x14ac:dyDescent="0.3">
      <c r="K568" s="1" t="s">
        <v>675</v>
      </c>
    </row>
    <row r="569" spans="11:11" x14ac:dyDescent="0.3">
      <c r="K569" s="1" t="s">
        <v>676</v>
      </c>
    </row>
    <row r="570" spans="11:11" x14ac:dyDescent="0.3">
      <c r="K570" s="1" t="s">
        <v>677</v>
      </c>
    </row>
    <row r="571" spans="11:11" x14ac:dyDescent="0.3">
      <c r="K571" s="1" t="s">
        <v>678</v>
      </c>
    </row>
    <row r="572" spans="11:11" x14ac:dyDescent="0.3">
      <c r="K572" s="1" t="s">
        <v>679</v>
      </c>
    </row>
    <row r="573" spans="11:11" x14ac:dyDescent="0.3">
      <c r="K573" s="1" t="s">
        <v>680</v>
      </c>
    </row>
    <row r="574" spans="11:11" x14ac:dyDescent="0.3">
      <c r="K574" s="1" t="s">
        <v>681</v>
      </c>
    </row>
    <row r="575" spans="11:11" x14ac:dyDescent="0.3">
      <c r="K575" s="1" t="s">
        <v>682</v>
      </c>
    </row>
    <row r="576" spans="11:11" x14ac:dyDescent="0.3">
      <c r="K576" s="1" t="s">
        <v>683</v>
      </c>
    </row>
    <row r="577" spans="11:11" x14ac:dyDescent="0.3">
      <c r="K577" s="1" t="s">
        <v>684</v>
      </c>
    </row>
    <row r="578" spans="11:11" x14ac:dyDescent="0.3">
      <c r="K578" s="1" t="s">
        <v>685</v>
      </c>
    </row>
    <row r="579" spans="11:11" x14ac:dyDescent="0.3">
      <c r="K579" s="1" t="s">
        <v>686</v>
      </c>
    </row>
    <row r="580" spans="11:11" x14ac:dyDescent="0.3">
      <c r="K580" s="1" t="s">
        <v>687</v>
      </c>
    </row>
    <row r="581" spans="11:11" x14ac:dyDescent="0.3">
      <c r="K581" s="1" t="s">
        <v>688</v>
      </c>
    </row>
    <row r="582" spans="11:11" x14ac:dyDescent="0.3">
      <c r="K582" s="1" t="s">
        <v>689</v>
      </c>
    </row>
    <row r="583" spans="11:11" x14ac:dyDescent="0.3">
      <c r="K583" s="1" t="s">
        <v>690</v>
      </c>
    </row>
    <row r="584" spans="11:11" x14ac:dyDescent="0.3">
      <c r="K584" s="1" t="s">
        <v>691</v>
      </c>
    </row>
    <row r="585" spans="11:11" x14ac:dyDescent="0.3">
      <c r="K585" s="1" t="s">
        <v>692</v>
      </c>
    </row>
    <row r="586" spans="11:11" x14ac:dyDescent="0.3">
      <c r="K586" s="1" t="s">
        <v>693</v>
      </c>
    </row>
    <row r="587" spans="11:11" x14ac:dyDescent="0.3">
      <c r="K587" s="1" t="s">
        <v>694</v>
      </c>
    </row>
    <row r="588" spans="11:11" x14ac:dyDescent="0.3">
      <c r="K588" s="1" t="s">
        <v>695</v>
      </c>
    </row>
    <row r="589" spans="11:11" x14ac:dyDescent="0.3">
      <c r="K589" s="1" t="s">
        <v>696</v>
      </c>
    </row>
    <row r="590" spans="11:11" x14ac:dyDescent="0.3">
      <c r="K590" s="1" t="s">
        <v>697</v>
      </c>
    </row>
    <row r="591" spans="11:11" x14ac:dyDescent="0.3">
      <c r="K591" s="1" t="s">
        <v>698</v>
      </c>
    </row>
    <row r="592" spans="11:11" x14ac:dyDescent="0.3">
      <c r="K592" s="1" t="s">
        <v>699</v>
      </c>
    </row>
    <row r="593" spans="11:11" x14ac:dyDescent="0.3">
      <c r="K593" s="1" t="s">
        <v>700</v>
      </c>
    </row>
    <row r="594" spans="11:11" x14ac:dyDescent="0.3">
      <c r="K594" s="1" t="s">
        <v>701</v>
      </c>
    </row>
    <row r="595" spans="11:11" x14ac:dyDescent="0.3">
      <c r="K595" s="1" t="s">
        <v>702</v>
      </c>
    </row>
    <row r="596" spans="11:11" x14ac:dyDescent="0.3">
      <c r="K596" s="1" t="s">
        <v>703</v>
      </c>
    </row>
    <row r="597" spans="11:11" x14ac:dyDescent="0.3">
      <c r="K597" s="1" t="s">
        <v>704</v>
      </c>
    </row>
    <row r="598" spans="11:11" x14ac:dyDescent="0.3">
      <c r="K598" s="1" t="s">
        <v>705</v>
      </c>
    </row>
    <row r="599" spans="11:11" x14ac:dyDescent="0.3">
      <c r="K599" s="1" t="s">
        <v>706</v>
      </c>
    </row>
    <row r="600" spans="11:11" x14ac:dyDescent="0.3">
      <c r="K600" s="1" t="s">
        <v>707</v>
      </c>
    </row>
    <row r="601" spans="11:11" x14ac:dyDescent="0.3">
      <c r="K601" s="1" t="s">
        <v>708</v>
      </c>
    </row>
    <row r="602" spans="11:11" x14ac:dyDescent="0.3">
      <c r="K602" s="1" t="s">
        <v>709</v>
      </c>
    </row>
    <row r="603" spans="11:11" x14ac:dyDescent="0.3">
      <c r="K603" s="1" t="s">
        <v>710</v>
      </c>
    </row>
    <row r="604" spans="11:11" x14ac:dyDescent="0.3">
      <c r="K604" s="1" t="s">
        <v>711</v>
      </c>
    </row>
    <row r="605" spans="11:11" x14ac:dyDescent="0.3">
      <c r="K605" s="1" t="s">
        <v>712</v>
      </c>
    </row>
    <row r="606" spans="11:11" x14ac:dyDescent="0.3">
      <c r="K606" s="1" t="s">
        <v>713</v>
      </c>
    </row>
    <row r="607" spans="11:11" x14ac:dyDescent="0.3">
      <c r="K607" s="1" t="s">
        <v>714</v>
      </c>
    </row>
    <row r="608" spans="11:11" x14ac:dyDescent="0.3">
      <c r="K608" s="1" t="s">
        <v>715</v>
      </c>
    </row>
    <row r="609" spans="11:11" x14ac:dyDescent="0.3">
      <c r="K609" s="1" t="s">
        <v>716</v>
      </c>
    </row>
    <row r="610" spans="11:11" x14ac:dyDescent="0.3">
      <c r="K610" s="1" t="s">
        <v>717</v>
      </c>
    </row>
    <row r="611" spans="11:11" x14ac:dyDescent="0.3">
      <c r="K611" s="1" t="s">
        <v>718</v>
      </c>
    </row>
    <row r="612" spans="11:11" x14ac:dyDescent="0.3">
      <c r="K612" s="1" t="s">
        <v>719</v>
      </c>
    </row>
    <row r="613" spans="11:11" x14ac:dyDescent="0.3">
      <c r="K613" s="1" t="s">
        <v>720</v>
      </c>
    </row>
    <row r="614" spans="11:11" x14ac:dyDescent="0.3">
      <c r="K614" s="1" t="s">
        <v>721</v>
      </c>
    </row>
    <row r="615" spans="11:11" x14ac:dyDescent="0.3">
      <c r="K615" s="1" t="s">
        <v>722</v>
      </c>
    </row>
    <row r="616" spans="11:11" x14ac:dyDescent="0.3">
      <c r="K616" s="1" t="s">
        <v>723</v>
      </c>
    </row>
    <row r="617" spans="11:11" x14ac:dyDescent="0.3">
      <c r="K617" s="1" t="s">
        <v>724</v>
      </c>
    </row>
    <row r="618" spans="11:11" x14ac:dyDescent="0.3">
      <c r="K618" s="1" t="s">
        <v>725</v>
      </c>
    </row>
    <row r="619" spans="11:11" x14ac:dyDescent="0.3">
      <c r="K619" s="1" t="s">
        <v>726</v>
      </c>
    </row>
    <row r="620" spans="11:11" x14ac:dyDescent="0.3">
      <c r="K620" s="1" t="s">
        <v>727</v>
      </c>
    </row>
    <row r="621" spans="11:11" x14ac:dyDescent="0.3">
      <c r="K621" s="1" t="s">
        <v>728</v>
      </c>
    </row>
    <row r="622" spans="11:11" x14ac:dyDescent="0.3">
      <c r="K622" s="1" t="s">
        <v>729</v>
      </c>
    </row>
    <row r="623" spans="11:11" x14ac:dyDescent="0.3">
      <c r="K623" s="1" t="s">
        <v>730</v>
      </c>
    </row>
    <row r="624" spans="11:11" x14ac:dyDescent="0.3">
      <c r="K624" s="1" t="s">
        <v>731</v>
      </c>
    </row>
    <row r="625" spans="11:11" x14ac:dyDescent="0.3">
      <c r="K625" s="1" t="s">
        <v>732</v>
      </c>
    </row>
    <row r="626" spans="11:11" x14ac:dyDescent="0.3">
      <c r="K626" s="1" t="s">
        <v>733</v>
      </c>
    </row>
    <row r="627" spans="11:11" x14ac:dyDescent="0.3">
      <c r="K627" s="1" t="s">
        <v>734</v>
      </c>
    </row>
    <row r="628" spans="11:11" x14ac:dyDescent="0.3">
      <c r="K628" s="1" t="s">
        <v>735</v>
      </c>
    </row>
    <row r="629" spans="11:11" x14ac:dyDescent="0.3">
      <c r="K629" s="1" t="s">
        <v>736</v>
      </c>
    </row>
    <row r="630" spans="11:11" x14ac:dyDescent="0.3">
      <c r="K630" s="1" t="s">
        <v>737</v>
      </c>
    </row>
    <row r="631" spans="11:11" x14ac:dyDescent="0.3">
      <c r="K631" s="1" t="s">
        <v>738</v>
      </c>
    </row>
    <row r="632" spans="11:11" x14ac:dyDescent="0.3">
      <c r="K632" s="1" t="s">
        <v>739</v>
      </c>
    </row>
    <row r="633" spans="11:11" x14ac:dyDescent="0.3">
      <c r="K633" s="1" t="s">
        <v>740</v>
      </c>
    </row>
    <row r="634" spans="11:11" x14ac:dyDescent="0.3">
      <c r="K634" s="1" t="s">
        <v>741</v>
      </c>
    </row>
    <row r="635" spans="11:11" x14ac:dyDescent="0.3">
      <c r="K635" s="1" t="s">
        <v>742</v>
      </c>
    </row>
    <row r="636" spans="11:11" x14ac:dyDescent="0.3">
      <c r="K636" s="1" t="s">
        <v>743</v>
      </c>
    </row>
    <row r="637" spans="11:11" x14ac:dyDescent="0.3">
      <c r="K637" s="1" t="s">
        <v>744</v>
      </c>
    </row>
    <row r="638" spans="11:11" x14ac:dyDescent="0.3">
      <c r="K638" s="1" t="s">
        <v>745</v>
      </c>
    </row>
    <row r="639" spans="11:11" x14ac:dyDescent="0.3">
      <c r="K639" s="1" t="s">
        <v>746</v>
      </c>
    </row>
    <row r="640" spans="11:11" x14ac:dyDescent="0.3">
      <c r="K640" s="1" t="s">
        <v>747</v>
      </c>
    </row>
    <row r="641" spans="11:11" x14ac:dyDescent="0.3">
      <c r="K641" s="1" t="s">
        <v>748</v>
      </c>
    </row>
    <row r="642" spans="11:11" x14ac:dyDescent="0.3">
      <c r="K642" s="1" t="s">
        <v>749</v>
      </c>
    </row>
    <row r="643" spans="11:11" x14ac:dyDescent="0.3">
      <c r="K643" s="1" t="s">
        <v>750</v>
      </c>
    </row>
    <row r="644" spans="11:11" x14ac:dyDescent="0.3">
      <c r="K644" s="1" t="s">
        <v>751</v>
      </c>
    </row>
    <row r="645" spans="11:11" x14ac:dyDescent="0.3">
      <c r="K645" s="1" t="s">
        <v>752</v>
      </c>
    </row>
    <row r="646" spans="11:11" x14ac:dyDescent="0.3">
      <c r="K646" s="1" t="s">
        <v>753</v>
      </c>
    </row>
    <row r="647" spans="11:11" x14ac:dyDescent="0.3">
      <c r="K647" s="1" t="s">
        <v>754</v>
      </c>
    </row>
    <row r="648" spans="11:11" x14ac:dyDescent="0.3">
      <c r="K648" s="1" t="s">
        <v>755</v>
      </c>
    </row>
    <row r="649" spans="11:11" x14ac:dyDescent="0.3">
      <c r="K649" s="1" t="s">
        <v>756</v>
      </c>
    </row>
    <row r="650" spans="11:11" x14ac:dyDescent="0.3">
      <c r="K650" s="1" t="s">
        <v>757</v>
      </c>
    </row>
    <row r="651" spans="11:11" x14ac:dyDescent="0.3">
      <c r="K651" s="1" t="s">
        <v>758</v>
      </c>
    </row>
    <row r="652" spans="11:11" x14ac:dyDescent="0.3">
      <c r="K652" s="1" t="s">
        <v>759</v>
      </c>
    </row>
    <row r="653" spans="11:11" x14ac:dyDescent="0.3">
      <c r="K653" s="1" t="s">
        <v>760</v>
      </c>
    </row>
    <row r="654" spans="11:11" x14ac:dyDescent="0.3">
      <c r="K654" s="1" t="s">
        <v>761</v>
      </c>
    </row>
    <row r="655" spans="11:11" x14ac:dyDescent="0.3">
      <c r="K655" s="1" t="s">
        <v>762</v>
      </c>
    </row>
    <row r="656" spans="11:11" x14ac:dyDescent="0.3">
      <c r="K656" s="1" t="s">
        <v>763</v>
      </c>
    </row>
    <row r="657" spans="11:11" x14ac:dyDescent="0.3">
      <c r="K657" s="1" t="s">
        <v>764</v>
      </c>
    </row>
    <row r="658" spans="11:11" x14ac:dyDescent="0.3">
      <c r="K658" s="1" t="s">
        <v>765</v>
      </c>
    </row>
    <row r="659" spans="11:11" x14ac:dyDescent="0.3">
      <c r="K659" s="1" t="s">
        <v>766</v>
      </c>
    </row>
    <row r="660" spans="11:11" x14ac:dyDescent="0.3">
      <c r="K660" s="1" t="s">
        <v>767</v>
      </c>
    </row>
    <row r="661" spans="11:11" x14ac:dyDescent="0.3">
      <c r="K661" s="1" t="s">
        <v>768</v>
      </c>
    </row>
    <row r="662" spans="11:11" x14ac:dyDescent="0.3">
      <c r="K662" s="1" t="s">
        <v>769</v>
      </c>
    </row>
    <row r="663" spans="11:11" x14ac:dyDescent="0.3">
      <c r="K663" s="1" t="s">
        <v>770</v>
      </c>
    </row>
    <row r="664" spans="11:11" x14ac:dyDescent="0.3">
      <c r="K664" s="1" t="s">
        <v>771</v>
      </c>
    </row>
    <row r="665" spans="11:11" x14ac:dyDescent="0.3">
      <c r="K665" s="1" t="s">
        <v>772</v>
      </c>
    </row>
    <row r="666" spans="11:11" x14ac:dyDescent="0.3">
      <c r="K666" s="1" t="s">
        <v>773</v>
      </c>
    </row>
    <row r="667" spans="11:11" x14ac:dyDescent="0.3">
      <c r="K667" s="1" t="s">
        <v>774</v>
      </c>
    </row>
    <row r="668" spans="11:11" x14ac:dyDescent="0.3">
      <c r="K668" s="1" t="s">
        <v>775</v>
      </c>
    </row>
    <row r="669" spans="11:11" x14ac:dyDescent="0.3">
      <c r="K669" s="1" t="s">
        <v>776</v>
      </c>
    </row>
    <row r="670" spans="11:11" x14ac:dyDescent="0.3">
      <c r="K670" s="1" t="s">
        <v>777</v>
      </c>
    </row>
    <row r="671" spans="11:11" x14ac:dyDescent="0.3">
      <c r="K671" s="1" t="s">
        <v>778</v>
      </c>
    </row>
    <row r="672" spans="11:11" x14ac:dyDescent="0.3">
      <c r="K672" s="1" t="s">
        <v>779</v>
      </c>
    </row>
    <row r="673" spans="11:11" x14ac:dyDescent="0.3">
      <c r="K673" s="1" t="s">
        <v>780</v>
      </c>
    </row>
    <row r="674" spans="11:11" x14ac:dyDescent="0.3">
      <c r="K674" s="1" t="s">
        <v>781</v>
      </c>
    </row>
    <row r="675" spans="11:11" x14ac:dyDescent="0.3">
      <c r="K675" s="1" t="s">
        <v>782</v>
      </c>
    </row>
    <row r="676" spans="11:11" x14ac:dyDescent="0.3">
      <c r="K676" s="1" t="s">
        <v>783</v>
      </c>
    </row>
    <row r="677" spans="11:11" x14ac:dyDescent="0.3">
      <c r="K677" s="1" t="s">
        <v>784</v>
      </c>
    </row>
    <row r="678" spans="11:11" x14ac:dyDescent="0.3">
      <c r="K678" s="1" t="s">
        <v>785</v>
      </c>
    </row>
    <row r="679" spans="11:11" x14ac:dyDescent="0.3">
      <c r="K679" s="1" t="s">
        <v>786</v>
      </c>
    </row>
    <row r="680" spans="11:11" x14ac:dyDescent="0.3">
      <c r="K680" s="1" t="s">
        <v>787</v>
      </c>
    </row>
    <row r="681" spans="11:11" x14ac:dyDescent="0.3">
      <c r="K681" s="1" t="s">
        <v>788</v>
      </c>
    </row>
    <row r="682" spans="11:11" x14ac:dyDescent="0.3">
      <c r="K682" s="1" t="s">
        <v>789</v>
      </c>
    </row>
    <row r="683" spans="11:11" x14ac:dyDescent="0.3">
      <c r="K683" s="1" t="s">
        <v>790</v>
      </c>
    </row>
    <row r="684" spans="11:11" x14ac:dyDescent="0.3">
      <c r="K684" s="1" t="s">
        <v>791</v>
      </c>
    </row>
    <row r="685" spans="11:11" x14ac:dyDescent="0.3">
      <c r="K685" s="1" t="s">
        <v>792</v>
      </c>
    </row>
    <row r="686" spans="11:11" x14ac:dyDescent="0.3">
      <c r="K686" s="1" t="s">
        <v>793</v>
      </c>
    </row>
    <row r="687" spans="11:11" x14ac:dyDescent="0.3">
      <c r="K687" s="1" t="s">
        <v>794</v>
      </c>
    </row>
    <row r="688" spans="11:11" x14ac:dyDescent="0.3">
      <c r="K688" s="1" t="s">
        <v>795</v>
      </c>
    </row>
    <row r="689" spans="11:11" x14ac:dyDescent="0.3">
      <c r="K689" s="1" t="s">
        <v>796</v>
      </c>
    </row>
    <row r="690" spans="11:11" x14ac:dyDescent="0.3">
      <c r="K690" s="1" t="s">
        <v>797</v>
      </c>
    </row>
    <row r="691" spans="11:11" x14ac:dyDescent="0.3">
      <c r="K691" s="1" t="s">
        <v>798</v>
      </c>
    </row>
    <row r="692" spans="11:11" x14ac:dyDescent="0.3">
      <c r="K692" s="1" t="s">
        <v>799</v>
      </c>
    </row>
    <row r="693" spans="11:11" x14ac:dyDescent="0.3">
      <c r="K693" s="1" t="s">
        <v>800</v>
      </c>
    </row>
    <row r="694" spans="11:11" x14ac:dyDescent="0.3">
      <c r="K694" s="1" t="s">
        <v>801</v>
      </c>
    </row>
    <row r="695" spans="11:11" x14ac:dyDescent="0.3">
      <c r="K695" s="1" t="s">
        <v>802</v>
      </c>
    </row>
    <row r="696" spans="11:11" x14ac:dyDescent="0.3">
      <c r="K696" s="1" t="s">
        <v>803</v>
      </c>
    </row>
    <row r="697" spans="11:11" x14ac:dyDescent="0.3">
      <c r="K697" s="1" t="s">
        <v>804</v>
      </c>
    </row>
    <row r="698" spans="11:11" x14ac:dyDescent="0.3">
      <c r="K698" s="1" t="s">
        <v>805</v>
      </c>
    </row>
    <row r="699" spans="11:11" x14ac:dyDescent="0.3">
      <c r="K699" s="1" t="s">
        <v>806</v>
      </c>
    </row>
    <row r="700" spans="11:11" x14ac:dyDescent="0.3">
      <c r="K700" s="1" t="s">
        <v>807</v>
      </c>
    </row>
    <row r="701" spans="11:11" x14ac:dyDescent="0.3">
      <c r="K701" s="1" t="s">
        <v>808</v>
      </c>
    </row>
    <row r="702" spans="11:11" x14ac:dyDescent="0.3">
      <c r="K702" s="1" t="s">
        <v>809</v>
      </c>
    </row>
    <row r="703" spans="11:11" x14ac:dyDescent="0.3">
      <c r="K703" s="1" t="s">
        <v>810</v>
      </c>
    </row>
    <row r="704" spans="11:11" x14ac:dyDescent="0.3">
      <c r="K704" s="1" t="s">
        <v>811</v>
      </c>
    </row>
    <row r="705" spans="11:11" x14ac:dyDescent="0.3">
      <c r="K705" s="1" t="s">
        <v>812</v>
      </c>
    </row>
    <row r="706" spans="11:11" x14ac:dyDescent="0.3">
      <c r="K706" s="1" t="s">
        <v>813</v>
      </c>
    </row>
    <row r="707" spans="11:11" x14ac:dyDescent="0.3">
      <c r="K707" s="1" t="s">
        <v>814</v>
      </c>
    </row>
    <row r="708" spans="11:11" x14ac:dyDescent="0.3">
      <c r="K708" s="1" t="s">
        <v>815</v>
      </c>
    </row>
    <row r="709" spans="11:11" x14ac:dyDescent="0.3">
      <c r="K709" s="1" t="s">
        <v>816</v>
      </c>
    </row>
    <row r="710" spans="11:11" x14ac:dyDescent="0.3">
      <c r="K710" s="1" t="s">
        <v>817</v>
      </c>
    </row>
    <row r="711" spans="11:11" x14ac:dyDescent="0.3">
      <c r="K711" s="1" t="s">
        <v>818</v>
      </c>
    </row>
    <row r="712" spans="11:11" x14ac:dyDescent="0.3">
      <c r="K712" s="1" t="s">
        <v>819</v>
      </c>
    </row>
    <row r="713" spans="11:11" x14ac:dyDescent="0.3">
      <c r="K713" s="1" t="s">
        <v>820</v>
      </c>
    </row>
    <row r="714" spans="11:11" x14ac:dyDescent="0.3">
      <c r="K714" s="1" t="s">
        <v>821</v>
      </c>
    </row>
    <row r="715" spans="11:11" x14ac:dyDescent="0.3">
      <c r="K715" s="1" t="s">
        <v>822</v>
      </c>
    </row>
    <row r="716" spans="11:11" x14ac:dyDescent="0.3">
      <c r="K716" s="1" t="s">
        <v>823</v>
      </c>
    </row>
    <row r="717" spans="11:11" x14ac:dyDescent="0.3">
      <c r="K717" s="1" t="s">
        <v>824</v>
      </c>
    </row>
    <row r="718" spans="11:11" x14ac:dyDescent="0.3">
      <c r="K718" s="1" t="s">
        <v>825</v>
      </c>
    </row>
    <row r="719" spans="11:11" x14ac:dyDescent="0.3">
      <c r="K719" s="1" t="s">
        <v>826</v>
      </c>
    </row>
    <row r="720" spans="11:11" x14ac:dyDescent="0.3">
      <c r="K720" s="1" t="s">
        <v>827</v>
      </c>
    </row>
    <row r="721" spans="11:11" x14ac:dyDescent="0.3">
      <c r="K721" s="1" t="s">
        <v>828</v>
      </c>
    </row>
    <row r="722" spans="11:11" x14ac:dyDescent="0.3">
      <c r="K722" s="1" t="s">
        <v>829</v>
      </c>
    </row>
    <row r="723" spans="11:11" x14ac:dyDescent="0.3">
      <c r="K723" s="1" t="s">
        <v>830</v>
      </c>
    </row>
    <row r="724" spans="11:11" x14ac:dyDescent="0.3">
      <c r="K724" s="1" t="s">
        <v>831</v>
      </c>
    </row>
    <row r="725" spans="11:11" x14ac:dyDescent="0.3">
      <c r="K725" s="1" t="s">
        <v>832</v>
      </c>
    </row>
    <row r="726" spans="11:11" x14ac:dyDescent="0.3">
      <c r="K726" s="1" t="s">
        <v>833</v>
      </c>
    </row>
    <row r="727" spans="11:11" x14ac:dyDescent="0.3">
      <c r="K727" s="1" t="s">
        <v>834</v>
      </c>
    </row>
    <row r="728" spans="11:11" x14ac:dyDescent="0.3">
      <c r="K728" s="1" t="s">
        <v>835</v>
      </c>
    </row>
    <row r="729" spans="11:11" x14ac:dyDescent="0.3">
      <c r="K729" s="1" t="s">
        <v>836</v>
      </c>
    </row>
    <row r="730" spans="11:11" x14ac:dyDescent="0.3">
      <c r="K730" s="1" t="s">
        <v>837</v>
      </c>
    </row>
    <row r="731" spans="11:11" x14ac:dyDescent="0.3">
      <c r="K731" s="1" t="s">
        <v>838</v>
      </c>
    </row>
    <row r="732" spans="11:11" x14ac:dyDescent="0.3">
      <c r="K732" s="1" t="s">
        <v>839</v>
      </c>
    </row>
    <row r="733" spans="11:11" x14ac:dyDescent="0.3">
      <c r="K733" s="1" t="s">
        <v>840</v>
      </c>
    </row>
    <row r="734" spans="11:11" x14ac:dyDescent="0.3">
      <c r="K734" s="1" t="s">
        <v>841</v>
      </c>
    </row>
    <row r="735" spans="11:11" x14ac:dyDescent="0.3">
      <c r="K735" s="1" t="s">
        <v>842</v>
      </c>
    </row>
    <row r="736" spans="11:11" x14ac:dyDescent="0.3">
      <c r="K736" s="1" t="s">
        <v>843</v>
      </c>
    </row>
    <row r="737" spans="11:11" x14ac:dyDescent="0.3">
      <c r="K737" s="1" t="s">
        <v>844</v>
      </c>
    </row>
    <row r="738" spans="11:11" x14ac:dyDescent="0.3">
      <c r="K738" s="1" t="s">
        <v>845</v>
      </c>
    </row>
    <row r="739" spans="11:11" x14ac:dyDescent="0.3">
      <c r="K739" s="1" t="s">
        <v>846</v>
      </c>
    </row>
    <row r="740" spans="11:11" x14ac:dyDescent="0.3">
      <c r="K740" s="1" t="s">
        <v>847</v>
      </c>
    </row>
    <row r="741" spans="11:11" x14ac:dyDescent="0.3">
      <c r="K741" s="1" t="s">
        <v>848</v>
      </c>
    </row>
    <row r="742" spans="11:11" x14ac:dyDescent="0.3">
      <c r="K742" s="1" t="s">
        <v>849</v>
      </c>
    </row>
    <row r="743" spans="11:11" x14ac:dyDescent="0.3">
      <c r="K743" s="1" t="s">
        <v>850</v>
      </c>
    </row>
    <row r="744" spans="11:11" x14ac:dyDescent="0.3">
      <c r="K744" s="1" t="s">
        <v>851</v>
      </c>
    </row>
    <row r="745" spans="11:11" x14ac:dyDescent="0.3">
      <c r="K745" s="1" t="s">
        <v>852</v>
      </c>
    </row>
    <row r="746" spans="11:11" x14ac:dyDescent="0.3">
      <c r="K746" s="1" t="s">
        <v>853</v>
      </c>
    </row>
    <row r="747" spans="11:11" x14ac:dyDescent="0.3">
      <c r="K747" s="1" t="s">
        <v>854</v>
      </c>
    </row>
    <row r="748" spans="11:11" x14ac:dyDescent="0.3">
      <c r="K748" s="1" t="s">
        <v>855</v>
      </c>
    </row>
    <row r="749" spans="11:11" x14ac:dyDescent="0.3">
      <c r="K749" s="1" t="s">
        <v>856</v>
      </c>
    </row>
    <row r="750" spans="11:11" x14ac:dyDescent="0.3">
      <c r="K750" s="1" t="s">
        <v>857</v>
      </c>
    </row>
    <row r="751" spans="11:11" x14ac:dyDescent="0.3">
      <c r="K751" s="1" t="s">
        <v>858</v>
      </c>
    </row>
    <row r="752" spans="11:11" x14ac:dyDescent="0.3">
      <c r="K752" s="1" t="s">
        <v>859</v>
      </c>
    </row>
    <row r="753" spans="11:11" x14ac:dyDescent="0.3">
      <c r="K753" s="1" t="s">
        <v>860</v>
      </c>
    </row>
    <row r="754" spans="11:11" x14ac:dyDescent="0.3">
      <c r="K754" s="1" t="s">
        <v>861</v>
      </c>
    </row>
    <row r="755" spans="11:11" x14ac:dyDescent="0.3">
      <c r="K755" s="1" t="s">
        <v>862</v>
      </c>
    </row>
    <row r="756" spans="11:11" x14ac:dyDescent="0.3">
      <c r="K756" s="1" t="s">
        <v>863</v>
      </c>
    </row>
    <row r="757" spans="11:11" x14ac:dyDescent="0.3">
      <c r="K757" s="1" t="s">
        <v>864</v>
      </c>
    </row>
    <row r="758" spans="11:11" x14ac:dyDescent="0.3">
      <c r="K758" s="1" t="s">
        <v>865</v>
      </c>
    </row>
    <row r="759" spans="11:11" x14ac:dyDescent="0.3">
      <c r="K759" s="1" t="s">
        <v>866</v>
      </c>
    </row>
    <row r="760" spans="11:11" x14ac:dyDescent="0.3">
      <c r="K760" s="1" t="s">
        <v>867</v>
      </c>
    </row>
    <row r="761" spans="11:11" x14ac:dyDescent="0.3">
      <c r="K761" s="1" t="s">
        <v>868</v>
      </c>
    </row>
    <row r="762" spans="11:11" x14ac:dyDescent="0.3">
      <c r="K762" s="1" t="s">
        <v>869</v>
      </c>
    </row>
    <row r="763" spans="11:11" x14ac:dyDescent="0.3">
      <c r="K763" s="1" t="s">
        <v>870</v>
      </c>
    </row>
    <row r="764" spans="11:11" x14ac:dyDescent="0.3">
      <c r="K764" s="1" t="s">
        <v>871</v>
      </c>
    </row>
    <row r="765" spans="11:11" x14ac:dyDescent="0.3">
      <c r="K765" s="1" t="s">
        <v>872</v>
      </c>
    </row>
    <row r="766" spans="11:11" x14ac:dyDescent="0.3">
      <c r="K766" s="1" t="s">
        <v>873</v>
      </c>
    </row>
    <row r="767" spans="11:11" x14ac:dyDescent="0.3">
      <c r="K767" s="1" t="s">
        <v>874</v>
      </c>
    </row>
    <row r="768" spans="11:11" x14ac:dyDescent="0.3">
      <c r="K768" s="1" t="s">
        <v>875</v>
      </c>
    </row>
    <row r="769" spans="11:11" x14ac:dyDescent="0.3">
      <c r="K769" s="1" t="s">
        <v>876</v>
      </c>
    </row>
    <row r="770" spans="11:11" x14ac:dyDescent="0.3">
      <c r="K770" s="1" t="s">
        <v>877</v>
      </c>
    </row>
    <row r="771" spans="11:11" x14ac:dyDescent="0.3">
      <c r="K771" s="1" t="s">
        <v>878</v>
      </c>
    </row>
    <row r="772" spans="11:11" x14ac:dyDescent="0.3">
      <c r="K772" s="1" t="s">
        <v>879</v>
      </c>
    </row>
    <row r="773" spans="11:11" x14ac:dyDescent="0.3">
      <c r="K773" s="1" t="s">
        <v>880</v>
      </c>
    </row>
    <row r="774" spans="11:11" x14ac:dyDescent="0.3">
      <c r="K774" s="1" t="s">
        <v>881</v>
      </c>
    </row>
    <row r="775" spans="11:11" x14ac:dyDescent="0.3">
      <c r="K775" s="1" t="s">
        <v>882</v>
      </c>
    </row>
    <row r="776" spans="11:11" x14ac:dyDescent="0.3">
      <c r="K776" s="1" t="s">
        <v>883</v>
      </c>
    </row>
    <row r="777" spans="11:11" x14ac:dyDescent="0.3">
      <c r="K777" s="1" t="s">
        <v>884</v>
      </c>
    </row>
    <row r="778" spans="11:11" x14ac:dyDescent="0.3">
      <c r="K778" s="1" t="s">
        <v>885</v>
      </c>
    </row>
    <row r="779" spans="11:11" x14ac:dyDescent="0.3">
      <c r="K779" s="1" t="s">
        <v>886</v>
      </c>
    </row>
    <row r="780" spans="11:11" x14ac:dyDescent="0.3">
      <c r="K780" s="1" t="s">
        <v>887</v>
      </c>
    </row>
    <row r="781" spans="11:11" x14ac:dyDescent="0.3">
      <c r="K781" s="1" t="s">
        <v>888</v>
      </c>
    </row>
    <row r="782" spans="11:11" x14ac:dyDescent="0.3">
      <c r="K782" s="1" t="s">
        <v>889</v>
      </c>
    </row>
    <row r="783" spans="11:11" x14ac:dyDescent="0.3">
      <c r="K783" s="1" t="s">
        <v>890</v>
      </c>
    </row>
    <row r="784" spans="11:11" x14ac:dyDescent="0.3">
      <c r="K784" s="1" t="s">
        <v>891</v>
      </c>
    </row>
    <row r="785" spans="11:11" x14ac:dyDescent="0.3">
      <c r="K785" s="1" t="s">
        <v>892</v>
      </c>
    </row>
    <row r="786" spans="11:11" x14ac:dyDescent="0.3">
      <c r="K786" s="1" t="s">
        <v>893</v>
      </c>
    </row>
    <row r="787" spans="11:11" x14ac:dyDescent="0.3">
      <c r="K787" s="1" t="s">
        <v>894</v>
      </c>
    </row>
    <row r="788" spans="11:11" x14ac:dyDescent="0.3">
      <c r="K788" s="1" t="s">
        <v>895</v>
      </c>
    </row>
    <row r="789" spans="11:11" x14ac:dyDescent="0.3">
      <c r="K789" s="1" t="s">
        <v>896</v>
      </c>
    </row>
    <row r="790" spans="11:11" x14ac:dyDescent="0.3">
      <c r="K790" s="1" t="s">
        <v>897</v>
      </c>
    </row>
    <row r="791" spans="11:11" x14ac:dyDescent="0.3">
      <c r="K791" s="1" t="s">
        <v>898</v>
      </c>
    </row>
    <row r="792" spans="11:11" x14ac:dyDescent="0.3">
      <c r="K792" s="1" t="s">
        <v>899</v>
      </c>
    </row>
    <row r="793" spans="11:11" x14ac:dyDescent="0.3">
      <c r="K793" s="1" t="s">
        <v>900</v>
      </c>
    </row>
    <row r="794" spans="11:11" x14ac:dyDescent="0.3">
      <c r="K794" s="1" t="s">
        <v>901</v>
      </c>
    </row>
    <row r="795" spans="11:11" x14ac:dyDescent="0.3">
      <c r="K795" s="1" t="s">
        <v>902</v>
      </c>
    </row>
    <row r="796" spans="11:11" x14ac:dyDescent="0.3">
      <c r="K796" s="1" t="s">
        <v>903</v>
      </c>
    </row>
    <row r="797" spans="11:11" x14ac:dyDescent="0.3">
      <c r="K797" s="1" t="s">
        <v>904</v>
      </c>
    </row>
    <row r="798" spans="11:11" x14ac:dyDescent="0.3">
      <c r="K798" s="1" t="s">
        <v>905</v>
      </c>
    </row>
    <row r="799" spans="11:11" x14ac:dyDescent="0.3">
      <c r="K799" s="1" t="s">
        <v>906</v>
      </c>
    </row>
    <row r="800" spans="11:11" x14ac:dyDescent="0.3">
      <c r="K800" s="1" t="s">
        <v>907</v>
      </c>
    </row>
    <row r="801" spans="11:11" x14ac:dyDescent="0.3">
      <c r="K801" s="1" t="s">
        <v>908</v>
      </c>
    </row>
    <row r="802" spans="11:11" x14ac:dyDescent="0.3">
      <c r="K802" s="1" t="s">
        <v>909</v>
      </c>
    </row>
    <row r="803" spans="11:11" x14ac:dyDescent="0.3">
      <c r="K803" s="1" t="s">
        <v>910</v>
      </c>
    </row>
    <row r="804" spans="11:11" x14ac:dyDescent="0.3">
      <c r="K804" s="1" t="s">
        <v>911</v>
      </c>
    </row>
    <row r="805" spans="11:11" x14ac:dyDescent="0.3">
      <c r="K805" s="1" t="s">
        <v>912</v>
      </c>
    </row>
    <row r="806" spans="11:11" x14ac:dyDescent="0.3">
      <c r="K806" s="1" t="s">
        <v>913</v>
      </c>
    </row>
    <row r="807" spans="11:11" x14ac:dyDescent="0.3">
      <c r="K807" s="1" t="s">
        <v>914</v>
      </c>
    </row>
    <row r="808" spans="11:11" x14ac:dyDescent="0.3">
      <c r="K808" s="1" t="s">
        <v>915</v>
      </c>
    </row>
    <row r="809" spans="11:11" x14ac:dyDescent="0.3">
      <c r="K809" s="1" t="s">
        <v>916</v>
      </c>
    </row>
    <row r="810" spans="11:11" x14ac:dyDescent="0.3">
      <c r="K810" s="1" t="s">
        <v>917</v>
      </c>
    </row>
    <row r="811" spans="11:11" x14ac:dyDescent="0.3">
      <c r="K811" s="1" t="s">
        <v>918</v>
      </c>
    </row>
    <row r="812" spans="11:11" x14ac:dyDescent="0.3">
      <c r="K812" s="1" t="s">
        <v>919</v>
      </c>
    </row>
    <row r="813" spans="11:11" x14ac:dyDescent="0.3">
      <c r="K813" s="1" t="s">
        <v>920</v>
      </c>
    </row>
    <row r="814" spans="11:11" x14ac:dyDescent="0.3">
      <c r="K814" s="1" t="s">
        <v>921</v>
      </c>
    </row>
    <row r="815" spans="11:11" x14ac:dyDescent="0.3">
      <c r="K815" s="1" t="s">
        <v>922</v>
      </c>
    </row>
    <row r="816" spans="11:11" x14ac:dyDescent="0.3">
      <c r="K816" s="1" t="s">
        <v>923</v>
      </c>
    </row>
    <row r="817" spans="11:11" x14ac:dyDescent="0.3">
      <c r="K817" s="1" t="s">
        <v>924</v>
      </c>
    </row>
    <row r="818" spans="11:11" x14ac:dyDescent="0.3">
      <c r="K818" s="1" t="s">
        <v>925</v>
      </c>
    </row>
    <row r="819" spans="11:11" x14ac:dyDescent="0.3">
      <c r="K819" s="1" t="s">
        <v>926</v>
      </c>
    </row>
    <row r="820" spans="11:11" x14ac:dyDescent="0.3">
      <c r="K820" s="1" t="s">
        <v>927</v>
      </c>
    </row>
    <row r="821" spans="11:11" x14ac:dyDescent="0.3">
      <c r="K821" s="1" t="s">
        <v>928</v>
      </c>
    </row>
    <row r="822" spans="11:11" x14ac:dyDescent="0.3">
      <c r="K822" s="1" t="s">
        <v>929</v>
      </c>
    </row>
    <row r="823" spans="11:11" x14ac:dyDescent="0.3">
      <c r="K823" s="1" t="s">
        <v>930</v>
      </c>
    </row>
    <row r="824" spans="11:11" x14ac:dyDescent="0.3">
      <c r="K824" s="1" t="s">
        <v>931</v>
      </c>
    </row>
    <row r="825" spans="11:11" x14ac:dyDescent="0.3">
      <c r="K825" s="1" t="s">
        <v>932</v>
      </c>
    </row>
    <row r="826" spans="11:11" x14ac:dyDescent="0.3">
      <c r="K826" s="1" t="s">
        <v>933</v>
      </c>
    </row>
    <row r="827" spans="11:11" x14ac:dyDescent="0.3">
      <c r="K827" s="1" t="s">
        <v>934</v>
      </c>
    </row>
    <row r="828" spans="11:11" x14ac:dyDescent="0.3">
      <c r="K828" s="1" t="s">
        <v>935</v>
      </c>
    </row>
    <row r="829" spans="11:11" x14ac:dyDescent="0.3">
      <c r="K829" s="1" t="s">
        <v>936</v>
      </c>
    </row>
    <row r="830" spans="11:11" x14ac:dyDescent="0.3">
      <c r="K830" s="1" t="s">
        <v>937</v>
      </c>
    </row>
    <row r="831" spans="11:11" x14ac:dyDescent="0.3">
      <c r="K831" s="1" t="s">
        <v>938</v>
      </c>
    </row>
    <row r="832" spans="11:11" x14ac:dyDescent="0.3">
      <c r="K832" s="1" t="s">
        <v>939</v>
      </c>
    </row>
    <row r="833" spans="11:11" x14ac:dyDescent="0.3">
      <c r="K833" s="1" t="s">
        <v>940</v>
      </c>
    </row>
    <row r="834" spans="11:11" x14ac:dyDescent="0.3">
      <c r="K834" s="1" t="s">
        <v>941</v>
      </c>
    </row>
    <row r="835" spans="11:11" x14ac:dyDescent="0.3">
      <c r="K835" s="1" t="s">
        <v>942</v>
      </c>
    </row>
    <row r="836" spans="11:11" x14ac:dyDescent="0.3">
      <c r="K836" s="1" t="s">
        <v>943</v>
      </c>
    </row>
    <row r="837" spans="11:11" x14ac:dyDescent="0.3">
      <c r="K837" s="1" t="s">
        <v>944</v>
      </c>
    </row>
    <row r="838" spans="11:11" x14ac:dyDescent="0.3">
      <c r="K838" s="1" t="s">
        <v>945</v>
      </c>
    </row>
    <row r="839" spans="11:11" x14ac:dyDescent="0.3">
      <c r="K839" s="1" t="s">
        <v>946</v>
      </c>
    </row>
    <row r="840" spans="11:11" x14ac:dyDescent="0.3">
      <c r="K840" s="1" t="s">
        <v>947</v>
      </c>
    </row>
    <row r="841" spans="11:11" x14ac:dyDescent="0.3">
      <c r="K841" s="1" t="s">
        <v>948</v>
      </c>
    </row>
    <row r="842" spans="11:11" x14ac:dyDescent="0.3">
      <c r="K842" s="1" t="s">
        <v>949</v>
      </c>
    </row>
    <row r="843" spans="11:11" x14ac:dyDescent="0.3">
      <c r="K843" s="1" t="s">
        <v>950</v>
      </c>
    </row>
    <row r="844" spans="11:11" x14ac:dyDescent="0.3">
      <c r="K844" s="1" t="s">
        <v>951</v>
      </c>
    </row>
    <row r="845" spans="11:11" x14ac:dyDescent="0.3">
      <c r="K845" s="1" t="s">
        <v>952</v>
      </c>
    </row>
    <row r="846" spans="11:11" x14ac:dyDescent="0.3">
      <c r="K846" s="1" t="s">
        <v>953</v>
      </c>
    </row>
    <row r="847" spans="11:11" x14ac:dyDescent="0.3">
      <c r="K847" s="1" t="s">
        <v>954</v>
      </c>
    </row>
    <row r="848" spans="11:11" x14ac:dyDescent="0.3">
      <c r="K848" s="1" t="s">
        <v>955</v>
      </c>
    </row>
    <row r="849" spans="11:11" x14ac:dyDescent="0.3">
      <c r="K849" s="1" t="s">
        <v>956</v>
      </c>
    </row>
    <row r="850" spans="11:11" x14ac:dyDescent="0.3">
      <c r="K850" s="1" t="s">
        <v>957</v>
      </c>
    </row>
    <row r="851" spans="11:11" x14ac:dyDescent="0.3">
      <c r="K851" s="1" t="s">
        <v>958</v>
      </c>
    </row>
    <row r="852" spans="11:11" x14ac:dyDescent="0.3">
      <c r="K852" s="1" t="s">
        <v>959</v>
      </c>
    </row>
    <row r="853" spans="11:11" x14ac:dyDescent="0.3">
      <c r="K853" s="1" t="s">
        <v>960</v>
      </c>
    </row>
    <row r="854" spans="11:11" x14ac:dyDescent="0.3">
      <c r="K854" s="1" t="s">
        <v>961</v>
      </c>
    </row>
    <row r="855" spans="11:11" x14ac:dyDescent="0.3">
      <c r="K855" s="1" t="s">
        <v>962</v>
      </c>
    </row>
    <row r="856" spans="11:11" x14ac:dyDescent="0.3">
      <c r="K856" s="1" t="s">
        <v>963</v>
      </c>
    </row>
    <row r="857" spans="11:11" x14ac:dyDescent="0.3">
      <c r="K857" s="1" t="s">
        <v>964</v>
      </c>
    </row>
    <row r="858" spans="11:11" x14ac:dyDescent="0.3">
      <c r="K858" s="1" t="s">
        <v>965</v>
      </c>
    </row>
    <row r="859" spans="11:11" x14ac:dyDescent="0.3">
      <c r="K859" s="1" t="s">
        <v>966</v>
      </c>
    </row>
    <row r="860" spans="11:11" x14ac:dyDescent="0.3">
      <c r="K860" s="1" t="s">
        <v>967</v>
      </c>
    </row>
    <row r="861" spans="11:11" x14ac:dyDescent="0.3">
      <c r="K861" s="1" t="s">
        <v>968</v>
      </c>
    </row>
    <row r="862" spans="11:11" x14ac:dyDescent="0.3">
      <c r="K862" s="1" t="s">
        <v>969</v>
      </c>
    </row>
    <row r="863" spans="11:11" x14ac:dyDescent="0.3">
      <c r="K863" s="1" t="s">
        <v>970</v>
      </c>
    </row>
    <row r="864" spans="11:11" x14ac:dyDescent="0.3">
      <c r="K864" s="1" t="s">
        <v>971</v>
      </c>
    </row>
    <row r="865" spans="11:11" x14ac:dyDescent="0.3">
      <c r="K865" s="1" t="s">
        <v>972</v>
      </c>
    </row>
    <row r="866" spans="11:11" x14ac:dyDescent="0.3">
      <c r="K866" s="1" t="s">
        <v>973</v>
      </c>
    </row>
    <row r="867" spans="11:11" x14ac:dyDescent="0.3">
      <c r="K867" s="1" t="s">
        <v>974</v>
      </c>
    </row>
    <row r="868" spans="11:11" x14ac:dyDescent="0.3">
      <c r="K868" s="1" t="s">
        <v>975</v>
      </c>
    </row>
    <row r="869" spans="11:11" x14ac:dyDescent="0.3">
      <c r="K869" s="1" t="s">
        <v>976</v>
      </c>
    </row>
    <row r="870" spans="11:11" x14ac:dyDescent="0.3">
      <c r="K870" s="1" t="s">
        <v>977</v>
      </c>
    </row>
    <row r="871" spans="11:11" x14ac:dyDescent="0.3">
      <c r="K871" s="1" t="s">
        <v>978</v>
      </c>
    </row>
    <row r="872" spans="11:11" x14ac:dyDescent="0.3">
      <c r="K872" s="1" t="s">
        <v>979</v>
      </c>
    </row>
    <row r="873" spans="11:11" x14ac:dyDescent="0.3">
      <c r="K873" s="1" t="s">
        <v>980</v>
      </c>
    </row>
    <row r="874" spans="11:11" x14ac:dyDescent="0.3">
      <c r="K874" s="1" t="s">
        <v>981</v>
      </c>
    </row>
    <row r="875" spans="11:11" x14ac:dyDescent="0.3">
      <c r="K875" s="1" t="s">
        <v>982</v>
      </c>
    </row>
    <row r="876" spans="11:11" x14ac:dyDescent="0.3">
      <c r="K876" s="1" t="s">
        <v>983</v>
      </c>
    </row>
    <row r="877" spans="11:11" x14ac:dyDescent="0.3">
      <c r="K877" s="1" t="s">
        <v>984</v>
      </c>
    </row>
    <row r="878" spans="11:11" x14ac:dyDescent="0.3">
      <c r="K878" s="1" t="s">
        <v>985</v>
      </c>
    </row>
    <row r="879" spans="11:11" x14ac:dyDescent="0.3">
      <c r="K879" s="1" t="s">
        <v>986</v>
      </c>
    </row>
    <row r="880" spans="11:11" x14ac:dyDescent="0.3">
      <c r="K880" s="1" t="s">
        <v>987</v>
      </c>
    </row>
    <row r="881" spans="11:11" x14ac:dyDescent="0.3">
      <c r="K881" s="1" t="s">
        <v>988</v>
      </c>
    </row>
    <row r="882" spans="11:11" x14ac:dyDescent="0.3">
      <c r="K882" s="1" t="s">
        <v>989</v>
      </c>
    </row>
    <row r="883" spans="11:11" x14ac:dyDescent="0.3">
      <c r="K883" s="1" t="s">
        <v>990</v>
      </c>
    </row>
    <row r="884" spans="11:11" x14ac:dyDescent="0.3">
      <c r="K884" s="1" t="s">
        <v>991</v>
      </c>
    </row>
    <row r="885" spans="11:11" x14ac:dyDescent="0.3">
      <c r="K885" s="1" t="s">
        <v>992</v>
      </c>
    </row>
    <row r="886" spans="11:11" x14ac:dyDescent="0.3">
      <c r="K886" s="1" t="s">
        <v>993</v>
      </c>
    </row>
    <row r="887" spans="11:11" x14ac:dyDescent="0.3">
      <c r="K887" s="1" t="s">
        <v>994</v>
      </c>
    </row>
    <row r="888" spans="11:11" x14ac:dyDescent="0.3">
      <c r="K888" s="1" t="s">
        <v>995</v>
      </c>
    </row>
    <row r="889" spans="11:11" x14ac:dyDescent="0.3">
      <c r="K889" s="1" t="s">
        <v>996</v>
      </c>
    </row>
    <row r="890" spans="11:11" x14ac:dyDescent="0.3">
      <c r="K890" s="1" t="s">
        <v>997</v>
      </c>
    </row>
    <row r="891" spans="11:11" x14ac:dyDescent="0.3">
      <c r="K891" s="1" t="s">
        <v>998</v>
      </c>
    </row>
    <row r="892" spans="11:11" x14ac:dyDescent="0.3">
      <c r="K892" s="1" t="s">
        <v>999</v>
      </c>
    </row>
    <row r="893" spans="11:11" x14ac:dyDescent="0.3">
      <c r="K893" s="1" t="s">
        <v>1000</v>
      </c>
    </row>
    <row r="894" spans="11:11" x14ac:dyDescent="0.3">
      <c r="K894" s="1" t="s">
        <v>1001</v>
      </c>
    </row>
    <row r="895" spans="11:11" x14ac:dyDescent="0.3">
      <c r="K895" s="1" t="s">
        <v>1002</v>
      </c>
    </row>
    <row r="896" spans="11:11" x14ac:dyDescent="0.3">
      <c r="K896" s="1" t="s">
        <v>1003</v>
      </c>
    </row>
    <row r="897" spans="11:11" x14ac:dyDescent="0.3">
      <c r="K897" s="1" t="s">
        <v>1004</v>
      </c>
    </row>
    <row r="898" spans="11:11" x14ac:dyDescent="0.3">
      <c r="K898" s="1" t="s">
        <v>1005</v>
      </c>
    </row>
    <row r="899" spans="11:11" x14ac:dyDescent="0.3">
      <c r="K899" s="1" t="s">
        <v>1006</v>
      </c>
    </row>
    <row r="900" spans="11:11" x14ac:dyDescent="0.3">
      <c r="K900" s="1" t="s">
        <v>1007</v>
      </c>
    </row>
    <row r="901" spans="11:11" x14ac:dyDescent="0.3">
      <c r="K901" s="1" t="s">
        <v>1008</v>
      </c>
    </row>
    <row r="902" spans="11:11" x14ac:dyDescent="0.3">
      <c r="K902" s="1" t="s">
        <v>1009</v>
      </c>
    </row>
    <row r="903" spans="11:11" x14ac:dyDescent="0.3">
      <c r="K903" s="1" t="s">
        <v>1010</v>
      </c>
    </row>
    <row r="904" spans="11:11" x14ac:dyDescent="0.3">
      <c r="K904" s="1" t="s">
        <v>1011</v>
      </c>
    </row>
    <row r="905" spans="11:11" x14ac:dyDescent="0.3">
      <c r="K905" s="1" t="s">
        <v>1012</v>
      </c>
    </row>
    <row r="906" spans="11:11" x14ac:dyDescent="0.3">
      <c r="K906" s="1" t="s">
        <v>1013</v>
      </c>
    </row>
    <row r="907" spans="11:11" x14ac:dyDescent="0.3">
      <c r="K907" s="1" t="s">
        <v>1014</v>
      </c>
    </row>
    <row r="908" spans="11:11" x14ac:dyDescent="0.3">
      <c r="K908" s="1" t="s">
        <v>1015</v>
      </c>
    </row>
    <row r="909" spans="11:11" x14ac:dyDescent="0.3">
      <c r="K909" s="1" t="s">
        <v>1016</v>
      </c>
    </row>
    <row r="910" spans="11:11" x14ac:dyDescent="0.3">
      <c r="K910" s="1" t="s">
        <v>1017</v>
      </c>
    </row>
    <row r="911" spans="11:11" x14ac:dyDescent="0.3">
      <c r="K911" s="1" t="s">
        <v>1018</v>
      </c>
    </row>
    <row r="912" spans="11:11" x14ac:dyDescent="0.3">
      <c r="K912" s="1" t="s">
        <v>1019</v>
      </c>
    </row>
    <row r="913" spans="11:11" x14ac:dyDescent="0.3">
      <c r="K913" s="1" t="s">
        <v>1020</v>
      </c>
    </row>
    <row r="914" spans="11:11" x14ac:dyDescent="0.3">
      <c r="K914" s="1" t="s">
        <v>1021</v>
      </c>
    </row>
    <row r="915" spans="11:11" x14ac:dyDescent="0.3">
      <c r="K915" s="1" t="s">
        <v>1022</v>
      </c>
    </row>
    <row r="916" spans="11:11" x14ac:dyDescent="0.3">
      <c r="K916" s="1" t="s">
        <v>1023</v>
      </c>
    </row>
    <row r="917" spans="11:11" x14ac:dyDescent="0.3">
      <c r="K917" s="1" t="s">
        <v>1024</v>
      </c>
    </row>
    <row r="918" spans="11:11" x14ac:dyDescent="0.3">
      <c r="K918" s="1" t="s">
        <v>1025</v>
      </c>
    </row>
    <row r="919" spans="11:11" x14ac:dyDescent="0.3">
      <c r="K919" s="1" t="s">
        <v>1026</v>
      </c>
    </row>
    <row r="920" spans="11:11" x14ac:dyDescent="0.3">
      <c r="K920" s="1" t="s">
        <v>1027</v>
      </c>
    </row>
    <row r="921" spans="11:11" x14ac:dyDescent="0.3">
      <c r="K921" s="1" t="s">
        <v>1028</v>
      </c>
    </row>
    <row r="922" spans="11:11" x14ac:dyDescent="0.3">
      <c r="K922" s="1" t="s">
        <v>1029</v>
      </c>
    </row>
    <row r="923" spans="11:11" x14ac:dyDescent="0.3">
      <c r="K923" s="1" t="s">
        <v>1030</v>
      </c>
    </row>
    <row r="924" spans="11:11" x14ac:dyDescent="0.3">
      <c r="K924" s="1" t="s">
        <v>1031</v>
      </c>
    </row>
    <row r="925" spans="11:11" x14ac:dyDescent="0.3">
      <c r="K925" s="1" t="s">
        <v>1032</v>
      </c>
    </row>
    <row r="926" spans="11:11" x14ac:dyDescent="0.3">
      <c r="K926" s="1" t="s">
        <v>1033</v>
      </c>
    </row>
    <row r="927" spans="11:11" x14ac:dyDescent="0.3">
      <c r="K927" s="1" t="s">
        <v>1034</v>
      </c>
    </row>
    <row r="928" spans="11:11" x14ac:dyDescent="0.3">
      <c r="K928" s="1" t="s">
        <v>1035</v>
      </c>
    </row>
    <row r="929" spans="11:11" x14ac:dyDescent="0.3">
      <c r="K929" s="1" t="s">
        <v>1036</v>
      </c>
    </row>
    <row r="930" spans="11:11" x14ac:dyDescent="0.3">
      <c r="K930" s="1" t="s">
        <v>1037</v>
      </c>
    </row>
    <row r="931" spans="11:11" x14ac:dyDescent="0.3">
      <c r="K931" s="1" t="s">
        <v>1038</v>
      </c>
    </row>
    <row r="932" spans="11:11" x14ac:dyDescent="0.3">
      <c r="K932" s="1" t="s">
        <v>1039</v>
      </c>
    </row>
    <row r="933" spans="11:11" x14ac:dyDescent="0.3">
      <c r="K933" s="1" t="s">
        <v>1040</v>
      </c>
    </row>
    <row r="934" spans="11:11" x14ac:dyDescent="0.3">
      <c r="K934" s="1" t="s">
        <v>1041</v>
      </c>
    </row>
    <row r="935" spans="11:11" x14ac:dyDescent="0.3">
      <c r="K935" s="1" t="s">
        <v>1042</v>
      </c>
    </row>
    <row r="936" spans="11:11" x14ac:dyDescent="0.3">
      <c r="K936" s="1" t="s">
        <v>1043</v>
      </c>
    </row>
    <row r="937" spans="11:11" x14ac:dyDescent="0.3">
      <c r="K937" s="1" t="s">
        <v>1044</v>
      </c>
    </row>
    <row r="938" spans="11:11" x14ac:dyDescent="0.3">
      <c r="K938" s="1" t="s">
        <v>1045</v>
      </c>
    </row>
    <row r="939" spans="11:11" x14ac:dyDescent="0.3">
      <c r="K939" s="1" t="s">
        <v>1046</v>
      </c>
    </row>
    <row r="940" spans="11:11" x14ac:dyDescent="0.3">
      <c r="K940" s="1" t="s">
        <v>1047</v>
      </c>
    </row>
    <row r="941" spans="11:11" x14ac:dyDescent="0.3">
      <c r="K941" s="1" t="s">
        <v>1048</v>
      </c>
    </row>
    <row r="942" spans="11:11" x14ac:dyDescent="0.3">
      <c r="K942" s="1" t="s">
        <v>1049</v>
      </c>
    </row>
    <row r="943" spans="11:11" x14ac:dyDescent="0.3">
      <c r="K943" s="1" t="s">
        <v>1050</v>
      </c>
    </row>
    <row r="944" spans="11:11" x14ac:dyDescent="0.3">
      <c r="K944" s="1" t="s">
        <v>1051</v>
      </c>
    </row>
    <row r="945" spans="11:11" x14ac:dyDescent="0.3">
      <c r="K945" s="1" t="s">
        <v>1052</v>
      </c>
    </row>
    <row r="946" spans="11:11" x14ac:dyDescent="0.3">
      <c r="K946" s="1" t="s">
        <v>1053</v>
      </c>
    </row>
    <row r="947" spans="11:11" x14ac:dyDescent="0.3">
      <c r="K947" s="1" t="s">
        <v>1054</v>
      </c>
    </row>
    <row r="948" spans="11:11" x14ac:dyDescent="0.3">
      <c r="K948" s="1" t="s">
        <v>1055</v>
      </c>
    </row>
    <row r="949" spans="11:11" x14ac:dyDescent="0.3">
      <c r="K949" s="1" t="s">
        <v>1056</v>
      </c>
    </row>
    <row r="950" spans="11:11" x14ac:dyDescent="0.3">
      <c r="K950" s="1" t="s">
        <v>1057</v>
      </c>
    </row>
    <row r="951" spans="11:11" x14ac:dyDescent="0.3">
      <c r="K951" s="1" t="s">
        <v>1058</v>
      </c>
    </row>
    <row r="952" spans="11:11" x14ac:dyDescent="0.3">
      <c r="K952" s="1" t="s">
        <v>1059</v>
      </c>
    </row>
    <row r="953" spans="11:11" x14ac:dyDescent="0.3">
      <c r="K953" s="1" t="s">
        <v>1060</v>
      </c>
    </row>
    <row r="954" spans="11:11" x14ac:dyDescent="0.3">
      <c r="K954" s="1" t="s">
        <v>1061</v>
      </c>
    </row>
    <row r="955" spans="11:11" x14ac:dyDescent="0.3">
      <c r="K955" s="1" t="s">
        <v>1062</v>
      </c>
    </row>
    <row r="956" spans="11:11" x14ac:dyDescent="0.3">
      <c r="K956" s="1" t="s">
        <v>1063</v>
      </c>
    </row>
    <row r="957" spans="11:11" x14ac:dyDescent="0.3">
      <c r="K957" s="1" t="s">
        <v>1064</v>
      </c>
    </row>
    <row r="958" spans="11:11" x14ac:dyDescent="0.3">
      <c r="K958" s="1" t="s">
        <v>1065</v>
      </c>
    </row>
    <row r="959" spans="11:11" x14ac:dyDescent="0.3">
      <c r="K959" s="1" t="s">
        <v>1066</v>
      </c>
    </row>
    <row r="960" spans="11:11" x14ac:dyDescent="0.3">
      <c r="K960" s="1" t="s">
        <v>1067</v>
      </c>
    </row>
    <row r="961" spans="11:11" x14ac:dyDescent="0.3">
      <c r="K961" s="1" t="s">
        <v>1068</v>
      </c>
    </row>
    <row r="962" spans="11:11" x14ac:dyDescent="0.3">
      <c r="K962" s="1" t="s">
        <v>1069</v>
      </c>
    </row>
    <row r="963" spans="11:11" x14ac:dyDescent="0.3">
      <c r="K963" s="1" t="s">
        <v>1070</v>
      </c>
    </row>
    <row r="964" spans="11:11" x14ac:dyDescent="0.3">
      <c r="K964" s="1" t="s">
        <v>1071</v>
      </c>
    </row>
    <row r="965" spans="11:11" x14ac:dyDescent="0.3">
      <c r="K965" s="1" t="s">
        <v>1072</v>
      </c>
    </row>
    <row r="966" spans="11:11" x14ac:dyDescent="0.3">
      <c r="K966" s="1" t="s">
        <v>1073</v>
      </c>
    </row>
    <row r="967" spans="11:11" x14ac:dyDescent="0.3">
      <c r="K967" s="1" t="s">
        <v>1074</v>
      </c>
    </row>
    <row r="968" spans="11:11" x14ac:dyDescent="0.3">
      <c r="K968" s="1" t="s">
        <v>1075</v>
      </c>
    </row>
    <row r="969" spans="11:11" x14ac:dyDescent="0.3">
      <c r="K969" s="1" t="s">
        <v>1076</v>
      </c>
    </row>
    <row r="970" spans="11:11" x14ac:dyDescent="0.3">
      <c r="K970" s="1" t="s">
        <v>1077</v>
      </c>
    </row>
    <row r="971" spans="11:11" x14ac:dyDescent="0.3">
      <c r="K971" s="1" t="s">
        <v>1078</v>
      </c>
    </row>
    <row r="972" spans="11:11" x14ac:dyDescent="0.3">
      <c r="K972" s="1" t="s">
        <v>1079</v>
      </c>
    </row>
    <row r="973" spans="11:11" x14ac:dyDescent="0.3">
      <c r="K973" s="1" t="s">
        <v>1080</v>
      </c>
    </row>
    <row r="974" spans="11:11" x14ac:dyDescent="0.3">
      <c r="K974" s="1" t="s">
        <v>1081</v>
      </c>
    </row>
    <row r="975" spans="11:11" x14ac:dyDescent="0.3">
      <c r="K975" s="1" t="s">
        <v>1082</v>
      </c>
    </row>
    <row r="976" spans="11:11" x14ac:dyDescent="0.3">
      <c r="K976" s="1" t="s">
        <v>1083</v>
      </c>
    </row>
    <row r="977" spans="11:11" x14ac:dyDescent="0.3">
      <c r="K977" s="1" t="s">
        <v>1084</v>
      </c>
    </row>
    <row r="978" spans="11:11" x14ac:dyDescent="0.3">
      <c r="K978" s="1" t="s">
        <v>1085</v>
      </c>
    </row>
    <row r="979" spans="11:11" x14ac:dyDescent="0.3">
      <c r="K979" s="1" t="s">
        <v>1086</v>
      </c>
    </row>
    <row r="980" spans="11:11" x14ac:dyDescent="0.3">
      <c r="K980" s="1" t="s">
        <v>1087</v>
      </c>
    </row>
    <row r="981" spans="11:11" x14ac:dyDescent="0.3">
      <c r="K981" s="1" t="s">
        <v>1088</v>
      </c>
    </row>
    <row r="982" spans="11:11" x14ac:dyDescent="0.3">
      <c r="K982" s="1" t="s">
        <v>1089</v>
      </c>
    </row>
    <row r="983" spans="11:11" x14ac:dyDescent="0.3">
      <c r="K983" s="1" t="s">
        <v>1090</v>
      </c>
    </row>
    <row r="984" spans="11:11" x14ac:dyDescent="0.3">
      <c r="K984" s="1" t="s">
        <v>1091</v>
      </c>
    </row>
    <row r="985" spans="11:11" x14ac:dyDescent="0.3">
      <c r="K985" s="1" t="s">
        <v>1092</v>
      </c>
    </row>
    <row r="986" spans="11:11" x14ac:dyDescent="0.3">
      <c r="K986" s="1" t="s">
        <v>1093</v>
      </c>
    </row>
    <row r="987" spans="11:11" x14ac:dyDescent="0.3">
      <c r="K987" s="1" t="s">
        <v>1094</v>
      </c>
    </row>
    <row r="988" spans="11:11" x14ac:dyDescent="0.3">
      <c r="K988" s="1" t="s">
        <v>1095</v>
      </c>
    </row>
    <row r="989" spans="11:11" x14ac:dyDescent="0.3">
      <c r="K989" s="1" t="s">
        <v>1096</v>
      </c>
    </row>
    <row r="990" spans="11:11" x14ac:dyDescent="0.3">
      <c r="K990" s="1" t="s">
        <v>1097</v>
      </c>
    </row>
    <row r="991" spans="11:11" x14ac:dyDescent="0.3">
      <c r="K991" s="1" t="s">
        <v>1098</v>
      </c>
    </row>
    <row r="992" spans="11:11" x14ac:dyDescent="0.3">
      <c r="K992" s="1" t="s">
        <v>1099</v>
      </c>
    </row>
    <row r="993" spans="11:11" x14ac:dyDescent="0.3">
      <c r="K993" s="1" t="s">
        <v>1100</v>
      </c>
    </row>
    <row r="994" spans="11:11" x14ac:dyDescent="0.3">
      <c r="K994" s="1" t="s">
        <v>1101</v>
      </c>
    </row>
    <row r="995" spans="11:11" x14ac:dyDescent="0.3">
      <c r="K995" s="1" t="s">
        <v>1102</v>
      </c>
    </row>
    <row r="996" spans="11:11" x14ac:dyDescent="0.3">
      <c r="K996" s="1" t="s">
        <v>1103</v>
      </c>
    </row>
    <row r="997" spans="11:11" x14ac:dyDescent="0.3">
      <c r="K997" s="1" t="s">
        <v>1104</v>
      </c>
    </row>
    <row r="998" spans="11:11" x14ac:dyDescent="0.3">
      <c r="K998" s="1" t="s">
        <v>1105</v>
      </c>
    </row>
    <row r="999" spans="11:11" x14ac:dyDescent="0.3">
      <c r="K999" s="1" t="s">
        <v>1106</v>
      </c>
    </row>
    <row r="1000" spans="11:11" x14ac:dyDescent="0.3">
      <c r="K1000" s="1" t="s">
        <v>1107</v>
      </c>
    </row>
    <row r="1001" spans="11:11" x14ac:dyDescent="0.3">
      <c r="K1001" s="1" t="s">
        <v>1108</v>
      </c>
    </row>
    <row r="1002" spans="11:11" x14ac:dyDescent="0.3">
      <c r="K1002" s="1" t="s">
        <v>1109</v>
      </c>
    </row>
    <row r="1003" spans="11:11" x14ac:dyDescent="0.3">
      <c r="K1003" s="1" t="s">
        <v>1110</v>
      </c>
    </row>
    <row r="1004" spans="11:11" x14ac:dyDescent="0.3">
      <c r="K1004" s="1" t="s">
        <v>1111</v>
      </c>
    </row>
    <row r="1005" spans="11:11" x14ac:dyDescent="0.3">
      <c r="K1005" s="1" t="s">
        <v>1112</v>
      </c>
    </row>
    <row r="1006" spans="11:11" x14ac:dyDescent="0.3">
      <c r="K1006" s="1" t="s">
        <v>1113</v>
      </c>
    </row>
    <row r="1007" spans="11:11" x14ac:dyDescent="0.3">
      <c r="K1007" s="1" t="s">
        <v>1114</v>
      </c>
    </row>
    <row r="1008" spans="11:11" x14ac:dyDescent="0.3">
      <c r="K1008" s="1" t="s">
        <v>1115</v>
      </c>
    </row>
    <row r="1009" spans="11:11" x14ac:dyDescent="0.3">
      <c r="K1009" s="1" t="s">
        <v>1116</v>
      </c>
    </row>
    <row r="1010" spans="11:11" x14ac:dyDescent="0.3">
      <c r="K1010" s="1" t="s">
        <v>1117</v>
      </c>
    </row>
    <row r="1011" spans="11:11" x14ac:dyDescent="0.3">
      <c r="K1011" s="1" t="s">
        <v>1118</v>
      </c>
    </row>
    <row r="1012" spans="11:11" x14ac:dyDescent="0.3">
      <c r="K1012" s="1" t="s">
        <v>1119</v>
      </c>
    </row>
    <row r="1013" spans="11:11" x14ac:dyDescent="0.3">
      <c r="K1013" s="1" t="s">
        <v>1120</v>
      </c>
    </row>
    <row r="1014" spans="11:11" x14ac:dyDescent="0.3">
      <c r="K1014" s="1" t="s">
        <v>1121</v>
      </c>
    </row>
    <row r="1015" spans="11:11" x14ac:dyDescent="0.3">
      <c r="K1015" s="1" t="s">
        <v>1122</v>
      </c>
    </row>
    <row r="1016" spans="11:11" x14ac:dyDescent="0.3">
      <c r="K1016" s="1" t="s">
        <v>1123</v>
      </c>
    </row>
    <row r="1017" spans="11:11" x14ac:dyDescent="0.3">
      <c r="K1017" s="1" t="s">
        <v>1124</v>
      </c>
    </row>
    <row r="1018" spans="11:11" x14ac:dyDescent="0.3">
      <c r="K1018" s="1" t="s">
        <v>1125</v>
      </c>
    </row>
    <row r="1019" spans="11:11" x14ac:dyDescent="0.3">
      <c r="K1019" s="1" t="s">
        <v>1126</v>
      </c>
    </row>
    <row r="1020" spans="11:11" x14ac:dyDescent="0.3">
      <c r="K1020" s="1" t="s">
        <v>1127</v>
      </c>
    </row>
    <row r="1021" spans="11:11" x14ac:dyDescent="0.3">
      <c r="K1021" s="1" t="s">
        <v>1128</v>
      </c>
    </row>
    <row r="1022" spans="11:11" x14ac:dyDescent="0.3">
      <c r="K1022" s="1" t="s">
        <v>1129</v>
      </c>
    </row>
    <row r="1023" spans="11:11" x14ac:dyDescent="0.3">
      <c r="K1023" s="1" t="s">
        <v>1130</v>
      </c>
    </row>
    <row r="1024" spans="11:11" x14ac:dyDescent="0.3">
      <c r="K1024" s="1" t="s">
        <v>1131</v>
      </c>
    </row>
    <row r="1025" spans="11:11" x14ac:dyDescent="0.3">
      <c r="K1025" s="1" t="s">
        <v>1132</v>
      </c>
    </row>
    <row r="1026" spans="11:11" x14ac:dyDescent="0.3">
      <c r="K1026" s="1" t="s">
        <v>1133</v>
      </c>
    </row>
    <row r="1027" spans="11:11" x14ac:dyDescent="0.3">
      <c r="K1027" s="1" t="s">
        <v>1134</v>
      </c>
    </row>
    <row r="1028" spans="11:11" x14ac:dyDescent="0.3">
      <c r="K1028" s="1" t="s">
        <v>1135</v>
      </c>
    </row>
    <row r="1029" spans="11:11" x14ac:dyDescent="0.3">
      <c r="K1029" s="1" t="s">
        <v>1136</v>
      </c>
    </row>
    <row r="1030" spans="11:11" x14ac:dyDescent="0.3">
      <c r="K1030" s="1" t="s">
        <v>1137</v>
      </c>
    </row>
    <row r="1031" spans="11:11" x14ac:dyDescent="0.3">
      <c r="K1031" s="1" t="s">
        <v>1138</v>
      </c>
    </row>
    <row r="1032" spans="11:11" x14ac:dyDescent="0.3">
      <c r="K1032" s="1" t="s">
        <v>1139</v>
      </c>
    </row>
    <row r="1033" spans="11:11" x14ac:dyDescent="0.3">
      <c r="K1033" s="1" t="s">
        <v>1140</v>
      </c>
    </row>
    <row r="1034" spans="11:11" x14ac:dyDescent="0.3">
      <c r="K1034" s="1" t="s">
        <v>1141</v>
      </c>
    </row>
    <row r="1035" spans="11:11" x14ac:dyDescent="0.3">
      <c r="K1035" s="1" t="s">
        <v>1142</v>
      </c>
    </row>
    <row r="1036" spans="11:11" x14ac:dyDescent="0.3">
      <c r="K1036" s="1" t="s">
        <v>1143</v>
      </c>
    </row>
    <row r="1037" spans="11:11" x14ac:dyDescent="0.3">
      <c r="K1037" s="1" t="s">
        <v>1144</v>
      </c>
    </row>
    <row r="1038" spans="11:11" x14ac:dyDescent="0.3">
      <c r="K1038" s="1" t="s">
        <v>1145</v>
      </c>
    </row>
    <row r="1039" spans="11:11" x14ac:dyDescent="0.3">
      <c r="K1039" s="1" t="s">
        <v>1146</v>
      </c>
    </row>
    <row r="1040" spans="11:11" x14ac:dyDescent="0.3">
      <c r="K1040" s="1" t="s">
        <v>1147</v>
      </c>
    </row>
    <row r="1041" spans="11:11" x14ac:dyDescent="0.3">
      <c r="K1041" s="1" t="s">
        <v>1148</v>
      </c>
    </row>
    <row r="1042" spans="11:11" x14ac:dyDescent="0.3">
      <c r="K1042" s="1" t="s">
        <v>1149</v>
      </c>
    </row>
    <row r="1043" spans="11:11" x14ac:dyDescent="0.3">
      <c r="K1043" s="1" t="s">
        <v>1150</v>
      </c>
    </row>
    <row r="1044" spans="11:11" x14ac:dyDescent="0.3">
      <c r="K1044" s="1" t="s">
        <v>1151</v>
      </c>
    </row>
    <row r="1045" spans="11:11" x14ac:dyDescent="0.3">
      <c r="K1045" s="1" t="s">
        <v>1152</v>
      </c>
    </row>
    <row r="1046" spans="11:11" x14ac:dyDescent="0.3">
      <c r="K1046" s="1" t="s">
        <v>1153</v>
      </c>
    </row>
    <row r="1047" spans="11:11" x14ac:dyDescent="0.3">
      <c r="K1047" s="1" t="s">
        <v>1154</v>
      </c>
    </row>
    <row r="1048" spans="11:11" x14ac:dyDescent="0.3">
      <c r="K1048" s="1" t="s">
        <v>1155</v>
      </c>
    </row>
    <row r="1049" spans="11:11" x14ac:dyDescent="0.3">
      <c r="K1049" s="1" t="s">
        <v>1156</v>
      </c>
    </row>
    <row r="1050" spans="11:11" x14ac:dyDescent="0.3">
      <c r="K1050" s="1" t="s">
        <v>1157</v>
      </c>
    </row>
    <row r="1051" spans="11:11" x14ac:dyDescent="0.3">
      <c r="K1051" s="1" t="s">
        <v>1158</v>
      </c>
    </row>
    <row r="1052" spans="11:11" x14ac:dyDescent="0.3">
      <c r="K1052" s="1" t="s">
        <v>1159</v>
      </c>
    </row>
    <row r="1053" spans="11:11" x14ac:dyDescent="0.3">
      <c r="K1053" s="1" t="s">
        <v>1160</v>
      </c>
    </row>
    <row r="1054" spans="11:11" x14ac:dyDescent="0.3">
      <c r="K1054" s="1" t="s">
        <v>1161</v>
      </c>
    </row>
    <row r="1055" spans="11:11" x14ac:dyDescent="0.3">
      <c r="K1055" s="1" t="s">
        <v>1162</v>
      </c>
    </row>
    <row r="1056" spans="11:11" x14ac:dyDescent="0.3">
      <c r="K1056" s="1" t="s">
        <v>1163</v>
      </c>
    </row>
    <row r="1057" spans="11:11" x14ac:dyDescent="0.3">
      <c r="K1057" s="1" t="s">
        <v>1164</v>
      </c>
    </row>
    <row r="1058" spans="11:11" x14ac:dyDescent="0.3">
      <c r="K1058" s="1" t="s">
        <v>1165</v>
      </c>
    </row>
    <row r="1059" spans="11:11" x14ac:dyDescent="0.3">
      <c r="K1059" s="1" t="s">
        <v>1166</v>
      </c>
    </row>
    <row r="1060" spans="11:11" x14ac:dyDescent="0.3">
      <c r="K1060" s="1" t="s">
        <v>1167</v>
      </c>
    </row>
    <row r="1061" spans="11:11" x14ac:dyDescent="0.3">
      <c r="K1061" s="1" t="s">
        <v>1168</v>
      </c>
    </row>
    <row r="1062" spans="11:11" x14ac:dyDescent="0.3">
      <c r="K1062" s="1" t="s">
        <v>1169</v>
      </c>
    </row>
    <row r="1063" spans="11:11" x14ac:dyDescent="0.3">
      <c r="K1063" s="1" t="s">
        <v>1170</v>
      </c>
    </row>
    <row r="1064" spans="11:11" x14ac:dyDescent="0.3">
      <c r="K1064" s="1" t="s">
        <v>1171</v>
      </c>
    </row>
    <row r="1065" spans="11:11" x14ac:dyDescent="0.3">
      <c r="K1065" s="1" t="s">
        <v>1172</v>
      </c>
    </row>
    <row r="1066" spans="11:11" x14ac:dyDescent="0.3">
      <c r="K1066" s="1" t="s">
        <v>1173</v>
      </c>
    </row>
    <row r="1067" spans="11:11" x14ac:dyDescent="0.3">
      <c r="K1067" s="1" t="s">
        <v>1174</v>
      </c>
    </row>
    <row r="1068" spans="11:11" x14ac:dyDescent="0.3">
      <c r="K1068" s="1" t="s">
        <v>1175</v>
      </c>
    </row>
    <row r="1069" spans="11:11" x14ac:dyDescent="0.3">
      <c r="K1069" s="1" t="s">
        <v>1176</v>
      </c>
    </row>
    <row r="1070" spans="11:11" x14ac:dyDescent="0.3">
      <c r="K1070" s="1" t="s">
        <v>1177</v>
      </c>
    </row>
    <row r="1071" spans="11:11" x14ac:dyDescent="0.3">
      <c r="K1071" s="1" t="s">
        <v>1178</v>
      </c>
    </row>
    <row r="1072" spans="11:11" x14ac:dyDescent="0.3">
      <c r="K1072" s="1" t="s">
        <v>1179</v>
      </c>
    </row>
    <row r="1073" spans="11:11" x14ac:dyDescent="0.3">
      <c r="K1073" s="1" t="s">
        <v>1180</v>
      </c>
    </row>
    <row r="1074" spans="11:11" x14ac:dyDescent="0.3">
      <c r="K1074" s="1" t="s">
        <v>1181</v>
      </c>
    </row>
    <row r="1075" spans="11:11" x14ac:dyDescent="0.3">
      <c r="K1075" s="1" t="s">
        <v>1182</v>
      </c>
    </row>
    <row r="1076" spans="11:11" x14ac:dyDescent="0.3">
      <c r="K1076" s="1" t="s">
        <v>1183</v>
      </c>
    </row>
    <row r="1077" spans="11:11" x14ac:dyDescent="0.3">
      <c r="K1077" s="1" t="s">
        <v>1184</v>
      </c>
    </row>
    <row r="1078" spans="11:11" x14ac:dyDescent="0.3">
      <c r="K1078" s="1" t="s">
        <v>1185</v>
      </c>
    </row>
    <row r="1079" spans="11:11" x14ac:dyDescent="0.3">
      <c r="K1079" s="1" t="s">
        <v>1186</v>
      </c>
    </row>
    <row r="1080" spans="11:11" x14ac:dyDescent="0.3">
      <c r="K1080" s="1" t="s">
        <v>1187</v>
      </c>
    </row>
    <row r="1081" spans="11:11" x14ac:dyDescent="0.3">
      <c r="K1081" s="1" t="s">
        <v>1188</v>
      </c>
    </row>
    <row r="1082" spans="11:11" x14ac:dyDescent="0.3">
      <c r="K1082" s="1" t="s">
        <v>1189</v>
      </c>
    </row>
    <row r="1083" spans="11:11" x14ac:dyDescent="0.3">
      <c r="K1083" s="1" t="s">
        <v>1190</v>
      </c>
    </row>
    <row r="1084" spans="11:11" x14ac:dyDescent="0.3">
      <c r="K1084" s="1" t="s">
        <v>1191</v>
      </c>
    </row>
    <row r="1085" spans="11:11" x14ac:dyDescent="0.3">
      <c r="K1085" s="1" t="s">
        <v>1192</v>
      </c>
    </row>
    <row r="1086" spans="11:11" x14ac:dyDescent="0.3">
      <c r="K1086" s="1" t="s">
        <v>1193</v>
      </c>
    </row>
    <row r="1087" spans="11:11" x14ac:dyDescent="0.3">
      <c r="K1087" s="1" t="s">
        <v>1194</v>
      </c>
    </row>
    <row r="1088" spans="11:11" x14ac:dyDescent="0.3">
      <c r="K1088" s="1" t="s">
        <v>1195</v>
      </c>
    </row>
    <row r="1089" spans="11:11" x14ac:dyDescent="0.3">
      <c r="K1089" s="1" t="s">
        <v>1196</v>
      </c>
    </row>
    <row r="1090" spans="11:11" x14ac:dyDescent="0.3">
      <c r="K1090" s="1" t="s">
        <v>1197</v>
      </c>
    </row>
    <row r="1091" spans="11:11" x14ac:dyDescent="0.3">
      <c r="K1091" s="1" t="s">
        <v>1198</v>
      </c>
    </row>
    <row r="1092" spans="11:11" x14ac:dyDescent="0.3">
      <c r="K1092" s="1" t="s">
        <v>1199</v>
      </c>
    </row>
    <row r="1093" spans="11:11" x14ac:dyDescent="0.3">
      <c r="K1093" s="1" t="s">
        <v>1200</v>
      </c>
    </row>
    <row r="1094" spans="11:11" x14ac:dyDescent="0.3">
      <c r="K1094" s="1" t="s">
        <v>1201</v>
      </c>
    </row>
    <row r="1095" spans="11:11" x14ac:dyDescent="0.3">
      <c r="K1095" s="1" t="s">
        <v>1202</v>
      </c>
    </row>
    <row r="1096" spans="11:11" x14ac:dyDescent="0.3">
      <c r="K1096" s="1" t="s">
        <v>1203</v>
      </c>
    </row>
    <row r="1097" spans="11:11" x14ac:dyDescent="0.3">
      <c r="K1097" s="1" t="s">
        <v>1204</v>
      </c>
    </row>
    <row r="1098" spans="11:11" x14ac:dyDescent="0.3">
      <c r="K1098" s="1" t="s">
        <v>1205</v>
      </c>
    </row>
    <row r="1099" spans="11:11" x14ac:dyDescent="0.3">
      <c r="K1099" s="1" t="s">
        <v>1206</v>
      </c>
    </row>
    <row r="1100" spans="11:11" x14ac:dyDescent="0.3">
      <c r="K1100" s="1" t="s">
        <v>1207</v>
      </c>
    </row>
    <row r="1101" spans="11:11" x14ac:dyDescent="0.3">
      <c r="K1101" s="1" t="s">
        <v>1208</v>
      </c>
    </row>
    <row r="1102" spans="11:11" x14ac:dyDescent="0.3">
      <c r="K1102" s="1" t="s">
        <v>1209</v>
      </c>
    </row>
    <row r="1103" spans="11:11" x14ac:dyDescent="0.3">
      <c r="K1103" s="1" t="s">
        <v>1210</v>
      </c>
    </row>
    <row r="1104" spans="11:11" x14ac:dyDescent="0.3">
      <c r="K1104" s="1" t="s">
        <v>1211</v>
      </c>
    </row>
    <row r="1105" spans="11:11" x14ac:dyDescent="0.3">
      <c r="K1105" s="1" t="s">
        <v>1212</v>
      </c>
    </row>
    <row r="1106" spans="11:11" x14ac:dyDescent="0.3">
      <c r="K1106" s="1" t="s">
        <v>1213</v>
      </c>
    </row>
    <row r="1107" spans="11:11" x14ac:dyDescent="0.3">
      <c r="K1107" s="1" t="s">
        <v>1214</v>
      </c>
    </row>
    <row r="1108" spans="11:11" x14ac:dyDescent="0.3">
      <c r="K1108" s="1" t="s">
        <v>1215</v>
      </c>
    </row>
    <row r="1109" spans="11:11" x14ac:dyDescent="0.3">
      <c r="K1109" s="1" t="s">
        <v>1216</v>
      </c>
    </row>
    <row r="1110" spans="11:11" x14ac:dyDescent="0.3">
      <c r="K1110" s="1" t="s">
        <v>1217</v>
      </c>
    </row>
    <row r="1111" spans="11:11" x14ac:dyDescent="0.3">
      <c r="K1111" s="1" t="s">
        <v>1218</v>
      </c>
    </row>
    <row r="1112" spans="11:11" x14ac:dyDescent="0.3">
      <c r="K1112" s="1" t="s">
        <v>1219</v>
      </c>
    </row>
    <row r="1113" spans="11:11" x14ac:dyDescent="0.3">
      <c r="K1113" s="1" t="s">
        <v>1220</v>
      </c>
    </row>
    <row r="1114" spans="11:11" x14ac:dyDescent="0.3">
      <c r="K1114" s="1" t="s">
        <v>1221</v>
      </c>
    </row>
    <row r="1115" spans="11:11" x14ac:dyDescent="0.3">
      <c r="K1115" s="1" t="s">
        <v>1222</v>
      </c>
    </row>
    <row r="1116" spans="11:11" x14ac:dyDescent="0.3">
      <c r="K1116" s="1" t="s">
        <v>1223</v>
      </c>
    </row>
    <row r="1117" spans="11:11" x14ac:dyDescent="0.3">
      <c r="K1117" s="1" t="s">
        <v>1224</v>
      </c>
    </row>
    <row r="1118" spans="11:11" x14ac:dyDescent="0.3">
      <c r="K1118" s="1" t="s">
        <v>1225</v>
      </c>
    </row>
    <row r="1119" spans="11:11" x14ac:dyDescent="0.3">
      <c r="K1119" s="1" t="s">
        <v>1226</v>
      </c>
    </row>
    <row r="1120" spans="11:11" x14ac:dyDescent="0.3">
      <c r="K1120" s="1" t="s">
        <v>1227</v>
      </c>
    </row>
    <row r="1121" spans="11:11" x14ac:dyDescent="0.3">
      <c r="K1121" s="1" t="s">
        <v>1228</v>
      </c>
    </row>
    <row r="1122" spans="11:11" x14ac:dyDescent="0.3">
      <c r="K1122" s="1" t="s">
        <v>1229</v>
      </c>
    </row>
    <row r="1123" spans="11:11" x14ac:dyDescent="0.3">
      <c r="K1123" s="1" t="s">
        <v>1230</v>
      </c>
    </row>
    <row r="1124" spans="11:11" x14ac:dyDescent="0.3">
      <c r="K1124" s="1" t="s">
        <v>1231</v>
      </c>
    </row>
    <row r="1125" spans="11:11" x14ac:dyDescent="0.3">
      <c r="K1125" s="1" t="s">
        <v>1232</v>
      </c>
    </row>
    <row r="1126" spans="11:11" x14ac:dyDescent="0.3">
      <c r="K1126" s="1" t="s">
        <v>1233</v>
      </c>
    </row>
    <row r="1127" spans="11:11" x14ac:dyDescent="0.3">
      <c r="K1127" s="1" t="s">
        <v>1234</v>
      </c>
    </row>
    <row r="1128" spans="11:11" x14ac:dyDescent="0.3">
      <c r="K1128" s="1" t="s">
        <v>1235</v>
      </c>
    </row>
    <row r="1129" spans="11:11" x14ac:dyDescent="0.3">
      <c r="K1129" s="1" t="s">
        <v>1236</v>
      </c>
    </row>
    <row r="1130" spans="11:11" x14ac:dyDescent="0.3">
      <c r="K1130" s="1" t="s">
        <v>1237</v>
      </c>
    </row>
    <row r="1131" spans="11:11" x14ac:dyDescent="0.3">
      <c r="K1131" s="1" t="s">
        <v>1238</v>
      </c>
    </row>
    <row r="1132" spans="11:11" x14ac:dyDescent="0.3">
      <c r="K1132" s="1" t="s">
        <v>1239</v>
      </c>
    </row>
    <row r="1133" spans="11:11" x14ac:dyDescent="0.3">
      <c r="K1133" s="1" t="s">
        <v>1240</v>
      </c>
    </row>
    <row r="1134" spans="11:11" x14ac:dyDescent="0.3">
      <c r="K1134" s="1" t="s">
        <v>1241</v>
      </c>
    </row>
    <row r="1135" spans="11:11" x14ac:dyDescent="0.3">
      <c r="K1135" s="1" t="s">
        <v>1242</v>
      </c>
    </row>
    <row r="1136" spans="11:11" x14ac:dyDescent="0.3">
      <c r="K1136" s="1" t="s">
        <v>1243</v>
      </c>
    </row>
    <row r="1137" spans="11:11" x14ac:dyDescent="0.3">
      <c r="K1137" s="1" t="s">
        <v>1244</v>
      </c>
    </row>
    <row r="1138" spans="11:11" x14ac:dyDescent="0.3">
      <c r="K1138" s="1" t="s">
        <v>1245</v>
      </c>
    </row>
    <row r="1139" spans="11:11" x14ac:dyDescent="0.3">
      <c r="K1139" s="1" t="s">
        <v>1246</v>
      </c>
    </row>
    <row r="1140" spans="11:11" x14ac:dyDescent="0.3">
      <c r="K1140" s="1" t="s">
        <v>1247</v>
      </c>
    </row>
    <row r="1141" spans="11:11" x14ac:dyDescent="0.3">
      <c r="K1141" s="1" t="s">
        <v>1248</v>
      </c>
    </row>
    <row r="1142" spans="11:11" x14ac:dyDescent="0.3">
      <c r="K1142" s="1" t="s">
        <v>1249</v>
      </c>
    </row>
    <row r="1143" spans="11:11" x14ac:dyDescent="0.3">
      <c r="K1143" s="1" t="s">
        <v>1250</v>
      </c>
    </row>
    <row r="1144" spans="11:11" x14ac:dyDescent="0.3">
      <c r="K1144" s="1" t="s">
        <v>1251</v>
      </c>
    </row>
    <row r="1145" spans="11:11" x14ac:dyDescent="0.3">
      <c r="K1145" s="1" t="s">
        <v>1252</v>
      </c>
    </row>
    <row r="1146" spans="11:11" x14ac:dyDescent="0.3">
      <c r="K1146" s="1" t="s">
        <v>1253</v>
      </c>
    </row>
    <row r="1147" spans="11:11" x14ac:dyDescent="0.3">
      <c r="K1147" s="1" t="s">
        <v>1254</v>
      </c>
    </row>
    <row r="1148" spans="11:11" x14ac:dyDescent="0.3">
      <c r="K1148" s="1" t="s">
        <v>1255</v>
      </c>
    </row>
    <row r="1149" spans="11:11" x14ac:dyDescent="0.3">
      <c r="K1149" s="1" t="s">
        <v>1256</v>
      </c>
    </row>
    <row r="1150" spans="11:11" x14ac:dyDescent="0.3">
      <c r="K1150" s="1" t="s">
        <v>1257</v>
      </c>
    </row>
    <row r="1151" spans="11:11" x14ac:dyDescent="0.3">
      <c r="K1151" s="1" t="s">
        <v>1258</v>
      </c>
    </row>
    <row r="1152" spans="11:11" x14ac:dyDescent="0.3">
      <c r="K1152" s="1" t="s">
        <v>1259</v>
      </c>
    </row>
    <row r="1153" spans="11:11" x14ac:dyDescent="0.3">
      <c r="K1153" s="1" t="s">
        <v>1260</v>
      </c>
    </row>
    <row r="1154" spans="11:11" x14ac:dyDescent="0.3">
      <c r="K1154" s="1" t="s">
        <v>1261</v>
      </c>
    </row>
    <row r="1155" spans="11:11" x14ac:dyDescent="0.3">
      <c r="K1155" s="1" t="s">
        <v>1262</v>
      </c>
    </row>
    <row r="1156" spans="11:11" x14ac:dyDescent="0.3">
      <c r="K1156" s="1" t="s">
        <v>1263</v>
      </c>
    </row>
    <row r="1157" spans="11:11" x14ac:dyDescent="0.3">
      <c r="K1157" s="1" t="s">
        <v>1264</v>
      </c>
    </row>
    <row r="1158" spans="11:11" x14ac:dyDescent="0.3">
      <c r="K1158" s="1" t="s">
        <v>1265</v>
      </c>
    </row>
    <row r="1159" spans="11:11" x14ac:dyDescent="0.3">
      <c r="K1159" s="1" t="s">
        <v>1266</v>
      </c>
    </row>
    <row r="1160" spans="11:11" x14ac:dyDescent="0.3">
      <c r="K1160" s="1" t="s">
        <v>1267</v>
      </c>
    </row>
    <row r="1161" spans="11:11" x14ac:dyDescent="0.3">
      <c r="K1161" s="1" t="s">
        <v>1268</v>
      </c>
    </row>
    <row r="1162" spans="11:11" x14ac:dyDescent="0.3">
      <c r="K1162" s="1" t="s">
        <v>1269</v>
      </c>
    </row>
    <row r="1163" spans="11:11" x14ac:dyDescent="0.3">
      <c r="K1163" s="1" t="s">
        <v>1270</v>
      </c>
    </row>
    <row r="1164" spans="11:11" x14ac:dyDescent="0.3">
      <c r="K1164" s="1" t="s">
        <v>1271</v>
      </c>
    </row>
    <row r="1165" spans="11:11" x14ac:dyDescent="0.3">
      <c r="K1165" s="1" t="s">
        <v>1272</v>
      </c>
    </row>
    <row r="1166" spans="11:11" x14ac:dyDescent="0.3">
      <c r="K1166" s="1" t="s">
        <v>1273</v>
      </c>
    </row>
    <row r="1167" spans="11:11" x14ac:dyDescent="0.3">
      <c r="K1167" s="1" t="s">
        <v>1274</v>
      </c>
    </row>
    <row r="1168" spans="11:11" x14ac:dyDescent="0.3">
      <c r="K1168" s="1" t="s">
        <v>1275</v>
      </c>
    </row>
    <row r="1169" spans="11:11" x14ac:dyDescent="0.3">
      <c r="K1169" s="1" t="s">
        <v>1276</v>
      </c>
    </row>
    <row r="1170" spans="11:11" x14ac:dyDescent="0.3">
      <c r="K1170" s="1" t="s">
        <v>1277</v>
      </c>
    </row>
    <row r="1171" spans="11:11" x14ac:dyDescent="0.3">
      <c r="K1171" s="1" t="s">
        <v>1278</v>
      </c>
    </row>
    <row r="1172" spans="11:11" x14ac:dyDescent="0.3">
      <c r="K1172" s="1" t="s">
        <v>1279</v>
      </c>
    </row>
    <row r="1173" spans="11:11" x14ac:dyDescent="0.3">
      <c r="K1173" s="1" t="s">
        <v>1280</v>
      </c>
    </row>
    <row r="1174" spans="11:11" x14ac:dyDescent="0.3">
      <c r="K1174" s="1" t="s">
        <v>1281</v>
      </c>
    </row>
    <row r="1175" spans="11:11" x14ac:dyDescent="0.3">
      <c r="K1175" s="1" t="s">
        <v>1282</v>
      </c>
    </row>
    <row r="1176" spans="11:11" x14ac:dyDescent="0.3">
      <c r="K1176" s="1" t="s">
        <v>1283</v>
      </c>
    </row>
    <row r="1177" spans="11:11" x14ac:dyDescent="0.3">
      <c r="K1177" s="1" t="s">
        <v>1284</v>
      </c>
    </row>
    <row r="1178" spans="11:11" x14ac:dyDescent="0.3">
      <c r="K1178" s="1" t="s">
        <v>1285</v>
      </c>
    </row>
    <row r="1179" spans="11:11" x14ac:dyDescent="0.3">
      <c r="K1179" s="1" t="s">
        <v>1286</v>
      </c>
    </row>
    <row r="1180" spans="11:11" x14ac:dyDescent="0.3">
      <c r="K1180" s="1" t="s">
        <v>1287</v>
      </c>
    </row>
    <row r="1181" spans="11:11" x14ac:dyDescent="0.3">
      <c r="K1181" s="1" t="s">
        <v>1288</v>
      </c>
    </row>
    <row r="1182" spans="11:11" x14ac:dyDescent="0.3">
      <c r="K1182" s="1" t="s">
        <v>1289</v>
      </c>
    </row>
    <row r="1183" spans="11:11" x14ac:dyDescent="0.3">
      <c r="K1183" s="1" t="s">
        <v>1290</v>
      </c>
    </row>
    <row r="1184" spans="11:11" x14ac:dyDescent="0.3">
      <c r="K1184" s="1" t="s">
        <v>1291</v>
      </c>
    </row>
    <row r="1185" spans="11:11" x14ac:dyDescent="0.3">
      <c r="K1185" s="1" t="s">
        <v>1292</v>
      </c>
    </row>
    <row r="1186" spans="11:11" x14ac:dyDescent="0.3">
      <c r="K1186" s="1" t="s">
        <v>1293</v>
      </c>
    </row>
    <row r="1187" spans="11:11" x14ac:dyDescent="0.3">
      <c r="K1187" s="1" t="s">
        <v>1294</v>
      </c>
    </row>
    <row r="1188" spans="11:11" x14ac:dyDescent="0.3">
      <c r="K1188" s="1" t="s">
        <v>1295</v>
      </c>
    </row>
    <row r="1189" spans="11:11" x14ac:dyDescent="0.3">
      <c r="K1189" s="1" t="s">
        <v>1296</v>
      </c>
    </row>
    <row r="1190" spans="11:11" x14ac:dyDescent="0.3">
      <c r="K1190" s="1" t="s">
        <v>1297</v>
      </c>
    </row>
    <row r="1191" spans="11:11" x14ac:dyDescent="0.3">
      <c r="K1191" s="1" t="s">
        <v>1298</v>
      </c>
    </row>
    <row r="1192" spans="11:11" x14ac:dyDescent="0.3">
      <c r="K1192" s="1" t="s">
        <v>1299</v>
      </c>
    </row>
    <row r="1193" spans="11:11" x14ac:dyDescent="0.3">
      <c r="K1193" s="1" t="s">
        <v>1300</v>
      </c>
    </row>
    <row r="1194" spans="11:11" x14ac:dyDescent="0.3">
      <c r="K1194" s="1" t="s">
        <v>1301</v>
      </c>
    </row>
    <row r="1195" spans="11:11" x14ac:dyDescent="0.3">
      <c r="K1195" s="1" t="s">
        <v>1302</v>
      </c>
    </row>
    <row r="1196" spans="11:11" x14ac:dyDescent="0.3">
      <c r="K1196" s="1" t="s">
        <v>1303</v>
      </c>
    </row>
    <row r="1197" spans="11:11" x14ac:dyDescent="0.3">
      <c r="K1197" s="1" t="s">
        <v>1304</v>
      </c>
    </row>
    <row r="1198" spans="11:11" x14ac:dyDescent="0.3">
      <c r="K1198" s="1" t="s">
        <v>1305</v>
      </c>
    </row>
    <row r="1199" spans="11:11" x14ac:dyDescent="0.3">
      <c r="K1199" s="1" t="s">
        <v>1306</v>
      </c>
    </row>
    <row r="1200" spans="11:11" x14ac:dyDescent="0.3">
      <c r="K1200" s="1" t="s">
        <v>1307</v>
      </c>
    </row>
    <row r="1201" spans="11:11" x14ac:dyDescent="0.3">
      <c r="K1201" s="1" t="s">
        <v>1308</v>
      </c>
    </row>
    <row r="1202" spans="11:11" x14ac:dyDescent="0.3">
      <c r="K1202" s="1" t="s">
        <v>1309</v>
      </c>
    </row>
    <row r="1203" spans="11:11" x14ac:dyDescent="0.3">
      <c r="K1203" s="1" t="s">
        <v>1310</v>
      </c>
    </row>
    <row r="1204" spans="11:11" x14ac:dyDescent="0.3">
      <c r="K1204" s="1" t="s">
        <v>1311</v>
      </c>
    </row>
    <row r="1205" spans="11:11" x14ac:dyDescent="0.3">
      <c r="K1205" s="1" t="s">
        <v>1312</v>
      </c>
    </row>
    <row r="1206" spans="11:11" x14ac:dyDescent="0.3">
      <c r="K1206" s="1" t="s">
        <v>1313</v>
      </c>
    </row>
    <row r="1207" spans="11:11" x14ac:dyDescent="0.3">
      <c r="K1207" s="1" t="s">
        <v>1314</v>
      </c>
    </row>
    <row r="1208" spans="11:11" x14ac:dyDescent="0.3">
      <c r="K1208" s="1" t="s">
        <v>1315</v>
      </c>
    </row>
    <row r="1209" spans="11:11" x14ac:dyDescent="0.3">
      <c r="K1209" s="1" t="s">
        <v>1316</v>
      </c>
    </row>
    <row r="1210" spans="11:11" x14ac:dyDescent="0.3">
      <c r="K1210" s="1" t="s">
        <v>1317</v>
      </c>
    </row>
    <row r="1211" spans="11:11" x14ac:dyDescent="0.3">
      <c r="K1211" s="1" t="s">
        <v>1318</v>
      </c>
    </row>
    <row r="1212" spans="11:11" x14ac:dyDescent="0.3">
      <c r="K1212" s="1" t="s">
        <v>1319</v>
      </c>
    </row>
    <row r="1213" spans="11:11" x14ac:dyDescent="0.3">
      <c r="K1213" s="1" t="s">
        <v>1320</v>
      </c>
    </row>
    <row r="1214" spans="11:11" x14ac:dyDescent="0.3">
      <c r="K1214" s="1" t="s">
        <v>1321</v>
      </c>
    </row>
    <row r="1215" spans="11:11" x14ac:dyDescent="0.3">
      <c r="K1215" s="1" t="s">
        <v>1322</v>
      </c>
    </row>
    <row r="1216" spans="11:11" x14ac:dyDescent="0.3">
      <c r="K1216" s="1" t="s">
        <v>1323</v>
      </c>
    </row>
    <row r="1217" spans="11:11" x14ac:dyDescent="0.3">
      <c r="K1217" s="1" t="s">
        <v>1324</v>
      </c>
    </row>
    <row r="1218" spans="11:11" x14ac:dyDescent="0.3">
      <c r="K1218" s="1" t="s">
        <v>1325</v>
      </c>
    </row>
    <row r="1219" spans="11:11" x14ac:dyDescent="0.3">
      <c r="K1219" s="1" t="s">
        <v>1326</v>
      </c>
    </row>
    <row r="1220" spans="11:11" x14ac:dyDescent="0.3">
      <c r="K1220" s="1" t="s">
        <v>1327</v>
      </c>
    </row>
    <row r="1221" spans="11:11" x14ac:dyDescent="0.3">
      <c r="K1221" s="1" t="s">
        <v>1328</v>
      </c>
    </row>
    <row r="1222" spans="11:11" x14ac:dyDescent="0.3">
      <c r="K1222" s="1" t="s">
        <v>1329</v>
      </c>
    </row>
    <row r="1223" spans="11:11" x14ac:dyDescent="0.3">
      <c r="K1223" s="1" t="s">
        <v>1330</v>
      </c>
    </row>
    <row r="1224" spans="11:11" x14ac:dyDescent="0.3">
      <c r="K1224" s="1" t="s">
        <v>1331</v>
      </c>
    </row>
    <row r="1225" spans="11:11" x14ac:dyDescent="0.3">
      <c r="K1225" s="1" t="s">
        <v>1332</v>
      </c>
    </row>
    <row r="1226" spans="11:11" x14ac:dyDescent="0.3">
      <c r="K1226" s="1" t="s">
        <v>1333</v>
      </c>
    </row>
    <row r="1227" spans="11:11" x14ac:dyDescent="0.3">
      <c r="K1227" s="1" t="s">
        <v>1334</v>
      </c>
    </row>
    <row r="1228" spans="11:11" x14ac:dyDescent="0.3">
      <c r="K1228" s="1" t="s">
        <v>1335</v>
      </c>
    </row>
    <row r="1229" spans="11:11" x14ac:dyDescent="0.3">
      <c r="K1229" s="1" t="s">
        <v>1336</v>
      </c>
    </row>
    <row r="1230" spans="11:11" x14ac:dyDescent="0.3">
      <c r="K1230" s="1" t="s">
        <v>1337</v>
      </c>
    </row>
    <row r="1231" spans="11:11" x14ac:dyDescent="0.3">
      <c r="K1231" s="1" t="s">
        <v>1338</v>
      </c>
    </row>
    <row r="1232" spans="11:11" x14ac:dyDescent="0.3">
      <c r="K1232" s="1" t="s">
        <v>1339</v>
      </c>
    </row>
    <row r="1233" spans="11:11" x14ac:dyDescent="0.3">
      <c r="K1233" s="1" t="s">
        <v>1340</v>
      </c>
    </row>
    <row r="1234" spans="11:11" x14ac:dyDescent="0.3">
      <c r="K1234" s="1" t="s">
        <v>1341</v>
      </c>
    </row>
    <row r="1235" spans="11:11" x14ac:dyDescent="0.3">
      <c r="K1235" s="1" t="s">
        <v>1342</v>
      </c>
    </row>
    <row r="1236" spans="11:11" x14ac:dyDescent="0.3">
      <c r="K1236" s="1" t="s">
        <v>1343</v>
      </c>
    </row>
    <row r="1237" spans="11:11" x14ac:dyDescent="0.3">
      <c r="K1237" s="1" t="s">
        <v>1344</v>
      </c>
    </row>
    <row r="1238" spans="11:11" x14ac:dyDescent="0.3">
      <c r="K1238" s="1" t="s">
        <v>1345</v>
      </c>
    </row>
    <row r="1239" spans="11:11" x14ac:dyDescent="0.3">
      <c r="K1239" s="1" t="s">
        <v>1346</v>
      </c>
    </row>
    <row r="1240" spans="11:11" x14ac:dyDescent="0.3">
      <c r="K1240" s="1" t="s">
        <v>1347</v>
      </c>
    </row>
    <row r="1241" spans="11:11" x14ac:dyDescent="0.3">
      <c r="K1241" s="1" t="s">
        <v>1348</v>
      </c>
    </row>
    <row r="1242" spans="11:11" x14ac:dyDescent="0.3">
      <c r="K1242" s="1" t="s">
        <v>1349</v>
      </c>
    </row>
    <row r="1243" spans="11:11" x14ac:dyDescent="0.3">
      <c r="K1243" s="1" t="s">
        <v>1350</v>
      </c>
    </row>
    <row r="1244" spans="11:11" x14ac:dyDescent="0.3">
      <c r="K1244" s="1" t="s">
        <v>1351</v>
      </c>
    </row>
    <row r="1245" spans="11:11" x14ac:dyDescent="0.3">
      <c r="K1245" s="1" t="s">
        <v>1352</v>
      </c>
    </row>
    <row r="1246" spans="11:11" x14ac:dyDescent="0.3">
      <c r="K1246" s="1" t="s">
        <v>1353</v>
      </c>
    </row>
    <row r="1247" spans="11:11" x14ac:dyDescent="0.3">
      <c r="K1247" s="1" t="s">
        <v>1354</v>
      </c>
    </row>
    <row r="1248" spans="11:11" x14ac:dyDescent="0.3">
      <c r="K1248" s="1" t="s">
        <v>1355</v>
      </c>
    </row>
    <row r="1249" spans="11:11" x14ac:dyDescent="0.3">
      <c r="K1249" s="1" t="s">
        <v>1356</v>
      </c>
    </row>
    <row r="1250" spans="11:11" x14ac:dyDescent="0.3">
      <c r="K1250" s="1" t="s">
        <v>1357</v>
      </c>
    </row>
    <row r="1251" spans="11:11" x14ac:dyDescent="0.3">
      <c r="K1251" s="1" t="s">
        <v>1358</v>
      </c>
    </row>
    <row r="1252" spans="11:11" x14ac:dyDescent="0.3">
      <c r="K1252" s="1" t="s">
        <v>1359</v>
      </c>
    </row>
    <row r="1253" spans="11:11" x14ac:dyDescent="0.3">
      <c r="K1253" s="1" t="s">
        <v>1360</v>
      </c>
    </row>
    <row r="1254" spans="11:11" x14ac:dyDescent="0.3">
      <c r="K1254" s="1" t="s">
        <v>1361</v>
      </c>
    </row>
    <row r="1255" spans="11:11" x14ac:dyDescent="0.3">
      <c r="K1255" s="1" t="s">
        <v>1362</v>
      </c>
    </row>
    <row r="1256" spans="11:11" x14ac:dyDescent="0.3">
      <c r="K1256" s="1" t="s">
        <v>1363</v>
      </c>
    </row>
    <row r="1257" spans="11:11" x14ac:dyDescent="0.3">
      <c r="K1257" s="1" t="s">
        <v>1364</v>
      </c>
    </row>
    <row r="1258" spans="11:11" x14ac:dyDescent="0.3">
      <c r="K1258" s="1" t="s">
        <v>1365</v>
      </c>
    </row>
    <row r="1259" spans="11:11" x14ac:dyDescent="0.3">
      <c r="K1259" s="1" t="s">
        <v>1366</v>
      </c>
    </row>
    <row r="1260" spans="11:11" x14ac:dyDescent="0.3">
      <c r="K1260" s="1" t="s">
        <v>1367</v>
      </c>
    </row>
    <row r="1261" spans="11:11" x14ac:dyDescent="0.3">
      <c r="K1261" s="1" t="s">
        <v>1368</v>
      </c>
    </row>
    <row r="1262" spans="11:11" x14ac:dyDescent="0.3">
      <c r="K1262" s="1" t="s">
        <v>1369</v>
      </c>
    </row>
    <row r="1263" spans="11:11" x14ac:dyDescent="0.3">
      <c r="K1263" s="1" t="s">
        <v>1370</v>
      </c>
    </row>
    <row r="1264" spans="11:11" x14ac:dyDescent="0.3">
      <c r="K1264" s="1" t="s">
        <v>1371</v>
      </c>
    </row>
    <row r="1265" spans="11:11" x14ac:dyDescent="0.3">
      <c r="K1265" s="1" t="s">
        <v>1372</v>
      </c>
    </row>
    <row r="1266" spans="11:11" x14ac:dyDescent="0.3">
      <c r="K1266" s="1" t="s">
        <v>1373</v>
      </c>
    </row>
    <row r="1267" spans="11:11" x14ac:dyDescent="0.3">
      <c r="K1267" s="1" t="s">
        <v>1374</v>
      </c>
    </row>
    <row r="1268" spans="11:11" x14ac:dyDescent="0.3">
      <c r="K1268" s="1" t="s">
        <v>1375</v>
      </c>
    </row>
    <row r="1269" spans="11:11" x14ac:dyDescent="0.3">
      <c r="K1269" s="1" t="s">
        <v>1376</v>
      </c>
    </row>
    <row r="1270" spans="11:11" x14ac:dyDescent="0.3">
      <c r="K1270" s="1" t="s">
        <v>1377</v>
      </c>
    </row>
    <row r="1271" spans="11:11" x14ac:dyDescent="0.3">
      <c r="K1271" s="1" t="s">
        <v>1378</v>
      </c>
    </row>
    <row r="1272" spans="11:11" x14ac:dyDescent="0.3">
      <c r="K1272" s="1" t="s">
        <v>1379</v>
      </c>
    </row>
    <row r="1273" spans="11:11" x14ac:dyDescent="0.3">
      <c r="K1273" s="1" t="s">
        <v>1380</v>
      </c>
    </row>
    <row r="1274" spans="11:11" x14ac:dyDescent="0.3">
      <c r="K1274" s="1" t="s">
        <v>1381</v>
      </c>
    </row>
    <row r="1275" spans="11:11" x14ac:dyDescent="0.3">
      <c r="K1275" s="1" t="s">
        <v>1382</v>
      </c>
    </row>
    <row r="1276" spans="11:11" x14ac:dyDescent="0.3">
      <c r="K1276" s="1" t="s">
        <v>1383</v>
      </c>
    </row>
    <row r="1277" spans="11:11" x14ac:dyDescent="0.3">
      <c r="K1277" s="1" t="s">
        <v>1384</v>
      </c>
    </row>
    <row r="1278" spans="11:11" x14ac:dyDescent="0.3">
      <c r="K1278" s="1" t="s">
        <v>1385</v>
      </c>
    </row>
    <row r="1279" spans="11:11" x14ac:dyDescent="0.3">
      <c r="K1279" s="1" t="s">
        <v>1386</v>
      </c>
    </row>
    <row r="1280" spans="11:11" x14ac:dyDescent="0.3">
      <c r="K1280" s="1" t="s">
        <v>1387</v>
      </c>
    </row>
    <row r="1281" spans="11:11" x14ac:dyDescent="0.3">
      <c r="K1281" s="1" t="s">
        <v>1388</v>
      </c>
    </row>
    <row r="1282" spans="11:11" x14ac:dyDescent="0.3">
      <c r="K1282" s="1" t="s">
        <v>1389</v>
      </c>
    </row>
    <row r="1283" spans="11:11" x14ac:dyDescent="0.3">
      <c r="K1283" s="1" t="s">
        <v>1390</v>
      </c>
    </row>
    <row r="1284" spans="11:11" x14ac:dyDescent="0.3">
      <c r="K1284" s="1" t="s">
        <v>1391</v>
      </c>
    </row>
    <row r="1285" spans="11:11" x14ac:dyDescent="0.3">
      <c r="K1285" s="1" t="s">
        <v>1392</v>
      </c>
    </row>
    <row r="1286" spans="11:11" x14ac:dyDescent="0.3">
      <c r="K1286" s="1" t="s">
        <v>1393</v>
      </c>
    </row>
    <row r="1287" spans="11:11" x14ac:dyDescent="0.3">
      <c r="K1287" s="1" t="s">
        <v>1394</v>
      </c>
    </row>
    <row r="1288" spans="11:11" x14ac:dyDescent="0.3">
      <c r="K1288" s="1" t="s">
        <v>1395</v>
      </c>
    </row>
    <row r="1289" spans="11:11" x14ac:dyDescent="0.3">
      <c r="K1289" s="1" t="s">
        <v>1396</v>
      </c>
    </row>
    <row r="1290" spans="11:11" x14ac:dyDescent="0.3">
      <c r="K1290" s="1" t="s">
        <v>1397</v>
      </c>
    </row>
    <row r="1291" spans="11:11" x14ac:dyDescent="0.3">
      <c r="K1291" s="1" t="s">
        <v>1398</v>
      </c>
    </row>
    <row r="1292" spans="11:11" x14ac:dyDescent="0.3">
      <c r="K1292" s="1" t="s">
        <v>1399</v>
      </c>
    </row>
    <row r="1293" spans="11:11" x14ac:dyDescent="0.3">
      <c r="K1293" s="1" t="s">
        <v>1400</v>
      </c>
    </row>
    <row r="1294" spans="11:11" x14ac:dyDescent="0.3">
      <c r="K1294" s="1" t="s">
        <v>1401</v>
      </c>
    </row>
    <row r="1295" spans="11:11" x14ac:dyDescent="0.3">
      <c r="K1295" s="1" t="s">
        <v>1402</v>
      </c>
    </row>
    <row r="1296" spans="11:11" x14ac:dyDescent="0.3">
      <c r="K1296" s="1" t="s">
        <v>1403</v>
      </c>
    </row>
    <row r="1297" spans="11:11" x14ac:dyDescent="0.3">
      <c r="K1297" s="1" t="s">
        <v>1404</v>
      </c>
    </row>
    <row r="1298" spans="11:11" x14ac:dyDescent="0.3">
      <c r="K1298" s="1" t="s">
        <v>1405</v>
      </c>
    </row>
    <row r="1299" spans="11:11" x14ac:dyDescent="0.3">
      <c r="K1299" s="1" t="s">
        <v>1406</v>
      </c>
    </row>
    <row r="1300" spans="11:11" x14ac:dyDescent="0.3">
      <c r="K1300" s="1" t="s">
        <v>1407</v>
      </c>
    </row>
    <row r="1301" spans="11:11" x14ac:dyDescent="0.3">
      <c r="K1301" s="1" t="s">
        <v>1408</v>
      </c>
    </row>
    <row r="1302" spans="11:11" x14ac:dyDescent="0.3">
      <c r="K1302" s="1" t="s">
        <v>1409</v>
      </c>
    </row>
    <row r="1303" spans="11:11" x14ac:dyDescent="0.3">
      <c r="K1303" s="1" t="s">
        <v>1410</v>
      </c>
    </row>
    <row r="1304" spans="11:11" x14ac:dyDescent="0.3">
      <c r="K1304" s="1" t="s">
        <v>1411</v>
      </c>
    </row>
    <row r="1305" spans="11:11" x14ac:dyDescent="0.3">
      <c r="K1305" s="1" t="s">
        <v>1412</v>
      </c>
    </row>
    <row r="1306" spans="11:11" x14ac:dyDescent="0.3">
      <c r="K1306" s="1" t="s">
        <v>1413</v>
      </c>
    </row>
    <row r="1307" spans="11:11" x14ac:dyDescent="0.3">
      <c r="K1307" s="1" t="s">
        <v>1414</v>
      </c>
    </row>
    <row r="1308" spans="11:11" x14ac:dyDescent="0.3">
      <c r="K1308" s="1" t="s">
        <v>1415</v>
      </c>
    </row>
    <row r="1309" spans="11:11" x14ac:dyDescent="0.3">
      <c r="K1309" s="1" t="s">
        <v>1416</v>
      </c>
    </row>
    <row r="1310" spans="11:11" x14ac:dyDescent="0.3">
      <c r="K1310" s="1" t="s">
        <v>1417</v>
      </c>
    </row>
    <row r="1311" spans="11:11" x14ac:dyDescent="0.3">
      <c r="K1311" s="1" t="s">
        <v>1418</v>
      </c>
    </row>
    <row r="1312" spans="11:11" x14ac:dyDescent="0.3">
      <c r="K1312" s="1" t="s">
        <v>1419</v>
      </c>
    </row>
    <row r="1313" spans="11:11" x14ac:dyDescent="0.3">
      <c r="K1313" s="1" t="s">
        <v>1420</v>
      </c>
    </row>
    <row r="1314" spans="11:11" x14ac:dyDescent="0.3">
      <c r="K1314" s="1" t="s">
        <v>1421</v>
      </c>
    </row>
    <row r="1315" spans="11:11" x14ac:dyDescent="0.3">
      <c r="K1315" s="1" t="s">
        <v>1422</v>
      </c>
    </row>
    <row r="1316" spans="11:11" x14ac:dyDescent="0.3">
      <c r="K1316" s="1" t="s">
        <v>1423</v>
      </c>
    </row>
    <row r="1317" spans="11:11" x14ac:dyDescent="0.3">
      <c r="K1317" s="1" t="s">
        <v>1424</v>
      </c>
    </row>
    <row r="1318" spans="11:11" x14ac:dyDescent="0.3">
      <c r="K1318" s="1" t="s">
        <v>1425</v>
      </c>
    </row>
    <row r="1319" spans="11:11" x14ac:dyDescent="0.3">
      <c r="K1319" s="1" t="s">
        <v>1426</v>
      </c>
    </row>
    <row r="1320" spans="11:11" x14ac:dyDescent="0.3">
      <c r="K1320" s="1" t="s">
        <v>1427</v>
      </c>
    </row>
    <row r="1321" spans="11:11" x14ac:dyDescent="0.3">
      <c r="K1321" s="1" t="s">
        <v>1428</v>
      </c>
    </row>
    <row r="1322" spans="11:11" x14ac:dyDescent="0.3">
      <c r="K1322" s="1" t="s">
        <v>1429</v>
      </c>
    </row>
    <row r="1323" spans="11:11" x14ac:dyDescent="0.3">
      <c r="K1323" s="1" t="s">
        <v>1430</v>
      </c>
    </row>
    <row r="1324" spans="11:11" x14ac:dyDescent="0.3">
      <c r="K1324" s="1" t="s">
        <v>1431</v>
      </c>
    </row>
    <row r="1325" spans="11:11" x14ac:dyDescent="0.3">
      <c r="K1325" s="1" t="s">
        <v>1432</v>
      </c>
    </row>
    <row r="1326" spans="11:11" x14ac:dyDescent="0.3">
      <c r="K1326" s="1" t="s">
        <v>1433</v>
      </c>
    </row>
    <row r="1327" spans="11:11" x14ac:dyDescent="0.3">
      <c r="K1327" s="1" t="s">
        <v>1434</v>
      </c>
    </row>
    <row r="1328" spans="11:11" x14ac:dyDescent="0.3">
      <c r="K1328" s="1" t="s">
        <v>1435</v>
      </c>
    </row>
    <row r="1329" spans="11:11" x14ac:dyDescent="0.3">
      <c r="K1329" s="1" t="s">
        <v>1436</v>
      </c>
    </row>
    <row r="1330" spans="11:11" x14ac:dyDescent="0.3">
      <c r="K1330" s="1" t="s">
        <v>1437</v>
      </c>
    </row>
    <row r="1331" spans="11:11" x14ac:dyDescent="0.3">
      <c r="K1331" s="1" t="s">
        <v>1438</v>
      </c>
    </row>
    <row r="1332" spans="11:11" x14ac:dyDescent="0.3">
      <c r="K1332" s="1" t="s">
        <v>1439</v>
      </c>
    </row>
    <row r="1333" spans="11:11" x14ac:dyDescent="0.3">
      <c r="K1333" s="1" t="s">
        <v>1440</v>
      </c>
    </row>
    <row r="1334" spans="11:11" x14ac:dyDescent="0.3">
      <c r="K1334" s="1" t="s">
        <v>1441</v>
      </c>
    </row>
    <row r="1335" spans="11:11" x14ac:dyDescent="0.3">
      <c r="K1335" s="1" t="s">
        <v>1442</v>
      </c>
    </row>
    <row r="1336" spans="11:11" x14ac:dyDescent="0.3">
      <c r="K1336" s="1" t="s">
        <v>1443</v>
      </c>
    </row>
    <row r="1337" spans="11:11" x14ac:dyDescent="0.3">
      <c r="K1337" s="1" t="s">
        <v>1444</v>
      </c>
    </row>
    <row r="1338" spans="11:11" x14ac:dyDescent="0.3">
      <c r="K1338" s="1" t="s">
        <v>1445</v>
      </c>
    </row>
    <row r="1339" spans="11:11" x14ac:dyDescent="0.3">
      <c r="K1339" s="1" t="s">
        <v>1446</v>
      </c>
    </row>
    <row r="1340" spans="11:11" x14ac:dyDescent="0.3">
      <c r="K1340" s="1" t="s">
        <v>1447</v>
      </c>
    </row>
    <row r="1341" spans="11:11" x14ac:dyDescent="0.3">
      <c r="K1341" s="1" t="s">
        <v>1448</v>
      </c>
    </row>
    <row r="1342" spans="11:11" x14ac:dyDescent="0.3">
      <c r="K1342" s="1" t="s">
        <v>1449</v>
      </c>
    </row>
    <row r="1343" spans="11:11" x14ac:dyDescent="0.3">
      <c r="K1343" s="1" t="s">
        <v>1450</v>
      </c>
    </row>
    <row r="1344" spans="11:11" x14ac:dyDescent="0.3">
      <c r="K1344" s="1" t="s">
        <v>1451</v>
      </c>
    </row>
    <row r="1345" spans="11:11" x14ac:dyDescent="0.3">
      <c r="K1345" s="1" t="s">
        <v>1452</v>
      </c>
    </row>
    <row r="1346" spans="11:11" x14ac:dyDescent="0.3">
      <c r="K1346" s="1" t="s">
        <v>1453</v>
      </c>
    </row>
    <row r="1347" spans="11:11" x14ac:dyDescent="0.3">
      <c r="K1347" s="1" t="s">
        <v>1454</v>
      </c>
    </row>
    <row r="1348" spans="11:11" x14ac:dyDescent="0.3">
      <c r="K1348" s="1" t="s">
        <v>1455</v>
      </c>
    </row>
    <row r="1349" spans="11:11" x14ac:dyDescent="0.3">
      <c r="K1349" s="1" t="s">
        <v>1456</v>
      </c>
    </row>
    <row r="1350" spans="11:11" x14ac:dyDescent="0.3">
      <c r="K1350" s="1" t="s">
        <v>1457</v>
      </c>
    </row>
    <row r="1351" spans="11:11" x14ac:dyDescent="0.3">
      <c r="K1351" s="1" t="s">
        <v>1458</v>
      </c>
    </row>
    <row r="1352" spans="11:11" x14ac:dyDescent="0.3">
      <c r="K1352" s="1" t="s">
        <v>1459</v>
      </c>
    </row>
    <row r="1353" spans="11:11" x14ac:dyDescent="0.3">
      <c r="K1353" s="1" t="s">
        <v>1460</v>
      </c>
    </row>
    <row r="1354" spans="11:11" x14ac:dyDescent="0.3">
      <c r="K1354" s="1" t="s">
        <v>1461</v>
      </c>
    </row>
    <row r="1355" spans="11:11" x14ac:dyDescent="0.3">
      <c r="K1355" s="1" t="s">
        <v>1462</v>
      </c>
    </row>
    <row r="1356" spans="11:11" x14ac:dyDescent="0.3">
      <c r="K1356" s="1" t="s">
        <v>1463</v>
      </c>
    </row>
    <row r="1357" spans="11:11" x14ac:dyDescent="0.3">
      <c r="K1357" s="1" t="s">
        <v>1464</v>
      </c>
    </row>
    <row r="1358" spans="11:11" x14ac:dyDescent="0.3">
      <c r="K1358" s="1" t="s">
        <v>1465</v>
      </c>
    </row>
    <row r="1359" spans="11:11" x14ac:dyDescent="0.3">
      <c r="K1359" s="1" t="s">
        <v>1466</v>
      </c>
    </row>
    <row r="1360" spans="11:11" x14ac:dyDescent="0.3">
      <c r="K1360" s="1" t="s">
        <v>1467</v>
      </c>
    </row>
    <row r="1361" spans="11:11" x14ac:dyDescent="0.3">
      <c r="K1361" s="1" t="s">
        <v>1468</v>
      </c>
    </row>
    <row r="1362" spans="11:11" x14ac:dyDescent="0.3">
      <c r="K1362" s="1" t="s">
        <v>1469</v>
      </c>
    </row>
    <row r="1363" spans="11:11" x14ac:dyDescent="0.3">
      <c r="K1363" s="1" t="s">
        <v>1470</v>
      </c>
    </row>
    <row r="1364" spans="11:11" x14ac:dyDescent="0.3">
      <c r="K1364" s="1" t="s">
        <v>1471</v>
      </c>
    </row>
    <row r="1365" spans="11:11" x14ac:dyDescent="0.3">
      <c r="K1365" s="1" t="s">
        <v>1472</v>
      </c>
    </row>
    <row r="1366" spans="11:11" x14ac:dyDescent="0.3">
      <c r="K1366" s="1" t="s">
        <v>1473</v>
      </c>
    </row>
    <row r="1367" spans="11:11" x14ac:dyDescent="0.3">
      <c r="K1367" s="1" t="s">
        <v>1474</v>
      </c>
    </row>
    <row r="1368" spans="11:11" x14ac:dyDescent="0.3">
      <c r="K1368" s="1" t="s">
        <v>1475</v>
      </c>
    </row>
    <row r="1369" spans="11:11" x14ac:dyDescent="0.3">
      <c r="K1369" s="1" t="s">
        <v>1476</v>
      </c>
    </row>
    <row r="1370" spans="11:11" x14ac:dyDescent="0.3">
      <c r="K1370" s="1" t="s">
        <v>1477</v>
      </c>
    </row>
    <row r="1371" spans="11:11" x14ac:dyDescent="0.3">
      <c r="K1371" s="1" t="s">
        <v>1478</v>
      </c>
    </row>
    <row r="1372" spans="11:11" x14ac:dyDescent="0.3">
      <c r="K1372" s="1" t="s">
        <v>1479</v>
      </c>
    </row>
    <row r="1373" spans="11:11" x14ac:dyDescent="0.3">
      <c r="K1373" s="1" t="s">
        <v>1480</v>
      </c>
    </row>
    <row r="1374" spans="11:11" x14ac:dyDescent="0.3">
      <c r="K1374" s="1" t="s">
        <v>1481</v>
      </c>
    </row>
    <row r="1375" spans="11:11" x14ac:dyDescent="0.3">
      <c r="K1375" s="1" t="s">
        <v>1482</v>
      </c>
    </row>
    <row r="1376" spans="11:11" x14ac:dyDescent="0.3">
      <c r="K1376" s="1" t="s">
        <v>1483</v>
      </c>
    </row>
    <row r="1377" spans="11:11" x14ac:dyDescent="0.3">
      <c r="K1377" s="1" t="s">
        <v>1484</v>
      </c>
    </row>
    <row r="1378" spans="11:11" x14ac:dyDescent="0.3">
      <c r="K1378" s="1" t="s">
        <v>1485</v>
      </c>
    </row>
    <row r="1379" spans="11:11" x14ac:dyDescent="0.3">
      <c r="K1379" s="1" t="s">
        <v>1486</v>
      </c>
    </row>
    <row r="1380" spans="11:11" x14ac:dyDescent="0.3">
      <c r="K1380" s="1" t="s">
        <v>1487</v>
      </c>
    </row>
    <row r="1381" spans="11:11" x14ac:dyDescent="0.3">
      <c r="K1381" s="1" t="s">
        <v>1488</v>
      </c>
    </row>
    <row r="1382" spans="11:11" x14ac:dyDescent="0.3">
      <c r="K1382" s="1" t="s">
        <v>1489</v>
      </c>
    </row>
    <row r="1383" spans="11:11" x14ac:dyDescent="0.3">
      <c r="K1383" s="1" t="s">
        <v>1490</v>
      </c>
    </row>
    <row r="1384" spans="11:11" x14ac:dyDescent="0.3">
      <c r="K1384" s="1" t="s">
        <v>1491</v>
      </c>
    </row>
    <row r="1385" spans="11:11" x14ac:dyDescent="0.3">
      <c r="K1385" s="1" t="s">
        <v>1492</v>
      </c>
    </row>
    <row r="1386" spans="11:11" x14ac:dyDescent="0.3">
      <c r="K1386" s="1" t="s">
        <v>1493</v>
      </c>
    </row>
    <row r="1387" spans="11:11" x14ac:dyDescent="0.3">
      <c r="K1387" s="1" t="s">
        <v>1494</v>
      </c>
    </row>
    <row r="1388" spans="11:11" x14ac:dyDescent="0.3">
      <c r="K1388" s="1" t="s">
        <v>1495</v>
      </c>
    </row>
    <row r="1389" spans="11:11" x14ac:dyDescent="0.3">
      <c r="K1389" s="1" t="s">
        <v>1496</v>
      </c>
    </row>
    <row r="1390" spans="11:11" x14ac:dyDescent="0.3">
      <c r="K1390" s="1" t="s">
        <v>1497</v>
      </c>
    </row>
    <row r="1391" spans="11:11" x14ac:dyDescent="0.3">
      <c r="K1391" s="1" t="s">
        <v>1498</v>
      </c>
    </row>
    <row r="1392" spans="11:11" x14ac:dyDescent="0.3">
      <c r="K1392" s="1" t="s">
        <v>1499</v>
      </c>
    </row>
    <row r="1393" spans="11:11" x14ac:dyDescent="0.3">
      <c r="K1393" s="1" t="s">
        <v>1500</v>
      </c>
    </row>
    <row r="1394" spans="11:11" x14ac:dyDescent="0.3">
      <c r="K1394" s="1" t="s">
        <v>1501</v>
      </c>
    </row>
    <row r="1395" spans="11:11" x14ac:dyDescent="0.3">
      <c r="K1395" s="1" t="s">
        <v>1502</v>
      </c>
    </row>
    <row r="1396" spans="11:11" x14ac:dyDescent="0.3">
      <c r="K1396" s="1" t="s">
        <v>1503</v>
      </c>
    </row>
    <row r="1397" spans="11:11" x14ac:dyDescent="0.3">
      <c r="K1397" s="1" t="s">
        <v>1504</v>
      </c>
    </row>
    <row r="1398" spans="11:11" x14ac:dyDescent="0.3">
      <c r="K1398" s="1" t="s">
        <v>1505</v>
      </c>
    </row>
    <row r="1399" spans="11:11" x14ac:dyDescent="0.3">
      <c r="K1399" s="1" t="s">
        <v>1506</v>
      </c>
    </row>
    <row r="1400" spans="11:11" x14ac:dyDescent="0.3">
      <c r="K1400" s="1" t="s">
        <v>1507</v>
      </c>
    </row>
    <row r="1401" spans="11:11" x14ac:dyDescent="0.3">
      <c r="K1401" s="1" t="s">
        <v>1508</v>
      </c>
    </row>
    <row r="1402" spans="11:11" x14ac:dyDescent="0.3">
      <c r="K1402" s="1" t="s">
        <v>1509</v>
      </c>
    </row>
    <row r="1403" spans="11:11" x14ac:dyDescent="0.3">
      <c r="K1403" s="1" t="s">
        <v>1510</v>
      </c>
    </row>
    <row r="1404" spans="11:11" x14ac:dyDescent="0.3">
      <c r="K1404" s="1" t="s">
        <v>1511</v>
      </c>
    </row>
    <row r="1405" spans="11:11" x14ac:dyDescent="0.3">
      <c r="K1405" s="1" t="s">
        <v>1512</v>
      </c>
    </row>
    <row r="1406" spans="11:11" x14ac:dyDescent="0.3">
      <c r="K1406" s="1" t="s">
        <v>1513</v>
      </c>
    </row>
    <row r="1407" spans="11:11" x14ac:dyDescent="0.3">
      <c r="K1407" s="1" t="s">
        <v>1514</v>
      </c>
    </row>
    <row r="1408" spans="11:11" x14ac:dyDescent="0.3">
      <c r="K1408" s="1" t="s">
        <v>1515</v>
      </c>
    </row>
    <row r="1409" spans="11:11" x14ac:dyDescent="0.3">
      <c r="K1409" s="1" t="s">
        <v>1516</v>
      </c>
    </row>
    <row r="1410" spans="11:11" x14ac:dyDescent="0.3">
      <c r="K1410" s="1" t="s">
        <v>1517</v>
      </c>
    </row>
    <row r="1411" spans="11:11" x14ac:dyDescent="0.3">
      <c r="K1411" s="1" t="s">
        <v>1518</v>
      </c>
    </row>
    <row r="1412" spans="11:11" x14ac:dyDescent="0.3">
      <c r="K1412" s="1" t="s">
        <v>1519</v>
      </c>
    </row>
    <row r="1413" spans="11:11" x14ac:dyDescent="0.3">
      <c r="K1413" s="1" t="s">
        <v>1520</v>
      </c>
    </row>
    <row r="1414" spans="11:11" x14ac:dyDescent="0.3">
      <c r="K1414" s="1" t="s">
        <v>1521</v>
      </c>
    </row>
    <row r="1415" spans="11:11" x14ac:dyDescent="0.3">
      <c r="K1415" s="1" t="s">
        <v>1522</v>
      </c>
    </row>
    <row r="1416" spans="11:11" x14ac:dyDescent="0.3">
      <c r="K1416" s="1" t="s">
        <v>1523</v>
      </c>
    </row>
    <row r="1417" spans="11:11" x14ac:dyDescent="0.3">
      <c r="K1417" s="1" t="s">
        <v>1524</v>
      </c>
    </row>
    <row r="1418" spans="11:11" x14ac:dyDescent="0.3">
      <c r="K1418" s="1" t="s">
        <v>1525</v>
      </c>
    </row>
    <row r="1419" spans="11:11" x14ac:dyDescent="0.3">
      <c r="K1419" s="1" t="s">
        <v>1526</v>
      </c>
    </row>
    <row r="1420" spans="11:11" x14ac:dyDescent="0.3">
      <c r="K1420" s="1" t="s">
        <v>1527</v>
      </c>
    </row>
    <row r="1421" spans="11:11" x14ac:dyDescent="0.3">
      <c r="K1421" s="1" t="s">
        <v>1528</v>
      </c>
    </row>
    <row r="1422" spans="11:11" x14ac:dyDescent="0.3">
      <c r="K1422" s="1" t="s">
        <v>1529</v>
      </c>
    </row>
    <row r="1423" spans="11:11" x14ac:dyDescent="0.3">
      <c r="K1423" s="1" t="s">
        <v>1530</v>
      </c>
    </row>
    <row r="1424" spans="11:11" x14ac:dyDescent="0.3">
      <c r="K1424" s="1" t="s">
        <v>1531</v>
      </c>
    </row>
    <row r="1425" spans="11:11" x14ac:dyDescent="0.3">
      <c r="K1425" s="1" t="s">
        <v>1532</v>
      </c>
    </row>
    <row r="1426" spans="11:11" x14ac:dyDescent="0.3">
      <c r="K1426" s="1" t="s">
        <v>1533</v>
      </c>
    </row>
    <row r="1427" spans="11:11" x14ac:dyDescent="0.3">
      <c r="K1427" s="1" t="s">
        <v>1534</v>
      </c>
    </row>
    <row r="1428" spans="11:11" x14ac:dyDescent="0.3">
      <c r="K1428" s="1" t="s">
        <v>1535</v>
      </c>
    </row>
    <row r="1429" spans="11:11" x14ac:dyDescent="0.3">
      <c r="K1429" s="1" t="s">
        <v>1536</v>
      </c>
    </row>
    <row r="1430" spans="11:11" x14ac:dyDescent="0.3">
      <c r="K1430" s="1" t="s">
        <v>1537</v>
      </c>
    </row>
    <row r="1431" spans="11:11" x14ac:dyDescent="0.3">
      <c r="K1431" s="1" t="s">
        <v>1538</v>
      </c>
    </row>
    <row r="1432" spans="11:11" x14ac:dyDescent="0.3">
      <c r="K1432" s="1" t="s">
        <v>1539</v>
      </c>
    </row>
    <row r="1433" spans="11:11" x14ac:dyDescent="0.3">
      <c r="K1433" s="1" t="s">
        <v>1540</v>
      </c>
    </row>
    <row r="1434" spans="11:11" x14ac:dyDescent="0.3">
      <c r="K1434" s="1" t="s">
        <v>1541</v>
      </c>
    </row>
    <row r="1435" spans="11:11" x14ac:dyDescent="0.3">
      <c r="K1435" s="1" t="s">
        <v>1542</v>
      </c>
    </row>
    <row r="1436" spans="11:11" x14ac:dyDescent="0.3">
      <c r="K1436" s="1" t="s">
        <v>1543</v>
      </c>
    </row>
    <row r="1437" spans="11:11" x14ac:dyDescent="0.3">
      <c r="K1437" s="1" t="s">
        <v>1544</v>
      </c>
    </row>
    <row r="1438" spans="11:11" x14ac:dyDescent="0.3">
      <c r="K1438" s="1" t="s">
        <v>1545</v>
      </c>
    </row>
    <row r="1439" spans="11:11" x14ac:dyDescent="0.3">
      <c r="K1439" s="1" t="s">
        <v>1546</v>
      </c>
    </row>
    <row r="1440" spans="11:11" x14ac:dyDescent="0.3">
      <c r="K1440" s="1" t="s">
        <v>1547</v>
      </c>
    </row>
    <row r="1441" spans="11:11" x14ac:dyDescent="0.3">
      <c r="K1441" s="1" t="s">
        <v>1548</v>
      </c>
    </row>
    <row r="1442" spans="11:11" x14ac:dyDescent="0.3">
      <c r="K1442" s="1" t="s">
        <v>1549</v>
      </c>
    </row>
    <row r="1443" spans="11:11" x14ac:dyDescent="0.3">
      <c r="K1443" s="1" t="s">
        <v>1550</v>
      </c>
    </row>
    <row r="1444" spans="11:11" x14ac:dyDescent="0.3">
      <c r="K1444" s="1" t="s">
        <v>1551</v>
      </c>
    </row>
    <row r="1445" spans="11:11" x14ac:dyDescent="0.3">
      <c r="K1445" s="1" t="s">
        <v>1552</v>
      </c>
    </row>
    <row r="1446" spans="11:11" x14ac:dyDescent="0.3">
      <c r="K1446" s="1" t="s">
        <v>1553</v>
      </c>
    </row>
    <row r="1447" spans="11:11" x14ac:dyDescent="0.3">
      <c r="K1447" s="1" t="s">
        <v>1554</v>
      </c>
    </row>
    <row r="1448" spans="11:11" x14ac:dyDescent="0.3">
      <c r="K1448" s="1" t="s">
        <v>1555</v>
      </c>
    </row>
    <row r="1449" spans="11:11" x14ac:dyDescent="0.3">
      <c r="K1449" s="1" t="s">
        <v>1556</v>
      </c>
    </row>
    <row r="1450" spans="11:11" x14ac:dyDescent="0.3">
      <c r="K1450" s="1" t="s">
        <v>1557</v>
      </c>
    </row>
    <row r="1451" spans="11:11" x14ac:dyDescent="0.3">
      <c r="K1451" s="1" t="s">
        <v>1558</v>
      </c>
    </row>
    <row r="1452" spans="11:11" x14ac:dyDescent="0.3">
      <c r="K1452" s="1" t="s">
        <v>1559</v>
      </c>
    </row>
    <row r="1453" spans="11:11" x14ac:dyDescent="0.3">
      <c r="K1453" s="1" t="s">
        <v>1560</v>
      </c>
    </row>
    <row r="1454" spans="11:11" x14ac:dyDescent="0.3">
      <c r="K1454" s="1" t="s">
        <v>1561</v>
      </c>
    </row>
    <row r="1455" spans="11:11" x14ac:dyDescent="0.3">
      <c r="K1455" s="1" t="s">
        <v>1562</v>
      </c>
    </row>
    <row r="1456" spans="11:11" x14ac:dyDescent="0.3">
      <c r="K1456" s="1" t="s">
        <v>1563</v>
      </c>
    </row>
    <row r="1457" spans="11:11" x14ac:dyDescent="0.3">
      <c r="K1457" s="1" t="s">
        <v>1564</v>
      </c>
    </row>
    <row r="1458" spans="11:11" x14ac:dyDescent="0.3">
      <c r="K1458" s="1" t="s">
        <v>1565</v>
      </c>
    </row>
    <row r="1459" spans="11:11" x14ac:dyDescent="0.3">
      <c r="K1459" s="1" t="s">
        <v>1566</v>
      </c>
    </row>
    <row r="1460" spans="11:11" x14ac:dyDescent="0.3">
      <c r="K1460" s="1" t="s">
        <v>1567</v>
      </c>
    </row>
    <row r="1461" spans="11:11" x14ac:dyDescent="0.3">
      <c r="K1461" s="1" t="s">
        <v>1568</v>
      </c>
    </row>
    <row r="1462" spans="11:11" x14ac:dyDescent="0.3">
      <c r="K1462" s="1" t="s">
        <v>1569</v>
      </c>
    </row>
    <row r="1463" spans="11:11" x14ac:dyDescent="0.3">
      <c r="K1463" s="1" t="s">
        <v>1570</v>
      </c>
    </row>
    <row r="1464" spans="11:11" x14ac:dyDescent="0.3">
      <c r="K1464" s="1" t="s">
        <v>1571</v>
      </c>
    </row>
    <row r="1465" spans="11:11" x14ac:dyDescent="0.3">
      <c r="K1465" s="1" t="s">
        <v>1572</v>
      </c>
    </row>
    <row r="1466" spans="11:11" x14ac:dyDescent="0.3">
      <c r="K1466" s="1" t="s">
        <v>1573</v>
      </c>
    </row>
    <row r="1467" spans="11:11" x14ac:dyDescent="0.3">
      <c r="K1467" s="1" t="s">
        <v>1574</v>
      </c>
    </row>
    <row r="1468" spans="11:11" x14ac:dyDescent="0.3">
      <c r="K1468" s="1" t="s">
        <v>1575</v>
      </c>
    </row>
    <row r="1469" spans="11:11" x14ac:dyDescent="0.3">
      <c r="K1469" s="1" t="s">
        <v>1576</v>
      </c>
    </row>
    <row r="1470" spans="11:11" x14ac:dyDescent="0.3">
      <c r="K1470" s="1" t="s">
        <v>1577</v>
      </c>
    </row>
    <row r="1471" spans="11:11" x14ac:dyDescent="0.3">
      <c r="K1471" s="1" t="s">
        <v>1578</v>
      </c>
    </row>
    <row r="1472" spans="11:11" x14ac:dyDescent="0.3">
      <c r="K1472" s="1" t="s">
        <v>1579</v>
      </c>
    </row>
    <row r="1473" spans="11:11" x14ac:dyDescent="0.3">
      <c r="K1473" s="1" t="s">
        <v>1580</v>
      </c>
    </row>
    <row r="1474" spans="11:11" x14ac:dyDescent="0.3">
      <c r="K1474" s="1" t="s">
        <v>1581</v>
      </c>
    </row>
    <row r="1475" spans="11:11" x14ac:dyDescent="0.3">
      <c r="K1475" s="1" t="s">
        <v>1582</v>
      </c>
    </row>
    <row r="1476" spans="11:11" x14ac:dyDescent="0.3">
      <c r="K1476" s="1" t="s">
        <v>1583</v>
      </c>
    </row>
    <row r="1477" spans="11:11" x14ac:dyDescent="0.3">
      <c r="K1477" s="1" t="s">
        <v>1584</v>
      </c>
    </row>
    <row r="1478" spans="11:11" x14ac:dyDescent="0.3">
      <c r="K1478" s="1" t="s">
        <v>1585</v>
      </c>
    </row>
    <row r="1479" spans="11:11" x14ac:dyDescent="0.3">
      <c r="K1479" s="1" t="s">
        <v>1586</v>
      </c>
    </row>
    <row r="1480" spans="11:11" x14ac:dyDescent="0.3">
      <c r="K1480" s="1" t="s">
        <v>1587</v>
      </c>
    </row>
    <row r="1481" spans="11:11" x14ac:dyDescent="0.3">
      <c r="K1481" s="1" t="s">
        <v>1588</v>
      </c>
    </row>
    <row r="1482" spans="11:11" x14ac:dyDescent="0.3">
      <c r="K1482" s="1" t="s">
        <v>1589</v>
      </c>
    </row>
    <row r="1483" spans="11:11" x14ac:dyDescent="0.3">
      <c r="K1483" s="1" t="s">
        <v>1590</v>
      </c>
    </row>
    <row r="1484" spans="11:11" x14ac:dyDescent="0.3">
      <c r="K1484" s="1" t="s">
        <v>1591</v>
      </c>
    </row>
    <row r="1485" spans="11:11" x14ac:dyDescent="0.3">
      <c r="K1485" s="1" t="s">
        <v>1592</v>
      </c>
    </row>
    <row r="1486" spans="11:11" x14ac:dyDescent="0.3">
      <c r="K1486" s="1" t="s">
        <v>1593</v>
      </c>
    </row>
    <row r="1487" spans="11:11" x14ac:dyDescent="0.3">
      <c r="K1487" s="1" t="s">
        <v>1594</v>
      </c>
    </row>
    <row r="1488" spans="11:11" x14ac:dyDescent="0.3">
      <c r="K1488" s="1" t="s">
        <v>1595</v>
      </c>
    </row>
    <row r="1489" spans="11:11" x14ac:dyDescent="0.3">
      <c r="K1489" s="1" t="s">
        <v>1596</v>
      </c>
    </row>
    <row r="1490" spans="11:11" x14ac:dyDescent="0.3">
      <c r="K1490" s="1" t="s">
        <v>1597</v>
      </c>
    </row>
    <row r="1491" spans="11:11" x14ac:dyDescent="0.3">
      <c r="K1491" s="1" t="s">
        <v>1598</v>
      </c>
    </row>
    <row r="1492" spans="11:11" x14ac:dyDescent="0.3">
      <c r="K1492" s="1" t="s">
        <v>1599</v>
      </c>
    </row>
    <row r="1493" spans="11:11" x14ac:dyDescent="0.3">
      <c r="K1493" s="1" t="s">
        <v>1600</v>
      </c>
    </row>
    <row r="1494" spans="11:11" x14ac:dyDescent="0.3">
      <c r="K1494" s="1" t="s">
        <v>1601</v>
      </c>
    </row>
    <row r="1495" spans="11:11" x14ac:dyDescent="0.3">
      <c r="K1495" s="1" t="s">
        <v>1602</v>
      </c>
    </row>
    <row r="1496" spans="11:11" x14ac:dyDescent="0.3">
      <c r="K1496" s="1" t="s">
        <v>1603</v>
      </c>
    </row>
    <row r="1497" spans="11:11" x14ac:dyDescent="0.3">
      <c r="K1497" s="1" t="s">
        <v>1604</v>
      </c>
    </row>
    <row r="1498" spans="11:11" x14ac:dyDescent="0.3">
      <c r="K1498" s="1" t="s">
        <v>1605</v>
      </c>
    </row>
    <row r="1499" spans="11:11" x14ac:dyDescent="0.3">
      <c r="K1499" s="1" t="s">
        <v>1606</v>
      </c>
    </row>
    <row r="1500" spans="11:11" x14ac:dyDescent="0.3">
      <c r="K1500" s="1" t="s">
        <v>1607</v>
      </c>
    </row>
    <row r="1501" spans="11:11" x14ac:dyDescent="0.3">
      <c r="K1501" s="1" t="s">
        <v>1608</v>
      </c>
    </row>
    <row r="1502" spans="11:11" x14ac:dyDescent="0.3">
      <c r="K1502" s="1" t="s">
        <v>1609</v>
      </c>
    </row>
    <row r="1503" spans="11:11" x14ac:dyDescent="0.3">
      <c r="K1503" s="1" t="s">
        <v>1610</v>
      </c>
    </row>
    <row r="1504" spans="11:11" x14ac:dyDescent="0.3">
      <c r="K1504" s="1" t="s">
        <v>1611</v>
      </c>
    </row>
    <row r="1505" spans="11:11" x14ac:dyDescent="0.3">
      <c r="K1505" s="1" t="s">
        <v>1612</v>
      </c>
    </row>
    <row r="1506" spans="11:11" x14ac:dyDescent="0.3">
      <c r="K1506" s="1" t="s">
        <v>1613</v>
      </c>
    </row>
    <row r="1507" spans="11:11" x14ac:dyDescent="0.3">
      <c r="K1507" s="1" t="s">
        <v>1614</v>
      </c>
    </row>
    <row r="1508" spans="11:11" x14ac:dyDescent="0.3">
      <c r="K1508" s="1" t="s">
        <v>1615</v>
      </c>
    </row>
    <row r="1509" spans="11:11" x14ac:dyDescent="0.3">
      <c r="K1509" s="1" t="s">
        <v>1616</v>
      </c>
    </row>
    <row r="1510" spans="11:11" x14ac:dyDescent="0.3">
      <c r="K1510" s="1" t="s">
        <v>1617</v>
      </c>
    </row>
    <row r="1511" spans="11:11" x14ac:dyDescent="0.3">
      <c r="K1511" s="1" t="s">
        <v>1618</v>
      </c>
    </row>
    <row r="1512" spans="11:11" x14ac:dyDescent="0.3">
      <c r="K1512" s="1" t="s">
        <v>1619</v>
      </c>
    </row>
    <row r="1513" spans="11:11" x14ac:dyDescent="0.3">
      <c r="K1513" s="1" t="s">
        <v>1620</v>
      </c>
    </row>
    <row r="1514" spans="11:11" x14ac:dyDescent="0.3">
      <c r="K1514" s="1" t="s">
        <v>1621</v>
      </c>
    </row>
    <row r="1515" spans="11:11" x14ac:dyDescent="0.3">
      <c r="K1515" s="1" t="s">
        <v>1622</v>
      </c>
    </row>
    <row r="1516" spans="11:11" x14ac:dyDescent="0.3">
      <c r="K1516" s="1" t="s">
        <v>1623</v>
      </c>
    </row>
    <row r="1517" spans="11:11" x14ac:dyDescent="0.3">
      <c r="K1517" s="1" t="s">
        <v>1624</v>
      </c>
    </row>
    <row r="1518" spans="11:11" x14ac:dyDescent="0.3">
      <c r="K1518" s="1" t="s">
        <v>1625</v>
      </c>
    </row>
    <row r="1519" spans="11:11" x14ac:dyDescent="0.3">
      <c r="K1519" s="1" t="s">
        <v>1626</v>
      </c>
    </row>
    <row r="1520" spans="11:11" x14ac:dyDescent="0.3">
      <c r="K1520" s="1" t="s">
        <v>1627</v>
      </c>
    </row>
    <row r="1521" spans="11:11" x14ac:dyDescent="0.3">
      <c r="K1521" s="1" t="s">
        <v>1628</v>
      </c>
    </row>
    <row r="1522" spans="11:11" x14ac:dyDescent="0.3">
      <c r="K1522" s="1" t="s">
        <v>1629</v>
      </c>
    </row>
    <row r="1523" spans="11:11" x14ac:dyDescent="0.3">
      <c r="K1523" s="1" t="s">
        <v>1630</v>
      </c>
    </row>
    <row r="1524" spans="11:11" x14ac:dyDescent="0.3">
      <c r="K1524" s="1" t="s">
        <v>1631</v>
      </c>
    </row>
    <row r="1525" spans="11:11" x14ac:dyDescent="0.3">
      <c r="K1525" s="1" t="s">
        <v>1632</v>
      </c>
    </row>
    <row r="1526" spans="11:11" x14ac:dyDescent="0.3">
      <c r="K1526" s="1" t="s">
        <v>1633</v>
      </c>
    </row>
    <row r="1527" spans="11:11" x14ac:dyDescent="0.3">
      <c r="K1527" s="1" t="s">
        <v>1634</v>
      </c>
    </row>
    <row r="1528" spans="11:11" x14ac:dyDescent="0.3">
      <c r="K1528" s="1" t="s">
        <v>1635</v>
      </c>
    </row>
    <row r="1529" spans="11:11" x14ac:dyDescent="0.3">
      <c r="K1529" s="1" t="s">
        <v>1636</v>
      </c>
    </row>
    <row r="1530" spans="11:11" x14ac:dyDescent="0.3">
      <c r="K1530" s="1" t="s">
        <v>1637</v>
      </c>
    </row>
    <row r="1531" spans="11:11" x14ac:dyDescent="0.3">
      <c r="K1531" s="1" t="s">
        <v>1638</v>
      </c>
    </row>
    <row r="1532" spans="11:11" x14ac:dyDescent="0.3">
      <c r="K1532" s="1" t="s">
        <v>1639</v>
      </c>
    </row>
    <row r="1533" spans="11:11" x14ac:dyDescent="0.3">
      <c r="K1533" s="1" t="s">
        <v>1640</v>
      </c>
    </row>
    <row r="1534" spans="11:11" x14ac:dyDescent="0.3">
      <c r="K1534" s="1" t="s">
        <v>1641</v>
      </c>
    </row>
    <row r="1535" spans="11:11" x14ac:dyDescent="0.3">
      <c r="K1535" s="1" t="s">
        <v>1642</v>
      </c>
    </row>
    <row r="1536" spans="11:11" x14ac:dyDescent="0.3">
      <c r="K1536" s="1" t="s">
        <v>1643</v>
      </c>
    </row>
    <row r="1537" spans="11:11" x14ac:dyDescent="0.3">
      <c r="K1537" s="1" t="s">
        <v>1644</v>
      </c>
    </row>
    <row r="1538" spans="11:11" x14ac:dyDescent="0.3">
      <c r="K1538" s="1" t="s">
        <v>1645</v>
      </c>
    </row>
    <row r="1539" spans="11:11" x14ac:dyDescent="0.3">
      <c r="K1539" s="1" t="s">
        <v>1646</v>
      </c>
    </row>
    <row r="1540" spans="11:11" x14ac:dyDescent="0.3">
      <c r="K1540" s="1" t="s">
        <v>1647</v>
      </c>
    </row>
    <row r="1541" spans="11:11" x14ac:dyDescent="0.3">
      <c r="K1541" s="1" t="s">
        <v>1648</v>
      </c>
    </row>
    <row r="1542" spans="11:11" x14ac:dyDescent="0.3">
      <c r="K1542" s="1" t="s">
        <v>1649</v>
      </c>
    </row>
    <row r="1543" spans="11:11" x14ac:dyDescent="0.3">
      <c r="K1543" s="1" t="s">
        <v>1650</v>
      </c>
    </row>
    <row r="1544" spans="11:11" x14ac:dyDescent="0.3">
      <c r="K1544" s="1" t="s">
        <v>1651</v>
      </c>
    </row>
    <row r="1545" spans="11:11" x14ac:dyDescent="0.3">
      <c r="K1545" s="1" t="s">
        <v>1652</v>
      </c>
    </row>
    <row r="1546" spans="11:11" x14ac:dyDescent="0.3">
      <c r="K1546" s="1" t="s">
        <v>1653</v>
      </c>
    </row>
    <row r="1547" spans="11:11" x14ac:dyDescent="0.3">
      <c r="K1547" s="1" t="s">
        <v>1654</v>
      </c>
    </row>
    <row r="1548" spans="11:11" x14ac:dyDescent="0.3">
      <c r="K1548" s="1" t="s">
        <v>1655</v>
      </c>
    </row>
    <row r="1549" spans="11:11" x14ac:dyDescent="0.3">
      <c r="K1549" s="1" t="s">
        <v>1656</v>
      </c>
    </row>
    <row r="1550" spans="11:11" x14ac:dyDescent="0.3">
      <c r="K1550" s="1" t="s">
        <v>1657</v>
      </c>
    </row>
    <row r="1551" spans="11:11" x14ac:dyDescent="0.3">
      <c r="K1551" s="1" t="s">
        <v>1658</v>
      </c>
    </row>
    <row r="1552" spans="11:11" x14ac:dyDescent="0.3">
      <c r="K1552" s="1" t="s">
        <v>1659</v>
      </c>
    </row>
    <row r="1553" spans="11:11" x14ac:dyDescent="0.3">
      <c r="K1553" s="1" t="s">
        <v>1660</v>
      </c>
    </row>
    <row r="1554" spans="11:11" x14ac:dyDescent="0.3">
      <c r="K1554" s="1" t="s">
        <v>1661</v>
      </c>
    </row>
    <row r="1555" spans="11:11" x14ac:dyDescent="0.3">
      <c r="K1555" s="1" t="s">
        <v>1662</v>
      </c>
    </row>
    <row r="1556" spans="11:11" x14ac:dyDescent="0.3">
      <c r="K1556" s="1" t="s">
        <v>1663</v>
      </c>
    </row>
    <row r="1557" spans="11:11" x14ac:dyDescent="0.3">
      <c r="K1557" s="1" t="s">
        <v>1664</v>
      </c>
    </row>
    <row r="1558" spans="11:11" x14ac:dyDescent="0.3">
      <c r="K1558" s="1" t="s">
        <v>1665</v>
      </c>
    </row>
    <row r="1559" spans="11:11" x14ac:dyDescent="0.3">
      <c r="K1559" s="1" t="s">
        <v>1666</v>
      </c>
    </row>
    <row r="1560" spans="11:11" x14ac:dyDescent="0.3">
      <c r="K1560" s="1" t="s">
        <v>1667</v>
      </c>
    </row>
    <row r="1561" spans="11:11" x14ac:dyDescent="0.3">
      <c r="K1561" s="1" t="s">
        <v>1668</v>
      </c>
    </row>
    <row r="1562" spans="11:11" x14ac:dyDescent="0.3">
      <c r="K1562" s="1" t="s">
        <v>1669</v>
      </c>
    </row>
    <row r="1563" spans="11:11" x14ac:dyDescent="0.3">
      <c r="K1563" s="1" t="s">
        <v>1670</v>
      </c>
    </row>
    <row r="1564" spans="11:11" x14ac:dyDescent="0.3">
      <c r="K1564" s="1" t="s">
        <v>1671</v>
      </c>
    </row>
    <row r="1565" spans="11:11" x14ac:dyDescent="0.3">
      <c r="K1565" s="1" t="s">
        <v>1672</v>
      </c>
    </row>
    <row r="1566" spans="11:11" x14ac:dyDescent="0.3">
      <c r="K1566" s="1" t="s">
        <v>1673</v>
      </c>
    </row>
    <row r="1567" spans="11:11" x14ac:dyDescent="0.3">
      <c r="K1567" s="1" t="s">
        <v>1674</v>
      </c>
    </row>
    <row r="1568" spans="11:11" x14ac:dyDescent="0.3">
      <c r="K1568" s="1" t="s">
        <v>1675</v>
      </c>
    </row>
    <row r="1569" spans="11:11" x14ac:dyDescent="0.3">
      <c r="K1569" s="1" t="s">
        <v>1676</v>
      </c>
    </row>
    <row r="1570" spans="11:11" x14ac:dyDescent="0.3">
      <c r="K1570" s="1" t="s">
        <v>1677</v>
      </c>
    </row>
    <row r="1571" spans="11:11" x14ac:dyDescent="0.3">
      <c r="K1571" s="1" t="s">
        <v>1678</v>
      </c>
    </row>
    <row r="1572" spans="11:11" x14ac:dyDescent="0.3">
      <c r="K1572" s="1" t="s">
        <v>1679</v>
      </c>
    </row>
    <row r="1573" spans="11:11" x14ac:dyDescent="0.3">
      <c r="K1573" s="1" t="s">
        <v>1680</v>
      </c>
    </row>
    <row r="1574" spans="11:11" x14ac:dyDescent="0.3">
      <c r="K1574" s="1" t="s">
        <v>1681</v>
      </c>
    </row>
    <row r="1575" spans="11:11" x14ac:dyDescent="0.3">
      <c r="K1575" s="1" t="s">
        <v>1682</v>
      </c>
    </row>
    <row r="1576" spans="11:11" x14ac:dyDescent="0.3">
      <c r="K1576" s="1" t="s">
        <v>1683</v>
      </c>
    </row>
    <row r="1577" spans="11:11" x14ac:dyDescent="0.3">
      <c r="K1577" s="1" t="s">
        <v>1684</v>
      </c>
    </row>
    <row r="1578" spans="11:11" x14ac:dyDescent="0.3">
      <c r="K1578" s="1" t="s">
        <v>1685</v>
      </c>
    </row>
    <row r="1579" spans="11:11" x14ac:dyDescent="0.3">
      <c r="K1579" s="1" t="s">
        <v>1686</v>
      </c>
    </row>
    <row r="1580" spans="11:11" x14ac:dyDescent="0.3">
      <c r="K1580" s="1" t="s">
        <v>1687</v>
      </c>
    </row>
    <row r="1581" spans="11:11" x14ac:dyDescent="0.3">
      <c r="K1581" s="1" t="s">
        <v>1688</v>
      </c>
    </row>
    <row r="1582" spans="11:11" x14ac:dyDescent="0.3">
      <c r="K1582" s="1" t="s">
        <v>1689</v>
      </c>
    </row>
    <row r="1583" spans="11:11" x14ac:dyDescent="0.3">
      <c r="K1583" s="1" t="s">
        <v>1690</v>
      </c>
    </row>
    <row r="1584" spans="11:11" x14ac:dyDescent="0.3">
      <c r="K1584" s="1" t="s">
        <v>1691</v>
      </c>
    </row>
    <row r="1585" spans="11:11" x14ac:dyDescent="0.3">
      <c r="K1585" s="1" t="s">
        <v>1692</v>
      </c>
    </row>
    <row r="1586" spans="11:11" x14ac:dyDescent="0.3">
      <c r="K1586" s="1" t="s">
        <v>1693</v>
      </c>
    </row>
    <row r="1587" spans="11:11" x14ac:dyDescent="0.3">
      <c r="K1587" s="1" t="s">
        <v>1694</v>
      </c>
    </row>
    <row r="1588" spans="11:11" x14ac:dyDescent="0.3">
      <c r="K1588" s="1" t="s">
        <v>1695</v>
      </c>
    </row>
    <row r="1589" spans="11:11" x14ac:dyDescent="0.3">
      <c r="K1589" s="1" t="s">
        <v>1696</v>
      </c>
    </row>
    <row r="1590" spans="11:11" x14ac:dyDescent="0.3">
      <c r="K1590" s="1" t="s">
        <v>1697</v>
      </c>
    </row>
    <row r="1591" spans="11:11" x14ac:dyDescent="0.3">
      <c r="K1591" s="1" t="s">
        <v>1698</v>
      </c>
    </row>
    <row r="1592" spans="11:11" x14ac:dyDescent="0.3">
      <c r="K1592" s="1" t="s">
        <v>1699</v>
      </c>
    </row>
    <row r="1593" spans="11:11" x14ac:dyDescent="0.3">
      <c r="K1593" s="1" t="s">
        <v>1700</v>
      </c>
    </row>
    <row r="1594" spans="11:11" x14ac:dyDescent="0.3">
      <c r="K1594" s="1" t="s">
        <v>1701</v>
      </c>
    </row>
    <row r="1595" spans="11:11" x14ac:dyDescent="0.3">
      <c r="K1595" s="1" t="s">
        <v>1702</v>
      </c>
    </row>
    <row r="1596" spans="11:11" x14ac:dyDescent="0.3">
      <c r="K1596" s="1" t="s">
        <v>1703</v>
      </c>
    </row>
    <row r="1597" spans="11:11" x14ac:dyDescent="0.3">
      <c r="K1597" s="1" t="s">
        <v>1704</v>
      </c>
    </row>
    <row r="1598" spans="11:11" x14ac:dyDescent="0.3">
      <c r="K1598" s="1" t="s">
        <v>1705</v>
      </c>
    </row>
    <row r="1599" spans="11:11" x14ac:dyDescent="0.3">
      <c r="K1599" s="1" t="s">
        <v>1706</v>
      </c>
    </row>
    <row r="1600" spans="11:11" x14ac:dyDescent="0.3">
      <c r="K1600" s="1" t="s">
        <v>1707</v>
      </c>
    </row>
    <row r="1601" spans="11:11" x14ac:dyDescent="0.3">
      <c r="K1601" s="1" t="s">
        <v>1708</v>
      </c>
    </row>
    <row r="1602" spans="11:11" x14ac:dyDescent="0.3">
      <c r="K1602" s="1" t="s">
        <v>1709</v>
      </c>
    </row>
    <row r="1603" spans="11:11" x14ac:dyDescent="0.3">
      <c r="K1603" s="1" t="s">
        <v>1710</v>
      </c>
    </row>
    <row r="1604" spans="11:11" x14ac:dyDescent="0.3">
      <c r="K1604" s="1" t="s">
        <v>1711</v>
      </c>
    </row>
    <row r="1605" spans="11:11" x14ac:dyDescent="0.3">
      <c r="K1605" s="1" t="s">
        <v>1712</v>
      </c>
    </row>
    <row r="1606" spans="11:11" x14ac:dyDescent="0.3">
      <c r="K1606" s="1" t="s">
        <v>1713</v>
      </c>
    </row>
    <row r="1607" spans="11:11" x14ac:dyDescent="0.3">
      <c r="K1607" s="1" t="s">
        <v>1714</v>
      </c>
    </row>
    <row r="1608" spans="11:11" x14ac:dyDescent="0.3">
      <c r="K1608" s="1" t="s">
        <v>1715</v>
      </c>
    </row>
    <row r="1609" spans="11:11" x14ac:dyDescent="0.3">
      <c r="K1609" s="1" t="s">
        <v>1716</v>
      </c>
    </row>
    <row r="1610" spans="11:11" x14ac:dyDescent="0.3">
      <c r="K1610" s="1" t="s">
        <v>1717</v>
      </c>
    </row>
    <row r="1611" spans="11:11" x14ac:dyDescent="0.3">
      <c r="K1611" s="1" t="s">
        <v>1718</v>
      </c>
    </row>
    <row r="1612" spans="11:11" x14ac:dyDescent="0.3">
      <c r="K1612" s="1" t="s">
        <v>1719</v>
      </c>
    </row>
    <row r="1613" spans="11:11" x14ac:dyDescent="0.3">
      <c r="K1613" s="1" t="s">
        <v>1720</v>
      </c>
    </row>
    <row r="1614" spans="11:11" x14ac:dyDescent="0.3">
      <c r="K1614" s="1" t="s">
        <v>1721</v>
      </c>
    </row>
    <row r="1615" spans="11:11" x14ac:dyDescent="0.3">
      <c r="K1615" s="1" t="s">
        <v>1722</v>
      </c>
    </row>
    <row r="1616" spans="11:11" x14ac:dyDescent="0.3">
      <c r="K1616" s="1" t="s">
        <v>1723</v>
      </c>
    </row>
    <row r="1617" spans="11:11" x14ac:dyDescent="0.3">
      <c r="K1617" s="1" t="s">
        <v>1724</v>
      </c>
    </row>
    <row r="1618" spans="11:11" x14ac:dyDescent="0.3">
      <c r="K1618" s="1" t="s">
        <v>1725</v>
      </c>
    </row>
  </sheetData>
  <sheetProtection algorithmName="SHA-512" hashValue="t6MamNxmi6sYy6jmXrn0o8ScobrWJ0XIDVhSoPE+tm1oym5V5fNz9YaIUsSBTwpLPDK0GhoogiZSdbgh9GUCEg==" saltValue="JN22H4HMQuB+RWuB12ahfw==" spinCount="100000" sheet="1" formatRows="0" selectLockedCells="1"/>
  <mergeCells count="36">
    <mergeCell ref="D86:G86"/>
    <mergeCell ref="D92:G92"/>
    <mergeCell ref="C94:G94"/>
    <mergeCell ref="D95:G95"/>
    <mergeCell ref="C91:G91"/>
    <mergeCell ref="C88:G88"/>
    <mergeCell ref="D89:G89"/>
    <mergeCell ref="D82:G82"/>
    <mergeCell ref="C8:G8"/>
    <mergeCell ref="C10:G10"/>
    <mergeCell ref="C85:G85"/>
    <mergeCell ref="C49:G49"/>
    <mergeCell ref="D50:G50"/>
    <mergeCell ref="C69:G69"/>
    <mergeCell ref="D76:G76"/>
    <mergeCell ref="D79:G79"/>
    <mergeCell ref="D41:G41"/>
    <mergeCell ref="D47:G47"/>
    <mergeCell ref="C40:G40"/>
    <mergeCell ref="C43:G43"/>
    <mergeCell ref="D44:G44"/>
    <mergeCell ref="C46:G46"/>
    <mergeCell ref="D38:G38"/>
    <mergeCell ref="B3:H3"/>
    <mergeCell ref="C13:G13"/>
    <mergeCell ref="C22:G22"/>
    <mergeCell ref="B28:D28"/>
    <mergeCell ref="C37:G37"/>
    <mergeCell ref="E14:G14"/>
    <mergeCell ref="E15:G15"/>
    <mergeCell ref="E16:G16"/>
    <mergeCell ref="E17:G17"/>
    <mergeCell ref="E18:G18"/>
    <mergeCell ref="E19:G19"/>
    <mergeCell ref="E20:G20"/>
    <mergeCell ref="E33:G33"/>
  </mergeCells>
  <conditionalFormatting sqref="C8">
    <cfRule type="expression" dxfId="23" priority="1">
      <formula>$J$6</formula>
    </cfRule>
    <cfRule type="expression" dxfId="22" priority="39">
      <formula>$J$5</formula>
    </cfRule>
  </conditionalFormatting>
  <conditionalFormatting sqref="C54">
    <cfRule type="expression" dxfId="21" priority="17">
      <formula>C54=OR(ISBLANK(C54),FALSE)</formula>
    </cfRule>
  </conditionalFormatting>
  <conditionalFormatting sqref="C57">
    <cfRule type="expression" dxfId="20" priority="14">
      <formula>C57=OR(ISBLANK(C57),FALSE)</formula>
    </cfRule>
  </conditionalFormatting>
  <conditionalFormatting sqref="C59">
    <cfRule type="expression" dxfId="19" priority="13">
      <formula>C59=OR(ISBLANK(C59),FALSE)</formula>
    </cfRule>
  </conditionalFormatting>
  <conditionalFormatting sqref="C62">
    <cfRule type="expression" dxfId="18" priority="11">
      <formula>C62=OR(ISBLANK(C62),FALSE)</formula>
    </cfRule>
  </conditionalFormatting>
  <conditionalFormatting sqref="C64">
    <cfRule type="expression" dxfId="17" priority="9">
      <formula>C64=OR(ISBLANK(C64),FALSE)</formula>
    </cfRule>
  </conditionalFormatting>
  <conditionalFormatting sqref="C66">
    <cfRule type="expression" dxfId="16" priority="8">
      <formula>C66=OR(ISBLANK(C66),FALSE)</formula>
    </cfRule>
  </conditionalFormatting>
  <conditionalFormatting sqref="C76">
    <cfRule type="expression" dxfId="15" priority="5">
      <formula>C76=OR(ISBLANK(C76),FALSE)</formula>
    </cfRule>
  </conditionalFormatting>
  <conditionalFormatting sqref="C78:C79">
    <cfRule type="expression" dxfId="14" priority="3">
      <formula>C78=OR(ISBLANK(C78),FALSE)</formula>
    </cfRule>
  </conditionalFormatting>
  <conditionalFormatting sqref="C81:C82">
    <cfRule type="expression" dxfId="13" priority="4">
      <formula>C81=OR(ISBLANK(C81),FALSE)</formula>
    </cfRule>
  </conditionalFormatting>
  <conditionalFormatting sqref="C84">
    <cfRule type="expression" dxfId="12" priority="15">
      <formula>C84=OR(ISBLANK(C84),FALSE)</formula>
    </cfRule>
  </conditionalFormatting>
  <conditionalFormatting sqref="D50">
    <cfRule type="expression" dxfId="11" priority="25">
      <formula>OR(LEFT(D50,1)="2",AND(LEFT(D50,1)="1",#REF!=TRUE))</formula>
    </cfRule>
  </conditionalFormatting>
  <conditionalFormatting sqref="D95">
    <cfRule type="expression" dxfId="10" priority="16">
      <formula>OR(LEFT(D95,1)="2",AND(LEFT(D95,1)="1",#REF!=TRUE))</formula>
    </cfRule>
  </conditionalFormatting>
  <conditionalFormatting sqref="E30">
    <cfRule type="expression" dxfId="9" priority="33">
      <formula>OR(LEFT(E28,1)="E",LEFT(E28,1)="T")</formula>
    </cfRule>
  </conditionalFormatting>
  <conditionalFormatting sqref="E31:G32 E34:G35 E33">
    <cfRule type="expression" dxfId="8" priority="2">
      <formula>$E$28="Owner"</formula>
    </cfRule>
  </conditionalFormatting>
  <conditionalFormatting sqref="J1:K1048576">
    <cfRule type="containsText" dxfId="7" priority="28" operator="containsText" text="FALSE">
      <formula>NOT(ISERROR(SEARCH("FALSE",J1)))</formula>
    </cfRule>
  </conditionalFormatting>
  <dataValidations count="9">
    <dataValidation type="list" allowBlank="1" showInputMessage="1" showErrorMessage="1" errorTitle="Dropdown Menu" error="Use the arrow on the right to select from the dropdown menu." sqref="C84 C78 C81 D95" xr:uid="{0D57F746-C881-4AC6-A772-00356E1FD9BF}">
      <formula1>#REF!</formula1>
    </dataValidation>
    <dataValidation type="list" allowBlank="1" showInputMessage="1" showErrorMessage="1" errorTitle="Dropdown Menu" error="Use the arrow on the right to select from the dropdown menu." sqref="D44" xr:uid="{77679EF4-2463-452F-B863-1786419646ED}">
      <formula1>$K$43:$K$44</formula1>
    </dataValidation>
    <dataValidation type="list" allowBlank="1" showInputMessage="1" showErrorMessage="1" errorTitle="Dropdown Menu" error="Use the arrow on the right to select from the dropdown menu." sqref="D50" xr:uid="{A413E1A7-ECF9-4AE3-8AC6-54C91000FAC5}">
      <formula1>$K$49</formula1>
    </dataValidation>
    <dataValidation type="list" allowBlank="1" showInputMessage="1" showErrorMessage="1" sqref="E28" xr:uid="{47E44815-286E-4A61-9A47-1630D3C634A9}">
      <formula1>$K$28:$K$29</formula1>
    </dataValidation>
    <dataValidation type="list" allowBlank="1" showInputMessage="1" showErrorMessage="1" errorTitle="Dropdown Menu" error="Use the arrow on the right to select from the dropdown menu." sqref="C54 C79 C76 C57 C59 C62 C64 C66 C82" xr:uid="{80BBF91E-4722-45F5-AAAF-5FEA759087CC}">
      <formula1>$K$54:$K$55</formula1>
    </dataValidation>
    <dataValidation type="list" allowBlank="1" showInputMessage="1" showErrorMessage="1" errorTitle="Dropdown Menu" error="Use the arrow on the right to select from the dropdown menu." sqref="D86" xr:uid="{63AEDA75-EDE3-4BC7-A00C-805F8F7656BD}">
      <formula1>$K$85:$K$86</formula1>
    </dataValidation>
    <dataValidation type="list" allowBlank="1" showInputMessage="1" showErrorMessage="1" errorTitle="Dropdown Menu" error="Use the arrow on the right to select from the dropdown menu." sqref="D92 D89" xr:uid="{E97ECD0A-7A5E-4E8D-976D-5EE9A75F37DC}">
      <formula1>$K$91:$K$92</formula1>
    </dataValidation>
    <dataValidation allowBlank="1" showInputMessage="1" showErrorMessage="1" errorTitle="Dropdown Menu" error="Use the arrow on the right to select from the dropdown menu." sqref="D41:G41 D47:G47 D38:G38" xr:uid="{94E7CD3A-D1AE-43A7-9954-6020E096DBB2}"/>
    <dataValidation type="list" operator="greaterThanOrEqual" allowBlank="1" showInputMessage="1" showErrorMessage="1" errorTitle="Before FCI Program" error="Only sites that become operational after January 1, 2019 are permitted to be in the FCI program." sqref="E30" xr:uid="{C23AD55F-6162-45D5-80DB-6A6901392322}">
      <formula1>#REF!</formula1>
    </dataValidation>
  </dataValidations>
  <hyperlinks>
    <hyperlink ref="C97" r:id="rId1" tooltip="Link to LCFS Regulation; Relevant Section is 95486.2(b)" display="LCFS Regulation Section 95486.3(b) and .4(b)" xr:uid="{634651F0-EA0F-42C6-A56D-14A2F3347C9A}"/>
    <hyperlink ref="B4:H4" r:id="rId2" display="Download the most recent version of this application at the LCFS ZEV Webapge" xr:uid="{CFBA015D-E3E8-4CC5-82A3-9F0B79049045}"/>
    <hyperlink ref="B5:H5" r:id="rId3" display="Submit this document as Correspondence through the LCFS Reporting Tool (LRT)." xr:uid="{C5AE0800-6FCD-41B8-B838-9D099D1589C3}"/>
  </hyperlinks>
  <pageMargins left="0.7" right="0.7" top="0.75" bottom="0.75" header="0.3" footer="0.3"/>
  <pageSetup orientation="portrait"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02741-4407-4362-8B6A-3EC33B5E6F42}">
  <sheetPr>
    <tabColor rgb="FF009999"/>
  </sheetPr>
  <dimension ref="A1:Z207"/>
  <sheetViews>
    <sheetView showGridLines="0" tabSelected="1" topLeftCell="A5" zoomScaleNormal="100" workbookViewId="0">
      <selection activeCell="I30" sqref="I10:I30"/>
    </sheetView>
  </sheetViews>
  <sheetFormatPr defaultRowHeight="15.6" x14ac:dyDescent="0.3"/>
  <cols>
    <col min="1" max="1" width="2.77734375" style="1" customWidth="1"/>
    <col min="2" max="4" width="9.77734375" style="46" hidden="1" customWidth="1"/>
    <col min="5" max="6" width="12.77734375" style="1" customWidth="1"/>
    <col min="7" max="11" width="16.77734375" style="1" customWidth="1"/>
    <col min="12" max="12" width="13.77734375" style="24" customWidth="1"/>
    <col min="13" max="13" width="11.77734375" style="1" customWidth="1"/>
    <col min="14" max="14" width="18.109375" style="47" customWidth="1"/>
    <col min="15" max="15" width="10.5546875" style="1" customWidth="1"/>
    <col min="16" max="17" width="11.77734375" style="1" customWidth="1"/>
    <col min="18" max="19" width="20.77734375" style="1" customWidth="1"/>
    <col min="20" max="22" width="13.77734375" style="1" hidden="1" customWidth="1"/>
    <col min="23" max="23" width="6.33203125" style="1" hidden="1" customWidth="1"/>
    <col min="24" max="24" width="18.21875" style="1" hidden="1" customWidth="1"/>
    <col min="25" max="25" width="8.5546875" style="1" hidden="1" customWidth="1"/>
    <col min="26" max="26" width="10.77734375" style="1" hidden="1" customWidth="1"/>
    <col min="27" max="27" width="10.77734375" style="1" customWidth="1"/>
    <col min="28" max="16384" width="8.88671875" style="1"/>
  </cols>
  <sheetData>
    <row r="1" spans="1:26" ht="21" x14ac:dyDescent="0.4">
      <c r="C1" s="1"/>
      <c r="D1" s="1"/>
      <c r="E1" s="69" t="s">
        <v>199</v>
      </c>
      <c r="F1" s="69"/>
      <c r="G1" s="69"/>
      <c r="H1" s="69"/>
      <c r="I1" s="69"/>
      <c r="J1" s="69"/>
      <c r="K1" s="69"/>
      <c r="L1" s="69"/>
      <c r="M1" s="69"/>
      <c r="N1" s="69"/>
      <c r="O1" s="69"/>
      <c r="P1" s="69"/>
      <c r="Q1" s="129" t="s">
        <v>94</v>
      </c>
      <c r="T1" s="2" t="s">
        <v>27</v>
      </c>
      <c r="U1" s="2" t="s">
        <v>27</v>
      </c>
      <c r="V1" s="2" t="s">
        <v>27</v>
      </c>
      <c r="W1" s="2" t="s">
        <v>27</v>
      </c>
      <c r="X1" s="2" t="s">
        <v>27</v>
      </c>
      <c r="Y1" s="2" t="s">
        <v>27</v>
      </c>
      <c r="Z1" s="2" t="s">
        <v>27</v>
      </c>
    </row>
    <row r="2" spans="1:26" ht="21" x14ac:dyDescent="0.4">
      <c r="C2" s="1"/>
      <c r="D2" s="1"/>
      <c r="E2" s="69" t="s">
        <v>165</v>
      </c>
      <c r="F2" s="69"/>
      <c r="G2" s="69"/>
      <c r="H2" s="69"/>
      <c r="I2" s="69"/>
      <c r="J2" s="69"/>
      <c r="K2" s="69"/>
      <c r="L2" s="69"/>
      <c r="M2" s="69"/>
      <c r="N2" s="69"/>
      <c r="O2" s="69"/>
      <c r="P2" s="69"/>
      <c r="Q2" s="129"/>
      <c r="R2" s="130" t="s">
        <v>167</v>
      </c>
      <c r="S2" s="130"/>
    </row>
    <row r="3" spans="1:26" ht="21" x14ac:dyDescent="0.4">
      <c r="C3" s="1"/>
      <c r="D3" s="1"/>
      <c r="E3" s="69" t="s">
        <v>119</v>
      </c>
      <c r="F3" s="69"/>
      <c r="G3" s="69"/>
      <c r="H3" s="69"/>
      <c r="I3" s="69"/>
      <c r="J3" s="69"/>
      <c r="K3" s="69"/>
      <c r="L3" s="69"/>
      <c r="M3" s="69"/>
      <c r="N3" s="69"/>
      <c r="O3" s="69"/>
      <c r="P3" s="69"/>
      <c r="Q3" s="129"/>
      <c r="R3" s="131" t="s">
        <v>168</v>
      </c>
      <c r="S3" s="131"/>
    </row>
    <row r="4" spans="1:26" ht="21" x14ac:dyDescent="0.4">
      <c r="C4" s="1"/>
      <c r="D4" s="1"/>
      <c r="E4" s="69" t="s">
        <v>166</v>
      </c>
      <c r="F4" s="69"/>
      <c r="G4" s="69"/>
      <c r="H4" s="69"/>
      <c r="I4" s="69"/>
      <c r="J4" s="69"/>
      <c r="K4" s="69"/>
      <c r="L4" s="69"/>
      <c r="M4" s="69"/>
      <c r="N4" s="69"/>
      <c r="O4" s="69"/>
      <c r="P4" s="69"/>
      <c r="Q4" s="129"/>
      <c r="R4" s="132" t="s">
        <v>93</v>
      </c>
      <c r="S4" s="132"/>
    </row>
    <row r="5" spans="1:26" ht="21" x14ac:dyDescent="0.4">
      <c r="C5" s="1"/>
      <c r="D5" s="1"/>
      <c r="E5" s="69" t="s">
        <v>120</v>
      </c>
      <c r="F5" s="69"/>
      <c r="G5" s="69"/>
      <c r="H5" s="69"/>
      <c r="I5" s="69"/>
      <c r="J5" s="69"/>
      <c r="K5" s="69"/>
      <c r="L5" s="69"/>
      <c r="M5" s="69"/>
      <c r="N5" s="69"/>
      <c r="O5" s="69"/>
      <c r="P5" s="69"/>
      <c r="Q5" s="72"/>
    </row>
    <row r="6" spans="1:26" ht="21" customHeight="1" x14ac:dyDescent="0.3">
      <c r="B6" s="1"/>
      <c r="C6" s="1"/>
      <c r="D6" s="1"/>
      <c r="J6" s="82" t="str">
        <f>IF(NOT(U8),U6,"")</f>
        <v/>
      </c>
      <c r="K6" s="54" t="str">
        <f>IF(NOT(V8),V6,"")</f>
        <v/>
      </c>
      <c r="L6" s="1"/>
      <c r="N6" s="1"/>
      <c r="O6" s="54" t="str">
        <f>IF(Y8,#REF!,"")</f>
        <v/>
      </c>
      <c r="P6" s="54" t="str">
        <f>IF(Z8,X7,"")</f>
        <v/>
      </c>
      <c r="Q6" s="54" t="str">
        <f>IF(AA8,Y7,"")</f>
        <v/>
      </c>
      <c r="U6" s="1" t="s">
        <v>64</v>
      </c>
      <c r="V6" s="1" t="s">
        <v>64</v>
      </c>
    </row>
    <row r="7" spans="1:26" hidden="1" x14ac:dyDescent="0.3">
      <c r="A7" s="1" t="b">
        <f>NOT(OR(G7:P7))</f>
        <v>1</v>
      </c>
      <c r="B7" s="4"/>
      <c r="G7" s="1" t="b">
        <f t="shared" ref="G7:M7" si="0">ISBLANK(G10)</f>
        <v>0</v>
      </c>
      <c r="H7" s="1" t="b">
        <f t="shared" si="0"/>
        <v>0</v>
      </c>
      <c r="I7" s="1" t="b">
        <f t="shared" si="0"/>
        <v>0</v>
      </c>
      <c r="J7" s="1" t="b">
        <f t="shared" si="0"/>
        <v>0</v>
      </c>
      <c r="K7" s="1" t="b">
        <f t="shared" si="0"/>
        <v>0</v>
      </c>
      <c r="L7" s="1" t="b">
        <f t="shared" si="0"/>
        <v>0</v>
      </c>
      <c r="M7" s="1" t="b">
        <f t="shared" si="0"/>
        <v>0</v>
      </c>
      <c r="N7" s="1" t="b">
        <f>ISBLANK(O10)</f>
        <v>0</v>
      </c>
      <c r="R7" s="1" t="b">
        <f>COUNTA(FSE[FSE ID is 
Required for FCI Eligiblity;
not required for initial Approval])&gt;0</f>
        <v>0</v>
      </c>
      <c r="S7" s="1" t="b">
        <f>COUNTA(FSE[SOSS ID is Required for FCI Eligiblity;
not required for initial Approval])&gt;0</f>
        <v>0</v>
      </c>
    </row>
    <row r="8" spans="1:26" ht="21" x14ac:dyDescent="0.4">
      <c r="B8" s="56"/>
      <c r="C8" s="56"/>
      <c r="D8" s="56"/>
      <c r="E8" s="57"/>
      <c r="F8" s="57"/>
      <c r="G8" s="128" t="str">
        <f>"Station Characteristics"&amp;IF(G10="Site1"," (Delete example row entries before editing)","")</f>
        <v>Station Characteristics (Delete example row entries before editing)</v>
      </c>
      <c r="H8" s="128"/>
      <c r="I8" s="128"/>
      <c r="J8" s="128"/>
      <c r="K8" s="128"/>
      <c r="L8" s="128"/>
      <c r="M8" s="128"/>
      <c r="N8" s="128"/>
      <c r="O8" s="55"/>
      <c r="P8" s="55"/>
      <c r="Q8" s="57"/>
      <c r="R8" s="83" t="s">
        <v>23</v>
      </c>
      <c r="S8" s="83" t="s">
        <v>196</v>
      </c>
      <c r="U8" s="1" t="b">
        <f>AND(Hide[Latitude is 5 decimals or more?])</f>
        <v>1</v>
      </c>
      <c r="V8" s="1" t="b">
        <f>AND(Hide[Longitude is 5 decimals or more?])</f>
        <v>1</v>
      </c>
    </row>
    <row r="9" spans="1:26" ht="100.8" customHeight="1" x14ac:dyDescent="0.3">
      <c r="B9" s="13" t="s">
        <v>50</v>
      </c>
      <c r="C9" s="13" t="s">
        <v>51</v>
      </c>
      <c r="D9" s="13" t="s">
        <v>49</v>
      </c>
      <c r="E9" s="13" t="s">
        <v>24</v>
      </c>
      <c r="F9" s="13" t="s">
        <v>36</v>
      </c>
      <c r="G9" s="13" t="s">
        <v>145</v>
      </c>
      <c r="H9" s="13" t="s">
        <v>146</v>
      </c>
      <c r="I9" s="13" t="s">
        <v>147</v>
      </c>
      <c r="J9" s="13" t="s">
        <v>0</v>
      </c>
      <c r="K9" s="13" t="s">
        <v>1</v>
      </c>
      <c r="L9" s="49" t="s">
        <v>25</v>
      </c>
      <c r="M9" s="13" t="s">
        <v>3</v>
      </c>
      <c r="N9" s="13" t="s">
        <v>118</v>
      </c>
      <c r="O9" s="48" t="s">
        <v>121</v>
      </c>
      <c r="P9" s="48" t="s">
        <v>127</v>
      </c>
      <c r="Q9" s="58" t="s">
        <v>126</v>
      </c>
      <c r="R9" s="84" t="s">
        <v>185</v>
      </c>
      <c r="S9" s="84" t="s">
        <v>184</v>
      </c>
      <c r="U9" s="13" t="s">
        <v>63</v>
      </c>
      <c r="V9" s="13" t="s">
        <v>62</v>
      </c>
      <c r="W9"/>
      <c r="Z9" s="2"/>
    </row>
    <row r="10" spans="1:26" x14ac:dyDescent="0.3">
      <c r="B10" s="46">
        <v>1</v>
      </c>
      <c r="C10" s="46">
        <v>1</v>
      </c>
      <c r="D10" s="46">
        <v>1</v>
      </c>
      <c r="E10" s="1">
        <f>IF(ISBLANK(SiteChar[[#This Row],[Station 
Name]]),"",Applicant)</f>
        <v>0</v>
      </c>
      <c r="F10" s="1">
        <f>IF(ISBLANK(SiteChar[[#This Row],[Station 
Name]]),"",FEIN)</f>
        <v>0</v>
      </c>
      <c r="G10" s="85" t="s">
        <v>46</v>
      </c>
      <c r="H10" s="85" t="s">
        <v>52</v>
      </c>
      <c r="I10" s="85" t="s">
        <v>56</v>
      </c>
      <c r="J10" s="86">
        <v>34.111109999999996</v>
      </c>
      <c r="K10" s="86">
        <v>-120.11111</v>
      </c>
      <c r="L10" s="87">
        <v>45658</v>
      </c>
      <c r="M10" s="85">
        <v>24</v>
      </c>
      <c r="N10" s="85" t="s">
        <v>125</v>
      </c>
      <c r="O10" s="88">
        <v>6000</v>
      </c>
      <c r="P10" s="88">
        <v>2</v>
      </c>
      <c r="Q10" s="81">
        <f>_xlfn.XLOOKUP(SiteChar[[#This Row],[HRI 
Category
Types]],$X$10:$X$13,$Y$10:$Y$13,0,0,1)*MIN(SiteChar[[#This Row],[FSE HyCap Capacity '[kg/d']]],_xlfn.XLOOKUP(SiteChar[[#This Row],[HRI 
Category
Types]],$X$10:$X$13,$Z$10:$Z$13,0,0,1))</f>
        <v>1890</v>
      </c>
      <c r="R10" s="93"/>
      <c r="S10" s="94"/>
      <c r="U10" s="1" t="b">
        <f>OR(ISBLANK(SiteChar[[#This Row],[Latitude]]),LEN(SiteChar[[#This Row],[Latitude]])&gt;=8)</f>
        <v>1</v>
      </c>
      <c r="V10" s="1" t="b">
        <f>OR(ISBLANK(SiteChar[[#This Row],[Longitude]]),LEN(SiteChar[[#This Row],[Longitude]])&gt;=10)</f>
        <v>1</v>
      </c>
      <c r="W10"/>
      <c r="X10" s="1" t="s">
        <v>122</v>
      </c>
      <c r="Y10" s="80">
        <v>0.625</v>
      </c>
      <c r="Z10" s="2">
        <v>1200</v>
      </c>
    </row>
    <row r="11" spans="1:26" x14ac:dyDescent="0.3">
      <c r="B11" s="46">
        <v>2</v>
      </c>
      <c r="C11" s="46">
        <f>IF(ISBLANK(SiteChar[[#This Row],[Station 
Name]]),"",IF(G11=G10,C10,C10+1))</f>
        <v>1</v>
      </c>
      <c r="D11" s="46">
        <f>IF(ISBLANK(SiteChar[[#This Row],[Station 
Name]]),"",IF(G11=G10,D10+1,1))</f>
        <v>2</v>
      </c>
      <c r="E11" s="1">
        <f>IF(ISBLANK(SiteChar[[#This Row],[Station 
Name]]),"",Applicant)</f>
        <v>0</v>
      </c>
      <c r="F11" s="1">
        <f>IF(ISBLANK(SiteChar[[#This Row],[Station 
Name]]),"",FEIN)</f>
        <v>0</v>
      </c>
      <c r="G11" s="85" t="s">
        <v>46</v>
      </c>
      <c r="H11" s="85" t="s">
        <v>52</v>
      </c>
      <c r="I11" s="85" t="s">
        <v>56</v>
      </c>
      <c r="J11" s="86">
        <v>34.111109999999996</v>
      </c>
      <c r="K11" s="86">
        <v>-120.11111</v>
      </c>
      <c r="L11" s="87">
        <v>45658</v>
      </c>
      <c r="M11" s="85">
        <v>24</v>
      </c>
      <c r="N11" s="85" t="s">
        <v>122</v>
      </c>
      <c r="O11" s="88">
        <v>1200</v>
      </c>
      <c r="P11" s="88">
        <v>2</v>
      </c>
      <c r="Q11" s="81">
        <f>_xlfn.XLOOKUP(SiteChar[[#This Row],[HRI 
Category
Types]],$X$10:$X$13,$Y$10:$Y$13,0,0,1)*MIN(SiteChar[[#This Row],[FSE HyCap Capacity '[kg/d']]],_xlfn.XLOOKUP(SiteChar[[#This Row],[HRI 
Category
Types]],$X$10:$X$13,$Z$10:$Z$13,0,0,1))</f>
        <v>750</v>
      </c>
      <c r="R11" s="95"/>
      <c r="S11" s="95"/>
      <c r="U11" s="1" t="b">
        <f>OR(ISBLANK(SiteChar[[#This Row],[Latitude]]),LEN(SiteChar[[#This Row],[Latitude]])&gt;=8)</f>
        <v>1</v>
      </c>
      <c r="V11" s="1" t="b">
        <f>OR(ISBLANK(SiteChar[[#This Row],[Longitude]]),LEN(SiteChar[[#This Row],[Longitude]])&gt;=10)</f>
        <v>1</v>
      </c>
      <c r="W11"/>
      <c r="X11" s="1" t="s">
        <v>123</v>
      </c>
      <c r="Y11" s="80">
        <v>0.315</v>
      </c>
      <c r="Z11" s="2">
        <v>1200</v>
      </c>
    </row>
    <row r="12" spans="1:26" x14ac:dyDescent="0.3">
      <c r="B12" s="46">
        <v>3</v>
      </c>
      <c r="C12" s="46">
        <f>IF(ISBLANK(SiteChar[[#This Row],[Station 
Name]]),"",IF(G12=G11,C11,C11+1))</f>
        <v>2</v>
      </c>
      <c r="D12" s="46">
        <f>IF(ISBLANK(SiteChar[[#This Row],[Station 
Name]]),"",IF(G12=G11,D11+1,1))</f>
        <v>1</v>
      </c>
      <c r="E12" s="1">
        <f>IF(ISBLANK(SiteChar[[#This Row],[Station 
Name]]),"",Applicant)</f>
        <v>0</v>
      </c>
      <c r="F12" s="1">
        <f>IF(ISBLANK(SiteChar[[#This Row],[Station 
Name]]),"",FEIN)</f>
        <v>0</v>
      </c>
      <c r="G12" s="85" t="s">
        <v>47</v>
      </c>
      <c r="H12" s="85" t="s">
        <v>53</v>
      </c>
      <c r="I12" s="85" t="s">
        <v>57</v>
      </c>
      <c r="J12" s="86">
        <v>34.22222</v>
      </c>
      <c r="K12" s="86">
        <v>-120.22221999999999</v>
      </c>
      <c r="L12" s="87">
        <v>45690</v>
      </c>
      <c r="M12" s="85">
        <v>24</v>
      </c>
      <c r="N12" s="85" t="s">
        <v>125</v>
      </c>
      <c r="O12" s="88">
        <v>12000</v>
      </c>
      <c r="P12" s="88">
        <v>4</v>
      </c>
      <c r="Q12" s="81">
        <f>_xlfn.XLOOKUP(SiteChar[[#This Row],[HRI 
Category
Types]],$X$10:$X$13,$Y$10:$Y$13,0,0,1)*MIN(SiteChar[[#This Row],[FSE HyCap Capacity '[kg/d']]],_xlfn.XLOOKUP(SiteChar[[#This Row],[HRI 
Category
Types]],$X$10:$X$13,$Z$10:$Z$13,0,0,1))</f>
        <v>1890</v>
      </c>
      <c r="R12" s="85"/>
      <c r="S12" s="85"/>
      <c r="U12" s="1" t="b">
        <f>OR(ISBLANK(SiteChar[[#This Row],[Latitude]]),LEN(SiteChar[[#This Row],[Latitude]])&gt;=8)</f>
        <v>1</v>
      </c>
      <c r="V12" s="1" t="b">
        <f>OR(ISBLANK(SiteChar[[#This Row],[Longitude]]),LEN(SiteChar[[#This Row],[Longitude]])&gt;=10)</f>
        <v>1</v>
      </c>
      <c r="W12"/>
      <c r="X12" s="1" t="s">
        <v>124</v>
      </c>
      <c r="Y12" s="80">
        <v>0.625</v>
      </c>
      <c r="Z12" s="2">
        <v>6000</v>
      </c>
    </row>
    <row r="13" spans="1:26" x14ac:dyDescent="0.3">
      <c r="B13" s="46">
        <v>4</v>
      </c>
      <c r="C13" s="46">
        <f>IF(ISBLANK(SiteChar[[#This Row],[Station 
Name]]),"",IF(G13=G12,C12,C12+1))</f>
        <v>2</v>
      </c>
      <c r="D13" s="46">
        <f>IF(ISBLANK(SiteChar[[#This Row],[Station 
Name]]),"",IF(G13=G12,D12+1,1))</f>
        <v>2</v>
      </c>
      <c r="E13" s="1">
        <f>IF(ISBLANK(SiteChar[[#This Row],[Station 
Name]]),"",Applicant)</f>
        <v>0</v>
      </c>
      <c r="F13" s="1">
        <f>IF(ISBLANK(SiteChar[[#This Row],[Station 
Name]]),"",FEIN)</f>
        <v>0</v>
      </c>
      <c r="G13" s="85" t="s">
        <v>47</v>
      </c>
      <c r="H13" s="85" t="s">
        <v>53</v>
      </c>
      <c r="I13" s="85" t="s">
        <v>57</v>
      </c>
      <c r="J13" s="86">
        <v>34.22222</v>
      </c>
      <c r="K13" s="86">
        <v>-120.22221999999999</v>
      </c>
      <c r="L13" s="87">
        <v>45690</v>
      </c>
      <c r="M13" s="85">
        <v>24</v>
      </c>
      <c r="N13" s="85" t="s">
        <v>122</v>
      </c>
      <c r="O13" s="88">
        <v>2400</v>
      </c>
      <c r="P13" s="88">
        <v>4</v>
      </c>
      <c r="Q13" s="81">
        <f>_xlfn.XLOOKUP(SiteChar[[#This Row],[HRI 
Category
Types]],$X$10:$X$13,$Y$10:$Y$13,0,0,1)*MIN(SiteChar[[#This Row],[FSE HyCap Capacity '[kg/d']]],_xlfn.XLOOKUP(SiteChar[[#This Row],[HRI 
Category
Types]],$X$10:$X$13,$Z$10:$Z$13,0,0,1))</f>
        <v>750</v>
      </c>
      <c r="R13" s="85"/>
      <c r="S13" s="85"/>
      <c r="U13" s="1" t="b">
        <f>OR(ISBLANK(SiteChar[[#This Row],[Latitude]]),LEN(SiteChar[[#This Row],[Latitude]])&gt;=8)</f>
        <v>1</v>
      </c>
      <c r="V13" s="1" t="b">
        <f>OR(ISBLANK(SiteChar[[#This Row],[Longitude]]),LEN(SiteChar[[#This Row],[Longitude]])&gt;=10)</f>
        <v>1</v>
      </c>
      <c r="W13"/>
      <c r="X13" s="1" t="s">
        <v>125</v>
      </c>
      <c r="Y13" s="80">
        <v>0.315</v>
      </c>
      <c r="Z13" s="2">
        <v>6000</v>
      </c>
    </row>
    <row r="14" spans="1:26" x14ac:dyDescent="0.3">
      <c r="B14" s="46">
        <v>5</v>
      </c>
      <c r="C14" s="46">
        <f>IF(ISBLANK(SiteChar[[#This Row],[Station 
Name]]),"",IF(G14=G13,C13,C13+1))</f>
        <v>3</v>
      </c>
      <c r="D14" s="46">
        <f>IF(ISBLANK(SiteChar[[#This Row],[Station 
Name]]),"",IF(G14=G13,D13+1,1))</f>
        <v>1</v>
      </c>
      <c r="E14" s="1">
        <f>IF(ISBLANK(SiteChar[[#This Row],[Station 
Name]]),"",Applicant)</f>
        <v>0</v>
      </c>
      <c r="F14" s="1">
        <f>IF(ISBLANK(SiteChar[[#This Row],[Station 
Name]]),"",FEIN)</f>
        <v>0</v>
      </c>
      <c r="G14" s="85" t="s">
        <v>48</v>
      </c>
      <c r="H14" s="85" t="s">
        <v>54</v>
      </c>
      <c r="I14" s="85" t="s">
        <v>58</v>
      </c>
      <c r="J14" s="86">
        <v>34.333329999999997</v>
      </c>
      <c r="K14" s="86">
        <v>-120.33333</v>
      </c>
      <c r="L14" s="87">
        <v>45719</v>
      </c>
      <c r="M14" s="85">
        <v>24</v>
      </c>
      <c r="N14" s="85" t="s">
        <v>124</v>
      </c>
      <c r="O14" s="88">
        <v>6000</v>
      </c>
      <c r="P14" s="88">
        <v>2</v>
      </c>
      <c r="Q14" s="81">
        <f>_xlfn.XLOOKUP(SiteChar[[#This Row],[HRI 
Category
Types]],$X$10:$X$13,$Y$10:$Y$13,0,0,1)*MIN(SiteChar[[#This Row],[FSE HyCap Capacity '[kg/d']]],_xlfn.XLOOKUP(SiteChar[[#This Row],[HRI 
Category
Types]],$X$10:$X$13,$Z$10:$Z$13,0,0,1))</f>
        <v>3750</v>
      </c>
      <c r="R14" s="85"/>
      <c r="S14" s="85"/>
      <c r="U14" s="1" t="b">
        <f>OR(ISBLANK(SiteChar[[#This Row],[Latitude]]),LEN(SiteChar[[#This Row],[Latitude]])&gt;=8)</f>
        <v>1</v>
      </c>
      <c r="V14" s="1" t="b">
        <f>OR(ISBLANK(SiteChar[[#This Row],[Longitude]]),LEN(SiteChar[[#This Row],[Longitude]])&gt;=10)</f>
        <v>1</v>
      </c>
      <c r="W14"/>
      <c r="Y14" s="50"/>
      <c r="Z14" s="2"/>
    </row>
    <row r="15" spans="1:26" x14ac:dyDescent="0.3">
      <c r="B15" s="46">
        <v>6</v>
      </c>
      <c r="C15" s="46">
        <f>IF(ISBLANK(SiteChar[[#This Row],[Station 
Name]]),"",IF(G15=G14,C14,C14+1))</f>
        <v>3</v>
      </c>
      <c r="D15" s="46">
        <f>IF(ISBLANK(SiteChar[[#This Row],[Station 
Name]]),"",IF(G15=G14,D14+1,1))</f>
        <v>2</v>
      </c>
      <c r="E15" s="1">
        <f>IF(ISBLANK(SiteChar[[#This Row],[Station 
Name]]),"",Applicant)</f>
        <v>0</v>
      </c>
      <c r="F15" s="1">
        <f>IF(ISBLANK(SiteChar[[#This Row],[Station 
Name]]),"",FEIN)</f>
        <v>0</v>
      </c>
      <c r="G15" s="85" t="s">
        <v>48</v>
      </c>
      <c r="H15" s="85" t="s">
        <v>54</v>
      </c>
      <c r="I15" s="85" t="s">
        <v>58</v>
      </c>
      <c r="J15" s="86">
        <v>34.333329999999997</v>
      </c>
      <c r="K15" s="86">
        <v>-120.33333</v>
      </c>
      <c r="L15" s="87">
        <v>45719</v>
      </c>
      <c r="M15" s="85">
        <v>24</v>
      </c>
      <c r="N15" s="85" t="s">
        <v>122</v>
      </c>
      <c r="O15" s="88">
        <v>1200</v>
      </c>
      <c r="P15" s="88">
        <v>2</v>
      </c>
      <c r="Q15" s="81">
        <f>_xlfn.XLOOKUP(SiteChar[[#This Row],[HRI 
Category
Types]],$X$10:$X$13,$Y$10:$Y$13,0,0,1)*MIN(SiteChar[[#This Row],[FSE HyCap Capacity '[kg/d']]],_xlfn.XLOOKUP(SiteChar[[#This Row],[HRI 
Category
Types]],$X$10:$X$13,$Z$10:$Z$13,0,0,1))</f>
        <v>750</v>
      </c>
      <c r="R15" s="85"/>
      <c r="S15" s="85"/>
      <c r="U15" s="1" t="b">
        <f>OR(ISBLANK(SiteChar[[#This Row],[Latitude]]),LEN(SiteChar[[#This Row],[Latitude]])&gt;=8)</f>
        <v>1</v>
      </c>
      <c r="V15" s="1" t="b">
        <f>OR(ISBLANK(SiteChar[[#This Row],[Longitude]]),LEN(SiteChar[[#This Row],[Longitude]])&gt;=10)</f>
        <v>1</v>
      </c>
      <c r="W15"/>
      <c r="Z15" s="2"/>
    </row>
    <row r="16" spans="1:26" x14ac:dyDescent="0.3">
      <c r="B16" s="46">
        <v>7</v>
      </c>
      <c r="C16" s="46">
        <f>IF(ISBLANK(SiteChar[[#This Row],[Station 
Name]]),"",IF(G16=G15,C15,C15+1))</f>
        <v>4</v>
      </c>
      <c r="D16" s="46">
        <f>IF(ISBLANK(SiteChar[[#This Row],[Station 
Name]]),"",IF(G16=G15,D15+1,1))</f>
        <v>1</v>
      </c>
      <c r="E16" s="1">
        <f>IF(ISBLANK(SiteChar[[#This Row],[Station 
Name]]),"",Applicant)</f>
        <v>0</v>
      </c>
      <c r="F16" s="1">
        <f>IF(ISBLANK(SiteChar[[#This Row],[Station 
Name]]),"",FEIN)</f>
        <v>0</v>
      </c>
      <c r="G16" s="85" t="s">
        <v>60</v>
      </c>
      <c r="H16" s="85" t="s">
        <v>55</v>
      </c>
      <c r="I16" s="85" t="s">
        <v>59</v>
      </c>
      <c r="J16" s="86">
        <v>34.44444</v>
      </c>
      <c r="K16" s="86">
        <v>-120.44444</v>
      </c>
      <c r="L16" s="87">
        <v>45751</v>
      </c>
      <c r="M16" s="85">
        <v>24</v>
      </c>
      <c r="N16" s="85" t="s">
        <v>125</v>
      </c>
      <c r="O16" s="88">
        <v>15000</v>
      </c>
      <c r="P16" s="88">
        <v>5</v>
      </c>
      <c r="Q16" s="81">
        <f>_xlfn.XLOOKUP(SiteChar[[#This Row],[HRI 
Category
Types]],$X$10:$X$13,$Y$10:$Y$13,0,0,1)*MIN(SiteChar[[#This Row],[FSE HyCap Capacity '[kg/d']]],_xlfn.XLOOKUP(SiteChar[[#This Row],[HRI 
Category
Types]],$X$10:$X$13,$Z$10:$Z$13,0,0,1))</f>
        <v>1890</v>
      </c>
      <c r="R16" s="85"/>
      <c r="S16" s="85"/>
      <c r="U16" s="1" t="b">
        <f>OR(ISBLANK(SiteChar[[#This Row],[Latitude]]),LEN(SiteChar[[#This Row],[Latitude]])&gt;=8)</f>
        <v>1</v>
      </c>
      <c r="V16" s="1" t="b">
        <f>OR(ISBLANK(SiteChar[[#This Row],[Longitude]]),LEN(SiteChar[[#This Row],[Longitude]])&gt;=10)</f>
        <v>1</v>
      </c>
      <c r="W16"/>
      <c r="Z16" s="2"/>
    </row>
    <row r="17" spans="1:26" x14ac:dyDescent="0.3">
      <c r="B17" s="46">
        <v>8</v>
      </c>
      <c r="C17" s="46">
        <f>IF(ISBLANK(SiteChar[[#This Row],[Station 
Name]]),"",IF(G17=G16,C16,C16+1))</f>
        <v>4</v>
      </c>
      <c r="D17" s="46">
        <f>IF(ISBLANK(SiteChar[[#This Row],[Station 
Name]]),"",IF(G17=G16,D16+1,1))</f>
        <v>2</v>
      </c>
      <c r="E17" s="1">
        <f>IF(ISBLANK(SiteChar[[#This Row],[Station 
Name]]),"",Applicant)</f>
        <v>0</v>
      </c>
      <c r="F17" s="1">
        <f>IF(ISBLANK(SiteChar[[#This Row],[Station 
Name]]),"",FEIN)</f>
        <v>0</v>
      </c>
      <c r="G17" s="85" t="s">
        <v>60</v>
      </c>
      <c r="H17" s="85" t="s">
        <v>55</v>
      </c>
      <c r="I17" s="85" t="s">
        <v>59</v>
      </c>
      <c r="J17" s="86">
        <v>34.44444</v>
      </c>
      <c r="K17" s="86">
        <v>-120.44444</v>
      </c>
      <c r="L17" s="87">
        <v>45751</v>
      </c>
      <c r="M17" s="85">
        <v>24</v>
      </c>
      <c r="N17" s="85" t="s">
        <v>124</v>
      </c>
      <c r="O17" s="88">
        <v>6000</v>
      </c>
      <c r="P17" s="88">
        <v>2</v>
      </c>
      <c r="Q17" s="81">
        <f>_xlfn.XLOOKUP(SiteChar[[#This Row],[HRI 
Category
Types]],$X$10:$X$13,$Y$10:$Y$13,0,0,1)*MIN(SiteChar[[#This Row],[FSE HyCap Capacity '[kg/d']]],_xlfn.XLOOKUP(SiteChar[[#This Row],[HRI 
Category
Types]],$X$10:$X$13,$Z$10:$Z$13,0,0,1))</f>
        <v>3750</v>
      </c>
      <c r="R17" s="85"/>
      <c r="S17" s="85"/>
      <c r="U17" s="1" t="b">
        <f>OR(ISBLANK(SiteChar[[#This Row],[Latitude]]),LEN(SiteChar[[#This Row],[Latitude]])&gt;=8)</f>
        <v>1</v>
      </c>
      <c r="V17" s="1" t="b">
        <f>OR(ISBLANK(SiteChar[[#This Row],[Longitude]]),LEN(SiteChar[[#This Row],[Longitude]])&gt;=10)</f>
        <v>1</v>
      </c>
      <c r="W17"/>
      <c r="Z17" s="2"/>
    </row>
    <row r="18" spans="1:26" x14ac:dyDescent="0.3">
      <c r="B18" s="46">
        <v>9</v>
      </c>
      <c r="C18" s="46">
        <f>IF(ISBLANK(SiteChar[[#This Row],[Station 
Name]]),"",IF(G18=G17,C17,C17+1))</f>
        <v>4</v>
      </c>
      <c r="D18" s="46">
        <f>IF(ISBLANK(SiteChar[[#This Row],[Station 
Name]]),"",IF(G18=G17,D17+1,1))</f>
        <v>3</v>
      </c>
      <c r="E18" s="1">
        <f>IF(ISBLANK(SiteChar[[#This Row],[Station 
Name]]),"",Applicant)</f>
        <v>0</v>
      </c>
      <c r="F18" s="1">
        <f>IF(ISBLANK(SiteChar[[#This Row],[Station 
Name]]),"",FEIN)</f>
        <v>0</v>
      </c>
      <c r="G18" s="85" t="s">
        <v>60</v>
      </c>
      <c r="H18" s="85" t="s">
        <v>55</v>
      </c>
      <c r="I18" s="85" t="s">
        <v>59</v>
      </c>
      <c r="J18" s="86">
        <v>34.44444</v>
      </c>
      <c r="K18" s="86">
        <v>-120.44444</v>
      </c>
      <c r="L18" s="87">
        <v>45751</v>
      </c>
      <c r="M18" s="85">
        <v>24</v>
      </c>
      <c r="N18" s="85" t="s">
        <v>122</v>
      </c>
      <c r="O18" s="88">
        <v>600</v>
      </c>
      <c r="P18" s="88">
        <v>1</v>
      </c>
      <c r="Q18" s="81">
        <f>_xlfn.XLOOKUP(SiteChar[[#This Row],[HRI 
Category
Types]],$X$10:$X$13,$Y$10:$Y$13,0,0,1)*MIN(SiteChar[[#This Row],[FSE HyCap Capacity '[kg/d']]],_xlfn.XLOOKUP(SiteChar[[#This Row],[HRI 
Category
Types]],$X$10:$X$13,$Z$10:$Z$13,0,0,1))</f>
        <v>375</v>
      </c>
      <c r="R18" s="85"/>
      <c r="S18" s="85"/>
      <c r="U18" s="1" t="b">
        <f>OR(ISBLANK(SiteChar[[#This Row],[Latitude]]),LEN(SiteChar[[#This Row],[Latitude]])&gt;=8)</f>
        <v>1</v>
      </c>
      <c r="V18" s="1" t="b">
        <f>OR(ISBLANK(SiteChar[[#This Row],[Longitude]]),LEN(SiteChar[[#This Row],[Longitude]])&gt;=10)</f>
        <v>1</v>
      </c>
      <c r="W18"/>
      <c r="Z18" s="2"/>
    </row>
    <row r="19" spans="1:26" x14ac:dyDescent="0.3">
      <c r="B19" s="46">
        <v>10</v>
      </c>
      <c r="C19" s="46">
        <f>IF(ISBLANK(SiteChar[[#This Row],[Station 
Name]]),"",IF(G19=G18,C18,C18+1))</f>
        <v>5</v>
      </c>
      <c r="D19" s="46">
        <f>IF(ISBLANK(SiteChar[[#This Row],[Station 
Name]]),"",IF(G19=G18,D18+1,1))</f>
        <v>1</v>
      </c>
      <c r="E19" s="1">
        <f>IF(ISBLANK(SiteChar[[#This Row],[Station 
Name]]),"",Applicant)</f>
        <v>0</v>
      </c>
      <c r="F19" s="1">
        <f>IF(ISBLANK(SiteChar[[#This Row],[Station 
Name]]),"",FEIN)</f>
        <v>0</v>
      </c>
      <c r="G19" s="85" t="s">
        <v>61</v>
      </c>
      <c r="H19" s="85" t="s">
        <v>128</v>
      </c>
      <c r="I19" s="85" t="s">
        <v>86</v>
      </c>
      <c r="J19" s="86">
        <v>34.555549999999997</v>
      </c>
      <c r="K19" s="86">
        <v>-120.55555</v>
      </c>
      <c r="L19" s="87">
        <v>45782</v>
      </c>
      <c r="M19" s="85">
        <v>24</v>
      </c>
      <c r="N19" s="85" t="s">
        <v>123</v>
      </c>
      <c r="O19" s="88">
        <v>1200</v>
      </c>
      <c r="P19" s="88">
        <v>2</v>
      </c>
      <c r="Q19" s="81">
        <f>_xlfn.XLOOKUP(SiteChar[[#This Row],[HRI 
Category
Types]],$X$10:$X$13,$Y$10:$Y$13,0,0,1)*MIN(SiteChar[[#This Row],[FSE HyCap Capacity '[kg/d']]],_xlfn.XLOOKUP(SiteChar[[#This Row],[HRI 
Category
Types]],$X$10:$X$13,$Z$10:$Z$13,0,0,1))</f>
        <v>378</v>
      </c>
      <c r="R19" s="85"/>
      <c r="S19" s="85"/>
      <c r="U19" s="1" t="b">
        <f>OR(ISBLANK(SiteChar[[#This Row],[Latitude]]),LEN(SiteChar[[#This Row],[Latitude]])&gt;=8)</f>
        <v>1</v>
      </c>
      <c r="V19" s="1" t="b">
        <f>OR(ISBLANK(SiteChar[[#This Row],[Longitude]]),LEN(SiteChar[[#This Row],[Longitude]])&gt;=10)</f>
        <v>1</v>
      </c>
      <c r="W19"/>
      <c r="Z19" s="2"/>
    </row>
    <row r="20" spans="1:26" x14ac:dyDescent="0.3">
      <c r="B20" s="46">
        <v>11</v>
      </c>
      <c r="C20" s="46" t="str">
        <f>IF(ISBLANK(SiteChar[[#This Row],[Station 
Name]]),"",IF(G20=G19,C19,C19+1))</f>
        <v/>
      </c>
      <c r="D20" s="46" t="str">
        <f>IF(ISBLANK(SiteChar[[#This Row],[Station 
Name]]),"",IF(G20=G19,D19+1,1))</f>
        <v/>
      </c>
      <c r="E20" s="1" t="str">
        <f>IF(ISBLANK(SiteChar[[#This Row],[Station 
Name]]),"",Applicant)</f>
        <v/>
      </c>
      <c r="F20" s="1" t="str">
        <f>IF(ISBLANK(SiteChar[[#This Row],[Station 
Name]]),"",FEIN)</f>
        <v/>
      </c>
      <c r="G20" s="85"/>
      <c r="H20" s="85"/>
      <c r="I20" s="85"/>
      <c r="J20" s="86"/>
      <c r="K20" s="86"/>
      <c r="L20" s="87"/>
      <c r="M20" s="85"/>
      <c r="N20" s="85"/>
      <c r="O20" s="88"/>
      <c r="P20" s="88"/>
      <c r="Q20" s="81">
        <f>_xlfn.XLOOKUP(SiteChar[[#This Row],[HRI 
Category
Types]],$X$10:$X$13,$Y$10:$Y$13,0,0,1)*MIN(SiteChar[[#This Row],[FSE HyCap Capacity '[kg/d']]],_xlfn.XLOOKUP(SiteChar[[#This Row],[HRI 
Category
Types]],$X$10:$X$13,$Z$10:$Z$13,0,0,1))</f>
        <v>0</v>
      </c>
      <c r="R20" s="85"/>
      <c r="S20" s="85"/>
      <c r="U20" s="1" t="b">
        <f>OR(ISBLANK(SiteChar[[#This Row],[Latitude]]),LEN(SiteChar[[#This Row],[Latitude]])&gt;=8)</f>
        <v>1</v>
      </c>
      <c r="V20" s="1" t="b">
        <f>OR(ISBLANK(SiteChar[[#This Row],[Longitude]]),LEN(SiteChar[[#This Row],[Longitude]])&gt;=10)</f>
        <v>1</v>
      </c>
      <c r="W20"/>
      <c r="Z20" s="2"/>
    </row>
    <row r="21" spans="1:26" x14ac:dyDescent="0.3">
      <c r="B21" s="46">
        <v>12</v>
      </c>
      <c r="C21" s="46" t="str">
        <f>IF(ISBLANK(SiteChar[[#This Row],[Station 
Name]]),"",IF(G21=G20,C20,C20+1))</f>
        <v/>
      </c>
      <c r="D21" s="46" t="str">
        <f>IF(ISBLANK(SiteChar[[#This Row],[Station 
Name]]),"",IF(G21=G20,D20+1,1))</f>
        <v/>
      </c>
      <c r="E21" s="1" t="str">
        <f>IF(ISBLANK(SiteChar[[#This Row],[Station 
Name]]),"",Applicant)</f>
        <v/>
      </c>
      <c r="F21" s="1" t="str">
        <f>IF(ISBLANK(SiteChar[[#This Row],[Station 
Name]]),"",FEIN)</f>
        <v/>
      </c>
      <c r="G21" s="85"/>
      <c r="H21" s="85"/>
      <c r="I21" s="85"/>
      <c r="J21" s="86"/>
      <c r="K21" s="86"/>
      <c r="L21" s="87"/>
      <c r="M21" s="85"/>
      <c r="N21" s="85"/>
      <c r="O21" s="88"/>
      <c r="P21" s="88"/>
      <c r="Q21" s="81">
        <f>_xlfn.XLOOKUP(SiteChar[[#This Row],[HRI 
Category
Types]],$X$10:$X$13,$Y$10:$Y$13,0,0,1)*MIN(SiteChar[[#This Row],[FSE HyCap Capacity '[kg/d']]],_xlfn.XLOOKUP(SiteChar[[#This Row],[HRI 
Category
Types]],$X$10:$X$13,$Z$10:$Z$13,0,0,1))</f>
        <v>0</v>
      </c>
      <c r="R21" s="85"/>
      <c r="S21" s="85"/>
      <c r="U21" s="1" t="b">
        <f>OR(ISBLANK(SiteChar[[#This Row],[Latitude]]),LEN(SiteChar[[#This Row],[Latitude]])&gt;=8)</f>
        <v>1</v>
      </c>
      <c r="V21" s="1" t="b">
        <f>OR(ISBLANK(SiteChar[[#This Row],[Longitude]]),LEN(SiteChar[[#This Row],[Longitude]])&gt;=10)</f>
        <v>1</v>
      </c>
      <c r="W21"/>
      <c r="Z21" s="2"/>
    </row>
    <row r="22" spans="1:26" x14ac:dyDescent="0.3">
      <c r="B22" s="46">
        <v>13</v>
      </c>
      <c r="C22" s="46" t="str">
        <f>IF(ISBLANK(SiteChar[[#This Row],[Station 
Name]]),"",IF(G22=G21,C21,C21+1))</f>
        <v/>
      </c>
      <c r="D22" s="46" t="str">
        <f>IF(ISBLANK(SiteChar[[#This Row],[Station 
Name]]),"",IF(G22=G21,D21+1,1))</f>
        <v/>
      </c>
      <c r="E22" s="1" t="str">
        <f>IF(ISBLANK(SiteChar[[#This Row],[Station 
Name]]),"",Applicant)</f>
        <v/>
      </c>
      <c r="F22" s="1" t="str">
        <f>IF(ISBLANK(SiteChar[[#This Row],[Station 
Name]]),"",FEIN)</f>
        <v/>
      </c>
      <c r="G22" s="85"/>
      <c r="H22" s="85"/>
      <c r="I22" s="85"/>
      <c r="J22" s="86"/>
      <c r="K22" s="86"/>
      <c r="L22" s="87"/>
      <c r="M22" s="85"/>
      <c r="N22" s="85"/>
      <c r="O22" s="88"/>
      <c r="P22" s="88"/>
      <c r="Q22" s="81">
        <f>_xlfn.XLOOKUP(SiteChar[[#This Row],[HRI 
Category
Types]],$X$10:$X$13,$Y$10:$Y$13,0,0,1)*MIN(SiteChar[[#This Row],[FSE HyCap Capacity '[kg/d']]],_xlfn.XLOOKUP(SiteChar[[#This Row],[HRI 
Category
Types]],$X$10:$X$13,$Z$10:$Z$13,0,0,1))</f>
        <v>0</v>
      </c>
      <c r="R22" s="85"/>
      <c r="S22" s="85"/>
      <c r="U22" s="1" t="b">
        <f>OR(ISBLANK(SiteChar[[#This Row],[Latitude]]),LEN(SiteChar[[#This Row],[Latitude]])&gt;=8)</f>
        <v>1</v>
      </c>
      <c r="V22" s="1" t="b">
        <f>OR(ISBLANK(SiteChar[[#This Row],[Longitude]]),LEN(SiteChar[[#This Row],[Longitude]])&gt;=10)</f>
        <v>1</v>
      </c>
      <c r="W22"/>
      <c r="Z22" s="2"/>
    </row>
    <row r="23" spans="1:26" x14ac:dyDescent="0.3">
      <c r="B23" s="46">
        <v>14</v>
      </c>
      <c r="C23" s="46" t="str">
        <f>IF(ISBLANK(SiteChar[[#This Row],[Station 
Name]]),"",IF(G23=G22,C22,C22+1))</f>
        <v/>
      </c>
      <c r="D23" s="46" t="str">
        <f>IF(ISBLANK(SiteChar[[#This Row],[Station 
Name]]),"",IF(G23=G22,D22+1,1))</f>
        <v/>
      </c>
      <c r="E23" s="1" t="str">
        <f>IF(ISBLANK(SiteChar[[#This Row],[Station 
Name]]),"",Applicant)</f>
        <v/>
      </c>
      <c r="F23" s="1" t="str">
        <f>IF(ISBLANK(SiteChar[[#This Row],[Station 
Name]]),"",FEIN)</f>
        <v/>
      </c>
      <c r="G23" s="85"/>
      <c r="H23" s="85"/>
      <c r="I23" s="85"/>
      <c r="J23" s="86"/>
      <c r="K23" s="86"/>
      <c r="L23" s="87"/>
      <c r="M23" s="85"/>
      <c r="N23" s="85"/>
      <c r="O23" s="88"/>
      <c r="P23" s="88"/>
      <c r="Q23" s="81">
        <f>_xlfn.XLOOKUP(SiteChar[[#This Row],[HRI 
Category
Types]],$X$10:$X$13,$Y$10:$Y$13,0,0,1)*MIN(SiteChar[[#This Row],[FSE HyCap Capacity '[kg/d']]],_xlfn.XLOOKUP(SiteChar[[#This Row],[HRI 
Category
Types]],$X$10:$X$13,$Z$10:$Z$13,0,0,1))</f>
        <v>0</v>
      </c>
      <c r="R23" s="85"/>
      <c r="S23" s="85"/>
      <c r="U23" s="1" t="b">
        <f>OR(ISBLANK(SiteChar[[#This Row],[Latitude]]),LEN(SiteChar[[#This Row],[Latitude]])&gt;=8)</f>
        <v>1</v>
      </c>
      <c r="V23" s="1" t="b">
        <f>OR(ISBLANK(SiteChar[[#This Row],[Longitude]]),LEN(SiteChar[[#This Row],[Longitude]])&gt;=10)</f>
        <v>1</v>
      </c>
      <c r="W23"/>
      <c r="Z23" s="2"/>
    </row>
    <row r="24" spans="1:26" x14ac:dyDescent="0.3">
      <c r="B24" s="46">
        <v>15</v>
      </c>
      <c r="C24" s="46" t="str">
        <f>IF(ISBLANK(SiteChar[[#This Row],[Station 
Name]]),"",IF(G24=G23,C23,C23+1))</f>
        <v/>
      </c>
      <c r="D24" s="46" t="str">
        <f>IF(ISBLANK(SiteChar[[#This Row],[Station 
Name]]),"",IF(G24=G23,D23+1,1))</f>
        <v/>
      </c>
      <c r="E24" s="1" t="str">
        <f>IF(ISBLANK(SiteChar[[#This Row],[Station 
Name]]),"",Applicant)</f>
        <v/>
      </c>
      <c r="F24" s="1" t="str">
        <f>IF(ISBLANK(SiteChar[[#This Row],[Station 
Name]]),"",FEIN)</f>
        <v/>
      </c>
      <c r="G24" s="85"/>
      <c r="H24" s="85"/>
      <c r="I24" s="85"/>
      <c r="J24" s="86"/>
      <c r="K24" s="86"/>
      <c r="L24" s="87"/>
      <c r="M24" s="85"/>
      <c r="N24" s="85"/>
      <c r="O24" s="88"/>
      <c r="P24" s="88"/>
      <c r="Q24" s="81">
        <f>_xlfn.XLOOKUP(SiteChar[[#This Row],[HRI 
Category
Types]],$X$10:$X$13,$Y$10:$Y$13,0,0,1)*MIN(SiteChar[[#This Row],[FSE HyCap Capacity '[kg/d']]],_xlfn.XLOOKUP(SiteChar[[#This Row],[HRI 
Category
Types]],$X$10:$X$13,$Z$10:$Z$13,0,0,1))</f>
        <v>0</v>
      </c>
      <c r="R24" s="85"/>
      <c r="S24" s="85"/>
      <c r="U24" s="1" t="b">
        <f>OR(ISBLANK(SiteChar[[#This Row],[Latitude]]),LEN(SiteChar[[#This Row],[Latitude]])&gt;=8)</f>
        <v>1</v>
      </c>
      <c r="V24" s="1" t="b">
        <f>OR(ISBLANK(SiteChar[[#This Row],[Longitude]]),LEN(SiteChar[[#This Row],[Longitude]])&gt;=10)</f>
        <v>1</v>
      </c>
      <c r="W24"/>
      <c r="Z24" s="2"/>
    </row>
    <row r="25" spans="1:26" x14ac:dyDescent="0.3">
      <c r="B25" s="46">
        <v>16</v>
      </c>
      <c r="C25" s="46" t="str">
        <f>IF(ISBLANK(SiteChar[[#This Row],[Station 
Name]]),"",IF(G25=G24,C24,C24+1))</f>
        <v/>
      </c>
      <c r="D25" s="46" t="str">
        <f>IF(ISBLANK(SiteChar[[#This Row],[Station 
Name]]),"",IF(G25=G24,D24+1,1))</f>
        <v/>
      </c>
      <c r="E25" s="1" t="str">
        <f>IF(ISBLANK(SiteChar[[#This Row],[Station 
Name]]),"",Applicant)</f>
        <v/>
      </c>
      <c r="F25" s="1" t="str">
        <f>IF(ISBLANK(SiteChar[[#This Row],[Station 
Name]]),"",FEIN)</f>
        <v/>
      </c>
      <c r="G25" s="85"/>
      <c r="H25" s="85"/>
      <c r="I25" s="85"/>
      <c r="J25" s="86"/>
      <c r="K25" s="86"/>
      <c r="L25" s="87"/>
      <c r="M25" s="85"/>
      <c r="N25" s="85"/>
      <c r="O25" s="88"/>
      <c r="P25" s="88"/>
      <c r="Q25" s="81">
        <f>_xlfn.XLOOKUP(SiteChar[[#This Row],[HRI 
Category
Types]],$X$10:$X$13,$Y$10:$Y$13,0,0,1)*MIN(SiteChar[[#This Row],[FSE HyCap Capacity '[kg/d']]],_xlfn.XLOOKUP(SiteChar[[#This Row],[HRI 
Category
Types]],$X$10:$X$13,$Z$10:$Z$13,0,0,1))</f>
        <v>0</v>
      </c>
      <c r="R25" s="85"/>
      <c r="S25" s="85"/>
      <c r="U25" s="1" t="b">
        <f>OR(ISBLANK(SiteChar[[#This Row],[Latitude]]),LEN(SiteChar[[#This Row],[Latitude]])&gt;=8)</f>
        <v>1</v>
      </c>
      <c r="V25" s="1" t="b">
        <f>OR(ISBLANK(SiteChar[[#This Row],[Longitude]]),LEN(SiteChar[[#This Row],[Longitude]])&gt;=10)</f>
        <v>1</v>
      </c>
      <c r="W25"/>
      <c r="Z25" s="2"/>
    </row>
    <row r="26" spans="1:26" x14ac:dyDescent="0.3">
      <c r="B26" s="46">
        <v>17</v>
      </c>
      <c r="C26" s="46" t="str">
        <f>IF(ISBLANK(SiteChar[[#This Row],[Station 
Name]]),"",IF(G26=G25,C25,C25+1))</f>
        <v/>
      </c>
      <c r="D26" s="46" t="str">
        <f>IF(ISBLANK(SiteChar[[#This Row],[Station 
Name]]),"",IF(G26=G25,D25+1,1))</f>
        <v/>
      </c>
      <c r="E26" s="1" t="str">
        <f>IF(ISBLANK(SiteChar[[#This Row],[Station 
Name]]),"",Applicant)</f>
        <v/>
      </c>
      <c r="F26" s="1" t="str">
        <f>IF(ISBLANK(SiteChar[[#This Row],[Station 
Name]]),"",FEIN)</f>
        <v/>
      </c>
      <c r="G26" s="85"/>
      <c r="H26" s="85"/>
      <c r="I26" s="85"/>
      <c r="J26" s="86"/>
      <c r="K26" s="86"/>
      <c r="L26" s="87"/>
      <c r="M26" s="85"/>
      <c r="N26" s="85"/>
      <c r="O26" s="88"/>
      <c r="P26" s="88"/>
      <c r="Q26" s="81">
        <f>_xlfn.XLOOKUP(SiteChar[[#This Row],[HRI 
Category
Types]],$X$10:$X$13,$Y$10:$Y$13,0,0,1)*MIN(SiteChar[[#This Row],[FSE HyCap Capacity '[kg/d']]],_xlfn.XLOOKUP(SiteChar[[#This Row],[HRI 
Category
Types]],$X$10:$X$13,$Z$10:$Z$13,0,0,1))</f>
        <v>0</v>
      </c>
      <c r="R26" s="85"/>
      <c r="S26" s="85"/>
      <c r="U26" s="1" t="b">
        <f>OR(ISBLANK(SiteChar[[#This Row],[Latitude]]),LEN(SiteChar[[#This Row],[Latitude]])&gt;=8)</f>
        <v>1</v>
      </c>
      <c r="V26" s="1" t="b">
        <f>OR(ISBLANK(SiteChar[[#This Row],[Longitude]]),LEN(SiteChar[[#This Row],[Longitude]])&gt;=10)</f>
        <v>1</v>
      </c>
      <c r="W26"/>
      <c r="Z26" s="2"/>
    </row>
    <row r="27" spans="1:26" x14ac:dyDescent="0.3">
      <c r="B27" s="46">
        <v>18</v>
      </c>
      <c r="C27" s="46" t="str">
        <f>IF(ISBLANK(SiteChar[[#This Row],[Station 
Name]]),"",IF(G27=G26,C26,C26+1))</f>
        <v/>
      </c>
      <c r="D27" s="46" t="str">
        <f>IF(ISBLANK(SiteChar[[#This Row],[Station 
Name]]),"",IF(G27=G26,D26+1,1))</f>
        <v/>
      </c>
      <c r="E27" s="1" t="str">
        <f>IF(ISBLANK(SiteChar[[#This Row],[Station 
Name]]),"",Applicant)</f>
        <v/>
      </c>
      <c r="F27" s="1" t="str">
        <f>IF(ISBLANK(SiteChar[[#This Row],[Station 
Name]]),"",FEIN)</f>
        <v/>
      </c>
      <c r="G27" s="85"/>
      <c r="H27" s="85"/>
      <c r="I27" s="85"/>
      <c r="J27" s="86"/>
      <c r="K27" s="86"/>
      <c r="L27" s="87"/>
      <c r="M27" s="85"/>
      <c r="N27" s="85"/>
      <c r="O27" s="88"/>
      <c r="P27" s="88"/>
      <c r="Q27" s="81">
        <f>_xlfn.XLOOKUP(SiteChar[[#This Row],[HRI 
Category
Types]],$X$10:$X$13,$Y$10:$Y$13,0,0,1)*MIN(SiteChar[[#This Row],[FSE HyCap Capacity '[kg/d']]],_xlfn.XLOOKUP(SiteChar[[#This Row],[HRI 
Category
Types]],$X$10:$X$13,$Z$10:$Z$13,0,0,1))</f>
        <v>0</v>
      </c>
      <c r="R27" s="85"/>
      <c r="S27" s="85"/>
      <c r="U27" s="1" t="b">
        <f>OR(ISBLANK(SiteChar[[#This Row],[Latitude]]),LEN(SiteChar[[#This Row],[Latitude]])&gt;=8)</f>
        <v>1</v>
      </c>
      <c r="V27" s="1" t="b">
        <f>OR(ISBLANK(SiteChar[[#This Row],[Longitude]]),LEN(SiteChar[[#This Row],[Longitude]])&gt;=10)</f>
        <v>1</v>
      </c>
      <c r="W27"/>
      <c r="Z27" s="2"/>
    </row>
    <row r="28" spans="1:26" x14ac:dyDescent="0.3">
      <c r="B28" s="46">
        <v>19</v>
      </c>
      <c r="C28" s="46" t="str">
        <f>IF(ISBLANK(SiteChar[[#This Row],[Station 
Name]]),"",IF(G28=G27,C27,C27+1))</f>
        <v/>
      </c>
      <c r="D28" s="46" t="str">
        <f>IF(ISBLANK(SiteChar[[#This Row],[Station 
Name]]),"",IF(G28=G27,D27+1,1))</f>
        <v/>
      </c>
      <c r="E28" s="1" t="str">
        <f>IF(ISBLANK(SiteChar[[#This Row],[Station 
Name]]),"",Applicant)</f>
        <v/>
      </c>
      <c r="F28" s="1" t="str">
        <f>IF(ISBLANK(SiteChar[[#This Row],[Station 
Name]]),"",FEIN)</f>
        <v/>
      </c>
      <c r="G28" s="85"/>
      <c r="H28" s="85"/>
      <c r="I28" s="85"/>
      <c r="J28" s="86"/>
      <c r="K28" s="86"/>
      <c r="L28" s="87"/>
      <c r="M28" s="85"/>
      <c r="N28" s="85"/>
      <c r="O28" s="88"/>
      <c r="P28" s="88"/>
      <c r="Q28" s="81">
        <f>_xlfn.XLOOKUP(SiteChar[[#This Row],[HRI 
Category
Types]],$X$10:$X$13,$Y$10:$Y$13,0,0,1)*MIN(SiteChar[[#This Row],[FSE HyCap Capacity '[kg/d']]],_xlfn.XLOOKUP(SiteChar[[#This Row],[HRI 
Category
Types]],$X$10:$X$13,$Z$10:$Z$13,0,0,1))</f>
        <v>0</v>
      </c>
      <c r="R28" s="85"/>
      <c r="S28" s="85"/>
      <c r="U28" s="1" t="b">
        <f>OR(ISBLANK(SiteChar[[#This Row],[Latitude]]),LEN(SiteChar[[#This Row],[Latitude]])&gt;=8)</f>
        <v>1</v>
      </c>
      <c r="V28" s="1" t="b">
        <f>OR(ISBLANK(SiteChar[[#This Row],[Longitude]]),LEN(SiteChar[[#This Row],[Longitude]])&gt;=10)</f>
        <v>1</v>
      </c>
      <c r="W28"/>
      <c r="Z28" s="2"/>
    </row>
    <row r="29" spans="1:26" x14ac:dyDescent="0.3">
      <c r="B29" s="46">
        <v>20</v>
      </c>
      <c r="C29" s="46" t="str">
        <f>IF(ISBLANK(SiteChar[[#This Row],[Station 
Name]]),"",IF(G29=G28,C28,C28+1))</f>
        <v/>
      </c>
      <c r="D29" s="46" t="str">
        <f>IF(ISBLANK(SiteChar[[#This Row],[Station 
Name]]),"",IF(G29=G28,D28+1,1))</f>
        <v/>
      </c>
      <c r="E29" s="1" t="str">
        <f>IF(ISBLANK(SiteChar[[#This Row],[Station 
Name]]),"",Applicant)</f>
        <v/>
      </c>
      <c r="F29" s="1" t="str">
        <f>IF(ISBLANK(SiteChar[[#This Row],[Station 
Name]]),"",FEIN)</f>
        <v/>
      </c>
      <c r="G29" s="85"/>
      <c r="H29" s="85"/>
      <c r="I29" s="85"/>
      <c r="J29" s="86"/>
      <c r="K29" s="86"/>
      <c r="L29" s="87"/>
      <c r="M29" s="85"/>
      <c r="N29" s="85"/>
      <c r="O29" s="88"/>
      <c r="P29" s="88"/>
      <c r="Q29" s="81">
        <f>_xlfn.XLOOKUP(SiteChar[[#This Row],[HRI 
Category
Types]],$X$10:$X$13,$Y$10:$Y$13,0,0,1)*MIN(SiteChar[[#This Row],[FSE HyCap Capacity '[kg/d']]],_xlfn.XLOOKUP(SiteChar[[#This Row],[HRI 
Category
Types]],$X$10:$X$13,$Z$10:$Z$13,0,0,1))</f>
        <v>0</v>
      </c>
      <c r="R29" s="85"/>
      <c r="S29" s="85"/>
      <c r="U29" s="1" t="b">
        <f>OR(ISBLANK(SiteChar[[#This Row],[Latitude]]),LEN(SiteChar[[#This Row],[Latitude]])&gt;=8)</f>
        <v>1</v>
      </c>
      <c r="V29" s="1" t="b">
        <f>OR(ISBLANK(SiteChar[[#This Row],[Longitude]]),LEN(SiteChar[[#This Row],[Longitude]])&gt;=10)</f>
        <v>1</v>
      </c>
      <c r="W29"/>
      <c r="Z29" s="2"/>
    </row>
    <row r="30" spans="1:26" x14ac:dyDescent="0.3">
      <c r="A30" s="60"/>
      <c r="B30" s="59">
        <v>200</v>
      </c>
      <c r="C30" s="59" t="str">
        <f>IF(ISBLANK(SiteChar[[#This Row],[Station 
Name]]),"",IF(G30=#REF!,#REF!,#REF!+1))</f>
        <v/>
      </c>
      <c r="D30" s="59" t="str">
        <f>IF(ISBLANK(SiteChar[[#This Row],[Station 
Name]]),"",IF(G30=#REF!,#REF!+1,1))</f>
        <v/>
      </c>
      <c r="E30" s="60" t="str">
        <f>IF(ISBLANK(SiteChar[[#This Row],[Station 
Name]]),"",Applicant)</f>
        <v/>
      </c>
      <c r="F30" s="60" t="str">
        <f>IF(ISBLANK(SiteChar[[#This Row],[Station 
Name]]),"",FEIN)</f>
        <v/>
      </c>
      <c r="G30" s="89"/>
      <c r="H30" s="89"/>
      <c r="I30" s="89"/>
      <c r="J30" s="90"/>
      <c r="K30" s="90"/>
      <c r="L30" s="91"/>
      <c r="M30" s="89"/>
      <c r="N30" s="89"/>
      <c r="O30" s="92"/>
      <c r="P30" s="92"/>
      <c r="Q30" s="81">
        <f>_xlfn.XLOOKUP(SiteChar[[#This Row],[HRI 
Category
Types]],$X$10:$X$13,$Y$10:$Y$13,0,0,1)*MIN(SiteChar[[#This Row],[FSE HyCap Capacity '[kg/d']]],_xlfn.XLOOKUP(SiteChar[[#This Row],[HRI 
Category
Types]],$X$10:$X$13,$Z$10:$Z$13,0,0,1))</f>
        <v>0</v>
      </c>
      <c r="R30" s="85"/>
      <c r="S30" s="85"/>
      <c r="U30" s="1" t="b">
        <f>OR(ISBLANK(SiteChar[[#This Row],[Latitude]]),LEN(SiteChar[[#This Row],[Latitude]])&gt;=8)</f>
        <v>1</v>
      </c>
      <c r="V30" s="1" t="b">
        <f>OR(ISBLANK(SiteChar[[#This Row],[Longitude]]),LEN(SiteChar[[#This Row],[Longitude]])&gt;=10)</f>
        <v>1</v>
      </c>
      <c r="W30"/>
      <c r="Z30" s="2"/>
    </row>
    <row r="31" spans="1:26" x14ac:dyDescent="0.3">
      <c r="J31" s="46"/>
      <c r="K31" s="46"/>
      <c r="V31"/>
      <c r="Y31" s="2"/>
    </row>
    <row r="32" spans="1:26" x14ac:dyDescent="0.3">
      <c r="V32"/>
      <c r="Y32" s="2"/>
    </row>
    <row r="33" spans="22:25" x14ac:dyDescent="0.3">
      <c r="V33"/>
      <c r="Y33" s="2"/>
    </row>
    <row r="34" spans="22:25" x14ac:dyDescent="0.3">
      <c r="V34"/>
      <c r="Y34" s="2"/>
    </row>
    <row r="35" spans="22:25" x14ac:dyDescent="0.3">
      <c r="V35"/>
      <c r="Y35" s="2"/>
    </row>
    <row r="36" spans="22:25" x14ac:dyDescent="0.3">
      <c r="V36"/>
      <c r="Y36" s="2"/>
    </row>
    <row r="37" spans="22:25" x14ac:dyDescent="0.3">
      <c r="V37"/>
      <c r="Y37" s="2"/>
    </row>
    <row r="38" spans="22:25" x14ac:dyDescent="0.3">
      <c r="V38"/>
      <c r="Y38" s="2"/>
    </row>
    <row r="39" spans="22:25" x14ac:dyDescent="0.3">
      <c r="V39"/>
      <c r="Y39" s="2"/>
    </row>
    <row r="40" spans="22:25" x14ac:dyDescent="0.3">
      <c r="V40"/>
      <c r="Y40" s="2"/>
    </row>
    <row r="41" spans="22:25" x14ac:dyDescent="0.3">
      <c r="V41"/>
      <c r="Y41" s="2"/>
    </row>
    <row r="42" spans="22:25" x14ac:dyDescent="0.3">
      <c r="V42"/>
      <c r="Y42" s="2"/>
    </row>
    <row r="43" spans="22:25" x14ac:dyDescent="0.3">
      <c r="V43"/>
      <c r="Y43" s="2"/>
    </row>
    <row r="44" spans="22:25" x14ac:dyDescent="0.3">
      <c r="V44"/>
      <c r="Y44" s="2"/>
    </row>
    <row r="45" spans="22:25" x14ac:dyDescent="0.3">
      <c r="V45"/>
      <c r="Y45" s="2"/>
    </row>
    <row r="46" spans="22:25" x14ac:dyDescent="0.3">
      <c r="V46"/>
      <c r="Y46" s="2"/>
    </row>
    <row r="47" spans="22:25" x14ac:dyDescent="0.3">
      <c r="V47"/>
      <c r="Y47" s="2"/>
    </row>
    <row r="48" spans="22:25" x14ac:dyDescent="0.3">
      <c r="V48"/>
      <c r="Y48" s="2"/>
    </row>
    <row r="49" spans="22:25" x14ac:dyDescent="0.3">
      <c r="V49"/>
      <c r="Y49" s="2"/>
    </row>
    <row r="50" spans="22:25" x14ac:dyDescent="0.3">
      <c r="V50"/>
      <c r="Y50" s="2"/>
    </row>
    <row r="51" spans="22:25" x14ac:dyDescent="0.3">
      <c r="V51"/>
      <c r="Y51" s="2"/>
    </row>
    <row r="52" spans="22:25" x14ac:dyDescent="0.3">
      <c r="V52"/>
      <c r="Y52" s="2"/>
    </row>
    <row r="53" spans="22:25" x14ac:dyDescent="0.3">
      <c r="V53"/>
      <c r="Y53" s="2"/>
    </row>
    <row r="54" spans="22:25" x14ac:dyDescent="0.3">
      <c r="V54"/>
      <c r="Y54" s="2"/>
    </row>
    <row r="55" spans="22:25" x14ac:dyDescent="0.3">
      <c r="V55"/>
      <c r="Y55" s="2"/>
    </row>
    <row r="56" spans="22:25" x14ac:dyDescent="0.3">
      <c r="V56"/>
      <c r="Y56" s="2"/>
    </row>
    <row r="57" spans="22:25" x14ac:dyDescent="0.3">
      <c r="V57"/>
      <c r="Y57" s="2"/>
    </row>
    <row r="58" spans="22:25" x14ac:dyDescent="0.3">
      <c r="V58"/>
      <c r="Y58" s="2"/>
    </row>
    <row r="59" spans="22:25" x14ac:dyDescent="0.3">
      <c r="V59"/>
      <c r="Y59" s="2"/>
    </row>
    <row r="60" spans="22:25" x14ac:dyDescent="0.3">
      <c r="V60"/>
      <c r="Y60" s="2"/>
    </row>
    <row r="61" spans="22:25" x14ac:dyDescent="0.3">
      <c r="V61"/>
      <c r="Y61" s="2"/>
    </row>
    <row r="62" spans="22:25" x14ac:dyDescent="0.3">
      <c r="V62"/>
      <c r="Y62" s="2"/>
    </row>
    <row r="63" spans="22:25" x14ac:dyDescent="0.3">
      <c r="V63"/>
      <c r="Y63" s="2"/>
    </row>
    <row r="64" spans="22:25" x14ac:dyDescent="0.3">
      <c r="V64"/>
      <c r="Y64" s="2"/>
    </row>
    <row r="65" spans="22:25" x14ac:dyDescent="0.3">
      <c r="V65"/>
      <c r="Y65" s="2"/>
    </row>
    <row r="66" spans="22:25" x14ac:dyDescent="0.3">
      <c r="V66"/>
      <c r="Y66" s="2"/>
    </row>
    <row r="67" spans="22:25" x14ac:dyDescent="0.3">
      <c r="V67"/>
      <c r="Y67" s="2"/>
    </row>
    <row r="68" spans="22:25" x14ac:dyDescent="0.3">
      <c r="V68"/>
      <c r="Y68" s="2"/>
    </row>
    <row r="69" spans="22:25" x14ac:dyDescent="0.3">
      <c r="V69"/>
      <c r="Y69" s="2"/>
    </row>
    <row r="70" spans="22:25" x14ac:dyDescent="0.3">
      <c r="V70"/>
      <c r="Y70" s="2"/>
    </row>
    <row r="71" spans="22:25" x14ac:dyDescent="0.3">
      <c r="V71"/>
      <c r="Y71" s="2"/>
    </row>
    <row r="72" spans="22:25" x14ac:dyDescent="0.3">
      <c r="V72"/>
      <c r="Y72" s="2"/>
    </row>
    <row r="73" spans="22:25" x14ac:dyDescent="0.3">
      <c r="V73"/>
      <c r="Y73" s="2"/>
    </row>
    <row r="74" spans="22:25" x14ac:dyDescent="0.3">
      <c r="V74"/>
      <c r="Y74" s="2"/>
    </row>
    <row r="75" spans="22:25" x14ac:dyDescent="0.3">
      <c r="V75"/>
      <c r="Y75" s="2"/>
    </row>
    <row r="76" spans="22:25" x14ac:dyDescent="0.3">
      <c r="V76"/>
      <c r="Y76" s="2"/>
    </row>
    <row r="77" spans="22:25" x14ac:dyDescent="0.3">
      <c r="V77"/>
      <c r="Y77" s="2"/>
    </row>
    <row r="78" spans="22:25" x14ac:dyDescent="0.3">
      <c r="V78"/>
      <c r="Y78" s="2"/>
    </row>
    <row r="79" spans="22:25" x14ac:dyDescent="0.3">
      <c r="V79"/>
      <c r="Y79" s="2"/>
    </row>
    <row r="80" spans="22:25" x14ac:dyDescent="0.3">
      <c r="V80"/>
      <c r="Y80" s="2"/>
    </row>
    <row r="81" spans="22:25" x14ac:dyDescent="0.3">
      <c r="V81"/>
      <c r="Y81" s="2"/>
    </row>
    <row r="82" spans="22:25" x14ac:dyDescent="0.3">
      <c r="V82"/>
      <c r="Y82" s="2"/>
    </row>
    <row r="83" spans="22:25" x14ac:dyDescent="0.3">
      <c r="V83"/>
      <c r="Y83" s="2"/>
    </row>
    <row r="84" spans="22:25" x14ac:dyDescent="0.3">
      <c r="V84"/>
      <c r="Y84" s="2"/>
    </row>
    <row r="85" spans="22:25" x14ac:dyDescent="0.3">
      <c r="V85"/>
      <c r="Y85" s="2"/>
    </row>
    <row r="86" spans="22:25" x14ac:dyDescent="0.3">
      <c r="V86"/>
      <c r="Y86" s="2"/>
    </row>
    <row r="87" spans="22:25" x14ac:dyDescent="0.3">
      <c r="V87"/>
      <c r="Y87" s="2"/>
    </row>
    <row r="88" spans="22:25" x14ac:dyDescent="0.3">
      <c r="V88"/>
      <c r="Y88" s="2"/>
    </row>
    <row r="89" spans="22:25" x14ac:dyDescent="0.3">
      <c r="V89"/>
      <c r="Y89" s="2"/>
    </row>
    <row r="90" spans="22:25" x14ac:dyDescent="0.3">
      <c r="V90"/>
      <c r="Y90" s="2"/>
    </row>
    <row r="91" spans="22:25" x14ac:dyDescent="0.3">
      <c r="V91"/>
      <c r="Y91" s="2"/>
    </row>
    <row r="92" spans="22:25" x14ac:dyDescent="0.3">
      <c r="V92"/>
      <c r="Y92" s="2"/>
    </row>
    <row r="93" spans="22:25" x14ac:dyDescent="0.3">
      <c r="V93"/>
      <c r="Y93" s="2"/>
    </row>
    <row r="94" spans="22:25" x14ac:dyDescent="0.3">
      <c r="V94"/>
      <c r="Y94" s="2"/>
    </row>
    <row r="95" spans="22:25" x14ac:dyDescent="0.3">
      <c r="V95"/>
      <c r="Y95" s="2"/>
    </row>
    <row r="96" spans="22:25" x14ac:dyDescent="0.3">
      <c r="V96"/>
      <c r="Y96" s="2"/>
    </row>
    <row r="97" spans="22:25" x14ac:dyDescent="0.3">
      <c r="V97"/>
      <c r="Y97" s="2"/>
    </row>
    <row r="98" spans="22:25" x14ac:dyDescent="0.3">
      <c r="V98"/>
      <c r="Y98" s="2"/>
    </row>
    <row r="99" spans="22:25" x14ac:dyDescent="0.3">
      <c r="V99"/>
      <c r="Y99" s="2"/>
    </row>
    <row r="100" spans="22:25" x14ac:dyDescent="0.3">
      <c r="V100"/>
      <c r="Y100" s="2"/>
    </row>
    <row r="101" spans="22:25" x14ac:dyDescent="0.3">
      <c r="V101"/>
      <c r="Y101" s="2"/>
    </row>
    <row r="102" spans="22:25" x14ac:dyDescent="0.3">
      <c r="V102"/>
      <c r="Y102" s="2"/>
    </row>
    <row r="103" spans="22:25" x14ac:dyDescent="0.3">
      <c r="V103"/>
      <c r="Y103" s="2"/>
    </row>
    <row r="104" spans="22:25" x14ac:dyDescent="0.3">
      <c r="V104"/>
      <c r="Y104" s="2"/>
    </row>
    <row r="105" spans="22:25" x14ac:dyDescent="0.3">
      <c r="V105"/>
      <c r="Y105" s="2"/>
    </row>
    <row r="106" spans="22:25" x14ac:dyDescent="0.3">
      <c r="V106"/>
      <c r="Y106" s="2"/>
    </row>
    <row r="107" spans="22:25" x14ac:dyDescent="0.3">
      <c r="V107"/>
      <c r="Y107" s="2"/>
    </row>
    <row r="108" spans="22:25" x14ac:dyDescent="0.3">
      <c r="V108"/>
      <c r="Y108" s="2"/>
    </row>
    <row r="109" spans="22:25" x14ac:dyDescent="0.3">
      <c r="V109"/>
      <c r="Y109" s="2"/>
    </row>
    <row r="110" spans="22:25" x14ac:dyDescent="0.3">
      <c r="V110"/>
      <c r="Y110" s="2"/>
    </row>
    <row r="111" spans="22:25" x14ac:dyDescent="0.3">
      <c r="V111"/>
      <c r="Y111" s="2"/>
    </row>
    <row r="112" spans="22:25" x14ac:dyDescent="0.3">
      <c r="V112"/>
      <c r="Y112" s="2"/>
    </row>
    <row r="113" spans="22:25" x14ac:dyDescent="0.3">
      <c r="V113"/>
      <c r="Y113" s="2"/>
    </row>
    <row r="114" spans="22:25" x14ac:dyDescent="0.3">
      <c r="V114"/>
      <c r="Y114" s="2"/>
    </row>
    <row r="115" spans="22:25" x14ac:dyDescent="0.3">
      <c r="V115"/>
      <c r="Y115" s="2"/>
    </row>
    <row r="116" spans="22:25" x14ac:dyDescent="0.3">
      <c r="V116"/>
      <c r="Y116" s="2"/>
    </row>
    <row r="117" spans="22:25" x14ac:dyDescent="0.3">
      <c r="V117"/>
      <c r="Y117" s="2"/>
    </row>
    <row r="118" spans="22:25" x14ac:dyDescent="0.3">
      <c r="V118"/>
      <c r="Y118" s="2"/>
    </row>
    <row r="119" spans="22:25" x14ac:dyDescent="0.3">
      <c r="V119"/>
      <c r="Y119" s="2"/>
    </row>
    <row r="120" spans="22:25" x14ac:dyDescent="0.3">
      <c r="V120"/>
      <c r="Y120" s="2"/>
    </row>
    <row r="121" spans="22:25" x14ac:dyDescent="0.3">
      <c r="V121"/>
      <c r="Y121" s="2"/>
    </row>
    <row r="122" spans="22:25" x14ac:dyDescent="0.3">
      <c r="V122"/>
      <c r="Y122" s="2"/>
    </row>
    <row r="123" spans="22:25" x14ac:dyDescent="0.3">
      <c r="V123"/>
      <c r="Y123" s="2"/>
    </row>
    <row r="124" spans="22:25" x14ac:dyDescent="0.3">
      <c r="V124"/>
      <c r="Y124" s="2"/>
    </row>
    <row r="125" spans="22:25" x14ac:dyDescent="0.3">
      <c r="V125"/>
      <c r="Y125" s="2"/>
    </row>
    <row r="126" spans="22:25" x14ac:dyDescent="0.3">
      <c r="V126"/>
      <c r="Y126" s="2"/>
    </row>
    <row r="127" spans="22:25" x14ac:dyDescent="0.3">
      <c r="V127"/>
      <c r="Y127" s="2"/>
    </row>
    <row r="128" spans="22:25" x14ac:dyDescent="0.3">
      <c r="V128"/>
      <c r="Y128" s="2"/>
    </row>
    <row r="129" spans="22:25" x14ac:dyDescent="0.3">
      <c r="V129"/>
      <c r="Y129" s="2"/>
    </row>
    <row r="130" spans="22:25" x14ac:dyDescent="0.3">
      <c r="V130"/>
      <c r="Y130" s="2"/>
    </row>
    <row r="131" spans="22:25" x14ac:dyDescent="0.3">
      <c r="V131"/>
      <c r="Y131" s="2"/>
    </row>
    <row r="132" spans="22:25" x14ac:dyDescent="0.3">
      <c r="V132"/>
      <c r="Y132" s="2"/>
    </row>
    <row r="133" spans="22:25" x14ac:dyDescent="0.3">
      <c r="V133"/>
      <c r="Y133" s="2"/>
    </row>
    <row r="134" spans="22:25" x14ac:dyDescent="0.3">
      <c r="V134"/>
      <c r="Y134" s="2"/>
    </row>
    <row r="135" spans="22:25" x14ac:dyDescent="0.3">
      <c r="V135"/>
      <c r="Y135" s="2"/>
    </row>
    <row r="136" spans="22:25" x14ac:dyDescent="0.3">
      <c r="V136"/>
      <c r="Y136" s="2"/>
    </row>
    <row r="137" spans="22:25" x14ac:dyDescent="0.3">
      <c r="V137"/>
      <c r="Y137" s="2"/>
    </row>
    <row r="138" spans="22:25" x14ac:dyDescent="0.3">
      <c r="V138"/>
      <c r="Y138" s="2"/>
    </row>
    <row r="139" spans="22:25" x14ac:dyDescent="0.3">
      <c r="V139"/>
      <c r="Y139" s="2"/>
    </row>
    <row r="140" spans="22:25" x14ac:dyDescent="0.3">
      <c r="V140"/>
      <c r="Y140" s="2"/>
    </row>
    <row r="141" spans="22:25" x14ac:dyDescent="0.3">
      <c r="V141"/>
      <c r="Y141" s="2"/>
    </row>
    <row r="142" spans="22:25" x14ac:dyDescent="0.3">
      <c r="V142"/>
      <c r="Y142" s="2"/>
    </row>
    <row r="143" spans="22:25" x14ac:dyDescent="0.3">
      <c r="V143"/>
      <c r="Y143" s="2"/>
    </row>
    <row r="144" spans="22:25" x14ac:dyDescent="0.3">
      <c r="V144"/>
      <c r="Y144" s="2"/>
    </row>
    <row r="145" spans="22:25" x14ac:dyDescent="0.3">
      <c r="V145"/>
      <c r="Y145" s="2"/>
    </row>
    <row r="146" spans="22:25" x14ac:dyDescent="0.3">
      <c r="V146"/>
      <c r="Y146" s="2"/>
    </row>
    <row r="147" spans="22:25" x14ac:dyDescent="0.3">
      <c r="V147"/>
      <c r="Y147" s="2"/>
    </row>
    <row r="148" spans="22:25" x14ac:dyDescent="0.3">
      <c r="V148"/>
      <c r="Y148" s="2"/>
    </row>
    <row r="149" spans="22:25" x14ac:dyDescent="0.3">
      <c r="V149"/>
      <c r="Y149" s="2"/>
    </row>
    <row r="150" spans="22:25" x14ac:dyDescent="0.3">
      <c r="V150"/>
      <c r="Y150" s="2"/>
    </row>
    <row r="151" spans="22:25" x14ac:dyDescent="0.3">
      <c r="V151"/>
      <c r="Y151" s="2"/>
    </row>
    <row r="152" spans="22:25" x14ac:dyDescent="0.3">
      <c r="V152"/>
      <c r="Y152" s="2"/>
    </row>
    <row r="153" spans="22:25" x14ac:dyDescent="0.3">
      <c r="V153"/>
      <c r="Y153" s="2"/>
    </row>
    <row r="154" spans="22:25" x14ac:dyDescent="0.3">
      <c r="V154"/>
      <c r="Y154" s="2"/>
    </row>
    <row r="155" spans="22:25" x14ac:dyDescent="0.3">
      <c r="V155"/>
      <c r="Y155" s="2"/>
    </row>
    <row r="156" spans="22:25" x14ac:dyDescent="0.3">
      <c r="V156"/>
      <c r="Y156" s="2"/>
    </row>
    <row r="157" spans="22:25" x14ac:dyDescent="0.3">
      <c r="V157"/>
      <c r="Y157" s="2"/>
    </row>
    <row r="158" spans="22:25" x14ac:dyDescent="0.3">
      <c r="V158"/>
      <c r="Y158" s="2"/>
    </row>
    <row r="159" spans="22:25" x14ac:dyDescent="0.3">
      <c r="V159"/>
      <c r="Y159" s="2"/>
    </row>
    <row r="160" spans="22:25" x14ac:dyDescent="0.3">
      <c r="V160"/>
      <c r="Y160" s="2"/>
    </row>
    <row r="161" spans="22:25" x14ac:dyDescent="0.3">
      <c r="V161"/>
      <c r="Y161" s="2"/>
    </row>
    <row r="162" spans="22:25" x14ac:dyDescent="0.3">
      <c r="V162"/>
      <c r="Y162" s="2"/>
    </row>
    <row r="163" spans="22:25" x14ac:dyDescent="0.3">
      <c r="V163"/>
      <c r="Y163" s="2"/>
    </row>
    <row r="164" spans="22:25" x14ac:dyDescent="0.3">
      <c r="V164"/>
      <c r="Y164" s="2"/>
    </row>
    <row r="165" spans="22:25" x14ac:dyDescent="0.3">
      <c r="V165"/>
      <c r="Y165" s="2"/>
    </row>
    <row r="166" spans="22:25" x14ac:dyDescent="0.3">
      <c r="V166"/>
      <c r="Y166" s="2"/>
    </row>
    <row r="167" spans="22:25" x14ac:dyDescent="0.3">
      <c r="V167"/>
      <c r="Y167" s="2"/>
    </row>
    <row r="168" spans="22:25" x14ac:dyDescent="0.3">
      <c r="V168"/>
      <c r="Y168" s="2"/>
    </row>
    <row r="169" spans="22:25" x14ac:dyDescent="0.3">
      <c r="V169"/>
      <c r="Y169" s="2"/>
    </row>
    <row r="170" spans="22:25" x14ac:dyDescent="0.3">
      <c r="V170"/>
      <c r="Y170" s="2"/>
    </row>
    <row r="171" spans="22:25" x14ac:dyDescent="0.3">
      <c r="V171"/>
      <c r="Y171" s="2"/>
    </row>
    <row r="172" spans="22:25" x14ac:dyDescent="0.3">
      <c r="V172"/>
      <c r="Y172" s="2"/>
    </row>
    <row r="173" spans="22:25" x14ac:dyDescent="0.3">
      <c r="V173"/>
      <c r="Y173" s="2"/>
    </row>
    <row r="174" spans="22:25" x14ac:dyDescent="0.3">
      <c r="V174"/>
      <c r="Y174" s="2"/>
    </row>
    <row r="175" spans="22:25" x14ac:dyDescent="0.3">
      <c r="V175"/>
      <c r="Y175" s="2"/>
    </row>
    <row r="176" spans="22:25" x14ac:dyDescent="0.3">
      <c r="V176"/>
      <c r="Y176" s="2"/>
    </row>
    <row r="177" spans="22:25" x14ac:dyDescent="0.3">
      <c r="V177"/>
      <c r="Y177" s="2"/>
    </row>
    <row r="178" spans="22:25" x14ac:dyDescent="0.3">
      <c r="V178"/>
      <c r="Y178" s="2"/>
    </row>
    <row r="179" spans="22:25" x14ac:dyDescent="0.3">
      <c r="V179"/>
      <c r="Y179" s="2"/>
    </row>
    <row r="180" spans="22:25" x14ac:dyDescent="0.3">
      <c r="V180"/>
      <c r="Y180" s="2"/>
    </row>
    <row r="181" spans="22:25" x14ac:dyDescent="0.3">
      <c r="V181"/>
      <c r="Y181" s="2"/>
    </row>
    <row r="182" spans="22:25" x14ac:dyDescent="0.3">
      <c r="V182"/>
      <c r="Y182" s="2"/>
    </row>
    <row r="183" spans="22:25" x14ac:dyDescent="0.3">
      <c r="V183"/>
      <c r="Y183" s="2"/>
    </row>
    <row r="184" spans="22:25" x14ac:dyDescent="0.3">
      <c r="V184"/>
      <c r="Y184" s="2"/>
    </row>
    <row r="185" spans="22:25" x14ac:dyDescent="0.3">
      <c r="V185"/>
      <c r="Y185" s="2"/>
    </row>
    <row r="186" spans="22:25" x14ac:dyDescent="0.3">
      <c r="V186"/>
      <c r="Y186" s="2"/>
    </row>
    <row r="187" spans="22:25" x14ac:dyDescent="0.3">
      <c r="V187"/>
      <c r="Y187" s="2"/>
    </row>
    <row r="188" spans="22:25" x14ac:dyDescent="0.3">
      <c r="V188"/>
      <c r="Y188" s="2"/>
    </row>
    <row r="189" spans="22:25" x14ac:dyDescent="0.3">
      <c r="V189"/>
      <c r="Y189" s="2"/>
    </row>
    <row r="190" spans="22:25" x14ac:dyDescent="0.3">
      <c r="V190"/>
      <c r="Y190" s="2"/>
    </row>
    <row r="191" spans="22:25" x14ac:dyDescent="0.3">
      <c r="V191"/>
      <c r="Y191" s="2"/>
    </row>
    <row r="192" spans="22:25" x14ac:dyDescent="0.3">
      <c r="V192"/>
      <c r="Y192" s="2"/>
    </row>
    <row r="193" spans="22:25" x14ac:dyDescent="0.3">
      <c r="V193"/>
      <c r="Y193" s="2"/>
    </row>
    <row r="194" spans="22:25" x14ac:dyDescent="0.3">
      <c r="V194"/>
      <c r="Y194" s="2"/>
    </row>
    <row r="195" spans="22:25" x14ac:dyDescent="0.3">
      <c r="V195"/>
      <c r="Y195" s="2"/>
    </row>
    <row r="196" spans="22:25" x14ac:dyDescent="0.3">
      <c r="V196"/>
      <c r="Y196" s="2"/>
    </row>
    <row r="197" spans="22:25" x14ac:dyDescent="0.3">
      <c r="V197"/>
      <c r="Y197" s="2"/>
    </row>
    <row r="198" spans="22:25" x14ac:dyDescent="0.3">
      <c r="V198"/>
      <c r="Y198" s="2"/>
    </row>
    <row r="199" spans="22:25" x14ac:dyDescent="0.3">
      <c r="V199"/>
      <c r="Y199" s="2"/>
    </row>
    <row r="200" spans="22:25" x14ac:dyDescent="0.3">
      <c r="V200"/>
      <c r="Y200" s="2"/>
    </row>
    <row r="201" spans="22:25" x14ac:dyDescent="0.3">
      <c r="V201"/>
      <c r="Y201" s="2"/>
    </row>
    <row r="202" spans="22:25" x14ac:dyDescent="0.3">
      <c r="V202"/>
      <c r="Y202" s="2"/>
    </row>
    <row r="203" spans="22:25" x14ac:dyDescent="0.3">
      <c r="V203"/>
      <c r="Y203" s="2"/>
    </row>
    <row r="204" spans="22:25" x14ac:dyDescent="0.3">
      <c r="V204"/>
      <c r="Y204" s="2"/>
    </row>
    <row r="205" spans="22:25" x14ac:dyDescent="0.3">
      <c r="V205"/>
      <c r="Y205" s="2"/>
    </row>
    <row r="206" spans="22:25" x14ac:dyDescent="0.3">
      <c r="V206"/>
      <c r="Y206" s="2"/>
    </row>
    <row r="207" spans="22:25" x14ac:dyDescent="0.3">
      <c r="V207"/>
      <c r="Y207" s="2"/>
    </row>
  </sheetData>
  <sheetProtection algorithmName="SHA-512" hashValue="smkdAM8+J6oX/wox83XI2HNEGuv2EDEM8NeFLDapM+exG0EPcnXmC/gwqWnnWBmlSq0kjASjW8HUY/n7EAALYQ==" saltValue="KW/dyab1WKkcnmiTO1YJzA==" spinCount="100000" sheet="1" objects="1" scenarios="1"/>
  <mergeCells count="5">
    <mergeCell ref="G8:N8"/>
    <mergeCell ref="Q1:Q4"/>
    <mergeCell ref="R2:S2"/>
    <mergeCell ref="R3:S3"/>
    <mergeCell ref="R4:S4"/>
  </mergeCells>
  <conditionalFormatting sqref="J10:K29">
    <cfRule type="expression" dxfId="6" priority="5">
      <formula>AND(NOT(U10),NOT(ISBLANK(J10)))</formula>
    </cfRule>
  </conditionalFormatting>
  <conditionalFormatting sqref="J30:K30">
    <cfRule type="expression" dxfId="5" priority="45">
      <formula>AND(NOT(#REF!),NOT(ISBLANK(J30)))</formula>
    </cfRule>
  </conditionalFormatting>
  <conditionalFormatting sqref="N10:N30">
    <cfRule type="expression" dxfId="4" priority="41" stopIfTrue="1">
      <formula>OR(#REF!)</formula>
    </cfRule>
  </conditionalFormatting>
  <conditionalFormatting sqref="Q10:Q30">
    <cfRule type="expression" dxfId="3" priority="42">
      <formula>#REF!</formula>
    </cfRule>
  </conditionalFormatting>
  <conditionalFormatting sqref="R12:S22 S31">
    <cfRule type="expression" dxfId="2" priority="1">
      <formula>AP10</formula>
    </cfRule>
  </conditionalFormatting>
  <conditionalFormatting sqref="R23:S30">
    <cfRule type="expression" dxfId="1" priority="47">
      <formula>AP22</formula>
    </cfRule>
  </conditionalFormatting>
  <conditionalFormatting sqref="T14:T30">
    <cfRule type="expression" dxfId="0" priority="49">
      <formula>AQ12</formula>
    </cfRule>
  </conditionalFormatting>
  <dataValidations count="3">
    <dataValidation type="decimal" allowBlank="1" showInputMessage="1" showErrorMessage="1" sqref="K10:K30" xr:uid="{CB9B95EE-E2D8-4C8D-8993-E0E77488859A}">
      <formula1>-124.409591</formula1>
      <formula2>-114.131211</formula2>
    </dataValidation>
    <dataValidation type="decimal" allowBlank="1" showInputMessage="1" showErrorMessage="1" sqref="J10:J30" xr:uid="{A3684561-899A-42DD-A24C-6918F8ACB215}">
      <formula1>32.534156</formula1>
      <formula2>42.009518</formula2>
    </dataValidation>
    <dataValidation type="list" allowBlank="1" showInputMessage="1" showErrorMessage="1" sqref="N10:N30" xr:uid="{8874B153-5A85-477C-B6D0-A3B32790777D}">
      <formula1>$X$10:$X$13</formula1>
    </dataValidation>
  </dataValidations>
  <pageMargins left="0.7" right="0.7" top="0.75" bottom="0.75" header="0.3" footer="0.3"/>
  <legacyDrawing r:id="rId1"/>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1">
        <x14:dataValidation type="list" allowBlank="1" showInputMessage="1" showErrorMessage="1" xr:uid="{7502411B-5D9D-47A2-9B07-3DB796784A44}">
          <x14:formula1>
            <xm:f>'Applicant Details'!$K$98:$K$1618</xm:f>
          </x14:formula1>
          <xm:sqref>I10:I30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968EB58721E548B5C1A70D68CCD60B" ma:contentTypeVersion="1135" ma:contentTypeDescription="Create a new document." ma:contentTypeScope="" ma:versionID="9c2b1703e8f6012dee2f1b105ac1aa79">
  <xsd:schema xmlns:xsd="http://www.w3.org/2001/XMLSchema" xmlns:xs="http://www.w3.org/2001/XMLSchema" xmlns:p="http://schemas.microsoft.com/office/2006/metadata/properties" xmlns:ns1="http://schemas.microsoft.com/sharepoint/v3" xmlns:ns2="d984f0e9-e9c6-4806-950e-acfdeaf4bf7f" xmlns:ns3="a53cf8a9-81ff-4583-b76a-f8057a43c85c" targetNamespace="http://schemas.microsoft.com/office/2006/metadata/properties" ma:root="true" ma:fieldsID="385af1129dacfbf127851a59ed308c24" ns1:_="" ns2:_="" ns3:_="">
    <xsd:import namespace="http://schemas.microsoft.com/sharepoint/v3"/>
    <xsd:import namespace="d984f0e9-e9c6-4806-950e-acfdeaf4bf7f"/>
    <xsd:import namespace="a53cf8a9-81ff-4583-b76a-f8057a43c85c"/>
    <xsd:element name="properties">
      <xsd:complexType>
        <xsd:sequence>
          <xsd:element name="documentManagement">
            <xsd:complexType>
              <xsd:all>
                <xsd:element ref="ns2:Document_x0020_Type" minOccurs="0"/>
                <xsd:element ref="ns2:Lead_x0020_Staff" minOccurs="0"/>
                <xsd:element ref="ns2:Reviewed_x0020_By" minOccurs="0"/>
                <xsd:element ref="ns2:Approved_x0020_By" minOccurs="0"/>
                <xsd:element ref="ns2:Archive" minOccurs="0"/>
                <xsd:element ref="ns2:Due_x0020_Date" minOccurs="0"/>
                <xsd:element ref="ns2:Status" minOccurs="0"/>
                <xsd:element ref="ns2:SharedWithUsers" minOccurs="0"/>
                <xsd:element ref="ns3:_dlc_DocIdPersistId" minOccurs="0"/>
                <xsd:element ref="ns3:_dlc_DocId" minOccurs="0"/>
                <xsd:element ref="ns3:_dlc_DocIdUrl" minOccurs="0"/>
                <xsd:element ref="ns2:MediaServiceMetadata" minOccurs="0"/>
                <xsd:element ref="ns2:MediaServiceFastMetadata"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84f0e9-e9c6-4806-950e-acfdeaf4bf7f" elementFormDefault="qualified">
    <xsd:import namespace="http://schemas.microsoft.com/office/2006/documentManagement/types"/>
    <xsd:import namespace="http://schemas.microsoft.com/office/infopath/2007/PartnerControls"/>
    <xsd:element name="Document_x0020_Type" ma:index="2" nillable="true" ma:displayName="Document Type" ma:format="Dropdown" ma:internalName="Document_x0020_Type">
      <xsd:simpleType>
        <xsd:restriction base="dms:Choice">
          <xsd:enumeration value="15-day Changes"/>
          <xsd:enumeration value="Board Hearing"/>
          <xsd:enumeration value="Briefings"/>
          <xsd:enumeration value="CA-GREET Models"/>
          <xsd:enumeration value="CEQA"/>
          <xsd:enumeration value="Economic Analysis"/>
          <xsd:enumeration value="FSOR"/>
          <xsd:enumeration value="ISOR"/>
          <xsd:enumeration value="Legal"/>
          <xsd:enumeration value="Planning"/>
          <xsd:enumeration value="References"/>
          <xsd:enumeration value="Regulation Order"/>
          <xsd:enumeration value="System Development"/>
          <xsd:enumeration value="Workshops"/>
        </xsd:restriction>
      </xsd:simpleType>
    </xsd:element>
    <xsd:element name="Lead_x0020_Staff" ma:index="3" nillable="true" ma:displayName="Lead Staff" ma:description="Enter the lead staff that is responsible for this document." ma:list="UserInfo" ma:SharePointGroup="0" ma:internalName="Lead_x0020_Staff"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ed_x0020_By" ma:index="4" nillable="true" ma:displayName="Reviewed By" ma:description="Enter the name of the person who reviewed the document." ma:list="UserInfo" ma:SharePointGroup="0" ma:internalName="Review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d_x0020_By" ma:index="5" nillable="true" ma:displayName="Approved By" ma:description="Enter the name of the person who approved the document." ma:list="UserInfo" ma:SharePointGroup="0" ma:internalName="Approved_x0020_By"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 ma:index="6" nillable="true" ma:displayName="Archive" ma:default="0" ma:internalName="Archive">
      <xsd:simpleType>
        <xsd:restriction base="dms:Boolean"/>
      </xsd:simpleType>
    </xsd:element>
    <xsd:element name="Due_x0020_Date" ma:index="7" nillable="true" ma:displayName="Due Date" ma:format="DateOnly" ma:internalName="Due_x0020_Date">
      <xsd:simpleType>
        <xsd:restriction base="dms:DateTime"/>
      </xsd:simpleType>
    </xsd:element>
    <xsd:element name="Status" ma:index="8" nillable="true" ma:displayName="Status" ma:format="Dropdown" ma:internalName="Status">
      <xsd:simpleType>
        <xsd:restriction base="dms:Choice">
          <xsd:enumeration value="In Progress"/>
          <xsd:enumeration value="Under Review"/>
          <xsd:enumeration value="Approved"/>
        </xsd:restriction>
      </xsd:simpleType>
    </xsd:element>
    <xsd:element name="SharedWithUsers" ma:index="9" nillable="true" ma:displayName="Shared With" ma:list="UserInfo" ma:SearchPeopleOnly="false" ma:internalName="SharedWithUsers"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3cf8a9-81ff-4583-b76a-f8057a43c85c" elementFormDefault="qualified">
    <xsd:import namespace="http://schemas.microsoft.com/office/2006/documentManagement/types"/>
    <xsd:import namespace="http://schemas.microsoft.com/office/infopath/2007/PartnerControls"/>
    <xsd:element name="_dlc_DocIdPersistId" ma:index="10" nillable="true" ma:displayName="Persist ID" ma:description="Keep ID on add." ma:hidden="true" ma:internalName="_dlc_DocIdPersistId" ma:readOnly="true">
      <xsd:simpleType>
        <xsd:restriction base="dms:Boolean"/>
      </xsd:simpleType>
    </xsd:element>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ead_x0020_Staff xmlns="d984f0e9-e9c6-4806-950e-acfdeaf4bf7f">
      <UserInfo>
        <DisplayName>Nicholson, Benjamin@ARB</DisplayName>
        <AccountId>934</AccountId>
        <AccountType/>
      </UserInfo>
    </Lead_x0020_Staff>
    <Status xmlns="d984f0e9-e9c6-4806-950e-acfdeaf4bf7f">Approved</Status>
    <Document_x0020_Type xmlns="d984f0e9-e9c6-4806-950e-acfdeaf4bf7f">System Development</Document_x0020_Type>
    <Approved_x0020_By xmlns="d984f0e9-e9c6-4806-950e-acfdeaf4bf7f">
      <UserInfo>
        <DisplayName/>
        <AccountId xsi:nil="true"/>
        <AccountType/>
      </UserInfo>
    </Approved_x0020_By>
    <SharedWithUsers xmlns="d984f0e9-e9c6-4806-950e-acfdeaf4bf7f">
      <UserInfo>
        <DisplayName/>
        <AccountId xsi:nil="true"/>
        <AccountType/>
      </UserInfo>
    </SharedWithUsers>
    <Archive xmlns="d984f0e9-e9c6-4806-950e-acfdeaf4bf7f">false</Archive>
    <Due_x0020_Date xmlns="d984f0e9-e9c6-4806-950e-acfdeaf4bf7f" xsi:nil="true"/>
    <Reviewed_x0020_By xmlns="d984f0e9-e9c6-4806-950e-acfdeaf4bf7f">
      <UserInfo>
        <DisplayName>Zhang-Tillman, Christina@ARB</DisplayName>
        <AccountId>430</AccountId>
        <AccountType/>
      </UserInfo>
    </Reviewed_x0020_By>
    <PublishingExpirationDate xmlns="http://schemas.microsoft.com/sharepoint/v3" xsi:nil="true"/>
    <PublishingStartDate xmlns="http://schemas.microsoft.com/sharepoint/v3" xsi:nil="true"/>
    <_dlc_DocId xmlns="a53cf8a9-81ff-4583-b76a-f8057a43c85c">55EAVHMDKNRW-855839510-15</_dlc_DocId>
    <_dlc_DocIdUrl xmlns="a53cf8a9-81ff-4583-b76a-f8057a43c85c">
      <Url>https://carb.sharepoint.com/ISD/shared%20services/LCFS/lcfsrulemaking/_layouts/15/DocIdRedir.aspx?ID=55EAVHMDKNRW-855839510-15</Url>
      <Description>55EAVHMDKNRW-855839510-15</Description>
    </_dlc_DocIdUrl>
  </documentManagement>
</p:properties>
</file>

<file path=customXml/itemProps1.xml><?xml version="1.0" encoding="utf-8"?>
<ds:datastoreItem xmlns:ds="http://schemas.openxmlformats.org/officeDocument/2006/customXml" ds:itemID="{9B0044EC-E737-4F49-8610-EA5B35175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84f0e9-e9c6-4806-950e-acfdeaf4bf7f"/>
    <ds:schemaRef ds:uri="a53cf8a9-81ff-4583-b76a-f8057a43c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2E197E-FE68-4EA3-9639-9C466A81BBA1}">
  <ds:schemaRefs>
    <ds:schemaRef ds:uri="http://schemas.microsoft.com/sharepoint/events"/>
  </ds:schemaRefs>
</ds:datastoreItem>
</file>

<file path=customXml/itemProps3.xml><?xml version="1.0" encoding="utf-8"?>
<ds:datastoreItem xmlns:ds="http://schemas.openxmlformats.org/officeDocument/2006/customXml" ds:itemID="{1B25CBC8-1138-49CD-ADB0-1BA61CF801D0}">
  <ds:schemaRefs>
    <ds:schemaRef ds:uri="http://schemas.microsoft.com/sharepoint/v3/contenttype/forms"/>
  </ds:schemaRefs>
</ds:datastoreItem>
</file>

<file path=customXml/itemProps4.xml><?xml version="1.0" encoding="utf-8"?>
<ds:datastoreItem xmlns:ds="http://schemas.openxmlformats.org/officeDocument/2006/customXml" ds:itemID="{6704F4CE-D2F9-4845-9AFE-72AD5CB9ABCE}">
  <ds:schemaRefs>
    <ds:schemaRef ds:uri="http://schemas.microsoft.com/office/2006/metadata/properties"/>
    <ds:schemaRef ds:uri="http://purl.org/dc/dcmitype/"/>
    <ds:schemaRef ds:uri="http://schemas.microsoft.com/sharepoint/v3"/>
    <ds:schemaRef ds:uri="http://schemas.microsoft.com/office/2006/documentManagement/types"/>
    <ds:schemaRef ds:uri="http://purl.org/dc/elements/1.1/"/>
    <ds:schemaRef ds:uri="http://schemas.microsoft.com/office/infopath/2007/PartnerControls"/>
    <ds:schemaRef ds:uri="http://www.w3.org/XML/1998/namespace"/>
    <ds:schemaRef ds:uri="http://purl.org/dc/terms/"/>
    <ds:schemaRef ds:uri="http://schemas.openxmlformats.org/package/2006/metadata/core-properties"/>
    <ds:schemaRef ds:uri="a53cf8a9-81ff-4583-b76a-f8057a43c85c"/>
    <ds:schemaRef ds:uri="d984f0e9-e9c6-4806-950e-acfdeaf4bf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Definitions</vt:lpstr>
      <vt:lpstr>Requirements Summary</vt:lpstr>
      <vt:lpstr>Example</vt:lpstr>
      <vt:lpstr>Applicant Details</vt:lpstr>
      <vt:lpstr>Station Data</vt:lpstr>
      <vt:lpstr>Applicant</vt:lpstr>
      <vt:lpstr>FEIN</vt:lpstr>
      <vt:lpstr>Update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FCI Template used for SP upload and shareholder distribution</dc:title>
  <dc:creator>Nicholson, Benjamin@ARB</dc:creator>
  <cp:lastModifiedBy>Nicholson, Benjamin@ARB</cp:lastModifiedBy>
  <dcterms:created xsi:type="dcterms:W3CDTF">2015-06-05T18:17:20Z</dcterms:created>
  <dcterms:modified xsi:type="dcterms:W3CDTF">2025-08-05T17:32:14Z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0x010100A9968EB58721E548B5C1A70D68CCD60B</vt:lpwstr>
  </property>
  <property fmtid="{D5CDD505-2E9C-101B-9397-08002B2CF9AE}" pid="3" name="_dlc_DocIdItemGuid">
    <vt:lpwstr>d7cf7143-93b3-41a3-9bed-ae716ac8a4bb</vt:lpwstr>
  </property>
</Properties>
</file>