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defaultThemeVersion="124226"/>
  <mc:AlternateContent xmlns:mc="http://schemas.openxmlformats.org/markup-compatibility/2006">
    <mc:Choice Requires="x15">
      <x15ac:absPath xmlns:x15ac="http://schemas.microsoft.com/office/spreadsheetml/2010/11/ac" url="https://carb.sharepoint.com/sites/ECCD/OFSEC/Janie/_SORE ABT Report Updated Templates 02.25/Posted Files/"/>
    </mc:Choice>
  </mc:AlternateContent>
  <xr:revisionPtr revIDLastSave="448" documentId="13_ncr:1_{74FFD34E-6A76-43B2-AC4E-3BBF4096A894}" xr6:coauthVersionLast="47" xr6:coauthVersionMax="47" xr10:uidLastSave="{5DC628AE-B4E1-4C65-8AC1-932A390A0520}"/>
  <bookViews>
    <workbookView xWindow="-120" yWindow="-120" windowWidth="29040" windowHeight="15840" xr2:uid="{00000000-000D-0000-FFFF-FFFF00000000}"/>
  </bookViews>
  <sheets>
    <sheet name="HC+NOx ABT Worksheet" sheetId="1" r:id="rId1"/>
    <sheet name="HC+NOx ABT 5 Years Summary" sheetId="2" r:id="rId2"/>
    <sheet name="CO ABT Worksheet" sheetId="3" r:id="rId3"/>
    <sheet name="CO ABT 5 Years Summary" sheetId="4" r:id="rId4"/>
    <sheet name="PM ABT Worksheet" sheetId="5" r:id="rId5"/>
    <sheet name="PM ABT 5 Years Summary" sheetId="6" r:id="rId6"/>
    <sheet name="Use of this form is voluntary" sheetId="7" r:id="rId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2" i="3" l="1"/>
  <c r="L26" i="1"/>
  <c r="L12" i="5"/>
  <c r="E14" i="6" l="1"/>
  <c r="D14" i="6"/>
  <c r="C14" i="6"/>
  <c r="F12" i="6"/>
  <c r="A12" i="6"/>
  <c r="F11" i="6"/>
  <c r="A11" i="6"/>
  <c r="F10" i="6"/>
  <c r="A10" i="6"/>
  <c r="F9" i="6"/>
  <c r="A9" i="6"/>
  <c r="F8" i="6"/>
  <c r="A8" i="6"/>
  <c r="L16" i="5"/>
  <c r="L15" i="5"/>
  <c r="L14" i="5"/>
  <c r="L13" i="5"/>
  <c r="F9" i="2"/>
  <c r="F8" i="2"/>
  <c r="C14" i="2"/>
  <c r="L16" i="1"/>
  <c r="L13" i="1"/>
  <c r="L14" i="1"/>
  <c r="L15" i="1"/>
  <c r="L12" i="1"/>
  <c r="L19" i="5" l="1"/>
  <c r="L26" i="5" s="1"/>
  <c r="A8" i="4"/>
  <c r="A8" i="2"/>
  <c r="E14" i="4" l="1"/>
  <c r="D14" i="4"/>
  <c r="C14" i="4"/>
  <c r="F12" i="4"/>
  <c r="A12" i="4"/>
  <c r="F11" i="4"/>
  <c r="A11" i="4"/>
  <c r="F10" i="4"/>
  <c r="A10" i="4"/>
  <c r="F9" i="4"/>
  <c r="A9" i="4"/>
  <c r="F8" i="4"/>
  <c r="L16" i="3"/>
  <c r="L15" i="3"/>
  <c r="L14" i="3"/>
  <c r="L13" i="3"/>
  <c r="D14" i="2"/>
  <c r="E14" i="2"/>
  <c r="L19" i="3" l="1"/>
  <c r="L26" i="3" s="1"/>
  <c r="F12" i="2"/>
  <c r="F11" i="2"/>
  <c r="F10" i="2"/>
  <c r="A12" i="2" l="1"/>
  <c r="A11" i="2"/>
  <c r="A10" i="2"/>
  <c r="A9" i="2"/>
  <c r="L19" i="1" l="1"/>
</calcChain>
</file>

<file path=xl/sharedStrings.xml><?xml version="1.0" encoding="utf-8"?>
<sst xmlns="http://schemas.openxmlformats.org/spreadsheetml/2006/main" count="149" uniqueCount="70">
  <si>
    <t>Engine Family</t>
  </si>
  <si>
    <t>ARB 01</t>
  </si>
  <si>
    <t>ARB 11</t>
  </si>
  <si>
    <t>ARB 21</t>
  </si>
  <si>
    <t>ARB 31</t>
  </si>
  <si>
    <t>ARB 41</t>
  </si>
  <si>
    <t>(must be nonnegative)</t>
  </si>
  <si>
    <t>TOTAL - Model Year:</t>
  </si>
  <si>
    <t>Load Factor</t>
  </si>
  <si>
    <t>EDP (hours)</t>
  </si>
  <si>
    <t>Engine Model</t>
  </si>
  <si>
    <t>Additional Notes:</t>
  </si>
  <si>
    <t>Small Off-Road Engines</t>
  </si>
  <si>
    <t>Revised:</t>
  </si>
  <si>
    <t>Issued:</t>
  </si>
  <si>
    <t>ABC Manufacturer</t>
  </si>
  <si>
    <t xml:space="preserve">ABC Manufacturer </t>
  </si>
  <si>
    <t>Model Year:</t>
  </si>
  <si>
    <t>FEL (g/kW-hr)</t>
  </si>
  <si>
    <t>FYZXS01231RA</t>
  </si>
  <si>
    <t>FYZXS02341RA</t>
  </si>
  <si>
    <t>FYZXS03451RA</t>
  </si>
  <si>
    <t>FYZXS04561RA</t>
  </si>
  <si>
    <t>FYZXS05671RA</t>
  </si>
  <si>
    <t>Total Credit Transactions</t>
  </si>
  <si>
    <t>Model Year
 In Which Credits
 Were Earned</t>
  </si>
  <si>
    <t>Credit Used In 
Averaging
(grams)</t>
  </si>
  <si>
    <t>Credit Purchased:</t>
  </si>
  <si>
    <t>Credit Sold:</t>
  </si>
  <si>
    <t>CO Credit Worksheet Form for</t>
  </si>
  <si>
    <t>HC+NOx Credit Worksheet Form for</t>
  </si>
  <si>
    <t>Current Model Year HC+NOx Credit Transactions</t>
  </si>
  <si>
    <t>Banked HC+NOx Credit
(grams)</t>
  </si>
  <si>
    <t>Remaining
Banked HC+NOx Credit
(grams)</t>
  </si>
  <si>
    <t>Banked CO Credit
(grams)</t>
  </si>
  <si>
    <t>Current Model Year CO Credit Transactions</t>
  </si>
  <si>
    <t>Remaining
Banked CO Credit
(grams)</t>
  </si>
  <si>
    <t>Certification Averaging, Banking and Trading (ABT)</t>
  </si>
  <si>
    <t>Forecast
California
Units</t>
  </si>
  <si>
    <t>CO
Std
(g/kW-hr)</t>
  </si>
  <si>
    <t>Zero Hour
CO
(g/kW-hr)</t>
  </si>
  <si>
    <t>Weighted
Maximum 
Modal Power
(kW)</t>
  </si>
  <si>
    <t>HC+NOx
Std
(g/kW-hr)</t>
  </si>
  <si>
    <t>Zero Hour
HC+NOx
(g/kW-hr)</t>
  </si>
  <si>
    <t>Deteriorated
HC+NOx
(g/kW-hr)</t>
  </si>
  <si>
    <r>
      <rPr>
        <b/>
        <sz val="12"/>
        <color rgb="FF0000FF"/>
        <rFont val="Arial"/>
        <family val="2"/>
      </rPr>
      <t>20xx</t>
    </r>
    <r>
      <rPr>
        <b/>
        <sz val="12"/>
        <rFont val="Arial"/>
        <family val="2"/>
      </rPr>
      <t xml:space="preserve"> Model Year</t>
    </r>
  </si>
  <si>
    <r>
      <t xml:space="preserve">Credit Purchased 
From Other Manufacturer(s) 
(grams) </t>
    </r>
    <r>
      <rPr>
        <b/>
        <vertAlign val="superscript"/>
        <sz val="12"/>
        <color theme="1"/>
        <rFont val="Arial"/>
        <family val="2"/>
      </rPr>
      <t>(1)</t>
    </r>
  </si>
  <si>
    <r>
      <t xml:space="preserve">Credit Sold 
To Other
Manufacturer(s) 
(grams) </t>
    </r>
    <r>
      <rPr>
        <b/>
        <vertAlign val="superscript"/>
        <sz val="12"/>
        <color theme="1"/>
        <rFont val="Arial"/>
        <family val="2"/>
      </rPr>
      <t>(1)</t>
    </r>
  </si>
  <si>
    <r>
      <rPr>
        <vertAlign val="superscript"/>
        <sz val="12"/>
        <color theme="1"/>
        <rFont val="Arial"/>
        <family val="2"/>
      </rPr>
      <t>(1)</t>
    </r>
    <r>
      <rPr>
        <sz val="12"/>
        <color theme="1"/>
        <rFont val="Arial"/>
        <family val="2"/>
      </rPr>
      <t xml:space="preserve"> Must submit valid credit transfer agreement(s).</t>
    </r>
  </si>
  <si>
    <t>Deterioration
Factor</t>
  </si>
  <si>
    <t>Deterioration 
Factor</t>
  </si>
  <si>
    <t>PM Credit Worksheet Form for</t>
  </si>
  <si>
    <t>PM
Std
(g/kW-hr)</t>
  </si>
  <si>
    <t>Zero Hour
PM
(g/kW-hr)</t>
  </si>
  <si>
    <t>Current Model Year PM Credit Transactions</t>
  </si>
  <si>
    <t>Use of this form is voluntary</t>
  </si>
  <si>
    <t xml:space="preserve">The information provided may be released (1) to the public upon request, except trade secrets which are not emission data or other information which is exempt from disclosure or the disclosure of which is prohibited by law, and (2) to the federal Environmental Protection Agency, which protects trade secrets as provided in Section 114(c) of the Clean Air Act and amendments thereto (42 USC 7401 et seq.) and in federal regulations. 17 Cal. Code Regs, tit. 17, § 91010. </t>
  </si>
  <si>
    <t>HC+NOx Credit (g)</t>
  </si>
  <si>
    <t>Banked PM Credit
(grams)</t>
  </si>
  <si>
    <t>Remaining
Banked PM Credit
(grams)</t>
  </si>
  <si>
    <t>Previous Model Year(s) Credit Used In Averaging:</t>
  </si>
  <si>
    <t>Other Credits Expended (g)</t>
  </si>
  <si>
    <t>Credits Left Over:</t>
  </si>
  <si>
    <r>
      <t xml:space="preserve">Deteriorated
</t>
    </r>
    <r>
      <rPr>
        <sz val="12"/>
        <color rgb="FF0000FF"/>
        <rFont val="Arial"/>
        <family val="2"/>
      </rPr>
      <t>CO</t>
    </r>
    <r>
      <rPr>
        <sz val="12"/>
        <color indexed="12"/>
        <rFont val="Arial"/>
        <family val="2"/>
      </rPr>
      <t xml:space="preserve">
(g/kW-hr)</t>
    </r>
  </si>
  <si>
    <r>
      <rPr>
        <sz val="12"/>
        <color rgb="FF0000FF"/>
        <rFont val="Arial"/>
        <family val="2"/>
      </rPr>
      <t>CO</t>
    </r>
    <r>
      <rPr>
        <sz val="12"/>
        <color indexed="12"/>
        <rFont val="Arial"/>
        <family val="2"/>
      </rPr>
      <t xml:space="preserve"> Credit (g)</t>
    </r>
  </si>
  <si>
    <r>
      <t xml:space="preserve">Deteriorated
</t>
    </r>
    <r>
      <rPr>
        <sz val="12"/>
        <color rgb="FF0000FF"/>
        <rFont val="Arial"/>
        <family val="2"/>
      </rPr>
      <t>PM</t>
    </r>
    <r>
      <rPr>
        <sz val="12"/>
        <color indexed="12"/>
        <rFont val="Arial"/>
        <family val="2"/>
      </rPr>
      <t xml:space="preserve">
(g/kW-hr)</t>
    </r>
  </si>
  <si>
    <t>PM Credit (g)</t>
  </si>
  <si>
    <t>Last 5 Model Years (MY) Certification Averaging, Banking and Trading (ABT)
HC+NOx Credit Summary for Small Off-Road Engines (SORE) Exhaust Families</t>
  </si>
  <si>
    <t>Last 5 Model Years (MY) Certification Averaging, Banking and Trading (ABT)
CO Credit Summary for Small Off-Road Engines (SORE) Exhaust Families</t>
  </si>
  <si>
    <t>Last 5 Model Years (MY) Certification Averaging, Banking and Trading (ABT)
PM Credit Summary for Small Off-Road Engines (SORE) Exhaust Families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</si>
</sst>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0"/>
  </numFmts>
  <fonts count="18" x14ac:knownFonts="1">
    <font>
      <sz val="10"/>
      <name val="Arial"/>
    </font>
    <font>
      <sz val="12"/>
      <name val="Arial"/>
      <family val="2"/>
    </font>
    <font>
      <sz val="12"/>
      <color indexed="12"/>
      <name val="Arial"/>
      <family val="2"/>
    </font>
    <font>
      <u/>
      <sz val="12"/>
      <name val="Arial"/>
      <family val="2"/>
    </font>
    <font>
      <u/>
      <sz val="12"/>
      <color indexed="12"/>
      <name val="Arial"/>
      <family val="2"/>
    </font>
    <font>
      <sz val="12"/>
      <color indexed="8"/>
      <name val="Arial"/>
      <family val="2"/>
    </font>
    <font>
      <b/>
      <sz val="12"/>
      <color indexed="12"/>
      <name val="Arial"/>
      <family val="2"/>
    </font>
    <font>
      <b/>
      <sz val="12"/>
      <color theme="1"/>
      <name val="Arial"/>
      <family val="2"/>
    </font>
    <font>
      <b/>
      <sz val="12"/>
      <color rgb="FF0000FF"/>
      <name val="Arial"/>
      <family val="2"/>
    </font>
    <font>
      <sz val="12"/>
      <color theme="1"/>
      <name val="Arial"/>
      <family val="2"/>
    </font>
    <font>
      <b/>
      <sz val="12"/>
      <name val="Arial"/>
      <family val="2"/>
    </font>
    <font>
      <sz val="12"/>
      <color rgb="FFFFFF00"/>
      <name val="Arial"/>
      <family val="2"/>
    </font>
    <font>
      <b/>
      <sz val="12"/>
      <color rgb="FFFF0000"/>
      <name val="Arial"/>
      <family val="2"/>
    </font>
    <font>
      <b/>
      <vertAlign val="superscript"/>
      <sz val="12"/>
      <color theme="1"/>
      <name val="Arial"/>
      <family val="2"/>
    </font>
    <font>
      <vertAlign val="superscript"/>
      <sz val="12"/>
      <color theme="1"/>
      <name val="Arial"/>
      <family val="2"/>
    </font>
    <font>
      <b/>
      <u/>
      <sz val="12"/>
      <color theme="1"/>
      <name val="Arial"/>
      <family val="2"/>
    </font>
    <font>
      <i/>
      <sz val="12"/>
      <color theme="1"/>
      <name val="Arial"/>
      <family val="2"/>
    </font>
    <font>
      <sz val="12"/>
      <color rgb="FF0000FF"/>
      <name val="Arial"/>
      <family val="2"/>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9">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bottom/>
      <diagonal/>
    </border>
  </borders>
  <cellStyleXfs count="1">
    <xf numFmtId="0" fontId="0" fillId="0" borderId="0"/>
  </cellStyleXfs>
  <cellXfs count="111">
    <xf numFmtId="0" fontId="0" fillId="0" borderId="0" xfId="0"/>
    <xf numFmtId="0" fontId="3" fillId="0" borderId="4" xfId="0" applyFont="1" applyBorder="1" applyAlignment="1">
      <alignment horizontal="center"/>
    </xf>
    <xf numFmtId="164" fontId="3" fillId="0" borderId="4" xfId="0" applyNumberFormat="1" applyFont="1" applyBorder="1" applyAlignment="1">
      <alignment horizontal="center"/>
    </xf>
    <xf numFmtId="164" fontId="4" fillId="0" borderId="4" xfId="0" applyNumberFormat="1" applyFont="1" applyBorder="1" applyAlignment="1">
      <alignment horizontal="center"/>
    </xf>
    <xf numFmtId="3" fontId="4" fillId="0" borderId="4" xfId="0" applyNumberFormat="1" applyFont="1" applyBorder="1" applyAlignment="1">
      <alignment horizontal="center"/>
    </xf>
    <xf numFmtId="0" fontId="1" fillId="0" borderId="5" xfId="0" applyFont="1" applyBorder="1" applyAlignment="1">
      <alignment horizontal="center"/>
    </xf>
    <xf numFmtId="164" fontId="1" fillId="0" borderId="5" xfId="0" applyNumberFormat="1" applyFont="1" applyBorder="1" applyAlignment="1">
      <alignment horizontal="center"/>
    </xf>
    <xf numFmtId="164" fontId="2" fillId="0" borderId="5" xfId="0" applyNumberFormat="1" applyFont="1" applyBorder="1" applyAlignment="1">
      <alignment horizontal="center"/>
    </xf>
    <xf numFmtId="3" fontId="2" fillId="0" borderId="5" xfId="0" applyNumberFormat="1" applyFont="1" applyBorder="1" applyAlignment="1">
      <alignment horizontal="center"/>
    </xf>
    <xf numFmtId="0" fontId="1" fillId="0" borderId="0" xfId="0" applyFont="1"/>
    <xf numFmtId="0" fontId="1" fillId="0" borderId="0" xfId="0" applyFont="1" applyAlignment="1">
      <alignment horizontal="center"/>
    </xf>
    <xf numFmtId="164" fontId="1" fillId="0" borderId="0" xfId="0" applyNumberFormat="1" applyFont="1"/>
    <xf numFmtId="164" fontId="2" fillId="0" borderId="0" xfId="0" applyNumberFormat="1" applyFont="1"/>
    <xf numFmtId="164" fontId="1" fillId="0" borderId="0" xfId="0" applyNumberFormat="1" applyFont="1" applyAlignment="1">
      <alignment horizontal="center"/>
    </xf>
    <xf numFmtId="3" fontId="2" fillId="0" borderId="0" xfId="0" applyNumberFormat="1" applyFont="1" applyAlignment="1">
      <alignment horizontal="center"/>
    </xf>
    <xf numFmtId="3" fontId="1" fillId="0" borderId="0" xfId="0" applyNumberFormat="1" applyFont="1" applyAlignment="1">
      <alignment horizontal="center"/>
    </xf>
    <xf numFmtId="164" fontId="1" fillId="0" borderId="0" xfId="0" applyNumberFormat="1" applyFont="1" applyAlignment="1">
      <alignment horizontal="right"/>
    </xf>
    <xf numFmtId="1" fontId="1" fillId="0" borderId="0" xfId="0" applyNumberFormat="1" applyFont="1" applyAlignment="1">
      <alignment horizontal="center"/>
    </xf>
    <xf numFmtId="164" fontId="5" fillId="0" borderId="0" xfId="0" applyNumberFormat="1" applyFont="1"/>
    <xf numFmtId="3" fontId="6" fillId="0" borderId="5" xfId="0" applyNumberFormat="1" applyFont="1" applyBorder="1" applyAlignment="1">
      <alignment horizontal="center"/>
    </xf>
    <xf numFmtId="3" fontId="1" fillId="0" borderId="0" xfId="0" applyNumberFormat="1" applyFont="1" applyAlignment="1">
      <alignment horizontal="right"/>
    </xf>
    <xf numFmtId="0" fontId="1" fillId="0" borderId="6" xfId="0" applyFont="1" applyBorder="1"/>
    <xf numFmtId="164" fontId="1" fillId="0" borderId="6" xfId="0" applyNumberFormat="1" applyFont="1" applyBorder="1"/>
    <xf numFmtId="164" fontId="2" fillId="0" borderId="6" xfId="0" applyNumberFormat="1" applyFont="1" applyBorder="1"/>
    <xf numFmtId="164" fontId="1" fillId="0" borderId="6" xfId="0" applyNumberFormat="1" applyFont="1" applyBorder="1" applyAlignment="1">
      <alignment horizontal="center"/>
    </xf>
    <xf numFmtId="3" fontId="2" fillId="0" borderId="6" xfId="0" applyNumberFormat="1" applyFont="1" applyBorder="1" applyAlignment="1">
      <alignment horizontal="center"/>
    </xf>
    <xf numFmtId="0" fontId="1" fillId="0" borderId="7" xfId="0" applyFont="1" applyBorder="1"/>
    <xf numFmtId="164" fontId="1" fillId="0" borderId="7" xfId="0" applyNumberFormat="1" applyFont="1" applyBorder="1"/>
    <xf numFmtId="164" fontId="2" fillId="0" borderId="7" xfId="0" applyNumberFormat="1" applyFont="1" applyBorder="1"/>
    <xf numFmtId="164" fontId="1" fillId="0" borderId="7" xfId="0" applyNumberFormat="1" applyFont="1" applyBorder="1" applyAlignment="1">
      <alignment horizontal="center"/>
    </xf>
    <xf numFmtId="3" fontId="2" fillId="0" borderId="7" xfId="0" applyNumberFormat="1" applyFont="1" applyBorder="1" applyAlignment="1">
      <alignment horizontal="center"/>
    </xf>
    <xf numFmtId="0" fontId="1" fillId="0" borderId="0" xfId="0" applyFont="1" applyAlignment="1">
      <alignment horizontal="right"/>
    </xf>
    <xf numFmtId="0" fontId="7" fillId="0" borderId="0" xfId="0" applyFont="1" applyAlignment="1">
      <alignment horizontal="left"/>
    </xf>
    <xf numFmtId="0" fontId="8" fillId="0" borderId="0" xfId="0" applyFont="1" applyAlignment="1">
      <alignment horizontal="left"/>
    </xf>
    <xf numFmtId="0" fontId="9" fillId="0" borderId="0" xfId="0" applyFont="1" applyAlignment="1">
      <alignment horizontal="left"/>
    </xf>
    <xf numFmtId="0" fontId="1" fillId="0" borderId="0" xfId="0" applyFont="1" applyAlignment="1">
      <alignment horizontal="left"/>
    </xf>
    <xf numFmtId="0" fontId="7" fillId="0" borderId="0" xfId="0" applyFont="1" applyAlignment="1">
      <alignment horizontal="center"/>
    </xf>
    <xf numFmtId="0" fontId="7" fillId="0" borderId="0" xfId="0" applyFont="1" applyAlignment="1">
      <alignment horizontal="center" wrapText="1"/>
    </xf>
    <xf numFmtId="0" fontId="9" fillId="0" borderId="0" xfId="0" applyFont="1"/>
    <xf numFmtId="0" fontId="11" fillId="0" borderId="0" xfId="0" applyFont="1"/>
    <xf numFmtId="0" fontId="10" fillId="0" borderId="0" xfId="0" applyFont="1" applyAlignment="1">
      <alignment horizontal="center"/>
    </xf>
    <xf numFmtId="0" fontId="8" fillId="0" borderId="0" xfId="0" applyFont="1" applyAlignment="1">
      <alignment horizontal="center"/>
    </xf>
    <xf numFmtId="0" fontId="12" fillId="0" borderId="0" xfId="0" applyFont="1" applyAlignment="1">
      <alignment horizontal="center"/>
    </xf>
    <xf numFmtId="0" fontId="1" fillId="0" borderId="0" xfId="0" applyFont="1" applyAlignment="1">
      <alignment vertical="center"/>
    </xf>
    <xf numFmtId="0" fontId="1" fillId="0" borderId="6" xfId="0" applyFont="1" applyBorder="1" applyAlignment="1">
      <alignment horizontal="center"/>
    </xf>
    <xf numFmtId="0" fontId="1" fillId="0" borderId="7" xfId="0" applyFont="1" applyBorder="1" applyAlignment="1">
      <alignment horizontal="center"/>
    </xf>
    <xf numFmtId="0" fontId="7" fillId="0" borderId="0" xfId="0" applyFont="1"/>
    <xf numFmtId="3" fontId="9" fillId="0" borderId="5" xfId="0" applyNumberFormat="1" applyFont="1" applyBorder="1" applyAlignment="1">
      <alignment horizontal="center"/>
    </xf>
    <xf numFmtId="3" fontId="7" fillId="0" borderId="5" xfId="0" applyNumberFormat="1" applyFont="1" applyBorder="1" applyAlignment="1">
      <alignment horizontal="center"/>
    </xf>
    <xf numFmtId="3" fontId="1" fillId="0" borderId="5" xfId="0" applyNumberFormat="1" applyFont="1" applyBorder="1" applyAlignment="1">
      <alignment horizontal="center"/>
    </xf>
    <xf numFmtId="0" fontId="7" fillId="3" borderId="5" xfId="0" applyFont="1" applyFill="1" applyBorder="1" applyAlignment="1">
      <alignment horizontal="center" vertical="center" wrapText="1"/>
    </xf>
    <xf numFmtId="0" fontId="7" fillId="0" borderId="0" xfId="0" applyFont="1" applyAlignment="1">
      <alignment horizontal="left" vertical="center"/>
    </xf>
    <xf numFmtId="0" fontId="9" fillId="0" borderId="0" xfId="0" applyFont="1" applyAlignment="1">
      <alignment vertical="center"/>
    </xf>
    <xf numFmtId="0" fontId="7" fillId="0" borderId="5" xfId="0" applyFont="1" applyBorder="1" applyAlignment="1">
      <alignment horizontal="center" vertical="center"/>
    </xf>
    <xf numFmtId="3" fontId="10" fillId="3" borderId="5" xfId="0" applyNumberFormat="1" applyFont="1" applyFill="1" applyBorder="1" applyAlignment="1">
      <alignment horizontal="center" vertical="center"/>
    </xf>
    <xf numFmtId="0" fontId="7" fillId="0" borderId="0" xfId="0" applyFont="1" applyAlignment="1">
      <alignment horizontal="center" vertical="center"/>
    </xf>
    <xf numFmtId="0" fontId="1" fillId="0" borderId="5" xfId="0" applyFont="1" applyBorder="1" applyAlignment="1">
      <alignment horizontal="center" vertical="center"/>
    </xf>
    <xf numFmtId="3" fontId="9" fillId="0" borderId="5" xfId="0" applyNumberFormat="1" applyFont="1" applyBorder="1" applyAlignment="1">
      <alignment horizontal="center" vertical="center"/>
    </xf>
    <xf numFmtId="3" fontId="7" fillId="0" borderId="5" xfId="0" applyNumberFormat="1" applyFont="1" applyBorder="1" applyAlignment="1">
      <alignment horizontal="center" vertical="center"/>
    </xf>
    <xf numFmtId="3" fontId="1" fillId="0" borderId="5" xfId="0" applyNumberFormat="1" applyFont="1" applyBorder="1" applyAlignment="1">
      <alignment horizontal="center" vertical="center"/>
    </xf>
    <xf numFmtId="2" fontId="1" fillId="0" borderId="5" xfId="0" applyNumberFormat="1" applyFont="1" applyBorder="1" applyAlignment="1">
      <alignment horizontal="center"/>
    </xf>
    <xf numFmtId="2" fontId="2" fillId="0" borderId="5" xfId="0" applyNumberFormat="1" applyFont="1" applyBorder="1" applyAlignment="1">
      <alignment horizontal="center"/>
    </xf>
    <xf numFmtId="165" fontId="1" fillId="0" borderId="5" xfId="0" applyNumberFormat="1" applyFont="1" applyBorder="1" applyAlignment="1">
      <alignment horizontal="center"/>
    </xf>
    <xf numFmtId="165" fontId="2" fillId="0" borderId="5" xfId="0" applyNumberFormat="1" applyFont="1" applyBorder="1" applyAlignment="1">
      <alignment horizontal="center"/>
    </xf>
    <xf numFmtId="164" fontId="1" fillId="0" borderId="0" xfId="0" applyNumberFormat="1" applyFont="1" applyAlignment="1">
      <alignment vertical="center"/>
    </xf>
    <xf numFmtId="164" fontId="1" fillId="0" borderId="0" xfId="0" applyNumberFormat="1" applyFont="1" applyAlignment="1">
      <alignment horizontal="right" vertical="center"/>
    </xf>
    <xf numFmtId="164" fontId="2" fillId="0" borderId="0" xfId="0" applyNumberFormat="1" applyFont="1" applyAlignment="1">
      <alignment vertical="center"/>
    </xf>
    <xf numFmtId="3" fontId="2" fillId="0" borderId="0" xfId="0" applyNumberFormat="1" applyFont="1" applyAlignment="1">
      <alignment horizontal="center" vertical="center"/>
    </xf>
    <xf numFmtId="0" fontId="15" fillId="0" borderId="0" xfId="0" applyFont="1" applyAlignment="1">
      <alignment horizontal="center" vertical="center"/>
    </xf>
    <xf numFmtId="0" fontId="16" fillId="0" borderId="0" xfId="0" applyFont="1" applyAlignment="1">
      <alignment vertical="top" wrapText="1"/>
    </xf>
    <xf numFmtId="3" fontId="4" fillId="0" borderId="4" xfId="0" applyNumberFormat="1" applyFont="1" applyBorder="1" applyAlignment="1">
      <alignment horizontal="center" wrapText="1"/>
    </xf>
    <xf numFmtId="164" fontId="10" fillId="0" borderId="0" xfId="0" applyNumberFormat="1" applyFont="1" applyAlignment="1">
      <alignment horizontal="right" vertical="center"/>
    </xf>
    <xf numFmtId="0" fontId="8" fillId="0" borderId="0" xfId="0" applyFont="1" applyAlignment="1">
      <alignment horizontal="center" vertical="center"/>
    </xf>
    <xf numFmtId="0" fontId="1" fillId="2" borderId="5" xfId="0" applyFont="1" applyFill="1" applyBorder="1" applyAlignment="1">
      <alignment horizontal="center" vertical="center" wrapText="1"/>
    </xf>
    <xf numFmtId="3" fontId="1" fillId="0" borderId="0" xfId="0" applyNumberFormat="1" applyFont="1"/>
    <xf numFmtId="3" fontId="1" fillId="0" borderId="7" xfId="0" applyNumberFormat="1" applyFont="1" applyBorder="1"/>
    <xf numFmtId="3" fontId="1" fillId="0" borderId="6" xfId="0" applyNumberFormat="1" applyFont="1" applyBorder="1"/>
    <xf numFmtId="164" fontId="10" fillId="0" borderId="0" xfId="0" applyNumberFormat="1" applyFont="1" applyAlignment="1">
      <alignment horizontal="right" vertical="center"/>
    </xf>
    <xf numFmtId="164" fontId="10" fillId="0" borderId="8" xfId="0" applyNumberFormat="1" applyFont="1" applyBorder="1" applyAlignment="1">
      <alignment horizontal="right" vertical="center"/>
    </xf>
    <xf numFmtId="3" fontId="17" fillId="0" borderId="1" xfId="0" applyNumberFormat="1" applyFont="1" applyBorder="1" applyAlignment="1">
      <alignment horizontal="center" vertical="center"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1" fillId="0" borderId="1" xfId="0" applyFont="1" applyBorder="1" applyAlignment="1">
      <alignment horizontal="center" vertical="center"/>
    </xf>
    <xf numFmtId="0" fontId="1" fillId="0" borderId="2" xfId="0" applyFont="1" applyBorder="1" applyAlignment="1">
      <alignment vertical="center"/>
    </xf>
    <xf numFmtId="0" fontId="1" fillId="0" borderId="3" xfId="0" applyFont="1" applyBorder="1" applyAlignment="1">
      <alignment vertical="center"/>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2" xfId="0" applyFont="1" applyBorder="1" applyAlignment="1">
      <alignment vertical="center" wrapText="1"/>
    </xf>
    <xf numFmtId="0" fontId="1" fillId="0" borderId="3" xfId="0" applyFont="1" applyBorder="1" applyAlignment="1">
      <alignment vertical="center" wrapText="1"/>
    </xf>
    <xf numFmtId="164" fontId="2" fillId="0" borderId="1" xfId="0" applyNumberFormat="1" applyFont="1" applyBorder="1" applyAlignment="1">
      <alignment horizontal="center" vertical="center" wrapText="1"/>
    </xf>
    <xf numFmtId="0" fontId="1" fillId="0" borderId="2" xfId="0" applyFont="1" applyBorder="1" applyAlignment="1">
      <alignment wrapText="1"/>
    </xf>
    <xf numFmtId="0" fontId="1" fillId="0" borderId="3" xfId="0" applyFont="1" applyBorder="1" applyAlignment="1">
      <alignment wrapText="1"/>
    </xf>
    <xf numFmtId="164" fontId="1" fillId="0" borderId="1" xfId="0" applyNumberFormat="1" applyFont="1" applyBorder="1" applyAlignment="1">
      <alignment horizontal="center" vertical="center" wrapText="1"/>
    </xf>
    <xf numFmtId="164" fontId="1" fillId="0" borderId="2" xfId="0" applyNumberFormat="1" applyFont="1" applyBorder="1" applyAlignment="1">
      <alignment horizontal="center" vertical="center" wrapText="1"/>
    </xf>
    <xf numFmtId="164" fontId="1" fillId="0" borderId="3" xfId="0" applyNumberFormat="1" applyFont="1" applyBorder="1" applyAlignment="1">
      <alignment horizontal="center" vertical="center" wrapText="1"/>
    </xf>
    <xf numFmtId="164" fontId="2" fillId="0" borderId="2" xfId="0" applyNumberFormat="1" applyFont="1" applyBorder="1" applyAlignment="1">
      <alignment horizontal="center" vertical="center" wrapText="1"/>
    </xf>
    <xf numFmtId="164" fontId="2" fillId="0" borderId="3" xfId="0" applyNumberFormat="1" applyFont="1" applyBorder="1" applyAlignment="1">
      <alignment horizontal="center" vertical="center" wrapText="1"/>
    </xf>
    <xf numFmtId="0" fontId="7" fillId="0" borderId="5" xfId="0" applyFont="1" applyBorder="1" applyAlignment="1">
      <alignment horizontal="center" vertical="center" wrapText="1"/>
    </xf>
    <xf numFmtId="0" fontId="9" fillId="2" borderId="5" xfId="0" applyFont="1" applyFill="1" applyBorder="1" applyAlignment="1">
      <alignment horizontal="center" vertical="center" wrapText="1"/>
    </xf>
    <xf numFmtId="0" fontId="9" fillId="2" borderId="5" xfId="0" applyFont="1" applyFill="1" applyBorder="1" applyAlignment="1">
      <alignment horizontal="center" vertical="center"/>
    </xf>
    <xf numFmtId="0" fontId="7" fillId="0" borderId="0" xfId="0" applyFont="1" applyAlignment="1">
      <alignment horizontal="center" vertical="center" wrapText="1"/>
    </xf>
    <xf numFmtId="3" fontId="2" fillId="0" borderId="1" xfId="0" applyNumberFormat="1" applyFont="1" applyBorder="1" applyAlignment="1">
      <alignment horizontal="center" vertical="center" wrapText="1"/>
    </xf>
    <xf numFmtId="3" fontId="1" fillId="0" borderId="2" xfId="0" applyNumberFormat="1" applyFont="1" applyBorder="1" applyAlignment="1">
      <alignment horizontal="center" vertical="center" wrapText="1"/>
    </xf>
    <xf numFmtId="3" fontId="1" fillId="0" borderId="3" xfId="0" applyNumberFormat="1" applyFont="1" applyBorder="1" applyAlignment="1">
      <alignment horizontal="center" vertical="center" wrapText="1"/>
    </xf>
    <xf numFmtId="0" fontId="8" fillId="0" borderId="0" xfId="0" applyFont="1" applyAlignment="1">
      <alignment horizontal="center" vertical="center"/>
    </xf>
    <xf numFmtId="0" fontId="10" fillId="0" borderId="0" xfId="0" applyFont="1" applyAlignment="1">
      <alignment horizontal="center" vertical="center" wrapText="1"/>
    </xf>
    <xf numFmtId="0" fontId="1" fillId="2" borderId="5" xfId="0" applyFont="1" applyFill="1" applyBorder="1" applyAlignment="1">
      <alignment horizontal="center" vertical="center" wrapText="1"/>
    </xf>
    <xf numFmtId="0" fontId="10" fillId="0" borderId="5" xfId="0" applyFont="1" applyBorder="1" applyAlignment="1">
      <alignment horizontal="center" vertical="center" wrapText="1"/>
    </xf>
    <xf numFmtId="3" fontId="17" fillId="0" borderId="2" xfId="0" applyNumberFormat="1" applyFont="1" applyBorder="1" applyAlignment="1">
      <alignment horizontal="center" vertical="center" wrapText="1"/>
    </xf>
    <xf numFmtId="3" fontId="17" fillId="0" borderId="3" xfId="0" applyNumberFormat="1" applyFont="1" applyBorder="1" applyAlignment="1">
      <alignment horizontal="center" vertical="center" wrapText="1"/>
    </xf>
  </cellXfs>
  <cellStyles count="1">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8"/>
  <sheetViews>
    <sheetView tabSelected="1" zoomScaleNormal="100" workbookViewId="0">
      <selection activeCell="F20" sqref="F20"/>
    </sheetView>
  </sheetViews>
  <sheetFormatPr defaultColWidth="9.140625" defaultRowHeight="15" x14ac:dyDescent="0.2"/>
  <cols>
    <col min="1" max="1" width="18.5703125" style="9" bestFit="1" customWidth="1"/>
    <col min="2" max="2" width="17.7109375" style="9" bestFit="1" customWidth="1"/>
    <col min="3" max="3" width="14.5703125" style="9" customWidth="1"/>
    <col min="4" max="4" width="14.7109375" style="9" customWidth="1"/>
    <col min="5" max="5" width="9.28515625" style="9" bestFit="1" customWidth="1"/>
    <col min="6" max="6" width="10.140625" style="9" customWidth="1"/>
    <col min="7" max="7" width="10.28515625" style="9" bestFit="1" customWidth="1"/>
    <col min="8" max="8" width="14.42578125" style="9" bestFit="1" customWidth="1"/>
    <col min="9" max="9" width="13.85546875" style="9" customWidth="1"/>
    <col min="10" max="10" width="10.5703125" style="9" customWidth="1"/>
    <col min="11" max="11" width="16.5703125" style="9" customWidth="1"/>
    <col min="12" max="12" width="17" style="9" bestFit="1" customWidth="1"/>
    <col min="13" max="13" width="24" style="9" bestFit="1" customWidth="1"/>
    <col min="14" max="16384" width="9.140625" style="9"/>
  </cols>
  <sheetData>
    <row r="1" spans="1:12" ht="15.75" customHeight="1" x14ac:dyDescent="0.25">
      <c r="F1" s="40" t="s">
        <v>45</v>
      </c>
    </row>
    <row r="2" spans="1:12" ht="15.75" customHeight="1" x14ac:dyDescent="0.25">
      <c r="F2" s="41" t="s">
        <v>15</v>
      </c>
      <c r="K2" s="42"/>
    </row>
    <row r="3" spans="1:12" ht="7.5" customHeight="1" x14ac:dyDescent="0.25">
      <c r="F3" s="40"/>
    </row>
    <row r="4" spans="1:12" ht="15.75" customHeight="1" x14ac:dyDescent="0.25">
      <c r="F4" s="40" t="s">
        <v>37</v>
      </c>
    </row>
    <row r="5" spans="1:12" ht="15.75" customHeight="1" x14ac:dyDescent="0.25">
      <c r="F5" s="40" t="s">
        <v>30</v>
      </c>
    </row>
    <row r="6" spans="1:12" ht="15.75" customHeight="1" x14ac:dyDescent="0.25">
      <c r="F6" s="40" t="s">
        <v>12</v>
      </c>
    </row>
    <row r="7" spans="1:12" ht="15.75" customHeight="1" x14ac:dyDescent="0.2"/>
    <row r="8" spans="1:12" x14ac:dyDescent="0.2">
      <c r="A8" s="82" t="s">
        <v>0</v>
      </c>
      <c r="B8" s="85" t="s">
        <v>10</v>
      </c>
      <c r="C8" s="85" t="s">
        <v>38</v>
      </c>
      <c r="D8" s="85" t="s">
        <v>8</v>
      </c>
      <c r="E8" s="85" t="s">
        <v>9</v>
      </c>
      <c r="F8" s="93" t="s">
        <v>42</v>
      </c>
      <c r="G8" s="93" t="s">
        <v>43</v>
      </c>
      <c r="H8" s="85" t="s">
        <v>50</v>
      </c>
      <c r="I8" s="90" t="s">
        <v>44</v>
      </c>
      <c r="J8" s="90" t="s">
        <v>18</v>
      </c>
      <c r="K8" s="93" t="s">
        <v>41</v>
      </c>
      <c r="L8" s="79" t="s">
        <v>57</v>
      </c>
    </row>
    <row r="9" spans="1:12" x14ac:dyDescent="0.2">
      <c r="A9" s="83"/>
      <c r="B9" s="86"/>
      <c r="C9" s="86"/>
      <c r="D9" s="88"/>
      <c r="E9" s="88"/>
      <c r="F9" s="94"/>
      <c r="G9" s="94"/>
      <c r="H9" s="91"/>
      <c r="I9" s="96"/>
      <c r="J9" s="88"/>
      <c r="K9" s="94"/>
      <c r="L9" s="80"/>
    </row>
    <row r="10" spans="1:12" ht="39.75" customHeight="1" thickBot="1" x14ac:dyDescent="0.25">
      <c r="A10" s="84"/>
      <c r="B10" s="87"/>
      <c r="C10" s="87"/>
      <c r="D10" s="89"/>
      <c r="E10" s="89"/>
      <c r="F10" s="95"/>
      <c r="G10" s="95"/>
      <c r="H10" s="92"/>
      <c r="I10" s="97"/>
      <c r="J10" s="89"/>
      <c r="K10" s="95"/>
      <c r="L10" s="81"/>
    </row>
    <row r="11" spans="1:12" ht="15.75" thickTop="1" x14ac:dyDescent="0.2">
      <c r="A11" s="1"/>
      <c r="B11" s="1"/>
      <c r="C11" s="1"/>
      <c r="D11" s="1"/>
      <c r="E11" s="1"/>
      <c r="F11" s="2"/>
      <c r="G11" s="2"/>
      <c r="H11" s="1"/>
      <c r="I11" s="3"/>
      <c r="J11" s="3"/>
      <c r="K11" s="2"/>
      <c r="L11" s="4"/>
    </row>
    <row r="12" spans="1:12" x14ac:dyDescent="0.2">
      <c r="A12" s="5" t="s">
        <v>19</v>
      </c>
      <c r="B12" s="5" t="s">
        <v>1</v>
      </c>
      <c r="C12" s="5">
        <v>220</v>
      </c>
      <c r="D12" s="5">
        <v>0.47</v>
      </c>
      <c r="E12" s="5">
        <v>300</v>
      </c>
      <c r="F12" s="60">
        <v>0</v>
      </c>
      <c r="G12" s="62">
        <v>4.54</v>
      </c>
      <c r="H12" s="60">
        <v>1.3</v>
      </c>
      <c r="I12" s="63">
        <v>13.13</v>
      </c>
      <c r="J12" s="61">
        <v>15.099499999999999</v>
      </c>
      <c r="K12" s="6">
        <v>3.2</v>
      </c>
      <c r="L12" s="8">
        <f>(F12-J12)*C12*K12*E12*D12</f>
        <v>-1498836.7680000002</v>
      </c>
    </row>
    <row r="13" spans="1:12" x14ac:dyDescent="0.2">
      <c r="A13" s="5" t="s">
        <v>20</v>
      </c>
      <c r="B13" s="5" t="s">
        <v>2</v>
      </c>
      <c r="C13" s="5">
        <v>6400</v>
      </c>
      <c r="D13" s="5">
        <v>0.47</v>
      </c>
      <c r="E13" s="5">
        <v>1000</v>
      </c>
      <c r="F13" s="60">
        <v>0.8</v>
      </c>
      <c r="G13" s="62">
        <v>5.6</v>
      </c>
      <c r="H13" s="60">
        <v>1.3</v>
      </c>
      <c r="I13" s="63">
        <v>8.4499999999999993</v>
      </c>
      <c r="J13" s="61">
        <v>0.8</v>
      </c>
      <c r="K13" s="6">
        <v>5.3</v>
      </c>
      <c r="L13" s="8">
        <f t="shared" ref="L13:L15" si="0">(F13-J13)*C13*K13*E13*D13</f>
        <v>0</v>
      </c>
    </row>
    <row r="14" spans="1:12" x14ac:dyDescent="0.2">
      <c r="A14" s="5" t="s">
        <v>21</v>
      </c>
      <c r="B14" s="5" t="s">
        <v>3</v>
      </c>
      <c r="C14" s="5">
        <v>1300</v>
      </c>
      <c r="D14" s="5">
        <v>0.47</v>
      </c>
      <c r="E14" s="5">
        <v>500</v>
      </c>
      <c r="F14" s="60">
        <v>0</v>
      </c>
      <c r="G14" s="62">
        <v>3.8</v>
      </c>
      <c r="H14" s="60">
        <v>1</v>
      </c>
      <c r="I14" s="63">
        <v>8.1199999999999992</v>
      </c>
      <c r="J14" s="61">
        <v>0</v>
      </c>
      <c r="K14" s="6">
        <v>8.1</v>
      </c>
      <c r="L14" s="8">
        <f t="shared" si="0"/>
        <v>0</v>
      </c>
    </row>
    <row r="15" spans="1:12" x14ac:dyDescent="0.2">
      <c r="A15" s="5" t="s">
        <v>22</v>
      </c>
      <c r="B15" s="5" t="s">
        <v>4</v>
      </c>
      <c r="C15" s="5">
        <v>1000</v>
      </c>
      <c r="D15" s="5">
        <v>0.47</v>
      </c>
      <c r="E15" s="5">
        <v>500</v>
      </c>
      <c r="F15" s="60">
        <v>6</v>
      </c>
      <c r="G15" s="62">
        <v>5.6</v>
      </c>
      <c r="H15" s="60">
        <v>1.1000000000000001</v>
      </c>
      <c r="I15" s="63">
        <v>6.2</v>
      </c>
      <c r="J15" s="61">
        <v>5.5</v>
      </c>
      <c r="K15" s="6">
        <v>10.199999999999999</v>
      </c>
      <c r="L15" s="8">
        <f t="shared" si="0"/>
        <v>1198500</v>
      </c>
    </row>
    <row r="16" spans="1:12" x14ac:dyDescent="0.2">
      <c r="A16" s="5" t="s">
        <v>23</v>
      </c>
      <c r="B16" s="5" t="s">
        <v>5</v>
      </c>
      <c r="C16" s="5">
        <v>300</v>
      </c>
      <c r="D16" s="5">
        <v>0.47</v>
      </c>
      <c r="E16" s="5">
        <v>1000</v>
      </c>
      <c r="F16" s="60">
        <v>0.8</v>
      </c>
      <c r="G16" s="62">
        <v>0.5</v>
      </c>
      <c r="H16" s="60">
        <v>1.1000000000000001</v>
      </c>
      <c r="I16" s="63">
        <v>6.36</v>
      </c>
      <c r="J16" s="61">
        <v>0.5</v>
      </c>
      <c r="K16" s="6">
        <v>13</v>
      </c>
      <c r="L16" s="8">
        <f>(F16-J16)*C16*K16*E16*D16</f>
        <v>549900.00000000012</v>
      </c>
    </row>
    <row r="17" spans="1:12" x14ac:dyDescent="0.2">
      <c r="B17" s="10"/>
      <c r="F17" s="11"/>
      <c r="G17" s="11"/>
      <c r="I17" s="12"/>
      <c r="J17" s="12"/>
      <c r="K17" s="13"/>
      <c r="L17" s="14"/>
    </row>
    <row r="18" spans="1:12" x14ac:dyDescent="0.2">
      <c r="B18" s="10"/>
      <c r="F18" s="11"/>
      <c r="G18" s="11"/>
      <c r="I18" s="12"/>
      <c r="J18" s="12"/>
      <c r="K18" s="13"/>
      <c r="L18" s="15"/>
    </row>
    <row r="19" spans="1:12" ht="15.75" x14ac:dyDescent="0.25">
      <c r="B19" s="10"/>
      <c r="F19" s="11"/>
      <c r="G19" s="11"/>
      <c r="J19" s="12"/>
      <c r="K19" s="71" t="s">
        <v>7</v>
      </c>
      <c r="L19" s="19">
        <f>SUM(L12:L16)</f>
        <v>249563.23199999996</v>
      </c>
    </row>
    <row r="20" spans="1:12" x14ac:dyDescent="0.2">
      <c r="B20" s="10"/>
      <c r="F20" s="11"/>
      <c r="K20" s="64"/>
      <c r="L20" s="14"/>
    </row>
    <row r="21" spans="1:12" ht="15.75" x14ac:dyDescent="0.2">
      <c r="G21" s="11"/>
      <c r="K21" s="71" t="s">
        <v>61</v>
      </c>
      <c r="L21" s="10"/>
    </row>
    <row r="22" spans="1:12" x14ac:dyDescent="0.2">
      <c r="G22" s="11"/>
      <c r="I22" s="65"/>
      <c r="J22" s="65"/>
      <c r="K22" s="65" t="s">
        <v>60</v>
      </c>
      <c r="L22" s="8">
        <v>74159</v>
      </c>
    </row>
    <row r="23" spans="1:12" x14ac:dyDescent="0.2">
      <c r="A23" s="10"/>
      <c r="B23" s="10"/>
      <c r="C23" s="10"/>
      <c r="D23" s="10"/>
      <c r="E23" s="10"/>
      <c r="F23" s="10"/>
      <c r="G23" s="11"/>
      <c r="I23" s="64"/>
      <c r="J23" s="64"/>
      <c r="K23" s="65" t="s">
        <v>27</v>
      </c>
      <c r="L23" s="8">
        <v>0</v>
      </c>
    </row>
    <row r="24" spans="1:12" x14ac:dyDescent="0.2">
      <c r="A24" s="11"/>
      <c r="B24" s="15"/>
      <c r="C24" s="17"/>
      <c r="D24" s="17"/>
      <c r="E24" s="11"/>
      <c r="I24" s="64"/>
      <c r="J24" s="64"/>
      <c r="K24" s="65" t="s">
        <v>28</v>
      </c>
      <c r="L24" s="8">
        <v>0</v>
      </c>
    </row>
    <row r="25" spans="1:12" x14ac:dyDescent="0.2">
      <c r="A25" s="18"/>
      <c r="B25" s="10"/>
      <c r="C25" s="17"/>
      <c r="D25" s="17"/>
      <c r="E25" s="11"/>
      <c r="H25" s="12"/>
      <c r="I25" s="16"/>
      <c r="J25" s="14"/>
      <c r="K25" s="43"/>
    </row>
    <row r="26" spans="1:12" ht="15.75" x14ac:dyDescent="0.25">
      <c r="A26" s="18"/>
      <c r="B26" s="10"/>
      <c r="C26" s="17"/>
      <c r="D26" s="17"/>
      <c r="E26" s="11"/>
      <c r="H26" s="12"/>
      <c r="I26" s="16"/>
      <c r="J26" s="77" t="s">
        <v>62</v>
      </c>
      <c r="K26" s="78"/>
      <c r="L26" s="19">
        <f>L19-L22+L23-L24</f>
        <v>175404.23199999996</v>
      </c>
    </row>
    <row r="27" spans="1:12" x14ac:dyDescent="0.2">
      <c r="A27" s="18"/>
      <c r="B27" s="15"/>
      <c r="C27" s="17"/>
      <c r="D27" s="17"/>
      <c r="E27" s="11"/>
      <c r="H27" s="12"/>
      <c r="I27" s="16"/>
      <c r="J27" s="14"/>
      <c r="K27" s="65" t="s">
        <v>6</v>
      </c>
      <c r="L27" s="14"/>
    </row>
    <row r="28" spans="1:12" x14ac:dyDescent="0.2">
      <c r="A28" s="18"/>
      <c r="B28" s="20"/>
      <c r="F28" s="11"/>
      <c r="G28" s="11"/>
      <c r="K28" s="13"/>
      <c r="L28" s="14"/>
    </row>
    <row r="29" spans="1:12" x14ac:dyDescent="0.2">
      <c r="A29" s="9" t="s">
        <v>11</v>
      </c>
      <c r="B29" s="10"/>
      <c r="F29" s="11"/>
      <c r="G29" s="11"/>
      <c r="I29" s="12"/>
      <c r="J29" s="12"/>
      <c r="K29" s="13"/>
      <c r="L29" s="14"/>
    </row>
    <row r="30" spans="1:12" x14ac:dyDescent="0.2">
      <c r="A30" s="21"/>
      <c r="B30" s="44"/>
      <c r="C30" s="21"/>
      <c r="D30" s="21"/>
      <c r="E30" s="21"/>
      <c r="F30" s="22"/>
      <c r="G30" s="22"/>
      <c r="H30" s="21"/>
      <c r="I30" s="23"/>
      <c r="J30" s="23"/>
      <c r="K30" s="24"/>
      <c r="L30" s="25"/>
    </row>
    <row r="31" spans="1:12" x14ac:dyDescent="0.2">
      <c r="A31" s="26"/>
      <c r="B31" s="45"/>
      <c r="C31" s="26"/>
      <c r="D31" s="26"/>
      <c r="E31" s="26"/>
      <c r="F31" s="27"/>
      <c r="G31" s="27"/>
      <c r="H31" s="26"/>
      <c r="I31" s="28"/>
      <c r="J31" s="28"/>
      <c r="K31" s="29"/>
      <c r="L31" s="30"/>
    </row>
    <row r="32" spans="1:12" x14ac:dyDescent="0.2">
      <c r="A32" s="26"/>
      <c r="B32" s="45"/>
      <c r="C32" s="26"/>
      <c r="D32" s="26"/>
      <c r="E32" s="26"/>
      <c r="F32" s="27"/>
      <c r="G32" s="27"/>
      <c r="H32" s="26"/>
      <c r="I32" s="28"/>
      <c r="J32" s="28"/>
      <c r="K32" s="29"/>
      <c r="L32" s="30"/>
    </row>
    <row r="33" spans="1:12" ht="15.75" customHeight="1" x14ac:dyDescent="0.2">
      <c r="A33" s="26"/>
      <c r="B33" s="26"/>
      <c r="C33" s="26"/>
      <c r="D33" s="26"/>
      <c r="E33" s="26"/>
      <c r="F33" s="26"/>
      <c r="G33" s="26"/>
      <c r="H33" s="26"/>
      <c r="I33" s="26"/>
      <c r="J33" s="26"/>
      <c r="K33" s="26"/>
      <c r="L33" s="26"/>
    </row>
    <row r="34" spans="1:12" ht="15.75" customHeight="1" x14ac:dyDescent="0.2">
      <c r="A34" s="21"/>
      <c r="B34" s="21"/>
      <c r="C34" s="21"/>
      <c r="D34" s="21"/>
      <c r="E34" s="21"/>
      <c r="F34" s="21"/>
      <c r="G34" s="21"/>
      <c r="H34" s="21"/>
      <c r="I34" s="21"/>
      <c r="J34" s="21"/>
      <c r="K34" s="21"/>
      <c r="L34" s="21"/>
    </row>
    <row r="35" spans="1:12" ht="15.75" customHeight="1" x14ac:dyDescent="0.2"/>
    <row r="36" spans="1:12" ht="15.75" customHeight="1" x14ac:dyDescent="0.2"/>
    <row r="37" spans="1:12" ht="15.75" customHeight="1" x14ac:dyDescent="0.2">
      <c r="K37" s="31" t="s">
        <v>14</v>
      </c>
      <c r="L37" s="21"/>
    </row>
    <row r="38" spans="1:12" ht="15.75" customHeight="1" x14ac:dyDescent="0.2">
      <c r="K38" s="31" t="s">
        <v>13</v>
      </c>
      <c r="L38" s="21"/>
    </row>
    <row r="39" spans="1:12" ht="15.75" customHeight="1" x14ac:dyDescent="0.2"/>
    <row r="40" spans="1:12" ht="15.75" customHeight="1" x14ac:dyDescent="0.2"/>
    <row r="41" spans="1:12" ht="15.75" customHeight="1" x14ac:dyDescent="0.2"/>
    <row r="42" spans="1:12" ht="15.75" customHeight="1" x14ac:dyDescent="0.2"/>
    <row r="43" spans="1:12" ht="15.75" customHeight="1" x14ac:dyDescent="0.2"/>
    <row r="44" spans="1:12" ht="15.75" customHeight="1" x14ac:dyDescent="0.2"/>
    <row r="45" spans="1:12" ht="15.75" customHeight="1" x14ac:dyDescent="0.2"/>
    <row r="46" spans="1:12" ht="15.75" customHeight="1" x14ac:dyDescent="0.2"/>
    <row r="47" spans="1:12" ht="15.75" customHeight="1" x14ac:dyDescent="0.2"/>
    <row r="48" spans="1:12" ht="15.75" customHeight="1" x14ac:dyDescent="0.2"/>
  </sheetData>
  <mergeCells count="13">
    <mergeCell ref="J26:K26"/>
    <mergeCell ref="L8:L10"/>
    <mergeCell ref="A8:A10"/>
    <mergeCell ref="B8:B10"/>
    <mergeCell ref="D8:D10"/>
    <mergeCell ref="J8:J10"/>
    <mergeCell ref="H8:H10"/>
    <mergeCell ref="E8:E10"/>
    <mergeCell ref="C8:C10"/>
    <mergeCell ref="F8:F10"/>
    <mergeCell ref="G8:G10"/>
    <mergeCell ref="I8:I10"/>
    <mergeCell ref="K8:K10"/>
  </mergeCells>
  <printOptions horizontalCentered="1"/>
  <pageMargins left="0.25" right="0.25" top="1" bottom="1" header="0" footer="0"/>
  <pageSetup scale="80" orientation="landscape" horizontalDpi="1200" verticalDpi="12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F21"/>
  <sheetViews>
    <sheetView workbookViewId="0">
      <selection activeCell="F6" sqref="F6:F7"/>
    </sheetView>
  </sheetViews>
  <sheetFormatPr defaultColWidth="30" defaultRowHeight="15" x14ac:dyDescent="0.2"/>
  <cols>
    <col min="1" max="1" width="20.5703125" style="38" customWidth="1"/>
    <col min="2" max="5" width="27.7109375" style="38" customWidth="1"/>
    <col min="6" max="6" width="26.140625" style="38" customWidth="1"/>
    <col min="7" max="16384" width="30" style="38"/>
  </cols>
  <sheetData>
    <row r="1" spans="1:6" ht="15.75" x14ac:dyDescent="0.25">
      <c r="A1" s="32" t="s">
        <v>17</v>
      </c>
      <c r="B1" s="33">
        <v>2024</v>
      </c>
      <c r="D1" s="46"/>
      <c r="F1" s="42"/>
    </row>
    <row r="2" spans="1:6" ht="15.75" x14ac:dyDescent="0.2">
      <c r="A2" s="72" t="s">
        <v>16</v>
      </c>
      <c r="B2" s="72"/>
      <c r="C2" s="72"/>
      <c r="D2" s="72"/>
      <c r="E2" s="72"/>
      <c r="F2" s="72"/>
    </row>
    <row r="3" spans="1:6" ht="6.75" customHeight="1" x14ac:dyDescent="0.25">
      <c r="A3" s="34"/>
      <c r="B3" s="35"/>
      <c r="C3" s="36"/>
      <c r="D3" s="36"/>
    </row>
    <row r="4" spans="1:6" ht="32.25" customHeight="1" x14ac:dyDescent="0.2">
      <c r="A4" s="101" t="s">
        <v>67</v>
      </c>
      <c r="B4" s="101"/>
      <c r="C4" s="101"/>
      <c r="D4" s="101"/>
      <c r="E4" s="101"/>
      <c r="F4" s="101"/>
    </row>
    <row r="5" spans="1:6" ht="13.5" customHeight="1" x14ac:dyDescent="0.25">
      <c r="A5" s="37"/>
      <c r="B5" s="37"/>
      <c r="C5" s="37"/>
      <c r="D5" s="37"/>
      <c r="E5" s="37"/>
      <c r="F5" s="37"/>
    </row>
    <row r="6" spans="1:6" ht="15.75" customHeight="1" x14ac:dyDescent="0.2">
      <c r="A6" s="99" t="s">
        <v>25</v>
      </c>
      <c r="B6" s="99" t="s">
        <v>32</v>
      </c>
      <c r="C6" s="98" t="s">
        <v>31</v>
      </c>
      <c r="D6" s="98"/>
      <c r="E6" s="98"/>
      <c r="F6" s="73" t="s">
        <v>33</v>
      </c>
    </row>
    <row r="7" spans="1:6" s="55" customFormat="1" ht="66" x14ac:dyDescent="0.2">
      <c r="A7" s="100"/>
      <c r="B7" s="99"/>
      <c r="C7" s="50" t="s">
        <v>26</v>
      </c>
      <c r="D7" s="50" t="s">
        <v>46</v>
      </c>
      <c r="E7" s="50" t="s">
        <v>47</v>
      </c>
      <c r="F7" s="73"/>
    </row>
    <row r="8" spans="1:6" s="52" customFormat="1" ht="15.75" x14ac:dyDescent="0.2">
      <c r="A8" s="56">
        <f>B1-5</f>
        <v>2019</v>
      </c>
      <c r="B8" s="57">
        <v>14500</v>
      </c>
      <c r="C8" s="58">
        <v>14500</v>
      </c>
      <c r="D8" s="58">
        <v>0</v>
      </c>
      <c r="E8" s="58">
        <v>0</v>
      </c>
      <c r="F8" s="59">
        <f>B8-C8+D8-E8</f>
        <v>0</v>
      </c>
    </row>
    <row r="9" spans="1:6" s="52" customFormat="1" ht="15.75" x14ac:dyDescent="0.2">
      <c r="A9" s="56">
        <f>B1-4</f>
        <v>2020</v>
      </c>
      <c r="B9" s="57">
        <v>70000</v>
      </c>
      <c r="C9" s="58">
        <v>59659</v>
      </c>
      <c r="D9" s="58">
        <v>0</v>
      </c>
      <c r="E9" s="58">
        <v>0</v>
      </c>
      <c r="F9" s="59">
        <f>B9-C9+D9-E9</f>
        <v>10341</v>
      </c>
    </row>
    <row r="10" spans="1:6" s="52" customFormat="1" ht="15.75" x14ac:dyDescent="0.2">
      <c r="A10" s="56">
        <f>B1-3</f>
        <v>2021</v>
      </c>
      <c r="B10" s="57">
        <v>100000</v>
      </c>
      <c r="C10" s="58">
        <v>0</v>
      </c>
      <c r="D10" s="58">
        <v>0</v>
      </c>
      <c r="E10" s="58">
        <v>0</v>
      </c>
      <c r="F10" s="59">
        <f t="shared" ref="F10:F12" si="0">B10-C10+D10-E10</f>
        <v>100000</v>
      </c>
    </row>
    <row r="11" spans="1:6" s="52" customFormat="1" ht="15.75" x14ac:dyDescent="0.2">
      <c r="A11" s="56">
        <f>B1-2</f>
        <v>2022</v>
      </c>
      <c r="B11" s="57">
        <v>250000</v>
      </c>
      <c r="C11" s="58">
        <v>0</v>
      </c>
      <c r="D11" s="58">
        <v>0</v>
      </c>
      <c r="E11" s="58">
        <v>0</v>
      </c>
      <c r="F11" s="59">
        <f t="shared" si="0"/>
        <v>250000</v>
      </c>
    </row>
    <row r="12" spans="1:6" s="52" customFormat="1" ht="15.75" x14ac:dyDescent="0.2">
      <c r="A12" s="56">
        <f>B1-1</f>
        <v>2023</v>
      </c>
      <c r="B12" s="57">
        <v>1000000</v>
      </c>
      <c r="C12" s="58">
        <v>0</v>
      </c>
      <c r="D12" s="58">
        <v>0</v>
      </c>
      <c r="E12" s="58">
        <v>0</v>
      </c>
      <c r="F12" s="59">
        <f t="shared" si="0"/>
        <v>1000000</v>
      </c>
    </row>
    <row r="14" spans="1:6" s="52" customFormat="1" ht="15.75" x14ac:dyDescent="0.2">
      <c r="B14" s="53" t="s">
        <v>24</v>
      </c>
      <c r="C14" s="54">
        <f>SUM(C8:C12)</f>
        <v>74159</v>
      </c>
      <c r="D14" s="54">
        <f t="shared" ref="D14:E14" si="1">SUM(D8:D12)</f>
        <v>0</v>
      </c>
      <c r="E14" s="54">
        <f t="shared" si="1"/>
        <v>0</v>
      </c>
    </row>
    <row r="16" spans="1:6" ht="18" x14ac:dyDescent="0.2">
      <c r="A16" s="38" t="s">
        <v>48</v>
      </c>
    </row>
    <row r="21" spans="3:4" x14ac:dyDescent="0.2">
      <c r="C21" s="34"/>
      <c r="D21" s="39"/>
    </row>
  </sheetData>
  <mergeCells count="4">
    <mergeCell ref="C6:E6"/>
    <mergeCell ref="B6:B7"/>
    <mergeCell ref="A6:A7"/>
    <mergeCell ref="A4:F4"/>
  </mergeCells>
  <printOptions horizontalCentered="1"/>
  <pageMargins left="0.25" right="0.25" top="0.25" bottom="0.25" header="0" footer="0"/>
  <pageSetup scale="90"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E48235-CA0C-43C8-B3A7-36D242EE8A9D}">
  <sheetPr>
    <pageSetUpPr fitToPage="1"/>
  </sheetPr>
  <dimension ref="A1:L48"/>
  <sheetViews>
    <sheetView zoomScaleNormal="100" workbookViewId="0">
      <selection activeCell="I20" sqref="I20"/>
    </sheetView>
  </sheetViews>
  <sheetFormatPr defaultColWidth="9.140625" defaultRowHeight="15" x14ac:dyDescent="0.2"/>
  <cols>
    <col min="1" max="1" width="19" style="9" bestFit="1" customWidth="1"/>
    <col min="2" max="2" width="17.7109375" style="9" bestFit="1" customWidth="1"/>
    <col min="3" max="3" width="14.5703125" style="9" customWidth="1"/>
    <col min="4" max="4" width="14.7109375" style="9" customWidth="1"/>
    <col min="5" max="5" width="9.140625" style="9"/>
    <col min="6" max="6" width="11.5703125" style="9" customWidth="1"/>
    <col min="7" max="7" width="10.85546875" style="9" customWidth="1"/>
    <col min="8" max="8" width="15.42578125" style="9" customWidth="1"/>
    <col min="9" max="9" width="14.85546875" style="9" customWidth="1"/>
    <col min="10" max="10" width="10.5703125" style="9" customWidth="1"/>
    <col min="11" max="11" width="16.5703125" style="9" customWidth="1"/>
    <col min="12" max="12" width="15.7109375" style="74" customWidth="1"/>
    <col min="13" max="13" width="24" style="9" bestFit="1" customWidth="1"/>
    <col min="14" max="16384" width="9.140625" style="9"/>
  </cols>
  <sheetData>
    <row r="1" spans="1:12" ht="15.75" customHeight="1" x14ac:dyDescent="0.25">
      <c r="F1" s="40" t="s">
        <v>45</v>
      </c>
    </row>
    <row r="2" spans="1:12" ht="15.75" customHeight="1" x14ac:dyDescent="0.25">
      <c r="F2" s="41" t="s">
        <v>15</v>
      </c>
      <c r="K2" s="42"/>
    </row>
    <row r="3" spans="1:12" ht="7.5" customHeight="1" x14ac:dyDescent="0.25">
      <c r="F3" s="40"/>
    </row>
    <row r="4" spans="1:12" ht="15.75" customHeight="1" x14ac:dyDescent="0.25">
      <c r="F4" s="40" t="s">
        <v>37</v>
      </c>
    </row>
    <row r="5" spans="1:12" ht="15.75" customHeight="1" x14ac:dyDescent="0.25">
      <c r="F5" s="40" t="s">
        <v>29</v>
      </c>
    </row>
    <row r="6" spans="1:12" ht="15.75" customHeight="1" x14ac:dyDescent="0.25">
      <c r="F6" s="40" t="s">
        <v>12</v>
      </c>
    </row>
    <row r="7" spans="1:12" ht="15.75" customHeight="1" x14ac:dyDescent="0.2"/>
    <row r="8" spans="1:12" s="43" customFormat="1" ht="47.25" customHeight="1" x14ac:dyDescent="0.2">
      <c r="A8" s="82" t="s">
        <v>0</v>
      </c>
      <c r="B8" s="85" t="s">
        <v>10</v>
      </c>
      <c r="C8" s="85" t="s">
        <v>38</v>
      </c>
      <c r="D8" s="85" t="s">
        <v>8</v>
      </c>
      <c r="E8" s="85" t="s">
        <v>9</v>
      </c>
      <c r="F8" s="93" t="s">
        <v>39</v>
      </c>
      <c r="G8" s="93" t="s">
        <v>40</v>
      </c>
      <c r="H8" s="85" t="s">
        <v>49</v>
      </c>
      <c r="I8" s="90" t="s">
        <v>63</v>
      </c>
      <c r="J8" s="90" t="s">
        <v>18</v>
      </c>
      <c r="K8" s="93" t="s">
        <v>41</v>
      </c>
      <c r="L8" s="102" t="s">
        <v>64</v>
      </c>
    </row>
    <row r="9" spans="1:12" s="43" customFormat="1" x14ac:dyDescent="0.2">
      <c r="A9" s="83"/>
      <c r="B9" s="86"/>
      <c r="C9" s="86"/>
      <c r="D9" s="88"/>
      <c r="E9" s="88"/>
      <c r="F9" s="94"/>
      <c r="G9" s="94"/>
      <c r="H9" s="86"/>
      <c r="I9" s="96"/>
      <c r="J9" s="88"/>
      <c r="K9" s="94"/>
      <c r="L9" s="103"/>
    </row>
    <row r="10" spans="1:12" s="43" customFormat="1" ht="15.75" thickBot="1" x14ac:dyDescent="0.25">
      <c r="A10" s="84"/>
      <c r="B10" s="87"/>
      <c r="C10" s="87"/>
      <c r="D10" s="89"/>
      <c r="E10" s="89"/>
      <c r="F10" s="95"/>
      <c r="G10" s="95"/>
      <c r="H10" s="87"/>
      <c r="I10" s="97"/>
      <c r="J10" s="89"/>
      <c r="K10" s="95"/>
      <c r="L10" s="104"/>
    </row>
    <row r="11" spans="1:12" ht="15.75" thickTop="1" x14ac:dyDescent="0.2">
      <c r="A11" s="1"/>
      <c r="B11" s="1"/>
      <c r="C11" s="1"/>
      <c r="D11" s="1"/>
      <c r="E11" s="1"/>
      <c r="F11" s="2"/>
      <c r="G11" s="2"/>
      <c r="H11" s="1"/>
      <c r="I11" s="3"/>
      <c r="J11" s="3"/>
      <c r="K11" s="2"/>
      <c r="L11" s="4"/>
    </row>
    <row r="12" spans="1:12" x14ac:dyDescent="0.2">
      <c r="A12" s="5" t="s">
        <v>19</v>
      </c>
      <c r="B12" s="5" t="s">
        <v>1</v>
      </c>
      <c r="C12" s="5">
        <v>1000</v>
      </c>
      <c r="D12" s="5">
        <v>0.47</v>
      </c>
      <c r="E12" s="5">
        <v>250</v>
      </c>
      <c r="F12" s="6">
        <v>549</v>
      </c>
      <c r="G12" s="60">
        <v>109.1</v>
      </c>
      <c r="H12" s="60">
        <v>1</v>
      </c>
      <c r="I12" s="61">
        <v>109.1</v>
      </c>
      <c r="J12" s="7">
        <v>530</v>
      </c>
      <c r="K12" s="6">
        <v>3.2</v>
      </c>
      <c r="L12" s="8">
        <f>(F12-J12)*C12*K12*E12*D12</f>
        <v>7144000</v>
      </c>
    </row>
    <row r="13" spans="1:12" x14ac:dyDescent="0.2">
      <c r="A13" s="5" t="s">
        <v>20</v>
      </c>
      <c r="B13" s="5" t="s">
        <v>2</v>
      </c>
      <c r="C13" s="5">
        <v>600</v>
      </c>
      <c r="D13" s="5">
        <v>0.47</v>
      </c>
      <c r="E13" s="5">
        <v>250</v>
      </c>
      <c r="F13" s="6">
        <v>549</v>
      </c>
      <c r="G13" s="60">
        <v>206.5</v>
      </c>
      <c r="H13" s="60">
        <v>1</v>
      </c>
      <c r="I13" s="61">
        <v>206.5</v>
      </c>
      <c r="J13" s="7">
        <v>540</v>
      </c>
      <c r="K13" s="6">
        <v>5.3</v>
      </c>
      <c r="L13" s="8">
        <f>(F13-J13)*C13*K13*E13*D13</f>
        <v>3362850</v>
      </c>
    </row>
    <row r="14" spans="1:12" x14ac:dyDescent="0.2">
      <c r="A14" s="5" t="s">
        <v>21</v>
      </c>
      <c r="B14" s="5" t="s">
        <v>3</v>
      </c>
      <c r="C14" s="5">
        <v>1300</v>
      </c>
      <c r="D14" s="5">
        <v>0.47</v>
      </c>
      <c r="E14" s="5">
        <v>500</v>
      </c>
      <c r="F14" s="6">
        <v>549</v>
      </c>
      <c r="G14" s="60">
        <v>150.80000000000001</v>
      </c>
      <c r="H14" s="60">
        <v>1</v>
      </c>
      <c r="I14" s="61">
        <v>150.80000000000001</v>
      </c>
      <c r="J14" s="7">
        <v>549</v>
      </c>
      <c r="K14" s="6">
        <v>8.1</v>
      </c>
      <c r="L14" s="8">
        <f>(F14-J14)*C14*K14*E14*D14</f>
        <v>0</v>
      </c>
    </row>
    <row r="15" spans="1:12" x14ac:dyDescent="0.2">
      <c r="A15" s="5" t="s">
        <v>22</v>
      </c>
      <c r="B15" s="5" t="s">
        <v>4</v>
      </c>
      <c r="C15" s="5">
        <v>1000</v>
      </c>
      <c r="D15" s="5">
        <v>0.47</v>
      </c>
      <c r="E15" s="5">
        <v>500</v>
      </c>
      <c r="F15" s="6">
        <v>549</v>
      </c>
      <c r="G15" s="60">
        <v>152.6</v>
      </c>
      <c r="H15" s="60">
        <v>1</v>
      </c>
      <c r="I15" s="61">
        <v>152.6</v>
      </c>
      <c r="J15" s="7">
        <v>549</v>
      </c>
      <c r="K15" s="6">
        <v>10.199999999999999</v>
      </c>
      <c r="L15" s="8">
        <f>(F15-J15)*C15*K15*E15*D15</f>
        <v>0</v>
      </c>
    </row>
    <row r="16" spans="1:12" x14ac:dyDescent="0.2">
      <c r="A16" s="5" t="s">
        <v>23</v>
      </c>
      <c r="B16" s="5" t="s">
        <v>5</v>
      </c>
      <c r="C16" s="5">
        <v>300</v>
      </c>
      <c r="D16" s="5">
        <v>0.47</v>
      </c>
      <c r="E16" s="5">
        <v>1000</v>
      </c>
      <c r="F16" s="6">
        <v>549</v>
      </c>
      <c r="G16" s="60">
        <v>158.30000000000001</v>
      </c>
      <c r="H16" s="60">
        <v>1</v>
      </c>
      <c r="I16" s="61">
        <v>158.30000000000001</v>
      </c>
      <c r="J16" s="7">
        <v>549</v>
      </c>
      <c r="K16" s="6">
        <v>13</v>
      </c>
      <c r="L16" s="8">
        <f>(F16-J16)*C16*K16*E16*D16</f>
        <v>0</v>
      </c>
    </row>
    <row r="17" spans="1:12" x14ac:dyDescent="0.2">
      <c r="B17" s="10"/>
      <c r="F17" s="11"/>
      <c r="G17" s="11"/>
      <c r="I17" s="12"/>
      <c r="J17" s="12"/>
      <c r="K17" s="13"/>
      <c r="L17" s="14"/>
    </row>
    <row r="18" spans="1:12" x14ac:dyDescent="0.2">
      <c r="B18" s="10"/>
      <c r="F18" s="11"/>
      <c r="G18" s="11"/>
      <c r="I18" s="12"/>
      <c r="J18" s="12"/>
      <c r="K18" s="13"/>
      <c r="L18" s="15"/>
    </row>
    <row r="19" spans="1:12" ht="15.75" x14ac:dyDescent="0.25">
      <c r="B19" s="10"/>
      <c r="F19" s="11"/>
      <c r="G19" s="11"/>
      <c r="J19" s="66"/>
      <c r="K19" s="71" t="s">
        <v>7</v>
      </c>
      <c r="L19" s="19">
        <f>SUM(L12:L16)</f>
        <v>10506850</v>
      </c>
    </row>
    <row r="20" spans="1:12" x14ac:dyDescent="0.2">
      <c r="B20" s="10"/>
      <c r="F20" s="11"/>
      <c r="J20" s="43"/>
      <c r="K20" s="64"/>
      <c r="L20" s="14"/>
    </row>
    <row r="21" spans="1:12" ht="15.75" x14ac:dyDescent="0.2">
      <c r="G21" s="11"/>
      <c r="I21" s="12"/>
      <c r="J21" s="43"/>
      <c r="K21" s="71" t="s">
        <v>61</v>
      </c>
      <c r="L21" s="15"/>
    </row>
    <row r="22" spans="1:12" x14ac:dyDescent="0.2">
      <c r="G22" s="11"/>
      <c r="I22" s="12"/>
      <c r="J22" s="43"/>
      <c r="K22" s="65" t="s">
        <v>60</v>
      </c>
      <c r="L22" s="8">
        <v>0</v>
      </c>
    </row>
    <row r="23" spans="1:12" x14ac:dyDescent="0.2">
      <c r="A23" s="10"/>
      <c r="B23" s="10"/>
      <c r="C23" s="10"/>
      <c r="D23" s="10"/>
      <c r="E23" s="10"/>
      <c r="F23" s="10"/>
      <c r="G23" s="11"/>
      <c r="J23" s="66"/>
      <c r="K23" s="65" t="s">
        <v>27</v>
      </c>
      <c r="L23" s="8">
        <v>0</v>
      </c>
    </row>
    <row r="24" spans="1:12" x14ac:dyDescent="0.2">
      <c r="A24" s="11"/>
      <c r="B24" s="15"/>
      <c r="C24" s="17"/>
      <c r="D24" s="17"/>
      <c r="E24" s="11"/>
      <c r="H24" s="12"/>
      <c r="I24" s="12"/>
      <c r="J24" s="66"/>
      <c r="K24" s="65" t="s">
        <v>28</v>
      </c>
      <c r="L24" s="8">
        <v>0</v>
      </c>
    </row>
    <row r="25" spans="1:12" x14ac:dyDescent="0.2">
      <c r="A25" s="18"/>
      <c r="B25" s="10"/>
      <c r="C25" s="17"/>
      <c r="D25" s="17"/>
      <c r="E25" s="11"/>
      <c r="H25" s="12"/>
      <c r="I25" s="16"/>
      <c r="J25" s="67"/>
      <c r="K25" s="43"/>
    </row>
    <row r="26" spans="1:12" ht="15.75" x14ac:dyDescent="0.25">
      <c r="A26" s="18"/>
      <c r="B26" s="10"/>
      <c r="C26" s="17"/>
      <c r="D26" s="17"/>
      <c r="E26" s="11"/>
      <c r="H26" s="12"/>
      <c r="I26" s="16"/>
      <c r="J26" s="77" t="s">
        <v>62</v>
      </c>
      <c r="K26" s="78"/>
      <c r="L26" s="19">
        <f>L19-L22+L23-L24</f>
        <v>10506850</v>
      </c>
    </row>
    <row r="27" spans="1:12" x14ac:dyDescent="0.2">
      <c r="A27" s="18"/>
      <c r="B27" s="15"/>
      <c r="C27" s="17"/>
      <c r="D27" s="17"/>
      <c r="E27" s="11"/>
      <c r="H27" s="12"/>
      <c r="I27" s="16"/>
      <c r="J27" s="67"/>
      <c r="K27" s="65" t="s">
        <v>6</v>
      </c>
      <c r="L27" s="14"/>
    </row>
    <row r="28" spans="1:12" x14ac:dyDescent="0.2">
      <c r="A28" s="18"/>
      <c r="B28" s="20"/>
      <c r="F28" s="11"/>
      <c r="G28" s="11"/>
      <c r="K28" s="13"/>
      <c r="L28" s="14"/>
    </row>
    <row r="29" spans="1:12" x14ac:dyDescent="0.2">
      <c r="A29" s="9" t="s">
        <v>11</v>
      </c>
      <c r="B29" s="10"/>
      <c r="F29" s="11"/>
      <c r="G29" s="11"/>
      <c r="I29" s="12"/>
      <c r="J29" s="12"/>
      <c r="K29" s="13"/>
      <c r="L29" s="14"/>
    </row>
    <row r="30" spans="1:12" x14ac:dyDescent="0.2">
      <c r="A30" s="21"/>
      <c r="B30" s="44"/>
      <c r="C30" s="21"/>
      <c r="D30" s="21"/>
      <c r="E30" s="21"/>
      <c r="F30" s="22"/>
      <c r="G30" s="22"/>
      <c r="H30" s="21"/>
      <c r="I30" s="23"/>
      <c r="J30" s="23"/>
      <c r="K30" s="24"/>
      <c r="L30" s="25"/>
    </row>
    <row r="31" spans="1:12" x14ac:dyDescent="0.2">
      <c r="A31" s="26"/>
      <c r="B31" s="45"/>
      <c r="C31" s="26"/>
      <c r="D31" s="26"/>
      <c r="E31" s="26"/>
      <c r="F31" s="27"/>
      <c r="G31" s="27"/>
      <c r="H31" s="26"/>
      <c r="I31" s="28"/>
      <c r="J31" s="28"/>
      <c r="K31" s="29"/>
      <c r="L31" s="30"/>
    </row>
    <row r="32" spans="1:12" x14ac:dyDescent="0.2">
      <c r="A32" s="26"/>
      <c r="B32" s="45"/>
      <c r="C32" s="26"/>
      <c r="D32" s="26"/>
      <c r="E32" s="26"/>
      <c r="F32" s="27"/>
      <c r="G32" s="27"/>
      <c r="H32" s="26"/>
      <c r="I32" s="28"/>
      <c r="J32" s="28"/>
      <c r="K32" s="29"/>
      <c r="L32" s="30"/>
    </row>
    <row r="33" spans="1:12" ht="15.75" customHeight="1" x14ac:dyDescent="0.2">
      <c r="A33" s="26"/>
      <c r="B33" s="26"/>
      <c r="C33" s="26"/>
      <c r="D33" s="26"/>
      <c r="E33" s="26"/>
      <c r="F33" s="26"/>
      <c r="G33" s="26"/>
      <c r="H33" s="26"/>
      <c r="I33" s="26"/>
      <c r="J33" s="26"/>
      <c r="K33" s="26"/>
      <c r="L33" s="75"/>
    </row>
    <row r="34" spans="1:12" ht="15.75" customHeight="1" x14ac:dyDescent="0.2">
      <c r="A34" s="21"/>
      <c r="B34" s="21"/>
      <c r="C34" s="21"/>
      <c r="D34" s="21"/>
      <c r="E34" s="21"/>
      <c r="F34" s="21"/>
      <c r="G34" s="21"/>
      <c r="H34" s="21"/>
      <c r="I34" s="21"/>
      <c r="J34" s="21"/>
      <c r="K34" s="21"/>
      <c r="L34" s="76"/>
    </row>
    <row r="35" spans="1:12" ht="15.75" customHeight="1" x14ac:dyDescent="0.2"/>
    <row r="36" spans="1:12" ht="15.75" customHeight="1" x14ac:dyDescent="0.2"/>
    <row r="37" spans="1:12" ht="15.75" customHeight="1" x14ac:dyDescent="0.2">
      <c r="K37" s="31" t="s">
        <v>14</v>
      </c>
      <c r="L37" s="76"/>
    </row>
    <row r="38" spans="1:12" ht="15.75" customHeight="1" x14ac:dyDescent="0.2">
      <c r="K38" s="31" t="s">
        <v>13</v>
      </c>
      <c r="L38" s="76"/>
    </row>
    <row r="39" spans="1:12" ht="15.75" customHeight="1" x14ac:dyDescent="0.2"/>
    <row r="40" spans="1:12" ht="15.75" customHeight="1" x14ac:dyDescent="0.2"/>
    <row r="41" spans="1:12" ht="15.75" customHeight="1" x14ac:dyDescent="0.2"/>
    <row r="42" spans="1:12" ht="15.75" customHeight="1" x14ac:dyDescent="0.2"/>
    <row r="43" spans="1:12" ht="15.75" customHeight="1" x14ac:dyDescent="0.2"/>
    <row r="44" spans="1:12" ht="15.75" customHeight="1" x14ac:dyDescent="0.2"/>
    <row r="45" spans="1:12" ht="15.75" customHeight="1" x14ac:dyDescent="0.2"/>
    <row r="46" spans="1:12" ht="15.75" customHeight="1" x14ac:dyDescent="0.2"/>
    <row r="47" spans="1:12" ht="15.75" customHeight="1" x14ac:dyDescent="0.2"/>
    <row r="48" spans="1:12" ht="15.75" customHeight="1" x14ac:dyDescent="0.2"/>
  </sheetData>
  <mergeCells count="13">
    <mergeCell ref="J26:K26"/>
    <mergeCell ref="L8:L10"/>
    <mergeCell ref="A8:A10"/>
    <mergeCell ref="B8:B10"/>
    <mergeCell ref="D8:D10"/>
    <mergeCell ref="E8:E10"/>
    <mergeCell ref="H8:H10"/>
    <mergeCell ref="J8:J10"/>
    <mergeCell ref="C8:C10"/>
    <mergeCell ref="F8:F10"/>
    <mergeCell ref="G8:G10"/>
    <mergeCell ref="I8:I10"/>
    <mergeCell ref="K8:K10"/>
  </mergeCells>
  <printOptions horizontalCentered="1"/>
  <pageMargins left="0.25" right="0.25" top="1" bottom="1" header="0" footer="0"/>
  <pageSetup scale="80" orientation="landscape" horizontalDpi="1200" verticalDpi="12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D27379-83DE-4DBF-8432-93EB1047AF46}">
  <sheetPr>
    <pageSetUpPr fitToPage="1"/>
  </sheetPr>
  <dimension ref="A1:F21"/>
  <sheetViews>
    <sheetView workbookViewId="0">
      <selection activeCell="A2" sqref="A2:F2"/>
    </sheetView>
  </sheetViews>
  <sheetFormatPr defaultColWidth="30" defaultRowHeight="15" x14ac:dyDescent="0.2"/>
  <cols>
    <col min="1" max="1" width="13.28515625" style="38" bestFit="1" customWidth="1"/>
    <col min="2" max="5" width="27.7109375" style="38" customWidth="1"/>
    <col min="6" max="6" width="25.28515625" style="38" customWidth="1"/>
    <col min="7" max="16384" width="30" style="38"/>
  </cols>
  <sheetData>
    <row r="1" spans="1:6" ht="15.75" x14ac:dyDescent="0.25">
      <c r="A1" s="51" t="s">
        <v>17</v>
      </c>
      <c r="B1" s="33">
        <v>2024</v>
      </c>
      <c r="D1" s="46"/>
      <c r="F1" s="42"/>
    </row>
    <row r="2" spans="1:6" ht="15.75" x14ac:dyDescent="0.2">
      <c r="A2" s="105" t="s">
        <v>16</v>
      </c>
      <c r="B2" s="105"/>
      <c r="C2" s="105"/>
      <c r="D2" s="105"/>
      <c r="E2" s="105"/>
      <c r="F2" s="105"/>
    </row>
    <row r="3" spans="1:6" ht="6.75" customHeight="1" x14ac:dyDescent="0.25">
      <c r="A3" s="34"/>
      <c r="B3" s="35"/>
      <c r="C3" s="36"/>
      <c r="D3" s="36"/>
    </row>
    <row r="4" spans="1:6" ht="32.25" customHeight="1" x14ac:dyDescent="0.2">
      <c r="A4" s="106" t="s">
        <v>68</v>
      </c>
      <c r="B4" s="106"/>
      <c r="C4" s="106"/>
      <c r="D4" s="106"/>
      <c r="E4" s="106"/>
      <c r="F4" s="106"/>
    </row>
    <row r="5" spans="1:6" ht="13.5" customHeight="1" x14ac:dyDescent="0.25">
      <c r="A5" s="37"/>
      <c r="B5" s="37"/>
      <c r="C5" s="37"/>
      <c r="D5" s="37"/>
      <c r="E5" s="37"/>
      <c r="F5" s="37"/>
    </row>
    <row r="6" spans="1:6" ht="15.75" x14ac:dyDescent="0.2">
      <c r="A6" s="99" t="s">
        <v>25</v>
      </c>
      <c r="B6" s="107" t="s">
        <v>34</v>
      </c>
      <c r="C6" s="108" t="s">
        <v>35</v>
      </c>
      <c r="D6" s="108"/>
      <c r="E6" s="108"/>
      <c r="F6" s="107" t="s">
        <v>36</v>
      </c>
    </row>
    <row r="7" spans="1:6" s="36" customFormat="1" ht="66" x14ac:dyDescent="0.25">
      <c r="A7" s="100"/>
      <c r="B7" s="107"/>
      <c r="C7" s="50" t="s">
        <v>26</v>
      </c>
      <c r="D7" s="50" t="s">
        <v>46</v>
      </c>
      <c r="E7" s="50" t="s">
        <v>47</v>
      </c>
      <c r="F7" s="107"/>
    </row>
    <row r="8" spans="1:6" ht="15.75" x14ac:dyDescent="0.25">
      <c r="A8" s="5">
        <f>B1-5</f>
        <v>2019</v>
      </c>
      <c r="B8" s="47">
        <v>14500</v>
      </c>
      <c r="C8" s="48">
        <v>14500</v>
      </c>
      <c r="D8" s="48">
        <v>0</v>
      </c>
      <c r="E8" s="48">
        <v>0</v>
      </c>
      <c r="F8" s="49">
        <f>B8-C8+D8-E8</f>
        <v>0</v>
      </c>
    </row>
    <row r="9" spans="1:6" ht="15.75" x14ac:dyDescent="0.25">
      <c r="A9" s="5">
        <f>B1-4</f>
        <v>2020</v>
      </c>
      <c r="B9" s="47">
        <v>70000</v>
      </c>
      <c r="C9" s="48">
        <v>59659</v>
      </c>
      <c r="D9" s="48">
        <v>0</v>
      </c>
      <c r="E9" s="48">
        <v>0</v>
      </c>
      <c r="F9" s="49">
        <f t="shared" ref="F9:F12" si="0">B9-C9+D9-E9</f>
        <v>10341</v>
      </c>
    </row>
    <row r="10" spans="1:6" ht="15.75" x14ac:dyDescent="0.25">
      <c r="A10" s="5">
        <f>B1-3</f>
        <v>2021</v>
      </c>
      <c r="B10" s="47">
        <v>100000</v>
      </c>
      <c r="C10" s="48">
        <v>0</v>
      </c>
      <c r="D10" s="48">
        <v>0</v>
      </c>
      <c r="E10" s="48">
        <v>0</v>
      </c>
      <c r="F10" s="49">
        <f t="shared" si="0"/>
        <v>100000</v>
      </c>
    </row>
    <row r="11" spans="1:6" ht="15.75" x14ac:dyDescent="0.25">
      <c r="A11" s="5">
        <f>B1-2</f>
        <v>2022</v>
      </c>
      <c r="B11" s="47">
        <v>250000</v>
      </c>
      <c r="C11" s="48">
        <v>0</v>
      </c>
      <c r="D11" s="48">
        <v>0</v>
      </c>
      <c r="E11" s="48">
        <v>0</v>
      </c>
      <c r="F11" s="49">
        <f t="shared" si="0"/>
        <v>250000</v>
      </c>
    </row>
    <row r="12" spans="1:6" ht="15.75" x14ac:dyDescent="0.25">
      <c r="A12" s="5">
        <f>B1-1</f>
        <v>2023</v>
      </c>
      <c r="B12" s="47">
        <v>1000000</v>
      </c>
      <c r="C12" s="48">
        <v>0</v>
      </c>
      <c r="D12" s="48">
        <v>0</v>
      </c>
      <c r="E12" s="48">
        <v>0</v>
      </c>
      <c r="F12" s="49">
        <f t="shared" si="0"/>
        <v>1000000</v>
      </c>
    </row>
    <row r="14" spans="1:6" s="52" customFormat="1" ht="15.75" x14ac:dyDescent="0.2">
      <c r="B14" s="53" t="s">
        <v>24</v>
      </c>
      <c r="C14" s="54">
        <f>SUM(C8:C12)</f>
        <v>74159</v>
      </c>
      <c r="D14" s="54">
        <f t="shared" ref="D14:E14" si="1">SUM(D8:D12)</f>
        <v>0</v>
      </c>
      <c r="E14" s="54">
        <f t="shared" si="1"/>
        <v>0</v>
      </c>
    </row>
    <row r="16" spans="1:6" ht="18" x14ac:dyDescent="0.2">
      <c r="A16" s="52" t="s">
        <v>48</v>
      </c>
    </row>
    <row r="21" spans="3:4" x14ac:dyDescent="0.2">
      <c r="C21" s="34"/>
      <c r="D21" s="39"/>
    </row>
  </sheetData>
  <mergeCells count="6">
    <mergeCell ref="A2:F2"/>
    <mergeCell ref="A4:F4"/>
    <mergeCell ref="A6:A7"/>
    <mergeCell ref="B6:B7"/>
    <mergeCell ref="C6:E6"/>
    <mergeCell ref="F6:F7"/>
  </mergeCells>
  <printOptions horizontalCentered="1"/>
  <pageMargins left="0.25" right="0.25" top="0.25" bottom="0.25" header="0" footer="0"/>
  <pageSetup scale="90"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BF7109-1053-4C8B-A15C-B007333CFD01}">
  <sheetPr>
    <pageSetUpPr fitToPage="1"/>
  </sheetPr>
  <dimension ref="A1:L48"/>
  <sheetViews>
    <sheetView zoomScaleNormal="100" workbookViewId="0">
      <selection activeCell="G27" sqref="G27"/>
    </sheetView>
  </sheetViews>
  <sheetFormatPr defaultColWidth="9.140625" defaultRowHeight="15" x14ac:dyDescent="0.2"/>
  <cols>
    <col min="1" max="1" width="19" style="9" bestFit="1" customWidth="1"/>
    <col min="2" max="2" width="17.7109375" style="9" bestFit="1" customWidth="1"/>
    <col min="3" max="3" width="14.5703125" style="9" customWidth="1"/>
    <col min="4" max="4" width="14.7109375" style="9" customWidth="1"/>
    <col min="5" max="5" width="9.140625" style="9"/>
    <col min="6" max="6" width="11.5703125" style="9" customWidth="1"/>
    <col min="7" max="7" width="10.85546875" style="9" customWidth="1"/>
    <col min="8" max="8" width="15.42578125" style="9" customWidth="1"/>
    <col min="9" max="9" width="14.85546875" style="9" customWidth="1"/>
    <col min="10" max="10" width="10.5703125" style="9" customWidth="1"/>
    <col min="11" max="11" width="16.5703125" style="9" customWidth="1"/>
    <col min="12" max="12" width="14.5703125" style="74" customWidth="1"/>
    <col min="13" max="13" width="24" style="9" bestFit="1" customWidth="1"/>
    <col min="14" max="16384" width="9.140625" style="9"/>
  </cols>
  <sheetData>
    <row r="1" spans="1:12" ht="15.75" customHeight="1" x14ac:dyDescent="0.25">
      <c r="F1" s="40" t="s">
        <v>45</v>
      </c>
    </row>
    <row r="2" spans="1:12" ht="15.75" customHeight="1" x14ac:dyDescent="0.25">
      <c r="F2" s="41" t="s">
        <v>15</v>
      </c>
      <c r="K2" s="42"/>
    </row>
    <row r="3" spans="1:12" ht="7.5" customHeight="1" x14ac:dyDescent="0.25">
      <c r="F3" s="40"/>
    </row>
    <row r="4" spans="1:12" ht="15.75" customHeight="1" x14ac:dyDescent="0.25">
      <c r="F4" s="40" t="s">
        <v>37</v>
      </c>
    </row>
    <row r="5" spans="1:12" ht="15.75" customHeight="1" x14ac:dyDescent="0.25">
      <c r="F5" s="40" t="s">
        <v>51</v>
      </c>
    </row>
    <row r="6" spans="1:12" ht="15.75" customHeight="1" x14ac:dyDescent="0.25">
      <c r="F6" s="40" t="s">
        <v>12</v>
      </c>
    </row>
    <row r="7" spans="1:12" ht="15.75" customHeight="1" x14ac:dyDescent="0.2"/>
    <row r="8" spans="1:12" s="43" customFormat="1" ht="47.25" customHeight="1" x14ac:dyDescent="0.2">
      <c r="A8" s="82" t="s">
        <v>0</v>
      </c>
      <c r="B8" s="85" t="s">
        <v>10</v>
      </c>
      <c r="C8" s="85" t="s">
        <v>38</v>
      </c>
      <c r="D8" s="85" t="s">
        <v>8</v>
      </c>
      <c r="E8" s="85" t="s">
        <v>9</v>
      </c>
      <c r="F8" s="93" t="s">
        <v>52</v>
      </c>
      <c r="G8" s="93" t="s">
        <v>53</v>
      </c>
      <c r="H8" s="85" t="s">
        <v>49</v>
      </c>
      <c r="I8" s="90" t="s">
        <v>65</v>
      </c>
      <c r="J8" s="90" t="s">
        <v>18</v>
      </c>
      <c r="K8" s="93" t="s">
        <v>41</v>
      </c>
      <c r="L8" s="79" t="s">
        <v>66</v>
      </c>
    </row>
    <row r="9" spans="1:12" s="43" customFormat="1" x14ac:dyDescent="0.2">
      <c r="A9" s="83"/>
      <c r="B9" s="86"/>
      <c r="C9" s="86"/>
      <c r="D9" s="88"/>
      <c r="E9" s="88"/>
      <c r="F9" s="94"/>
      <c r="G9" s="94"/>
      <c r="H9" s="86"/>
      <c r="I9" s="96"/>
      <c r="J9" s="88"/>
      <c r="K9" s="94"/>
      <c r="L9" s="109"/>
    </row>
    <row r="10" spans="1:12" s="43" customFormat="1" ht="15.75" thickBot="1" x14ac:dyDescent="0.25">
      <c r="A10" s="84"/>
      <c r="B10" s="87"/>
      <c r="C10" s="87"/>
      <c r="D10" s="89"/>
      <c r="E10" s="89"/>
      <c r="F10" s="95"/>
      <c r="G10" s="95"/>
      <c r="H10" s="87"/>
      <c r="I10" s="97"/>
      <c r="J10" s="89"/>
      <c r="K10" s="95"/>
      <c r="L10" s="110"/>
    </row>
    <row r="11" spans="1:12" ht="15.75" thickTop="1" x14ac:dyDescent="0.2">
      <c r="A11" s="1"/>
      <c r="B11" s="1"/>
      <c r="C11" s="1"/>
      <c r="D11" s="1"/>
      <c r="E11" s="1"/>
      <c r="F11" s="2"/>
      <c r="G11" s="2"/>
      <c r="H11" s="1"/>
      <c r="I11" s="3"/>
      <c r="J11" s="3"/>
      <c r="K11" s="2"/>
      <c r="L11" s="70"/>
    </row>
    <row r="12" spans="1:12" x14ac:dyDescent="0.2">
      <c r="A12" s="5" t="s">
        <v>19</v>
      </c>
      <c r="B12" s="5" t="s">
        <v>1</v>
      </c>
      <c r="C12" s="5">
        <v>1000</v>
      </c>
      <c r="D12" s="5">
        <v>0.85</v>
      </c>
      <c r="E12" s="5">
        <v>300</v>
      </c>
      <c r="F12" s="6">
        <v>2</v>
      </c>
      <c r="G12" s="60">
        <v>0.8</v>
      </c>
      <c r="H12" s="60">
        <v>1</v>
      </c>
      <c r="I12" s="61">
        <v>0.8</v>
      </c>
      <c r="J12" s="7">
        <v>2.5</v>
      </c>
      <c r="K12" s="6">
        <v>3.2</v>
      </c>
      <c r="L12" s="8">
        <f>(F12-J12)*C12*K12*E12*D12</f>
        <v>-408000</v>
      </c>
    </row>
    <row r="13" spans="1:12" x14ac:dyDescent="0.2">
      <c r="A13" s="5" t="s">
        <v>20</v>
      </c>
      <c r="B13" s="5" t="s">
        <v>2</v>
      </c>
      <c r="C13" s="5">
        <v>6400</v>
      </c>
      <c r="D13" s="5">
        <v>0.85</v>
      </c>
      <c r="E13" s="5">
        <v>125</v>
      </c>
      <c r="F13" s="6">
        <v>2</v>
      </c>
      <c r="G13" s="60">
        <v>0.6</v>
      </c>
      <c r="H13" s="60">
        <v>1</v>
      </c>
      <c r="I13" s="61">
        <v>0.6</v>
      </c>
      <c r="J13" s="7">
        <v>1.5</v>
      </c>
      <c r="K13" s="6">
        <v>5.3</v>
      </c>
      <c r="L13" s="8">
        <f>(F13-J13)*C13*K13*E13*D13</f>
        <v>1802000</v>
      </c>
    </row>
    <row r="14" spans="1:12" x14ac:dyDescent="0.2">
      <c r="A14" s="5" t="s">
        <v>21</v>
      </c>
      <c r="B14" s="5" t="s">
        <v>3</v>
      </c>
      <c r="C14" s="5">
        <v>1300</v>
      </c>
      <c r="D14" s="5">
        <v>0.85</v>
      </c>
      <c r="E14" s="5">
        <v>50</v>
      </c>
      <c r="F14" s="6">
        <v>2</v>
      </c>
      <c r="G14" s="60">
        <v>0.45</v>
      </c>
      <c r="H14" s="60">
        <v>1</v>
      </c>
      <c r="I14" s="61">
        <v>0.45</v>
      </c>
      <c r="J14" s="7">
        <v>2</v>
      </c>
      <c r="K14" s="6">
        <v>8.1</v>
      </c>
      <c r="L14" s="8">
        <f>(F14-J14)*C14*K14*E14*D14</f>
        <v>0</v>
      </c>
    </row>
    <row r="15" spans="1:12" x14ac:dyDescent="0.2">
      <c r="A15" s="5" t="s">
        <v>22</v>
      </c>
      <c r="B15" s="5" t="s">
        <v>4</v>
      </c>
      <c r="C15" s="5">
        <v>1000</v>
      </c>
      <c r="D15" s="5">
        <v>0.85</v>
      </c>
      <c r="E15" s="5">
        <v>300</v>
      </c>
      <c r="F15" s="6">
        <v>2</v>
      </c>
      <c r="G15" s="60">
        <v>0.7</v>
      </c>
      <c r="H15" s="60">
        <v>1</v>
      </c>
      <c r="I15" s="61">
        <v>0.7</v>
      </c>
      <c r="J15" s="7">
        <v>2</v>
      </c>
      <c r="K15" s="6">
        <v>10.199999999999999</v>
      </c>
      <c r="L15" s="8">
        <f>(F15-J15)*C15*K15*E15*D15</f>
        <v>0</v>
      </c>
    </row>
    <row r="16" spans="1:12" x14ac:dyDescent="0.2">
      <c r="A16" s="5" t="s">
        <v>23</v>
      </c>
      <c r="B16" s="5" t="s">
        <v>5</v>
      </c>
      <c r="C16" s="5">
        <v>300</v>
      </c>
      <c r="D16" s="5">
        <v>0.85</v>
      </c>
      <c r="E16" s="5">
        <v>125</v>
      </c>
      <c r="F16" s="6">
        <v>2</v>
      </c>
      <c r="G16" s="60">
        <v>0.5</v>
      </c>
      <c r="H16" s="60">
        <v>1</v>
      </c>
      <c r="I16" s="61">
        <v>0.5</v>
      </c>
      <c r="J16" s="7">
        <v>2</v>
      </c>
      <c r="K16" s="6">
        <v>13</v>
      </c>
      <c r="L16" s="8">
        <f>(F16-J16)*C16*K16*E16*D16</f>
        <v>0</v>
      </c>
    </row>
    <row r="17" spans="1:12" x14ac:dyDescent="0.2">
      <c r="B17" s="10"/>
      <c r="F17" s="11"/>
      <c r="G17" s="11"/>
      <c r="I17" s="12"/>
      <c r="J17" s="12"/>
      <c r="K17" s="13"/>
      <c r="L17" s="14"/>
    </row>
    <row r="18" spans="1:12" x14ac:dyDescent="0.2">
      <c r="B18" s="10"/>
      <c r="F18" s="11"/>
      <c r="G18" s="11"/>
      <c r="I18" s="12"/>
      <c r="J18" s="12"/>
      <c r="K18" s="13"/>
      <c r="L18" s="15"/>
    </row>
    <row r="19" spans="1:12" ht="15.75" x14ac:dyDescent="0.25">
      <c r="B19" s="10"/>
      <c r="F19" s="11"/>
      <c r="G19" s="11"/>
      <c r="J19" s="66"/>
      <c r="K19" s="71" t="s">
        <v>7</v>
      </c>
      <c r="L19" s="19">
        <f>SUM(L12:L16)</f>
        <v>1394000</v>
      </c>
    </row>
    <row r="20" spans="1:12" x14ac:dyDescent="0.2">
      <c r="B20" s="10"/>
      <c r="F20" s="11"/>
      <c r="J20" s="43"/>
      <c r="K20" s="64"/>
      <c r="L20" s="14"/>
    </row>
    <row r="21" spans="1:12" ht="15.75" x14ac:dyDescent="0.2">
      <c r="G21" s="11"/>
      <c r="I21" s="12"/>
      <c r="J21" s="43"/>
      <c r="K21" s="71" t="s">
        <v>61</v>
      </c>
      <c r="L21" s="15"/>
    </row>
    <row r="22" spans="1:12" x14ac:dyDescent="0.2">
      <c r="G22" s="11"/>
      <c r="I22" s="12"/>
      <c r="J22" s="43"/>
      <c r="K22" s="65" t="s">
        <v>60</v>
      </c>
      <c r="L22" s="8">
        <v>0</v>
      </c>
    </row>
    <row r="23" spans="1:12" x14ac:dyDescent="0.2">
      <c r="A23" s="10"/>
      <c r="B23" s="10"/>
      <c r="C23" s="10"/>
      <c r="D23" s="10"/>
      <c r="E23" s="10"/>
      <c r="F23" s="10"/>
      <c r="G23" s="11"/>
      <c r="J23" s="66"/>
      <c r="K23" s="65" t="s">
        <v>27</v>
      </c>
      <c r="L23" s="8">
        <v>0</v>
      </c>
    </row>
    <row r="24" spans="1:12" x14ac:dyDescent="0.2">
      <c r="A24" s="11"/>
      <c r="B24" s="15"/>
      <c r="C24" s="17"/>
      <c r="D24" s="17"/>
      <c r="E24" s="11"/>
      <c r="H24" s="12"/>
      <c r="I24" s="12"/>
      <c r="J24" s="66"/>
      <c r="K24" s="65" t="s">
        <v>28</v>
      </c>
      <c r="L24" s="8">
        <v>0</v>
      </c>
    </row>
    <row r="25" spans="1:12" x14ac:dyDescent="0.2">
      <c r="A25" s="18"/>
      <c r="B25" s="10"/>
      <c r="C25" s="17"/>
      <c r="D25" s="17"/>
      <c r="E25" s="11"/>
      <c r="H25" s="12"/>
      <c r="I25" s="16"/>
      <c r="J25" s="67"/>
      <c r="K25" s="43"/>
    </row>
    <row r="26" spans="1:12" ht="15.75" x14ac:dyDescent="0.25">
      <c r="A26" s="18"/>
      <c r="B26" s="10"/>
      <c r="C26" s="17"/>
      <c r="D26" s="17"/>
      <c r="E26" s="11"/>
      <c r="H26" s="12"/>
      <c r="I26" s="16"/>
      <c r="J26" s="77" t="s">
        <v>62</v>
      </c>
      <c r="K26" s="78"/>
      <c r="L26" s="19">
        <f>L19-L22+L23-L24</f>
        <v>1394000</v>
      </c>
    </row>
    <row r="27" spans="1:12" x14ac:dyDescent="0.2">
      <c r="A27" s="18"/>
      <c r="B27" s="15"/>
      <c r="C27" s="17"/>
      <c r="D27" s="17"/>
      <c r="E27" s="11"/>
      <c r="H27" s="12"/>
      <c r="I27" s="16"/>
      <c r="J27" s="67"/>
      <c r="K27" s="65" t="s">
        <v>6</v>
      </c>
      <c r="L27" s="14"/>
    </row>
    <row r="28" spans="1:12" x14ac:dyDescent="0.2">
      <c r="A28" s="18"/>
      <c r="B28" s="20"/>
      <c r="F28" s="11"/>
      <c r="G28" s="11"/>
      <c r="K28" s="13"/>
      <c r="L28" s="14"/>
    </row>
    <row r="29" spans="1:12" x14ac:dyDescent="0.2">
      <c r="A29" s="9" t="s">
        <v>11</v>
      </c>
      <c r="B29" s="10"/>
      <c r="F29" s="11"/>
      <c r="G29" s="11"/>
      <c r="I29" s="12"/>
      <c r="J29" s="12"/>
      <c r="K29" s="13"/>
      <c r="L29" s="14"/>
    </row>
    <row r="30" spans="1:12" x14ac:dyDescent="0.2">
      <c r="A30" s="21"/>
      <c r="B30" s="44"/>
      <c r="C30" s="21"/>
      <c r="D30" s="21"/>
      <c r="E30" s="21"/>
      <c r="F30" s="22"/>
      <c r="G30" s="22"/>
      <c r="H30" s="21"/>
      <c r="I30" s="23"/>
      <c r="J30" s="23"/>
      <c r="K30" s="24"/>
      <c r="L30" s="25"/>
    </row>
    <row r="31" spans="1:12" x14ac:dyDescent="0.2">
      <c r="A31" s="26"/>
      <c r="B31" s="45"/>
      <c r="C31" s="26"/>
      <c r="D31" s="26"/>
      <c r="E31" s="26"/>
      <c r="F31" s="27"/>
      <c r="G31" s="27"/>
      <c r="H31" s="26"/>
      <c r="I31" s="28"/>
      <c r="J31" s="28"/>
      <c r="K31" s="29"/>
      <c r="L31" s="30"/>
    </row>
    <row r="32" spans="1:12" x14ac:dyDescent="0.2">
      <c r="A32" s="26"/>
      <c r="B32" s="45"/>
      <c r="C32" s="26"/>
      <c r="D32" s="26"/>
      <c r="E32" s="26"/>
      <c r="F32" s="27"/>
      <c r="G32" s="27"/>
      <c r="H32" s="26"/>
      <c r="I32" s="28"/>
      <c r="J32" s="28"/>
      <c r="K32" s="29"/>
      <c r="L32" s="30"/>
    </row>
    <row r="33" spans="1:12" ht="15.75" customHeight="1" x14ac:dyDescent="0.2">
      <c r="A33" s="26"/>
      <c r="B33" s="26"/>
      <c r="C33" s="26"/>
      <c r="D33" s="26"/>
      <c r="E33" s="26"/>
      <c r="F33" s="26"/>
      <c r="G33" s="26"/>
      <c r="H33" s="26"/>
      <c r="I33" s="26"/>
      <c r="J33" s="26"/>
      <c r="K33" s="26"/>
      <c r="L33" s="75"/>
    </row>
    <row r="34" spans="1:12" ht="15.75" customHeight="1" x14ac:dyDescent="0.2">
      <c r="A34" s="21"/>
      <c r="B34" s="21"/>
      <c r="C34" s="21"/>
      <c r="D34" s="21"/>
      <c r="E34" s="21"/>
      <c r="F34" s="21"/>
      <c r="G34" s="21"/>
      <c r="H34" s="21"/>
      <c r="I34" s="21"/>
      <c r="J34" s="21"/>
      <c r="K34" s="21"/>
      <c r="L34" s="76"/>
    </row>
    <row r="35" spans="1:12" ht="15.75" customHeight="1" x14ac:dyDescent="0.2"/>
    <row r="36" spans="1:12" ht="15.75" customHeight="1" x14ac:dyDescent="0.2"/>
    <row r="37" spans="1:12" ht="15.75" customHeight="1" x14ac:dyDescent="0.2">
      <c r="K37" s="31" t="s">
        <v>14</v>
      </c>
      <c r="L37" s="76"/>
    </row>
    <row r="38" spans="1:12" ht="15.75" customHeight="1" x14ac:dyDescent="0.2">
      <c r="K38" s="31" t="s">
        <v>13</v>
      </c>
      <c r="L38" s="76"/>
    </row>
    <row r="39" spans="1:12" ht="15.75" customHeight="1" x14ac:dyDescent="0.2"/>
    <row r="40" spans="1:12" ht="15.75" customHeight="1" x14ac:dyDescent="0.2"/>
    <row r="41" spans="1:12" ht="15.75" customHeight="1" x14ac:dyDescent="0.2"/>
    <row r="42" spans="1:12" ht="15.75" customHeight="1" x14ac:dyDescent="0.2"/>
    <row r="43" spans="1:12" ht="15.75" customHeight="1" x14ac:dyDescent="0.2"/>
    <row r="44" spans="1:12" ht="15.75" customHeight="1" x14ac:dyDescent="0.2"/>
    <row r="45" spans="1:12" ht="15.75" customHeight="1" x14ac:dyDescent="0.2"/>
    <row r="46" spans="1:12" ht="15.75" customHeight="1" x14ac:dyDescent="0.2"/>
    <row r="47" spans="1:12" ht="15.75" customHeight="1" x14ac:dyDescent="0.2"/>
    <row r="48" spans="1:12" ht="15.75" customHeight="1" x14ac:dyDescent="0.2"/>
  </sheetData>
  <mergeCells count="13">
    <mergeCell ref="L8:L10"/>
    <mergeCell ref="A8:A10"/>
    <mergeCell ref="B8:B10"/>
    <mergeCell ref="C8:C10"/>
    <mergeCell ref="D8:D10"/>
    <mergeCell ref="E8:E10"/>
    <mergeCell ref="F8:F10"/>
    <mergeCell ref="J26:K26"/>
    <mergeCell ref="G8:G10"/>
    <mergeCell ref="H8:H10"/>
    <mergeCell ref="I8:I10"/>
    <mergeCell ref="J8:J10"/>
    <mergeCell ref="K8:K10"/>
  </mergeCells>
  <printOptions horizontalCentered="1"/>
  <pageMargins left="0.25" right="0.25" top="1" bottom="1" header="0" footer="0"/>
  <pageSetup scale="80" orientation="landscape" horizontalDpi="1200" verticalDpi="12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041466-1AD2-4401-8BBA-B28C417312E8}">
  <sheetPr>
    <pageSetUpPr fitToPage="1"/>
  </sheetPr>
  <dimension ref="A1:F21"/>
  <sheetViews>
    <sheetView workbookViewId="0">
      <selection activeCell="F6" sqref="F6:F7"/>
    </sheetView>
  </sheetViews>
  <sheetFormatPr defaultColWidth="30" defaultRowHeight="15" x14ac:dyDescent="0.2"/>
  <cols>
    <col min="1" max="1" width="13.28515625" style="38" bestFit="1" customWidth="1"/>
    <col min="2" max="5" width="27.7109375" style="38" customWidth="1"/>
    <col min="6" max="6" width="25.28515625" style="38" customWidth="1"/>
    <col min="7" max="16384" width="30" style="38"/>
  </cols>
  <sheetData>
    <row r="1" spans="1:6" ht="15.75" x14ac:dyDescent="0.25">
      <c r="A1" s="51" t="s">
        <v>17</v>
      </c>
      <c r="B1" s="33">
        <v>2024</v>
      </c>
      <c r="D1" s="46"/>
      <c r="F1" s="42"/>
    </row>
    <row r="2" spans="1:6" ht="15.75" x14ac:dyDescent="0.2">
      <c r="A2" s="105" t="s">
        <v>16</v>
      </c>
      <c r="B2" s="105"/>
      <c r="C2" s="105"/>
      <c r="D2" s="105"/>
      <c r="E2" s="105"/>
      <c r="F2" s="105"/>
    </row>
    <row r="3" spans="1:6" ht="6.75" customHeight="1" x14ac:dyDescent="0.25">
      <c r="A3" s="34"/>
      <c r="B3" s="35"/>
      <c r="C3" s="36"/>
      <c r="D3" s="36"/>
    </row>
    <row r="4" spans="1:6" ht="32.25" customHeight="1" x14ac:dyDescent="0.2">
      <c r="A4" s="106" t="s">
        <v>69</v>
      </c>
      <c r="B4" s="106"/>
      <c r="C4" s="106"/>
      <c r="D4" s="106"/>
      <c r="E4" s="106"/>
      <c r="F4" s="106"/>
    </row>
    <row r="5" spans="1:6" ht="13.5" customHeight="1" x14ac:dyDescent="0.25">
      <c r="A5" s="37"/>
      <c r="B5" s="37"/>
      <c r="C5" s="37"/>
      <c r="D5" s="37"/>
      <c r="E5" s="37"/>
      <c r="F5" s="37"/>
    </row>
    <row r="6" spans="1:6" ht="15.75" x14ac:dyDescent="0.2">
      <c r="A6" s="99" t="s">
        <v>25</v>
      </c>
      <c r="B6" s="107" t="s">
        <v>58</v>
      </c>
      <c r="C6" s="108" t="s">
        <v>54</v>
      </c>
      <c r="D6" s="108"/>
      <c r="E6" s="108"/>
      <c r="F6" s="107" t="s">
        <v>59</v>
      </c>
    </row>
    <row r="7" spans="1:6" s="36" customFormat="1" ht="66" x14ac:dyDescent="0.25">
      <c r="A7" s="100"/>
      <c r="B7" s="107"/>
      <c r="C7" s="50" t="s">
        <v>26</v>
      </c>
      <c r="D7" s="50" t="s">
        <v>46</v>
      </c>
      <c r="E7" s="50" t="s">
        <v>47</v>
      </c>
      <c r="F7" s="107"/>
    </row>
    <row r="8" spans="1:6" ht="15.75" x14ac:dyDescent="0.25">
      <c r="A8" s="5">
        <f>B1-5</f>
        <v>2019</v>
      </c>
      <c r="B8" s="47">
        <v>14500</v>
      </c>
      <c r="C8" s="48">
        <v>14500</v>
      </c>
      <c r="D8" s="48">
        <v>0</v>
      </c>
      <c r="E8" s="48">
        <v>0</v>
      </c>
      <c r="F8" s="49">
        <f>B8-C8+D8-E8</f>
        <v>0</v>
      </c>
    </row>
    <row r="9" spans="1:6" ht="15.75" x14ac:dyDescent="0.25">
      <c r="A9" s="5">
        <f>B1-4</f>
        <v>2020</v>
      </c>
      <c r="B9" s="47">
        <v>70000</v>
      </c>
      <c r="C9" s="48">
        <v>59659</v>
      </c>
      <c r="D9" s="48">
        <v>0</v>
      </c>
      <c r="E9" s="48">
        <v>0</v>
      </c>
      <c r="F9" s="49">
        <f t="shared" ref="F9:F12" si="0">B9-C9+D9-E9</f>
        <v>10341</v>
      </c>
    </row>
    <row r="10" spans="1:6" ht="15.75" x14ac:dyDescent="0.25">
      <c r="A10" s="5">
        <f>B1-3</f>
        <v>2021</v>
      </c>
      <c r="B10" s="47">
        <v>100000</v>
      </c>
      <c r="C10" s="48">
        <v>0</v>
      </c>
      <c r="D10" s="48">
        <v>0</v>
      </c>
      <c r="E10" s="48">
        <v>0</v>
      </c>
      <c r="F10" s="49">
        <f t="shared" si="0"/>
        <v>100000</v>
      </c>
    </row>
    <row r="11" spans="1:6" ht="15.75" x14ac:dyDescent="0.25">
      <c r="A11" s="5">
        <f>B1-2</f>
        <v>2022</v>
      </c>
      <c r="B11" s="47">
        <v>250000</v>
      </c>
      <c r="C11" s="48">
        <v>0</v>
      </c>
      <c r="D11" s="48">
        <v>0</v>
      </c>
      <c r="E11" s="48">
        <v>0</v>
      </c>
      <c r="F11" s="49">
        <f t="shared" si="0"/>
        <v>250000</v>
      </c>
    </row>
    <row r="12" spans="1:6" ht="15.75" x14ac:dyDescent="0.25">
      <c r="A12" s="5">
        <f>B1-1</f>
        <v>2023</v>
      </c>
      <c r="B12" s="47">
        <v>1000000</v>
      </c>
      <c r="C12" s="48">
        <v>0</v>
      </c>
      <c r="D12" s="48">
        <v>0</v>
      </c>
      <c r="E12" s="48">
        <v>0</v>
      </c>
      <c r="F12" s="49">
        <f t="shared" si="0"/>
        <v>1000000</v>
      </c>
    </row>
    <row r="14" spans="1:6" s="52" customFormat="1" ht="15.75" x14ac:dyDescent="0.2">
      <c r="B14" s="53" t="s">
        <v>24</v>
      </c>
      <c r="C14" s="54">
        <f>SUM(C8:C12)</f>
        <v>74159</v>
      </c>
      <c r="D14" s="54">
        <f t="shared" ref="D14:E14" si="1">SUM(D8:D12)</f>
        <v>0</v>
      </c>
      <c r="E14" s="54">
        <f t="shared" si="1"/>
        <v>0</v>
      </c>
    </row>
    <row r="16" spans="1:6" ht="18" x14ac:dyDescent="0.2">
      <c r="A16" s="52" t="s">
        <v>48</v>
      </c>
    </row>
    <row r="21" spans="3:4" x14ac:dyDescent="0.2">
      <c r="C21" s="34"/>
      <c r="D21" s="39"/>
    </row>
  </sheetData>
  <mergeCells count="6">
    <mergeCell ref="A2:F2"/>
    <mergeCell ref="A4:F4"/>
    <mergeCell ref="A6:A7"/>
    <mergeCell ref="B6:B7"/>
    <mergeCell ref="C6:E6"/>
    <mergeCell ref="F6:F7"/>
  </mergeCells>
  <printOptions horizontalCentered="1"/>
  <pageMargins left="0.25" right="0.25" top="0.25" bottom="0.25" header="0" footer="0"/>
  <pageSetup scale="90"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2781DD-293C-4D64-B029-041C74C4F70A}">
  <dimension ref="A1:A2"/>
  <sheetViews>
    <sheetView workbookViewId="0">
      <selection activeCell="A11" sqref="A11"/>
    </sheetView>
  </sheetViews>
  <sheetFormatPr defaultRowHeight="12.75" x14ac:dyDescent="0.2"/>
  <cols>
    <col min="1" max="1" width="88" customWidth="1"/>
  </cols>
  <sheetData>
    <row r="1" spans="1:1" ht="15.75" x14ac:dyDescent="0.2">
      <c r="A1" s="68" t="s">
        <v>55</v>
      </c>
    </row>
    <row r="2" spans="1:1" ht="99" customHeight="1" x14ac:dyDescent="0.2">
      <c r="A2" s="69" t="s">
        <v>56</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916e2c6f-7716-484a-9f06-7a80088ea94f" xsi:nil="true"/>
    <lcf76f155ced4ddcb4097134ff3c332f xmlns="7a6e1ab4-900e-4c0f-9450-9b20591484ad">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A6ABA51C247FD84B85EBB4B3EFD0A13D" ma:contentTypeVersion="16" ma:contentTypeDescription="Create a new document." ma:contentTypeScope="" ma:versionID="10c0f4d8bc476276f15dee8da6457120">
  <xsd:schema xmlns:xsd="http://www.w3.org/2001/XMLSchema" xmlns:xs="http://www.w3.org/2001/XMLSchema" xmlns:p="http://schemas.microsoft.com/office/2006/metadata/properties" xmlns:ns2="7a6e1ab4-900e-4c0f-9450-9b20591484ad" xmlns:ns3="916e2c6f-7716-484a-9f06-7a80088ea94f" targetNamespace="http://schemas.microsoft.com/office/2006/metadata/properties" ma:root="true" ma:fieldsID="eea6de54a357f722e7a1a0ee3aafe96f" ns2:_="" ns3:_="">
    <xsd:import namespace="7a6e1ab4-900e-4c0f-9450-9b20591484ad"/>
    <xsd:import namespace="916e2c6f-7716-484a-9f06-7a80088ea94f"/>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LengthInSeconds" minOccurs="0"/>
                <xsd:element ref="ns2:MediaServiceDateTaken"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3:SharedWithUsers" minOccurs="0"/>
                <xsd:element ref="ns3:SharedWithDetails"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a6e1ab4-900e-4c0f-9450-9b20591484a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DateTaken" ma:index="12" nillable="true" ma:displayName="MediaServiceDateTaken" ma:hidden="true" ma:internalName="MediaServiceDateTaken"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05073050-3fd1-4e92-a2b5-a3b9c7057e57" ma:termSetId="09814cd3-568e-fe90-9814-8d621ff8fb84" ma:anchorId="fba54fb3-c3e1-fe81-a776-ca4b69148c4d" ma:open="true" ma:isKeyword="false">
      <xsd:complexType>
        <xsd:sequence>
          <xsd:element ref="pc:Terms" minOccurs="0" maxOccurs="1"/>
        </xsd:sequence>
      </xsd:complexType>
    </xsd:element>
    <xsd:element name="MediaServiceLocation" ma:index="21" nillable="true" ma:displayName="Location" ma:description="" ma:indexed="true" ma:internalName="MediaServiceLocation" ma:readOnly="true">
      <xsd:simpleType>
        <xsd:restriction base="dms:Text"/>
      </xsd:simple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16e2c6f-7716-484a-9f06-7a80088ea94f"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5fd167e9-97d1-45ee-83ec-0d5b9d3da2e9}" ma:internalName="TaxCatchAll" ma:showField="CatchAllData" ma:web="916e2c6f-7716-484a-9f06-7a80088ea94f">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B30E59A-33ED-4E36-B41F-6A18BF3CE48F}">
  <ds:schemaRefs>
    <ds:schemaRef ds:uri="http://schemas.microsoft.com/office/2006/metadata/properties"/>
    <ds:schemaRef ds:uri="http://schemas.microsoft.com/office/infopath/2007/PartnerControls"/>
    <ds:schemaRef ds:uri="916e2c6f-7716-484a-9f06-7a80088ea94f"/>
    <ds:schemaRef ds:uri="7a6e1ab4-900e-4c0f-9450-9b20591484ad"/>
  </ds:schemaRefs>
</ds:datastoreItem>
</file>

<file path=customXml/itemProps2.xml><?xml version="1.0" encoding="utf-8"?>
<ds:datastoreItem xmlns:ds="http://schemas.openxmlformats.org/officeDocument/2006/customXml" ds:itemID="{CB1C3CC2-86E5-494C-B2F0-B40AF044F1BB}">
  <ds:schemaRefs>
    <ds:schemaRef ds:uri="http://schemas.microsoft.com/sharepoint/v3/contenttype/forms"/>
  </ds:schemaRefs>
</ds:datastoreItem>
</file>

<file path=customXml/itemProps3.xml><?xml version="1.0" encoding="utf-8"?>
<ds:datastoreItem xmlns:ds="http://schemas.openxmlformats.org/officeDocument/2006/customXml" ds:itemID="{AB1F70E7-AD38-4002-B819-1DA7D6EB680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a6e1ab4-900e-4c0f-9450-9b20591484ad"/>
    <ds:schemaRef ds:uri="916e2c6f-7716-484a-9f06-7a80088ea94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HC+NOx ABT Worksheet</vt:lpstr>
      <vt:lpstr>HC+NOx ABT 5 Years Summary</vt:lpstr>
      <vt:lpstr>CO ABT Worksheet</vt:lpstr>
      <vt:lpstr>CO ABT 5 Years Summary</vt:lpstr>
      <vt:lpstr>PM ABT Worksheet</vt:lpstr>
      <vt:lpstr>PM ABT 5 Years Summary</vt:lpstr>
      <vt:lpstr>Use of this form is voluntary</vt:lpstr>
    </vt:vector>
  </TitlesOfParts>
  <Company>ARB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CARB</dc:creator>
  <cp:lastModifiedBy>La, Tony@ARB</cp:lastModifiedBy>
  <cp:lastPrinted>2014-08-28T20:28:50Z</cp:lastPrinted>
  <dcterms:created xsi:type="dcterms:W3CDTF">1999-08-19T15:10:59Z</dcterms:created>
  <dcterms:modified xsi:type="dcterms:W3CDTF">2025-02-21T00:12:01Z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0x010100A6ABA51C247FD84B85EBB4B3EFD0A13D</vt:lpwstr>
  </property>
  <property fmtid="{D5CDD505-2E9C-101B-9397-08002B2CF9AE}" pid="3" name="MediaServiceImageTags">
    <vt:lpwstr/>
  </property>
</Properties>
</file>