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S:\PBSU\BSS\FORMS MANAGEMENT\FORMS\FORMS QUEUE\Aaron\Lynn\"/>
    </mc:Choice>
  </mc:AlternateContent>
  <xr:revisionPtr revIDLastSave="0" documentId="13_ncr:1_{E2FDD1AD-408E-4BBC-A033-73EDA4B1406F}" xr6:coauthVersionLast="47" xr6:coauthVersionMax="47" xr10:uidLastSave="{00000000-0000-0000-0000-000000000000}"/>
  <bookViews>
    <workbookView xWindow="28680" yWindow="-120" windowWidth="29040" windowHeight="15840" tabRatio="901" firstSheet="1" activeTab="1" xr2:uid="{00000000-000D-0000-FFFF-FFFF00000000}"/>
  </bookViews>
  <sheets>
    <sheet name="Drop-down" sheetId="9" state="hidden" r:id="rId1"/>
    <sheet name="Introduction and Start" sheetId="7" r:id="rId2"/>
    <sheet name="1. Facility Info" sheetId="8" r:id="rId3"/>
    <sheet name="2. Wafer Tracking" sheetId="22" r:id="rId4"/>
    <sheet name="Wafer" sheetId="11" r:id="rId5"/>
    <sheet name="3. GHG Tracking" sheetId="23" r:id="rId6"/>
    <sheet name="GHG Usage" sheetId="10" r:id="rId7"/>
    <sheet name="4. HTF Tracking" sheetId="24" r:id="rId8"/>
    <sheet name="HTF" sheetId="15" r:id="rId9"/>
    <sheet name="5. EmisRedStrategy Tracking" sheetId="25" r:id="rId10"/>
    <sheet name="Emission Reduction Strategy" sheetId="20" r:id="rId11"/>
    <sheet name="Results Summary" sheetId="5" r:id="rId12"/>
    <sheet name="Emissions in Kg and MMTCO2e" sheetId="13" r:id="rId13"/>
    <sheet name="Result (Report)" sheetId="18" r:id="rId14"/>
    <sheet name="InfoFormula" sheetId="6" r:id="rId15"/>
    <sheet name="Facility&amp;Emissions Info" sheetId="4" r:id="rId16"/>
  </sheets>
  <definedNames>
    <definedName name="Company" localSheetId="15">'Facility&amp;Emissions Info'!$A$15:$GD$369</definedName>
    <definedName name="CompanyType">'Drop-down'!$A$2:$A$5</definedName>
    <definedName name="Droplist">#REF!</definedName>
    <definedName name="Gas">'Drop-down'!$A$17:$A$25</definedName>
    <definedName name="OperationType">'Drop-down'!$A$1:$A$5</definedName>
    <definedName name="_xlnm.Print_Area" localSheetId="2">'1. Facility Info'!$A$2:$H$16</definedName>
    <definedName name="_xlnm.Print_Area" localSheetId="3">'2. Wafer Tracking'!$A$2:$J$235</definedName>
    <definedName name="_xlnm.Print_Area" localSheetId="5">'3. GHG Tracking'!$A$2:$O$135</definedName>
    <definedName name="_xlnm.Print_Area" localSheetId="7">'4. HTF Tracking'!$A$2:$N$202</definedName>
    <definedName name="_xlnm.Print_Area" localSheetId="10">'Emission Reduction Strategy'!$A$2:$Q$37</definedName>
    <definedName name="_xlnm.Print_Area" localSheetId="12">'Emissions in Kg and MMTCO2e'!$A$2:$N$28</definedName>
    <definedName name="_xlnm.Print_Area" localSheetId="15">'Facility&amp;Emissions Info'!$A$2:$N$243</definedName>
    <definedName name="_xlnm.Print_Area" localSheetId="6">'GHG Usage'!$A$2:$O$21</definedName>
    <definedName name="_xlnm.Print_Area" localSheetId="8">HTF!$A$2:$N$26</definedName>
    <definedName name="_xlnm.Print_Area" localSheetId="14">InfoFormula!$A$2:$J$70</definedName>
    <definedName name="_xlnm.Print_Area" localSheetId="1">'Introduction and Start'!$A$2:$J$35</definedName>
    <definedName name="_xlnm.Print_Area" localSheetId="13">'Result (Report)'!$A$2:$H$67</definedName>
    <definedName name="_xlnm.Print_Area" localSheetId="11">'Results Summary'!$A$2:$E$11</definedName>
    <definedName name="_xlnm.Print_Area" localSheetId="4">Wafer!$A$2:$I$107</definedName>
    <definedName name="_xlnm.Print_Titles" localSheetId="10">'Emission Reduction Strategy'!$2:$4</definedName>
    <definedName name="Process">'Drop-down'!$A$8:$A$10</definedName>
    <definedName name="Shape">'Drop-down'!$A$55:$A$57</definedName>
    <definedName name="System">'Drop-down'!$A$28:$A$30</definedName>
    <definedName name="TorF">'Drop-down'!$A$13:$A$14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25" l="1"/>
  <c r="J54" i="22"/>
  <c r="F54" i="11" s="1"/>
  <c r="AF54" i="22"/>
  <c r="C141" i="22"/>
  <c r="F17" i="11" s="1"/>
  <c r="C18" i="4" s="1"/>
  <c r="D45" i="4" s="1"/>
  <c r="C27" i="18"/>
  <c r="C89" i="22"/>
  <c r="F16" i="11" s="1"/>
  <c r="C17" i="4" s="1"/>
  <c r="D36" i="4" s="1"/>
  <c r="B37" i="22"/>
  <c r="C26" i="18"/>
  <c r="G119" i="23"/>
  <c r="G12" i="10" s="1"/>
  <c r="F177" i="4" s="1"/>
  <c r="D20" i="23"/>
  <c r="D9" i="10" s="1"/>
  <c r="AO199" i="4" s="1"/>
  <c r="AQ199" i="4" s="1"/>
  <c r="D7" i="11"/>
  <c r="P27" i="20"/>
  <c r="P26" i="20"/>
  <c r="P25" i="20"/>
  <c r="Y192" i="4" s="1"/>
  <c r="G24" i="20"/>
  <c r="P191" i="4" s="1"/>
  <c r="H24" i="20"/>
  <c r="Q191" i="4" s="1"/>
  <c r="I24" i="20"/>
  <c r="R191" i="4" s="1"/>
  <c r="J24" i="20"/>
  <c r="S191" i="4" s="1"/>
  <c r="K24" i="20"/>
  <c r="T191" i="4" s="1"/>
  <c r="L24" i="20"/>
  <c r="U191" i="4" s="1"/>
  <c r="M24" i="20"/>
  <c r="N24" i="20"/>
  <c r="W191" i="4" s="1"/>
  <c r="O24" i="20"/>
  <c r="X191" i="4" s="1"/>
  <c r="G25" i="20"/>
  <c r="P192" i="4" s="1"/>
  <c r="H25" i="20"/>
  <c r="Q192" i="4" s="1"/>
  <c r="I25" i="20"/>
  <c r="R192" i="4" s="1"/>
  <c r="J25" i="20"/>
  <c r="K25" i="20"/>
  <c r="L25" i="20"/>
  <c r="M25" i="20"/>
  <c r="V192" i="4" s="1"/>
  <c r="N25" i="20"/>
  <c r="W192" i="4" s="1"/>
  <c r="O25" i="20"/>
  <c r="X192" i="4" s="1"/>
  <c r="G26" i="20"/>
  <c r="P193" i="4" s="1"/>
  <c r="H26" i="20"/>
  <c r="Q193" i="4" s="1"/>
  <c r="I26" i="20"/>
  <c r="R193" i="4" s="1"/>
  <c r="J26" i="20"/>
  <c r="K26" i="20"/>
  <c r="L26" i="20"/>
  <c r="U193" i="4" s="1"/>
  <c r="M26" i="20"/>
  <c r="V193" i="4" s="1"/>
  <c r="N26" i="20"/>
  <c r="W193" i="4" s="1"/>
  <c r="O26" i="20"/>
  <c r="X193" i="4" s="1"/>
  <c r="G27" i="20"/>
  <c r="P194" i="4" s="1"/>
  <c r="H27" i="20"/>
  <c r="I27" i="20"/>
  <c r="J27" i="20"/>
  <c r="K27" i="20"/>
  <c r="T194" i="4" s="1"/>
  <c r="L27" i="20"/>
  <c r="U194" i="4" s="1"/>
  <c r="M27" i="20"/>
  <c r="V194" i="4" s="1"/>
  <c r="N27" i="20"/>
  <c r="W194" i="4" s="1"/>
  <c r="O27" i="20"/>
  <c r="X194" i="4" s="1"/>
  <c r="F27" i="20"/>
  <c r="O194" i="4" s="1"/>
  <c r="F26" i="20"/>
  <c r="F25" i="20"/>
  <c r="P24" i="20"/>
  <c r="Y191" i="4" s="1"/>
  <c r="F24" i="20"/>
  <c r="O191" i="4" s="1"/>
  <c r="P20" i="20"/>
  <c r="M194" i="4" s="1"/>
  <c r="P19" i="20"/>
  <c r="M193" i="4" s="1"/>
  <c r="P18" i="20"/>
  <c r="M192" i="4" s="1"/>
  <c r="G20" i="20"/>
  <c r="D194" i="4" s="1"/>
  <c r="H20" i="20"/>
  <c r="I20" i="20"/>
  <c r="J20" i="20"/>
  <c r="G194" i="4" s="1"/>
  <c r="K20" i="20"/>
  <c r="H194" i="4" s="1"/>
  <c r="L20" i="20"/>
  <c r="I194" i="4" s="1"/>
  <c r="M20" i="20"/>
  <c r="J194" i="4" s="1"/>
  <c r="N20" i="20"/>
  <c r="K194" i="4" s="1"/>
  <c r="O20" i="20"/>
  <c r="L194" i="4" s="1"/>
  <c r="G19" i="20"/>
  <c r="H19" i="20"/>
  <c r="I19" i="20"/>
  <c r="F193" i="4" s="1"/>
  <c r="J19" i="20"/>
  <c r="G193" i="4" s="1"/>
  <c r="K19" i="20"/>
  <c r="H193" i="4" s="1"/>
  <c r="L19" i="20"/>
  <c r="I193" i="4" s="1"/>
  <c r="M19" i="20"/>
  <c r="J193" i="4" s="1"/>
  <c r="N19" i="20"/>
  <c r="K193" i="4" s="1"/>
  <c r="O19" i="20"/>
  <c r="H18" i="20"/>
  <c r="I18" i="20"/>
  <c r="F192" i="4" s="1"/>
  <c r="J18" i="20"/>
  <c r="G192" i="4" s="1"/>
  <c r="K18" i="20"/>
  <c r="H192" i="4" s="1"/>
  <c r="L18" i="20"/>
  <c r="I192" i="4" s="1"/>
  <c r="M18" i="20"/>
  <c r="J192" i="4" s="1"/>
  <c r="N18" i="20"/>
  <c r="K192" i="4" s="1"/>
  <c r="O18" i="20"/>
  <c r="G18" i="20"/>
  <c r="F20" i="20"/>
  <c r="C194" i="4" s="1"/>
  <c r="F19" i="20"/>
  <c r="C193" i="4" s="1"/>
  <c r="F18" i="20"/>
  <c r="C192" i="4" s="1"/>
  <c r="P17" i="20"/>
  <c r="M191" i="4" s="1"/>
  <c r="O17" i="20"/>
  <c r="L191" i="4" s="1"/>
  <c r="N17" i="20"/>
  <c r="K191" i="4" s="1"/>
  <c r="M17" i="20"/>
  <c r="J191" i="4" s="1"/>
  <c r="L17" i="20"/>
  <c r="I191" i="4" s="1"/>
  <c r="K17" i="20"/>
  <c r="H191" i="4" s="1"/>
  <c r="J17" i="20"/>
  <c r="G191" i="4" s="1"/>
  <c r="I17" i="20"/>
  <c r="F191" i="4" s="1"/>
  <c r="H17" i="20"/>
  <c r="E191" i="4" s="1"/>
  <c r="G17" i="20"/>
  <c r="D191" i="4" s="1"/>
  <c r="F17" i="20"/>
  <c r="C191" i="4" s="1"/>
  <c r="E53" i="23"/>
  <c r="E10" i="10" s="1"/>
  <c r="AR200" i="4" s="1"/>
  <c r="AS200" i="4" s="1"/>
  <c r="D24" i="11"/>
  <c r="E18" i="4" s="1"/>
  <c r="F43" i="4" s="1"/>
  <c r="F44" i="4" s="1"/>
  <c r="L20" i="23"/>
  <c r="L9" i="10" s="1"/>
  <c r="C28" i="18"/>
  <c r="C29" i="18"/>
  <c r="K20" i="23"/>
  <c r="K9" i="10" s="1"/>
  <c r="D31" i="20"/>
  <c r="K36" i="23"/>
  <c r="K16" i="10" s="1"/>
  <c r="L31" i="20"/>
  <c r="D22" i="11"/>
  <c r="E16" i="4" s="1"/>
  <c r="F25" i="4" s="1"/>
  <c r="F26" i="4" s="1"/>
  <c r="F22" i="11"/>
  <c r="G16" i="4" s="1"/>
  <c r="G25" i="4" s="1"/>
  <c r="G26" i="4" s="1"/>
  <c r="H22" i="11"/>
  <c r="I16" i="4" s="1"/>
  <c r="H25" i="4" s="1"/>
  <c r="H26" i="4" s="1"/>
  <c r="D28" i="11"/>
  <c r="K16" i="4" s="1"/>
  <c r="I25" i="4" s="1"/>
  <c r="I26" i="4" s="1"/>
  <c r="F28" i="11"/>
  <c r="M16" i="4" s="1"/>
  <c r="J25" i="4" s="1"/>
  <c r="J26" i="4" s="1"/>
  <c r="H28" i="11"/>
  <c r="O16" i="4" s="1"/>
  <c r="K25" i="4" s="1"/>
  <c r="K26" i="4" s="1"/>
  <c r="D34" i="11"/>
  <c r="Q16" i="4" s="1"/>
  <c r="L25" i="4" s="1"/>
  <c r="L26" i="4" s="1"/>
  <c r="F34" i="11"/>
  <c r="S16" i="4" s="1"/>
  <c r="M25" i="4" s="1"/>
  <c r="M26" i="4" s="1"/>
  <c r="H34" i="11"/>
  <c r="U16" i="4" s="1"/>
  <c r="N25" i="4" s="1"/>
  <c r="N26" i="4" s="1"/>
  <c r="D40" i="11"/>
  <c r="W16" i="4" s="1"/>
  <c r="O25" i="4" s="1"/>
  <c r="O26" i="4" s="1"/>
  <c r="E20" i="23"/>
  <c r="E9" i="10" s="1"/>
  <c r="AR199" i="4" s="1"/>
  <c r="F20" i="23"/>
  <c r="F9" i="10" s="1"/>
  <c r="AT199" i="4" s="1"/>
  <c r="G20" i="23"/>
  <c r="G9" i="10" s="1"/>
  <c r="H20" i="23"/>
  <c r="H9" i="10" s="1"/>
  <c r="B162" i="4" s="1"/>
  <c r="M20" i="23"/>
  <c r="M9" i="10" s="1"/>
  <c r="B167" i="4" s="1"/>
  <c r="G36" i="23"/>
  <c r="G16" i="10" s="1"/>
  <c r="E154" i="24"/>
  <c r="M102" i="24"/>
  <c r="M23" i="15" s="1"/>
  <c r="M52" i="24"/>
  <c r="M22" i="15" s="1"/>
  <c r="D36" i="23"/>
  <c r="D16" i="10" s="1"/>
  <c r="BW199" i="4" s="1"/>
  <c r="K119" i="23"/>
  <c r="K12" i="10" s="1"/>
  <c r="K53" i="23"/>
  <c r="K10" i="10" s="1"/>
  <c r="K102" i="23"/>
  <c r="K18" i="10" s="1"/>
  <c r="K69" i="23"/>
  <c r="K17" i="10" s="1"/>
  <c r="D14" i="18"/>
  <c r="C37" i="22"/>
  <c r="F15" i="11" s="1"/>
  <c r="C16" i="4" s="1"/>
  <c r="D27" i="4" s="1"/>
  <c r="D37" i="22"/>
  <c r="H15" i="11" s="1"/>
  <c r="D16" i="4" s="1"/>
  <c r="E27" i="4" s="1"/>
  <c r="F37" i="22"/>
  <c r="E22" i="11" s="1"/>
  <c r="F16" i="4" s="1"/>
  <c r="V227" i="22"/>
  <c r="AF210" i="22"/>
  <c r="E175" i="22"/>
  <c r="E113" i="4" s="1"/>
  <c r="V175" i="22"/>
  <c r="AF158" i="22"/>
  <c r="I123" i="22"/>
  <c r="E85" i="11" s="1"/>
  <c r="G123" i="22"/>
  <c r="G112" i="4" s="1"/>
  <c r="E123" i="22"/>
  <c r="G80" i="11" s="1"/>
  <c r="C123" i="22"/>
  <c r="V123" i="22"/>
  <c r="D106" i="22"/>
  <c r="D65" i="4" s="1"/>
  <c r="G106" i="22"/>
  <c r="G65" i="4" s="1"/>
  <c r="J106" i="22"/>
  <c r="J65" i="4"/>
  <c r="AF106" i="22"/>
  <c r="I71" i="22"/>
  <c r="I111" i="4" s="1"/>
  <c r="G71" i="22"/>
  <c r="G111" i="4" s="1"/>
  <c r="E71" i="22"/>
  <c r="G79" i="11" s="1"/>
  <c r="C71" i="22"/>
  <c r="V71" i="22"/>
  <c r="D54" i="22"/>
  <c r="B64" i="4"/>
  <c r="C64" i="4"/>
  <c r="G54" i="22"/>
  <c r="I48" i="11" s="1"/>
  <c r="V216" i="22"/>
  <c r="V217" i="22"/>
  <c r="V218" i="22"/>
  <c r="V219" i="22"/>
  <c r="V220" i="22"/>
  <c r="V221" i="22"/>
  <c r="V222" i="22"/>
  <c r="V223" i="22"/>
  <c r="V224" i="22"/>
  <c r="V225" i="22"/>
  <c r="V226" i="22"/>
  <c r="V215" i="22"/>
  <c r="V164" i="22"/>
  <c r="V165" i="22"/>
  <c r="V166" i="22"/>
  <c r="V167" i="22"/>
  <c r="V168" i="22"/>
  <c r="V169" i="22"/>
  <c r="V170" i="22"/>
  <c r="V171" i="22"/>
  <c r="V172" i="22"/>
  <c r="V173" i="22"/>
  <c r="V174" i="22"/>
  <c r="V163" i="22"/>
  <c r="V112" i="22"/>
  <c r="V113" i="22"/>
  <c r="V114" i="22"/>
  <c r="V115" i="22"/>
  <c r="V116" i="22"/>
  <c r="V117" i="22"/>
  <c r="V118" i="22"/>
  <c r="V119" i="22"/>
  <c r="V120" i="22"/>
  <c r="V121" i="22"/>
  <c r="V122" i="22"/>
  <c r="V111" i="22"/>
  <c r="V60" i="22"/>
  <c r="V61" i="22"/>
  <c r="V62" i="22"/>
  <c r="V63" i="22"/>
  <c r="V64" i="22"/>
  <c r="V65" i="22"/>
  <c r="V66" i="22"/>
  <c r="V67" i="22"/>
  <c r="V68" i="22"/>
  <c r="V69" i="22"/>
  <c r="V70" i="22"/>
  <c r="V59" i="22"/>
  <c r="AF199" i="22"/>
  <c r="AF200" i="22"/>
  <c r="AF201" i="22"/>
  <c r="AF202" i="22"/>
  <c r="AF203" i="22"/>
  <c r="AF204" i="22"/>
  <c r="AF205" i="22"/>
  <c r="AF206" i="22"/>
  <c r="AF207" i="22"/>
  <c r="AF208" i="22"/>
  <c r="AF209" i="22"/>
  <c r="AF198" i="22"/>
  <c r="AF147" i="22"/>
  <c r="AF148" i="22"/>
  <c r="AF149" i="22"/>
  <c r="AF150" i="22"/>
  <c r="AF151" i="22"/>
  <c r="AF152" i="22"/>
  <c r="AF153" i="22"/>
  <c r="AF154" i="22"/>
  <c r="AF155" i="22"/>
  <c r="AF156" i="22"/>
  <c r="AF157" i="22"/>
  <c r="AF146" i="22"/>
  <c r="AF95" i="22"/>
  <c r="AF96" i="22"/>
  <c r="AF97" i="22"/>
  <c r="AF98" i="22"/>
  <c r="AF99" i="22"/>
  <c r="AF100" i="22"/>
  <c r="AF101" i="22"/>
  <c r="AF102" i="22"/>
  <c r="AF103" i="22"/>
  <c r="AF104" i="22"/>
  <c r="AF105" i="22"/>
  <c r="AF94" i="22"/>
  <c r="AF43" i="22"/>
  <c r="AF44" i="22"/>
  <c r="AF45" i="22"/>
  <c r="AF46" i="22"/>
  <c r="AF47" i="22"/>
  <c r="AF48" i="22"/>
  <c r="AF49" i="22"/>
  <c r="AF50" i="22"/>
  <c r="AF51" i="22"/>
  <c r="AF52" i="22"/>
  <c r="AF53" i="22"/>
  <c r="AF42" i="22"/>
  <c r="Y182" i="22"/>
  <c r="Y183" i="22"/>
  <c r="Y184" i="22"/>
  <c r="Y185" i="22"/>
  <c r="Y186" i="22"/>
  <c r="Y187" i="22"/>
  <c r="Y188" i="22"/>
  <c r="Y189" i="22"/>
  <c r="Y190" i="22"/>
  <c r="Y191" i="22"/>
  <c r="Y192" i="22"/>
  <c r="Y181" i="22"/>
  <c r="Y130" i="22"/>
  <c r="Y131" i="22"/>
  <c r="Y132" i="22"/>
  <c r="Y133" i="22"/>
  <c r="Y134" i="22"/>
  <c r="Y135" i="22"/>
  <c r="Y136" i="22"/>
  <c r="Y137" i="22"/>
  <c r="Y138" i="22"/>
  <c r="Y139" i="22"/>
  <c r="Y140" i="22"/>
  <c r="Y129" i="22"/>
  <c r="Y78" i="22"/>
  <c r="Y79" i="22"/>
  <c r="Y80" i="22"/>
  <c r="Y81" i="22"/>
  <c r="Y82" i="22"/>
  <c r="Y83" i="22"/>
  <c r="Y84" i="22"/>
  <c r="Y85" i="22"/>
  <c r="Y86" i="22"/>
  <c r="Y87" i="22"/>
  <c r="Y88" i="22"/>
  <c r="Y77" i="22"/>
  <c r="Y26" i="22"/>
  <c r="Y27" i="22"/>
  <c r="Y28" i="22"/>
  <c r="Y29" i="22"/>
  <c r="Y30" i="22"/>
  <c r="Y31" i="22"/>
  <c r="Y32" i="22"/>
  <c r="Y33" i="22"/>
  <c r="Y34" i="22"/>
  <c r="Y35" i="22"/>
  <c r="Y36" i="22"/>
  <c r="Y25" i="22"/>
  <c r="B113" i="4"/>
  <c r="C139" i="4" s="1"/>
  <c r="C175" i="22"/>
  <c r="E81" i="11" s="1"/>
  <c r="D113" i="4"/>
  <c r="D139" i="4" s="1"/>
  <c r="F113" i="4"/>
  <c r="H113" i="4"/>
  <c r="F139" i="4" s="1"/>
  <c r="J113" i="4"/>
  <c r="G139" i="4" s="1"/>
  <c r="L113" i="4"/>
  <c r="H138" i="4" s="1"/>
  <c r="N113" i="4"/>
  <c r="P113" i="4"/>
  <c r="J138" i="4" s="1"/>
  <c r="R113" i="4"/>
  <c r="K139" i="4" s="1"/>
  <c r="T113" i="4"/>
  <c r="L139" i="4" s="1"/>
  <c r="B65" i="4"/>
  <c r="C65" i="4"/>
  <c r="E65" i="4"/>
  <c r="F65" i="4"/>
  <c r="H65" i="4"/>
  <c r="I65" i="4"/>
  <c r="K65" i="4"/>
  <c r="L65" i="4"/>
  <c r="N65" i="4"/>
  <c r="O65" i="4"/>
  <c r="Q65" i="4"/>
  <c r="R65" i="4"/>
  <c r="T65" i="4"/>
  <c r="U65" i="4"/>
  <c r="W65" i="4"/>
  <c r="X65" i="4"/>
  <c r="Z65" i="4"/>
  <c r="AA65" i="4"/>
  <c r="AC65" i="4"/>
  <c r="AD65" i="4"/>
  <c r="E64" i="4"/>
  <c r="D73" i="4" s="1"/>
  <c r="F64" i="4"/>
  <c r="H64" i="4"/>
  <c r="I64" i="4"/>
  <c r="K64" i="4"/>
  <c r="L64" i="4"/>
  <c r="N64" i="4"/>
  <c r="O64" i="4"/>
  <c r="Q64" i="4"/>
  <c r="H73" i="4" s="1"/>
  <c r="R64" i="4"/>
  <c r="T64" i="4"/>
  <c r="U64" i="4"/>
  <c r="W64" i="4"/>
  <c r="X64" i="4"/>
  <c r="Z64" i="4"/>
  <c r="AA64" i="4"/>
  <c r="AC64" i="4"/>
  <c r="AD64" i="4"/>
  <c r="T114" i="4"/>
  <c r="L148" i="4" s="1"/>
  <c r="R114" i="4"/>
  <c r="K147" i="4" s="1"/>
  <c r="P114" i="4"/>
  <c r="J147" i="4" s="1"/>
  <c r="N114" i="4"/>
  <c r="I148" i="4" s="1"/>
  <c r="L114" i="4"/>
  <c r="H147" i="4" s="1"/>
  <c r="J114" i="4"/>
  <c r="G148" i="4" s="1"/>
  <c r="H114" i="4"/>
  <c r="F148" i="4" s="1"/>
  <c r="F114" i="4"/>
  <c r="E147" i="4" s="1"/>
  <c r="D114" i="4"/>
  <c r="D147" i="4" s="1"/>
  <c r="B114" i="4"/>
  <c r="C148" i="4" s="1"/>
  <c r="C227" i="22"/>
  <c r="T112" i="4"/>
  <c r="L130" i="4" s="1"/>
  <c r="R112" i="4"/>
  <c r="K129" i="4" s="1"/>
  <c r="P112" i="4"/>
  <c r="J129" i="4" s="1"/>
  <c r="N112" i="4"/>
  <c r="I130" i="4" s="1"/>
  <c r="L112" i="4"/>
  <c r="J112" i="4"/>
  <c r="G130" i="4" s="1"/>
  <c r="H112" i="4"/>
  <c r="F129" i="4" s="1"/>
  <c r="F112" i="4"/>
  <c r="E129" i="4" s="1"/>
  <c r="D112" i="4"/>
  <c r="D130" i="4" s="1"/>
  <c r="B112" i="4"/>
  <c r="C130" i="4" s="1"/>
  <c r="T111" i="4"/>
  <c r="R111" i="4"/>
  <c r="K120" i="4" s="1"/>
  <c r="P111" i="4"/>
  <c r="N111" i="4"/>
  <c r="I121" i="4" s="1"/>
  <c r="L111" i="4"/>
  <c r="J111" i="4"/>
  <c r="G120" i="4" s="1"/>
  <c r="H111" i="4"/>
  <c r="F121" i="4" s="1"/>
  <c r="F111" i="4"/>
  <c r="E121" i="4" s="1"/>
  <c r="D111" i="4"/>
  <c r="D121" i="4" s="1"/>
  <c r="B111" i="4"/>
  <c r="C121" i="4" s="1"/>
  <c r="AD67" i="4"/>
  <c r="AC67" i="4"/>
  <c r="AD66" i="4"/>
  <c r="AC66" i="4"/>
  <c r="AA67" i="4"/>
  <c r="Z67" i="4"/>
  <c r="AA66" i="4"/>
  <c r="Z66" i="4"/>
  <c r="X67" i="4"/>
  <c r="W67" i="4"/>
  <c r="X66" i="4"/>
  <c r="W66" i="4"/>
  <c r="U67" i="4"/>
  <c r="T67" i="4"/>
  <c r="U66" i="4"/>
  <c r="T66" i="4"/>
  <c r="R67" i="4"/>
  <c r="Q67" i="4"/>
  <c r="H100" i="4" s="1"/>
  <c r="R66" i="4"/>
  <c r="Q66" i="4"/>
  <c r="O67" i="4"/>
  <c r="N67" i="4"/>
  <c r="O66" i="4"/>
  <c r="N66" i="4"/>
  <c r="L67" i="4"/>
  <c r="K67" i="4"/>
  <c r="L66" i="4"/>
  <c r="K66" i="4"/>
  <c r="I67" i="4"/>
  <c r="H67" i="4"/>
  <c r="I66" i="4"/>
  <c r="H66" i="4"/>
  <c r="F67" i="4"/>
  <c r="E67" i="4"/>
  <c r="D100" i="4" s="1"/>
  <c r="F66" i="4"/>
  <c r="E66" i="4"/>
  <c r="C67" i="4"/>
  <c r="B67" i="4"/>
  <c r="C66" i="4"/>
  <c r="B66" i="4"/>
  <c r="D99" i="11"/>
  <c r="D98" i="11"/>
  <c r="D97" i="11"/>
  <c r="D96" i="11"/>
  <c r="H93" i="11"/>
  <c r="F93" i="11"/>
  <c r="D93" i="11"/>
  <c r="H92" i="11"/>
  <c r="F92" i="11"/>
  <c r="D92" i="11"/>
  <c r="H91" i="11"/>
  <c r="F91" i="11"/>
  <c r="D91" i="11"/>
  <c r="H90" i="11"/>
  <c r="F90" i="11"/>
  <c r="D90" i="11"/>
  <c r="H87" i="11"/>
  <c r="F87" i="11"/>
  <c r="D87" i="11"/>
  <c r="H86" i="11"/>
  <c r="F86" i="11"/>
  <c r="D86" i="11"/>
  <c r="H85" i="11"/>
  <c r="F85" i="11"/>
  <c r="H84" i="11"/>
  <c r="F84" i="11"/>
  <c r="D85" i="11"/>
  <c r="D84" i="11"/>
  <c r="H82" i="11"/>
  <c r="F82" i="11"/>
  <c r="D82" i="11"/>
  <c r="H81" i="11"/>
  <c r="G81" i="11"/>
  <c r="F81" i="11"/>
  <c r="D81" i="11"/>
  <c r="H80" i="11"/>
  <c r="F80" i="11"/>
  <c r="D80" i="11"/>
  <c r="H79" i="11"/>
  <c r="F79" i="11"/>
  <c r="D79" i="11"/>
  <c r="H74" i="11"/>
  <c r="G74" i="11"/>
  <c r="E74" i="11"/>
  <c r="D74" i="11"/>
  <c r="H73" i="11"/>
  <c r="G73" i="11"/>
  <c r="E73" i="11"/>
  <c r="D73" i="11"/>
  <c r="H68" i="11"/>
  <c r="G68" i="11"/>
  <c r="E68" i="11"/>
  <c r="D68" i="11"/>
  <c r="H67" i="11"/>
  <c r="G67" i="11"/>
  <c r="E67" i="11"/>
  <c r="D67" i="11"/>
  <c r="H62" i="11"/>
  <c r="G62" i="11"/>
  <c r="E62" i="11"/>
  <c r="D62" i="11"/>
  <c r="H61" i="11"/>
  <c r="G61" i="11"/>
  <c r="E61" i="11"/>
  <c r="D61" i="11"/>
  <c r="H57" i="11"/>
  <c r="G57" i="11"/>
  <c r="E57" i="11"/>
  <c r="D57" i="11"/>
  <c r="H56" i="11"/>
  <c r="G56" i="11"/>
  <c r="E56" i="11"/>
  <c r="D56" i="11"/>
  <c r="H51" i="11"/>
  <c r="G51" i="11"/>
  <c r="E51" i="11"/>
  <c r="D51" i="11"/>
  <c r="H50" i="11"/>
  <c r="G50" i="11"/>
  <c r="E50" i="11"/>
  <c r="D50" i="11"/>
  <c r="H72" i="11"/>
  <c r="G72" i="11"/>
  <c r="E72" i="11"/>
  <c r="D72" i="11"/>
  <c r="H66" i="11"/>
  <c r="G66" i="11"/>
  <c r="E66" i="11"/>
  <c r="D66" i="11"/>
  <c r="H60" i="11"/>
  <c r="G60" i="11"/>
  <c r="E60" i="11"/>
  <c r="D60" i="11"/>
  <c r="H55" i="11"/>
  <c r="G55" i="11"/>
  <c r="E55" i="11"/>
  <c r="D55" i="11"/>
  <c r="H49" i="11"/>
  <c r="G49" i="11"/>
  <c r="F49" i="11"/>
  <c r="E49" i="11"/>
  <c r="D49" i="11"/>
  <c r="H71" i="11"/>
  <c r="G71" i="11"/>
  <c r="E71" i="11"/>
  <c r="D71" i="11"/>
  <c r="H65" i="11"/>
  <c r="G65" i="11"/>
  <c r="E65" i="11"/>
  <c r="D65" i="11"/>
  <c r="H59" i="11"/>
  <c r="G59" i="11"/>
  <c r="E59" i="11"/>
  <c r="D59" i="11"/>
  <c r="H54" i="11"/>
  <c r="G54" i="11"/>
  <c r="E54" i="11"/>
  <c r="D54" i="11"/>
  <c r="H48" i="11"/>
  <c r="G48" i="11"/>
  <c r="E48" i="11"/>
  <c r="D48" i="11"/>
  <c r="D9" i="11"/>
  <c r="U227" i="22"/>
  <c r="E99" i="11" s="1"/>
  <c r="S227" i="22"/>
  <c r="I93" i="11" s="1"/>
  <c r="Q227" i="22"/>
  <c r="O227" i="22"/>
  <c r="O114" i="4" s="1"/>
  <c r="M227" i="22"/>
  <c r="K227" i="22"/>
  <c r="K114" i="4" s="1"/>
  <c r="I227" i="22"/>
  <c r="G227" i="22"/>
  <c r="G114" i="4" s="1"/>
  <c r="E227" i="22"/>
  <c r="E114" i="4" s="1"/>
  <c r="AE210" i="22"/>
  <c r="I74" i="11" s="1"/>
  <c r="AB210" i="22"/>
  <c r="AB67" i="4" s="1"/>
  <c r="Y210" i="22"/>
  <c r="I68" i="11" s="1"/>
  <c r="V210" i="22"/>
  <c r="V67" i="4" s="1"/>
  <c r="S210" i="22"/>
  <c r="S67" i="4" s="1"/>
  <c r="P210" i="22"/>
  <c r="P67" i="4" s="1"/>
  <c r="M210" i="22"/>
  <c r="I57" i="11" s="1"/>
  <c r="J210" i="22"/>
  <c r="J67" i="4" s="1"/>
  <c r="G210" i="22"/>
  <c r="G67" i="4" s="1"/>
  <c r="D210" i="22"/>
  <c r="F51" i="11" s="1"/>
  <c r="U175" i="22"/>
  <c r="S175" i="22"/>
  <c r="S113" i="4" s="1"/>
  <c r="Q175" i="22"/>
  <c r="Q113" i="4" s="1"/>
  <c r="O175" i="22"/>
  <c r="O113" i="4" s="1"/>
  <c r="M175" i="22"/>
  <c r="M113" i="4" s="1"/>
  <c r="K175" i="22"/>
  <c r="I175" i="22"/>
  <c r="I113" i="4" s="1"/>
  <c r="F140" i="4" s="1"/>
  <c r="G175" i="22"/>
  <c r="AE158" i="22"/>
  <c r="AE66" i="4" s="1"/>
  <c r="AB158" i="22"/>
  <c r="Y158" i="22"/>
  <c r="V158" i="22"/>
  <c r="S158" i="22"/>
  <c r="S66" i="4" s="1"/>
  <c r="P158" i="22"/>
  <c r="F61" i="11" s="1"/>
  <c r="M158" i="22"/>
  <c r="M66" i="4" s="1"/>
  <c r="J158" i="22"/>
  <c r="F56" i="11" s="1"/>
  <c r="G158" i="22"/>
  <c r="G66" i="4" s="1"/>
  <c r="D158" i="22"/>
  <c r="D66" i="4" s="1"/>
  <c r="U123" i="22"/>
  <c r="U112" i="4" s="1"/>
  <c r="S123" i="22"/>
  <c r="Q123" i="22"/>
  <c r="G91" i="11" s="1"/>
  <c r="O123" i="22"/>
  <c r="E91" i="11" s="1"/>
  <c r="M123" i="22"/>
  <c r="M112" i="4" s="1"/>
  <c r="K123" i="22"/>
  <c r="AE106" i="22"/>
  <c r="AB106" i="22"/>
  <c r="AB65" i="4" s="1"/>
  <c r="Y106" i="22"/>
  <c r="V106" i="22"/>
  <c r="S106" i="22"/>
  <c r="S65" i="4" s="1"/>
  <c r="P106" i="22"/>
  <c r="F60" i="11" s="1"/>
  <c r="M106" i="22"/>
  <c r="I55" i="11" s="1"/>
  <c r="AE54" i="22"/>
  <c r="AE64" i="4" s="1"/>
  <c r="AB54" i="22"/>
  <c r="AB64" i="4" s="1"/>
  <c r="Y54" i="22"/>
  <c r="Y64" i="4" s="1"/>
  <c r="V54" i="22"/>
  <c r="F65" i="11" s="1"/>
  <c r="S54" i="22"/>
  <c r="S64" i="4" s="1"/>
  <c r="P54" i="22"/>
  <c r="P64" i="4" s="1"/>
  <c r="M54" i="22"/>
  <c r="U71" i="22"/>
  <c r="E96" i="11" s="1"/>
  <c r="S71" i="22"/>
  <c r="I90" i="11" s="1"/>
  <c r="Q71" i="22"/>
  <c r="Q111" i="4" s="1"/>
  <c r="O71" i="22"/>
  <c r="O111" i="4" s="1"/>
  <c r="M71" i="22"/>
  <c r="M111" i="4" s="1"/>
  <c r="K71" i="22"/>
  <c r="Y194" i="4"/>
  <c r="Y193" i="4"/>
  <c r="V191" i="4"/>
  <c r="U192" i="4"/>
  <c r="T193" i="4"/>
  <c r="T192" i="4"/>
  <c r="S194" i="4"/>
  <c r="S193" i="4"/>
  <c r="R194" i="4"/>
  <c r="Q194" i="4"/>
  <c r="O193" i="4"/>
  <c r="O192" i="4"/>
  <c r="D27" i="20"/>
  <c r="N194" i="4" s="1"/>
  <c r="D26" i="20"/>
  <c r="N193" i="4" s="1"/>
  <c r="D25" i="20"/>
  <c r="N192" i="4" s="1"/>
  <c r="D24" i="20"/>
  <c r="N191" i="4" s="1"/>
  <c r="L193" i="4"/>
  <c r="L192" i="4"/>
  <c r="F194" i="4"/>
  <c r="E194" i="4"/>
  <c r="E192" i="4"/>
  <c r="D193" i="4"/>
  <c r="D20" i="20"/>
  <c r="B194" i="4" s="1"/>
  <c r="D19" i="20"/>
  <c r="B193" i="4" s="1"/>
  <c r="D18" i="20"/>
  <c r="B192" i="4" s="1"/>
  <c r="D17" i="20"/>
  <c r="B191" i="4" s="1"/>
  <c r="B27" i="18"/>
  <c r="B28" i="18"/>
  <c r="B29" i="18"/>
  <c r="B26" i="18"/>
  <c r="G70" i="25"/>
  <c r="E70" i="25"/>
  <c r="G49" i="25"/>
  <c r="E49" i="25"/>
  <c r="G28" i="25"/>
  <c r="E28" i="25"/>
  <c r="G7" i="25"/>
  <c r="K25" i="15"/>
  <c r="K24" i="15"/>
  <c r="K23" i="15"/>
  <c r="K22" i="15"/>
  <c r="G25" i="15"/>
  <c r="G24" i="15"/>
  <c r="G23" i="15"/>
  <c r="G22" i="15"/>
  <c r="C25" i="15"/>
  <c r="C24" i="15"/>
  <c r="C23" i="15"/>
  <c r="C22" i="15"/>
  <c r="K18" i="15"/>
  <c r="K17" i="15"/>
  <c r="K16" i="15"/>
  <c r="K15" i="15"/>
  <c r="G18" i="15"/>
  <c r="G17" i="15"/>
  <c r="G16" i="15"/>
  <c r="G15" i="15"/>
  <c r="C18" i="15"/>
  <c r="C17" i="15"/>
  <c r="C16" i="15"/>
  <c r="C15" i="15"/>
  <c r="K11" i="15"/>
  <c r="K10" i="15"/>
  <c r="K9" i="15"/>
  <c r="K8" i="15"/>
  <c r="G11" i="15"/>
  <c r="G10" i="15"/>
  <c r="G9" i="15"/>
  <c r="G8" i="15"/>
  <c r="C11" i="15"/>
  <c r="C10" i="15"/>
  <c r="C9" i="15"/>
  <c r="C8" i="15"/>
  <c r="M202" i="24"/>
  <c r="M25" i="15" s="1"/>
  <c r="I202" i="24"/>
  <c r="I25" i="15" s="1"/>
  <c r="E202" i="24"/>
  <c r="E25" i="15" s="1"/>
  <c r="M185" i="24"/>
  <c r="M18" i="15" s="1"/>
  <c r="I185" i="24"/>
  <c r="I18" i="15" s="1"/>
  <c r="E185" i="24"/>
  <c r="E18" i="15" s="1"/>
  <c r="M169" i="24"/>
  <c r="M11" i="15" s="1"/>
  <c r="I169" i="24"/>
  <c r="I11" i="15" s="1"/>
  <c r="E169" i="24"/>
  <c r="E11" i="15" s="1"/>
  <c r="M152" i="24"/>
  <c r="M24" i="15" s="1"/>
  <c r="I152" i="24"/>
  <c r="I24" i="15" s="1"/>
  <c r="E152" i="24"/>
  <c r="E24" i="15" s="1"/>
  <c r="M135" i="24"/>
  <c r="M17" i="15" s="1"/>
  <c r="I135" i="24"/>
  <c r="I17" i="15" s="1"/>
  <c r="E135" i="24"/>
  <c r="E17" i="15" s="1"/>
  <c r="M119" i="24"/>
  <c r="M10" i="15" s="1"/>
  <c r="I119" i="24"/>
  <c r="I10" i="15" s="1"/>
  <c r="E119" i="24"/>
  <c r="E10" i="15" s="1"/>
  <c r="I102" i="24"/>
  <c r="I23" i="15" s="1"/>
  <c r="E102" i="24"/>
  <c r="E23" i="15" s="1"/>
  <c r="M85" i="24"/>
  <c r="M16" i="15" s="1"/>
  <c r="I85" i="24"/>
  <c r="I16" i="15" s="1"/>
  <c r="E85" i="24"/>
  <c r="E16" i="15" s="1"/>
  <c r="M69" i="24"/>
  <c r="M9" i="15" s="1"/>
  <c r="I69" i="24"/>
  <c r="I9" i="15" s="1"/>
  <c r="E69" i="24"/>
  <c r="E9" i="15" s="1"/>
  <c r="I52" i="24"/>
  <c r="I22" i="15" s="1"/>
  <c r="E52" i="24"/>
  <c r="E22" i="15" s="1"/>
  <c r="M35" i="24"/>
  <c r="M15" i="15" s="1"/>
  <c r="I35" i="24"/>
  <c r="I15" i="15" s="1"/>
  <c r="E35" i="24"/>
  <c r="E15" i="15" s="1"/>
  <c r="M19" i="24"/>
  <c r="M8" i="15" s="1"/>
  <c r="I19" i="24"/>
  <c r="I8" i="15" s="1"/>
  <c r="E19" i="24"/>
  <c r="E8" i="15" s="1"/>
  <c r="G154" i="24"/>
  <c r="G104" i="24"/>
  <c r="E104" i="24"/>
  <c r="G54" i="24"/>
  <c r="E54" i="24"/>
  <c r="G4" i="24"/>
  <c r="E4" i="24"/>
  <c r="G38" i="23"/>
  <c r="E38" i="23"/>
  <c r="G71" i="23"/>
  <c r="E71" i="23"/>
  <c r="G104" i="23"/>
  <c r="E104" i="23"/>
  <c r="G5" i="23"/>
  <c r="E5" i="23"/>
  <c r="Q12" i="20"/>
  <c r="Q11" i="20"/>
  <c r="Q10" i="20"/>
  <c r="Q9" i="20"/>
  <c r="P12" i="20"/>
  <c r="P11" i="20"/>
  <c r="P10" i="20"/>
  <c r="P9" i="20"/>
  <c r="O12" i="20"/>
  <c r="O11" i="20"/>
  <c r="O10" i="20"/>
  <c r="O9" i="20"/>
  <c r="N12" i="20"/>
  <c r="N11" i="20"/>
  <c r="N10" i="20"/>
  <c r="N9" i="20"/>
  <c r="M12" i="20"/>
  <c r="M11" i="20"/>
  <c r="M10" i="20"/>
  <c r="M9" i="20"/>
  <c r="L12" i="20"/>
  <c r="L11" i="20"/>
  <c r="L10" i="20"/>
  <c r="L9" i="20"/>
  <c r="K12" i="20"/>
  <c r="K11" i="20"/>
  <c r="K10" i="20"/>
  <c r="K9" i="20"/>
  <c r="J12" i="20"/>
  <c r="J11" i="20"/>
  <c r="J10" i="20"/>
  <c r="J9" i="20"/>
  <c r="I12" i="20"/>
  <c r="I11" i="20"/>
  <c r="I10" i="20"/>
  <c r="I9" i="20"/>
  <c r="H12" i="20"/>
  <c r="H11" i="20"/>
  <c r="H10" i="20"/>
  <c r="H9" i="20"/>
  <c r="G12" i="20"/>
  <c r="G11" i="20"/>
  <c r="G10" i="20"/>
  <c r="G9" i="20"/>
  <c r="F12" i="20"/>
  <c r="F11" i="20"/>
  <c r="F10" i="20"/>
  <c r="F9" i="20"/>
  <c r="E12" i="20"/>
  <c r="E11" i="20"/>
  <c r="E10" i="20"/>
  <c r="E9" i="20"/>
  <c r="D12" i="20"/>
  <c r="D11" i="20"/>
  <c r="D10" i="20"/>
  <c r="D9" i="20"/>
  <c r="L34" i="20"/>
  <c r="L33" i="20"/>
  <c r="L32" i="20"/>
  <c r="D34" i="20"/>
  <c r="D33" i="20"/>
  <c r="D32" i="20"/>
  <c r="P37" i="22"/>
  <c r="I28" i="11" s="1"/>
  <c r="P16" i="4" s="1"/>
  <c r="X193" i="22"/>
  <c r="E43" i="11" s="1"/>
  <c r="X19" i="4" s="1"/>
  <c r="X141" i="22"/>
  <c r="E42" i="11" s="1"/>
  <c r="X18" i="4" s="1"/>
  <c r="X89" i="22"/>
  <c r="E41" i="11" s="1"/>
  <c r="X17" i="4" s="1"/>
  <c r="D41" i="11"/>
  <c r="W17" i="4" s="1"/>
  <c r="O34" i="4" s="1"/>
  <c r="O35" i="4" s="1"/>
  <c r="X37" i="22"/>
  <c r="E40" i="11" s="1"/>
  <c r="X16" i="4" s="1"/>
  <c r="D43" i="11"/>
  <c r="W19" i="4" s="1"/>
  <c r="O52" i="4" s="1"/>
  <c r="O53" i="4" s="1"/>
  <c r="D42" i="11"/>
  <c r="W18" i="4" s="1"/>
  <c r="O43" i="4" s="1"/>
  <c r="O44" i="4" s="1"/>
  <c r="V89" i="22"/>
  <c r="I35" i="11" s="1"/>
  <c r="V17" i="4" s="1"/>
  <c r="V37" i="22"/>
  <c r="I34" i="11" s="1"/>
  <c r="V16" i="4" s="1"/>
  <c r="V193" i="22"/>
  <c r="I37" i="11" s="1"/>
  <c r="V19" i="4" s="1"/>
  <c r="V141" i="22"/>
  <c r="I36" i="11" s="1"/>
  <c r="V18" i="4" s="1"/>
  <c r="H37" i="11"/>
  <c r="U19" i="4" s="1"/>
  <c r="N52" i="4" s="1"/>
  <c r="N53" i="4" s="1"/>
  <c r="H36" i="11"/>
  <c r="H35" i="11"/>
  <c r="T193" i="22"/>
  <c r="G37" i="11" s="1"/>
  <c r="T19" i="4" s="1"/>
  <c r="T141" i="22"/>
  <c r="G36" i="11" s="1"/>
  <c r="T18" i="4" s="1"/>
  <c r="T89" i="22"/>
  <c r="G35" i="11" s="1"/>
  <c r="T17" i="4" s="1"/>
  <c r="T37" i="22"/>
  <c r="G34" i="11" s="1"/>
  <c r="T16" i="4" s="1"/>
  <c r="F37" i="11"/>
  <c r="S19" i="4" s="1"/>
  <c r="M52" i="4" s="1"/>
  <c r="M53" i="4" s="1"/>
  <c r="F36" i="11"/>
  <c r="S18" i="4" s="1"/>
  <c r="M43" i="4" s="1"/>
  <c r="M44" i="4" s="1"/>
  <c r="F35" i="11"/>
  <c r="S17" i="4" s="1"/>
  <c r="M34" i="4" s="1"/>
  <c r="M35" i="4" s="1"/>
  <c r="R193" i="22"/>
  <c r="E37" i="11" s="1"/>
  <c r="R19" i="4" s="1"/>
  <c r="R141" i="22"/>
  <c r="E36" i="11" s="1"/>
  <c r="R18" i="4" s="1"/>
  <c r="R89" i="22"/>
  <c r="E35" i="11" s="1"/>
  <c r="R17" i="4" s="1"/>
  <c r="R37" i="22"/>
  <c r="E34" i="11" s="1"/>
  <c r="R16" i="4" s="1"/>
  <c r="D37" i="11"/>
  <c r="Q19" i="4" s="1"/>
  <c r="L52" i="4" s="1"/>
  <c r="L53" i="4" s="1"/>
  <c r="D36" i="11"/>
  <c r="Q18" i="4" s="1"/>
  <c r="L43" i="4" s="1"/>
  <c r="L44" i="4" s="1"/>
  <c r="D35" i="11"/>
  <c r="Q17" i="4" s="1"/>
  <c r="L34" i="4" s="1"/>
  <c r="L35" i="4" s="1"/>
  <c r="P193" i="22"/>
  <c r="I31" i="11" s="1"/>
  <c r="P19" i="4" s="1"/>
  <c r="P141" i="22"/>
  <c r="I30" i="11" s="1"/>
  <c r="P18" i="4" s="1"/>
  <c r="P89" i="22"/>
  <c r="I29" i="11" s="1"/>
  <c r="P17" i="4" s="1"/>
  <c r="H31" i="11"/>
  <c r="O19" i="4" s="1"/>
  <c r="K52" i="4" s="1"/>
  <c r="K53" i="4" s="1"/>
  <c r="H30" i="11"/>
  <c r="O18" i="4" s="1"/>
  <c r="K43" i="4" s="1"/>
  <c r="K44" i="4" s="1"/>
  <c r="H29" i="11"/>
  <c r="O17" i="4" s="1"/>
  <c r="K34" i="4" s="1"/>
  <c r="K35" i="4" s="1"/>
  <c r="N193" i="22"/>
  <c r="G31" i="11" s="1"/>
  <c r="N19" i="4" s="1"/>
  <c r="N141" i="22"/>
  <c r="G30" i="11" s="1"/>
  <c r="N18" i="4" s="1"/>
  <c r="F30" i="11"/>
  <c r="M18" i="4" s="1"/>
  <c r="J43" i="4" s="1"/>
  <c r="J44" i="4" s="1"/>
  <c r="N89" i="22"/>
  <c r="G29" i="11" s="1"/>
  <c r="N17" i="4" s="1"/>
  <c r="N37" i="22"/>
  <c r="G28" i="11" s="1"/>
  <c r="N16" i="4" s="1"/>
  <c r="F31" i="11"/>
  <c r="M19" i="4" s="1"/>
  <c r="J52" i="4" s="1"/>
  <c r="J53" i="4" s="1"/>
  <c r="F29" i="11"/>
  <c r="M17" i="4" s="1"/>
  <c r="J34" i="4" s="1"/>
  <c r="J35" i="4" s="1"/>
  <c r="L193" i="22"/>
  <c r="E31" i="11" s="1"/>
  <c r="L19" i="4" s="1"/>
  <c r="L141" i="22"/>
  <c r="E30" i="11" s="1"/>
  <c r="L18" i="4" s="1"/>
  <c r="L89" i="22"/>
  <c r="E29" i="11" s="1"/>
  <c r="L17" i="4" s="1"/>
  <c r="L37" i="22"/>
  <c r="E28" i="11" s="1"/>
  <c r="L16" i="4" s="1"/>
  <c r="D31" i="11"/>
  <c r="K19" i="4" s="1"/>
  <c r="I52" i="4" s="1"/>
  <c r="I53" i="4" s="1"/>
  <c r="D30" i="11"/>
  <c r="K18" i="4" s="1"/>
  <c r="I43" i="4" s="1"/>
  <c r="I44" i="4" s="1"/>
  <c r="D29" i="11"/>
  <c r="K17" i="4" s="1"/>
  <c r="I34" i="4" s="1"/>
  <c r="I35" i="4" s="1"/>
  <c r="J193" i="22"/>
  <c r="I25" i="11" s="1"/>
  <c r="J19" i="4" s="1"/>
  <c r="J141" i="22"/>
  <c r="I24" i="11" s="1"/>
  <c r="J18" i="4" s="1"/>
  <c r="J89" i="22"/>
  <c r="I23" i="11" s="1"/>
  <c r="J17" i="4" s="1"/>
  <c r="J37" i="22"/>
  <c r="I22" i="11" s="1"/>
  <c r="J16" i="4" s="1"/>
  <c r="H25" i="11"/>
  <c r="I19" i="4" s="1"/>
  <c r="H52" i="4" s="1"/>
  <c r="H53" i="4" s="1"/>
  <c r="H24" i="11"/>
  <c r="I18" i="4" s="1"/>
  <c r="H43" i="4" s="1"/>
  <c r="H44" i="4" s="1"/>
  <c r="H23" i="11"/>
  <c r="I17" i="4" s="1"/>
  <c r="H34" i="4" s="1"/>
  <c r="H35" i="4" s="1"/>
  <c r="H193" i="22"/>
  <c r="G25" i="11" s="1"/>
  <c r="H19" i="4" s="1"/>
  <c r="H141" i="22"/>
  <c r="G24" i="11" s="1"/>
  <c r="H18" i="4" s="1"/>
  <c r="H89" i="22"/>
  <c r="G23" i="11" s="1"/>
  <c r="H17" i="4" s="1"/>
  <c r="H37" i="22"/>
  <c r="G22" i="11" s="1"/>
  <c r="H16" i="4" s="1"/>
  <c r="F25" i="11"/>
  <c r="G19" i="4" s="1"/>
  <c r="G52" i="4" s="1"/>
  <c r="G53" i="4" s="1"/>
  <c r="F24" i="11"/>
  <c r="G18" i="4" s="1"/>
  <c r="G43" i="4" s="1"/>
  <c r="G44" i="4" s="1"/>
  <c r="F23" i="11"/>
  <c r="G17" i="4" s="1"/>
  <c r="G34" i="4" s="1"/>
  <c r="G35" i="4" s="1"/>
  <c r="F193" i="22"/>
  <c r="E25" i="11" s="1"/>
  <c r="F19" i="4" s="1"/>
  <c r="F141" i="22"/>
  <c r="E24" i="11" s="1"/>
  <c r="F18" i="4" s="1"/>
  <c r="F89" i="22"/>
  <c r="E23" i="11" s="1"/>
  <c r="F17" i="4" s="1"/>
  <c r="D25" i="11"/>
  <c r="E19" i="4" s="1"/>
  <c r="F52" i="4" s="1"/>
  <c r="F53" i="4" s="1"/>
  <c r="D23" i="11"/>
  <c r="E17" i="4" s="1"/>
  <c r="F34" i="4" s="1"/>
  <c r="F35" i="4" s="1"/>
  <c r="B193" i="22"/>
  <c r="D18" i="11" s="1"/>
  <c r="B19" i="4" s="1"/>
  <c r="C54" i="4" s="1"/>
  <c r="C193" i="22"/>
  <c r="F18" i="11" s="1"/>
  <c r="C19" i="4" s="1"/>
  <c r="D54" i="4" s="1"/>
  <c r="D193" i="22"/>
  <c r="H18" i="11" s="1"/>
  <c r="D19" i="4" s="1"/>
  <c r="E54" i="4" s="1"/>
  <c r="D141" i="22"/>
  <c r="H17" i="11" s="1"/>
  <c r="D18" i="4" s="1"/>
  <c r="E45" i="4" s="1"/>
  <c r="B141" i="22"/>
  <c r="D17" i="11" s="1"/>
  <c r="B18" i="4" s="1"/>
  <c r="C45" i="4" s="1"/>
  <c r="D89" i="22"/>
  <c r="H16" i="11" s="1"/>
  <c r="D17" i="4" s="1"/>
  <c r="E36" i="4" s="1"/>
  <c r="B89" i="22"/>
  <c r="D105" i="11"/>
  <c r="D106" i="11"/>
  <c r="D107" i="11"/>
  <c r="D104" i="11"/>
  <c r="D8" i="11"/>
  <c r="D10" i="11"/>
  <c r="O135" i="23"/>
  <c r="O19" i="10"/>
  <c r="G185" i="4" s="1"/>
  <c r="N135" i="23"/>
  <c r="N19" i="10" s="1"/>
  <c r="M135" i="23"/>
  <c r="M19" i="10" s="1"/>
  <c r="L135" i="23"/>
  <c r="L19" i="10" s="1"/>
  <c r="K135" i="23"/>
  <c r="K19" i="10" s="1"/>
  <c r="M17" i="13" s="1"/>
  <c r="J135" i="23"/>
  <c r="J19" i="10" s="1"/>
  <c r="CN202" i="4" s="1"/>
  <c r="Y202" i="4" s="1"/>
  <c r="M15" i="13" s="1"/>
  <c r="I135" i="23"/>
  <c r="I19" i="10" s="1"/>
  <c r="CJ202" i="4" s="1"/>
  <c r="V202" i="4" s="1"/>
  <c r="M14" i="13" s="1"/>
  <c r="H135" i="23"/>
  <c r="H19" i="10" s="1"/>
  <c r="G178" i="4" s="1"/>
  <c r="G135" i="23"/>
  <c r="G19" i="10" s="1"/>
  <c r="F135" i="23"/>
  <c r="F19" i="10" s="1"/>
  <c r="E135" i="23"/>
  <c r="E19" i="10" s="1"/>
  <c r="G175" i="4" s="1"/>
  <c r="D135" i="23"/>
  <c r="D19" i="10" s="1"/>
  <c r="BW202" i="4" s="1"/>
  <c r="G202" i="4" s="1"/>
  <c r="M9" i="13" s="1"/>
  <c r="O119" i="23"/>
  <c r="O12" i="10" s="1"/>
  <c r="F185" i="4" s="1"/>
  <c r="N119" i="23"/>
  <c r="N12" i="10" s="1"/>
  <c r="F184" i="4" s="1"/>
  <c r="M119" i="23"/>
  <c r="M12" i="10" s="1"/>
  <c r="L119" i="23"/>
  <c r="L12" i="10" s="1"/>
  <c r="BK202" i="4" s="1"/>
  <c r="J119" i="23"/>
  <c r="J12" i="10" s="1"/>
  <c r="BE202" i="4" s="1"/>
  <c r="X202" i="4" s="1"/>
  <c r="L15" i="13" s="1"/>
  <c r="I119" i="23"/>
  <c r="I12" i="10" s="1"/>
  <c r="BC202" i="4" s="1"/>
  <c r="U202" i="4" s="1"/>
  <c r="L14" i="13" s="1"/>
  <c r="H119" i="23"/>
  <c r="H12" i="10" s="1"/>
  <c r="F178" i="4" s="1"/>
  <c r="F119" i="23"/>
  <c r="F12" i="10" s="1"/>
  <c r="AT202" i="4" s="1"/>
  <c r="E119" i="23"/>
  <c r="E12" i="10" s="1"/>
  <c r="F175" i="4" s="1"/>
  <c r="D119" i="23"/>
  <c r="D12" i="10" s="1"/>
  <c r="AO202" i="4" s="1"/>
  <c r="AP202" i="4" s="1"/>
  <c r="O102" i="23"/>
  <c r="O18" i="10" s="1"/>
  <c r="CZ201" i="4" s="1"/>
  <c r="N102" i="23"/>
  <c r="N18" i="10" s="1"/>
  <c r="M102" i="23"/>
  <c r="M18" i="10" s="1"/>
  <c r="L102" i="23"/>
  <c r="L18" i="10" s="1"/>
  <c r="C182" i="4" s="1"/>
  <c r="J102" i="23"/>
  <c r="J18" i="10" s="1"/>
  <c r="I102" i="23"/>
  <c r="I18" i="10" s="1"/>
  <c r="H102" i="23"/>
  <c r="H18" i="10" s="1"/>
  <c r="G102" i="23"/>
  <c r="G18" i="10" s="1"/>
  <c r="F102" i="23"/>
  <c r="F18" i="10" s="1"/>
  <c r="C176" i="4" s="1"/>
  <c r="E102" i="23"/>
  <c r="E18" i="10" s="1"/>
  <c r="BZ201" i="4" s="1"/>
  <c r="D102" i="23"/>
  <c r="D18" i="10" s="1"/>
  <c r="BW201" i="4" s="1"/>
  <c r="O86" i="23"/>
  <c r="O11" i="10" s="1"/>
  <c r="N86" i="23"/>
  <c r="N11" i="10" s="1"/>
  <c r="M86" i="23"/>
  <c r="M11" i="10" s="1"/>
  <c r="L86" i="23"/>
  <c r="L11" i="10" s="1"/>
  <c r="K86" i="23"/>
  <c r="K11" i="10" s="1"/>
  <c r="K17" i="13" s="1"/>
  <c r="J86" i="23"/>
  <c r="J11" i="10" s="1"/>
  <c r="I86" i="23"/>
  <c r="I11" i="10" s="1"/>
  <c r="B179" i="4" s="1"/>
  <c r="H86" i="23"/>
  <c r="H11" i="10" s="1"/>
  <c r="AY201" i="4" s="1"/>
  <c r="BB201" i="4" s="1"/>
  <c r="G86" i="23"/>
  <c r="G11" i="10" s="1"/>
  <c r="B177" i="4" s="1"/>
  <c r="F86" i="23"/>
  <c r="F11" i="10" s="1"/>
  <c r="B176" i="4" s="1"/>
  <c r="E86" i="23"/>
  <c r="E11" i="10" s="1"/>
  <c r="D86" i="23"/>
  <c r="D11" i="10" s="1"/>
  <c r="B174" i="4" s="1"/>
  <c r="O69" i="23"/>
  <c r="O17" i="10" s="1"/>
  <c r="G169" i="4" s="1"/>
  <c r="N69" i="23"/>
  <c r="N17" i="10" s="1"/>
  <c r="M69" i="23"/>
  <c r="M17" i="10" s="1"/>
  <c r="G167" i="4" s="1"/>
  <c r="L69" i="23"/>
  <c r="L17" i="10" s="1"/>
  <c r="J69" i="23"/>
  <c r="J17" i="10" s="1"/>
  <c r="I69" i="23"/>
  <c r="I17" i="10" s="1"/>
  <c r="CJ200" i="4" s="1"/>
  <c r="V200" i="4" s="1"/>
  <c r="G14" i="13" s="1"/>
  <c r="H69" i="23"/>
  <c r="H17" i="10" s="1"/>
  <c r="CG200" i="4" s="1"/>
  <c r="G69" i="23"/>
  <c r="G17" i="10" s="1"/>
  <c r="F69" i="23"/>
  <c r="F17" i="10" s="1"/>
  <c r="G160" i="4" s="1"/>
  <c r="E69" i="23"/>
  <c r="E17" i="10" s="1"/>
  <c r="D69" i="23"/>
  <c r="D17" i="10" s="1"/>
  <c r="O53" i="23"/>
  <c r="O10" i="10" s="1"/>
  <c r="N53" i="23"/>
  <c r="N10" i="10"/>
  <c r="BP200" i="4" s="1"/>
  <c r="BR200" i="4" s="1"/>
  <c r="M53" i="23"/>
  <c r="M10" i="10" s="1"/>
  <c r="L53" i="23"/>
  <c r="L10" i="10" s="1"/>
  <c r="J53" i="23"/>
  <c r="J10" i="10" s="1"/>
  <c r="F164" i="4" s="1"/>
  <c r="I53" i="23"/>
  <c r="I10" i="10" s="1"/>
  <c r="H53" i="23"/>
  <c r="H10" i="10" s="1"/>
  <c r="G53" i="23"/>
  <c r="G10" i="10" s="1"/>
  <c r="F53" i="23"/>
  <c r="F10" i="10" s="1"/>
  <c r="D53" i="23"/>
  <c r="D10" i="10" s="1"/>
  <c r="O36" i="23"/>
  <c r="O16" i="10" s="1"/>
  <c r="CZ199" i="4" s="1"/>
  <c r="N36" i="23"/>
  <c r="N16" i="10" s="1"/>
  <c r="CW199" i="4" s="1"/>
  <c r="CX199" i="4" s="1"/>
  <c r="M36" i="23"/>
  <c r="M16" i="10" s="1"/>
  <c r="CU199" i="4" s="1"/>
  <c r="CV199" i="4" s="1"/>
  <c r="L36" i="23"/>
  <c r="L16" i="10" s="1"/>
  <c r="C166" i="4" s="1"/>
  <c r="J36" i="23"/>
  <c r="J16" i="10" s="1"/>
  <c r="I36" i="23"/>
  <c r="I16" i="10" s="1"/>
  <c r="CJ199" i="4" s="1"/>
  <c r="H36" i="23"/>
  <c r="H16" i="10" s="1"/>
  <c r="F36" i="23"/>
  <c r="F16" i="10" s="1"/>
  <c r="E36" i="23"/>
  <c r="E16" i="10" s="1"/>
  <c r="I20" i="23"/>
  <c r="I9" i="10" s="1"/>
  <c r="B163" i="4" s="1"/>
  <c r="J20" i="23"/>
  <c r="J9" i="10" s="1"/>
  <c r="N20" i="23"/>
  <c r="N9" i="10" s="1"/>
  <c r="B168" i="4" s="1"/>
  <c r="O20" i="23"/>
  <c r="O9" i="10" s="1"/>
  <c r="B169" i="4" s="1"/>
  <c r="D192" i="4"/>
  <c r="S192" i="4"/>
  <c r="E193" i="4"/>
  <c r="D34" i="4"/>
  <c r="D35" i="4" s="1"/>
  <c r="D43" i="4"/>
  <c r="D44" i="4" s="1"/>
  <c r="C52" i="4"/>
  <c r="C53" i="4" s="1"/>
  <c r="C25" i="4"/>
  <c r="C26" i="4" s="1"/>
  <c r="D25" i="4"/>
  <c r="D26" i="4" s="1"/>
  <c r="E25" i="4"/>
  <c r="E26" i="4" s="1"/>
  <c r="C43" i="4"/>
  <c r="C44" i="4" s="1"/>
  <c r="E43" i="4"/>
  <c r="E44" i="4" s="1"/>
  <c r="D52" i="4"/>
  <c r="D53" i="4" s="1"/>
  <c r="E52" i="4"/>
  <c r="E53" i="4" s="1"/>
  <c r="C34" i="4"/>
  <c r="C35" i="4" s="1"/>
  <c r="E34" i="4"/>
  <c r="E35" i="4" s="1"/>
  <c r="C14" i="18"/>
  <c r="L52" i="18"/>
  <c r="L47" i="18"/>
  <c r="L42" i="18"/>
  <c r="B14" i="18"/>
  <c r="L37" i="18"/>
  <c r="H14" i="18"/>
  <c r="G14" i="18"/>
  <c r="F14" i="18"/>
  <c r="U18" i="4"/>
  <c r="N43" i="4" s="1"/>
  <c r="N44" i="4" s="1"/>
  <c r="F55" i="11"/>
  <c r="J16" i="13"/>
  <c r="C111" i="4"/>
  <c r="E79" i="11"/>
  <c r="F66" i="11"/>
  <c r="V65" i="4"/>
  <c r="S112" i="4"/>
  <c r="I91" i="11"/>
  <c r="E93" i="11"/>
  <c r="I82" i="11"/>
  <c r="I61" i="11"/>
  <c r="I84" i="11"/>
  <c r="G87" i="11"/>
  <c r="E97" i="11"/>
  <c r="M67" i="4"/>
  <c r="Q112" i="4"/>
  <c r="J131" i="4" s="1"/>
  <c r="U114" i="4"/>
  <c r="L149" i="4" s="1"/>
  <c r="I86" i="11"/>
  <c r="J148" i="4"/>
  <c r="E111" i="4"/>
  <c r="G174" i="4"/>
  <c r="AE65" i="4"/>
  <c r="I72" i="11"/>
  <c r="I67" i="11"/>
  <c r="Y66" i="4"/>
  <c r="G92" i="11"/>
  <c r="F159" i="4"/>
  <c r="J139" i="4"/>
  <c r="U17" i="4"/>
  <c r="N34" i="4" s="1"/>
  <c r="N35" i="4" s="1"/>
  <c r="C113" i="4"/>
  <c r="D64" i="4"/>
  <c r="F48" i="11"/>
  <c r="CP201" i="4"/>
  <c r="CR201" i="4" s="1"/>
  <c r="C181" i="4"/>
  <c r="J17" i="13"/>
  <c r="I62" i="11"/>
  <c r="G16" i="13"/>
  <c r="G17" i="13"/>
  <c r="C167" i="4"/>
  <c r="CE199" i="4"/>
  <c r="P199" i="4" s="1"/>
  <c r="D12" i="13" s="1"/>
  <c r="C161" i="4"/>
  <c r="E82" i="11"/>
  <c r="C114" i="4"/>
  <c r="F138" i="4"/>
  <c r="CG202" i="4"/>
  <c r="S202" i="4" s="1"/>
  <c r="M13" i="13" s="1"/>
  <c r="K111" i="4"/>
  <c r="G84" i="11"/>
  <c r="P66" i="4"/>
  <c r="E148" i="4"/>
  <c r="G179" i="4"/>
  <c r="F183" i="4"/>
  <c r="BM202" i="4"/>
  <c r="Y65" i="4"/>
  <c r="I66" i="11"/>
  <c r="M65" i="4" l="1"/>
  <c r="I56" i="11"/>
  <c r="U111" i="4"/>
  <c r="I83" i="4"/>
  <c r="I51" i="11"/>
  <c r="N27" i="4"/>
  <c r="J100" i="4"/>
  <c r="E86" i="11"/>
  <c r="D129" i="4"/>
  <c r="J73" i="4"/>
  <c r="G82" i="4"/>
  <c r="J130" i="4"/>
  <c r="G122" i="4"/>
  <c r="G121" i="4"/>
  <c r="E130" i="4"/>
  <c r="G83" i="4"/>
  <c r="C140" i="4"/>
  <c r="C138" i="4"/>
  <c r="G129" i="4"/>
  <c r="K138" i="4"/>
  <c r="L147" i="4"/>
  <c r="G163" i="4"/>
  <c r="BM201" i="4"/>
  <c r="BO201" i="4" s="1"/>
  <c r="B183" i="4"/>
  <c r="C168" i="4"/>
  <c r="D168" i="4" s="1"/>
  <c r="CU200" i="4"/>
  <c r="AH200" i="4" s="1"/>
  <c r="G19" i="13" s="1"/>
  <c r="AV201" i="4"/>
  <c r="AX201" i="4" s="1"/>
  <c r="F163" i="4"/>
  <c r="BC200" i="4"/>
  <c r="BD200" i="4" s="1"/>
  <c r="BT200" i="4"/>
  <c r="BU200" i="4" s="1"/>
  <c r="F169" i="4"/>
  <c r="H169" i="4" s="1"/>
  <c r="F180" i="4"/>
  <c r="F168" i="4"/>
  <c r="CS201" i="4"/>
  <c r="AE201" i="4" s="1"/>
  <c r="J18" i="13" s="1"/>
  <c r="C174" i="4"/>
  <c r="D174" i="4" s="1"/>
  <c r="S111" i="4"/>
  <c r="K122" i="4" s="1"/>
  <c r="E120" i="4"/>
  <c r="C120" i="4"/>
  <c r="I65" i="11"/>
  <c r="F71" i="11"/>
  <c r="L83" i="4"/>
  <c r="F72" i="11"/>
  <c r="O112" i="4"/>
  <c r="I131" i="4" s="1"/>
  <c r="I92" i="11"/>
  <c r="I71" i="11"/>
  <c r="C122" i="4"/>
  <c r="F50" i="11"/>
  <c r="E112" i="4"/>
  <c r="D131" i="4" s="1"/>
  <c r="G64" i="4"/>
  <c r="D75" i="4" s="1"/>
  <c r="D67" i="4"/>
  <c r="C102" i="4" s="1"/>
  <c r="E84" i="11"/>
  <c r="D101" i="4"/>
  <c r="F101" i="4"/>
  <c r="B158" i="4"/>
  <c r="H140" i="4"/>
  <c r="D82" i="4"/>
  <c r="C73" i="4"/>
  <c r="H139" i="4"/>
  <c r="C129" i="4"/>
  <c r="H101" i="4"/>
  <c r="J101" i="4"/>
  <c r="CL200" i="4"/>
  <c r="G101" i="4"/>
  <c r="I101" i="4"/>
  <c r="CK202" i="4"/>
  <c r="D122" i="4"/>
  <c r="D91" i="4"/>
  <c r="F91" i="4"/>
  <c r="J91" i="4"/>
  <c r="L91" i="4"/>
  <c r="CM202" i="4"/>
  <c r="CM200" i="4"/>
  <c r="J140" i="4"/>
  <c r="I73" i="4"/>
  <c r="CL202" i="4"/>
  <c r="J45" i="4"/>
  <c r="BG202" i="4"/>
  <c r="D120" i="4"/>
  <c r="F147" i="4"/>
  <c r="G102" i="4"/>
  <c r="I129" i="4"/>
  <c r="I100" i="4"/>
  <c r="I82" i="4"/>
  <c r="I102" i="4"/>
  <c r="I84" i="4"/>
  <c r="I45" i="4"/>
  <c r="H74" i="4"/>
  <c r="D74" i="4"/>
  <c r="C169" i="4"/>
  <c r="D169" i="4" s="1"/>
  <c r="B178" i="4"/>
  <c r="CF199" i="4"/>
  <c r="I120" i="4"/>
  <c r="H93" i="4"/>
  <c r="F100" i="4"/>
  <c r="K148" i="4"/>
  <c r="Y67" i="4"/>
  <c r="J102" i="4" s="1"/>
  <c r="I59" i="11"/>
  <c r="F68" i="11"/>
  <c r="F102" i="4"/>
  <c r="K140" i="4"/>
  <c r="F82" i="4"/>
  <c r="C91" i="4"/>
  <c r="E91" i="4"/>
  <c r="G92" i="4"/>
  <c r="I92" i="4"/>
  <c r="J122" i="4"/>
  <c r="AP199" i="4"/>
  <c r="J64" i="4"/>
  <c r="E75" i="4" s="1"/>
  <c r="D26" i="18"/>
  <c r="L92" i="4"/>
  <c r="F92" i="4"/>
  <c r="D92" i="4"/>
  <c r="E131" i="4"/>
  <c r="F93" i="4"/>
  <c r="J92" i="4"/>
  <c r="D93" i="4"/>
  <c r="L93" i="4"/>
  <c r="L101" i="4"/>
  <c r="G27" i="4"/>
  <c r="J93" i="4"/>
  <c r="H148" i="4"/>
  <c r="H92" i="4"/>
  <c r="M54" i="4"/>
  <c r="I122" i="4"/>
  <c r="F120" i="4"/>
  <c r="H91" i="4"/>
  <c r="W202" i="4"/>
  <c r="N15" i="13" s="1"/>
  <c r="H178" i="4"/>
  <c r="E102" i="4"/>
  <c r="C101" i="4"/>
  <c r="E100" i="4"/>
  <c r="G100" i="4"/>
  <c r="K73" i="4"/>
  <c r="G74" i="4"/>
  <c r="H82" i="4"/>
  <c r="AN201" i="4"/>
  <c r="J21" i="13" s="1"/>
  <c r="DB201" i="4"/>
  <c r="DA201" i="4"/>
  <c r="C179" i="4"/>
  <c r="D179" i="4" s="1"/>
  <c r="CJ201" i="4"/>
  <c r="CM201" i="4" s="1"/>
  <c r="J225" i="4" s="1"/>
  <c r="CW202" i="4"/>
  <c r="CX202" i="4" s="1"/>
  <c r="G184" i="4"/>
  <c r="H184" i="4" s="1"/>
  <c r="AO201" i="4"/>
  <c r="AP201" i="4" s="1"/>
  <c r="G162" i="4"/>
  <c r="G180" i="4"/>
  <c r="CC200" i="4"/>
  <c r="CD200" i="4" s="1"/>
  <c r="C175" i="4"/>
  <c r="AY202" i="4"/>
  <c r="Q202" i="4" s="1"/>
  <c r="N13" i="13" s="1"/>
  <c r="BC201" i="4"/>
  <c r="U201" i="4" s="1"/>
  <c r="I14" i="13" s="1"/>
  <c r="BH202" i="4"/>
  <c r="CO202" i="4"/>
  <c r="K54" i="4"/>
  <c r="L45" i="4"/>
  <c r="L36" i="4"/>
  <c r="G45" i="4"/>
  <c r="H54" i="4"/>
  <c r="F36" i="4"/>
  <c r="K27" i="4"/>
  <c r="E90" i="11"/>
  <c r="C93" i="4"/>
  <c r="M27" i="4"/>
  <c r="P65" i="4"/>
  <c r="G84" i="4" s="1"/>
  <c r="F62" i="11"/>
  <c r="E101" i="4"/>
  <c r="N45" i="4"/>
  <c r="Y89" i="22"/>
  <c r="H45" i="4"/>
  <c r="AE67" i="4"/>
  <c r="L102" i="4" s="1"/>
  <c r="F130" i="4"/>
  <c r="F27" i="4"/>
  <c r="O36" i="4"/>
  <c r="C149" i="4"/>
  <c r="I27" i="4"/>
  <c r="C92" i="4"/>
  <c r="D149" i="4"/>
  <c r="L138" i="4"/>
  <c r="C100" i="4"/>
  <c r="I73" i="11"/>
  <c r="E92" i="11"/>
  <c r="I80" i="11"/>
  <c r="G90" i="11"/>
  <c r="D148" i="4"/>
  <c r="I50" i="11"/>
  <c r="D138" i="4"/>
  <c r="F74" i="11"/>
  <c r="K121" i="4"/>
  <c r="L54" i="4"/>
  <c r="D27" i="18"/>
  <c r="V64" i="4"/>
  <c r="I75" i="4" s="1"/>
  <c r="F59" i="11"/>
  <c r="F57" i="11"/>
  <c r="K45" i="4"/>
  <c r="I36" i="4"/>
  <c r="D140" i="4"/>
  <c r="O45" i="4"/>
  <c r="H122" i="4"/>
  <c r="B35" i="18"/>
  <c r="CA201" i="4"/>
  <c r="CB201" i="4"/>
  <c r="AH199" i="4"/>
  <c r="D19" i="13" s="1"/>
  <c r="H175" i="4"/>
  <c r="BF202" i="4"/>
  <c r="CS199" i="4"/>
  <c r="CT199" i="4" s="1"/>
  <c r="I16" i="13"/>
  <c r="C163" i="4"/>
  <c r="D163" i="4" s="1"/>
  <c r="BY199" i="4"/>
  <c r="AU199" i="4"/>
  <c r="BX199" i="4"/>
  <c r="G199" i="4" s="1"/>
  <c r="D9" i="13" s="1"/>
  <c r="C158" i="4"/>
  <c r="BM199" i="4"/>
  <c r="BO199" i="4" s="1"/>
  <c r="B161" i="4"/>
  <c r="D161" i="4" s="1"/>
  <c r="AV199" i="4"/>
  <c r="B160" i="4"/>
  <c r="D29" i="18"/>
  <c r="BK199" i="4"/>
  <c r="B166" i="4"/>
  <c r="D166" i="4" s="1"/>
  <c r="Y193" i="22"/>
  <c r="G176" i="4"/>
  <c r="CC202" i="4"/>
  <c r="CD202" i="4" s="1"/>
  <c r="AD202" i="4"/>
  <c r="L18" i="13" s="1"/>
  <c r="BL202" i="4"/>
  <c r="D176" i="4"/>
  <c r="AT201" i="4"/>
  <c r="AU201" i="4" s="1"/>
  <c r="C160" i="4"/>
  <c r="CC199" i="4"/>
  <c r="CD199" i="4" s="1"/>
  <c r="Y141" i="22"/>
  <c r="B53" i="18"/>
  <c r="F53" i="18" s="1"/>
  <c r="D28" i="18"/>
  <c r="B48" i="18"/>
  <c r="C48" i="18" s="1"/>
  <c r="D51" i="18"/>
  <c r="D39" i="18"/>
  <c r="D41" i="18"/>
  <c r="B37" i="18"/>
  <c r="C37" i="18" s="1"/>
  <c r="B47" i="18"/>
  <c r="F47" i="18" s="1"/>
  <c r="D40" i="18"/>
  <c r="D37" i="18"/>
  <c r="B43" i="18"/>
  <c r="B38" i="18"/>
  <c r="C38" i="18" s="1"/>
  <c r="D38" i="18"/>
  <c r="B39" i="18"/>
  <c r="C39" i="18" s="1"/>
  <c r="D46" i="18"/>
  <c r="BZ199" i="4"/>
  <c r="CA199" i="4" s="1"/>
  <c r="C159" i="4"/>
  <c r="DB199" i="4"/>
  <c r="DA199" i="4"/>
  <c r="CN200" i="4"/>
  <c r="G164" i="4"/>
  <c r="H164" i="4" s="1"/>
  <c r="C162" i="4"/>
  <c r="D162" i="4" s="1"/>
  <c r="CG199" i="4"/>
  <c r="G158" i="4"/>
  <c r="BW200" i="4"/>
  <c r="BK201" i="4"/>
  <c r="B182" i="4"/>
  <c r="D182" i="4" s="1"/>
  <c r="CW201" i="4"/>
  <c r="CY201" i="4" s="1"/>
  <c r="C184" i="4"/>
  <c r="AS199" i="4"/>
  <c r="I199" i="4"/>
  <c r="C10" i="13" s="1"/>
  <c r="CM199" i="4"/>
  <c r="V199" i="4"/>
  <c r="D14" i="13" s="1"/>
  <c r="CL199" i="4"/>
  <c r="CK199" i="4"/>
  <c r="G159" i="4"/>
  <c r="H159" i="4" s="1"/>
  <c r="BZ200" i="4"/>
  <c r="C177" i="4"/>
  <c r="D177" i="4" s="1"/>
  <c r="CE201" i="4"/>
  <c r="P201" i="4" s="1"/>
  <c r="J12" i="13" s="1"/>
  <c r="CS202" i="4"/>
  <c r="G182" i="4"/>
  <c r="O27" i="4"/>
  <c r="BE199" i="4"/>
  <c r="BH199" i="4" s="1"/>
  <c r="B164" i="4"/>
  <c r="F160" i="4"/>
  <c r="H160" i="4" s="1"/>
  <c r="AT200" i="4"/>
  <c r="AU200" i="4" s="1"/>
  <c r="BK200" i="4"/>
  <c r="F166" i="4"/>
  <c r="C178" i="4"/>
  <c r="CG201" i="4"/>
  <c r="Q201" i="4" s="1"/>
  <c r="K13" i="13" s="1"/>
  <c r="CU202" i="4"/>
  <c r="AF202" i="4" s="1"/>
  <c r="N19" i="13" s="1"/>
  <c r="G183" i="4"/>
  <c r="H183" i="4" s="1"/>
  <c r="D17" i="13"/>
  <c r="C165" i="4"/>
  <c r="CP199" i="4"/>
  <c r="CR199" i="4" s="1"/>
  <c r="C164" i="4"/>
  <c r="CN199" i="4"/>
  <c r="BM200" i="4"/>
  <c r="F167" i="4"/>
  <c r="H167" i="4" s="1"/>
  <c r="BP201" i="4"/>
  <c r="B184" i="4"/>
  <c r="F165" i="4"/>
  <c r="F16" i="13"/>
  <c r="F17" i="13"/>
  <c r="BI200" i="4"/>
  <c r="AA200" i="4" s="1"/>
  <c r="E17" i="13"/>
  <c r="BI199" i="4"/>
  <c r="C17" i="13"/>
  <c r="B165" i="4"/>
  <c r="F162" i="4"/>
  <c r="AY200" i="4"/>
  <c r="BA200" i="4" s="1"/>
  <c r="B180" i="4"/>
  <c r="BE201" i="4"/>
  <c r="BI202" i="4"/>
  <c r="F181" i="4"/>
  <c r="L17" i="13"/>
  <c r="L16" i="13"/>
  <c r="N16" i="13"/>
  <c r="N17" i="13"/>
  <c r="G36" i="4"/>
  <c r="T202" i="4"/>
  <c r="N14" i="13" s="1"/>
  <c r="F174" i="4"/>
  <c r="H174" i="4" s="1"/>
  <c r="I112" i="4"/>
  <c r="F131" i="4" s="1"/>
  <c r="AQ202" i="4"/>
  <c r="BA201" i="4"/>
  <c r="BZ202" i="4"/>
  <c r="CA202" i="4" s="1"/>
  <c r="N54" i="4"/>
  <c r="BX202" i="4"/>
  <c r="O54" i="4"/>
  <c r="G91" i="4"/>
  <c r="D16" i="11"/>
  <c r="B17" i="4" s="1"/>
  <c r="C36" i="4" s="1"/>
  <c r="G181" i="4"/>
  <c r="I91" i="4"/>
  <c r="G73" i="4"/>
  <c r="H36" i="4"/>
  <c r="I85" i="11"/>
  <c r="BP202" i="4"/>
  <c r="BS202" i="4" s="1"/>
  <c r="K131" i="4"/>
  <c r="F182" i="4"/>
  <c r="D83" i="4"/>
  <c r="E122" i="4"/>
  <c r="G82" i="11"/>
  <c r="CI202" i="4"/>
  <c r="F179" i="4"/>
  <c r="H179" i="4" s="1"/>
  <c r="H83" i="4"/>
  <c r="D167" i="4"/>
  <c r="BC199" i="4"/>
  <c r="CZ200" i="4"/>
  <c r="BY202" i="4"/>
  <c r="I200" i="4"/>
  <c r="CY199" i="4"/>
  <c r="B159" i="4"/>
  <c r="CZ202" i="4"/>
  <c r="AN202" i="4" s="1"/>
  <c r="M21" i="13" s="1"/>
  <c r="L100" i="4"/>
  <c r="H121" i="4"/>
  <c r="I74" i="4"/>
  <c r="E73" i="4"/>
  <c r="J82" i="4"/>
  <c r="F84" i="4"/>
  <c r="K130" i="4"/>
  <c r="G54" i="4"/>
  <c r="E92" i="4"/>
  <c r="BE200" i="4"/>
  <c r="I49" i="11"/>
  <c r="AK199" i="4"/>
  <c r="D20" i="13" s="1"/>
  <c r="M16" i="13"/>
  <c r="H84" i="4"/>
  <c r="H185" i="4"/>
  <c r="F45" i="4"/>
  <c r="M36" i="4"/>
  <c r="D102" i="4"/>
  <c r="H102" i="4"/>
  <c r="H27" i="4"/>
  <c r="CH202" i="4"/>
  <c r="CC201" i="4"/>
  <c r="CD201" i="4" s="1"/>
  <c r="H120" i="4"/>
  <c r="BD202" i="4"/>
  <c r="G93" i="4"/>
  <c r="CP202" i="4"/>
  <c r="CQ202" i="4" s="1"/>
  <c r="J36" i="4"/>
  <c r="I60" i="11"/>
  <c r="S114" i="4"/>
  <c r="K149" i="4" s="1"/>
  <c r="R201" i="4"/>
  <c r="I13" i="13" s="1"/>
  <c r="N36" i="4"/>
  <c r="J27" i="4"/>
  <c r="L27" i="4"/>
  <c r="B45" i="18"/>
  <c r="F45" i="18" s="1"/>
  <c r="B51" i="18"/>
  <c r="C51" i="18" s="1"/>
  <c r="D45" i="18"/>
  <c r="D53" i="18"/>
  <c r="D47" i="18"/>
  <c r="D54" i="18"/>
  <c r="B49" i="18"/>
  <c r="D42" i="18"/>
  <c r="B54" i="18"/>
  <c r="F54" i="18" s="1"/>
  <c r="B50" i="18"/>
  <c r="B41" i="18"/>
  <c r="D43" i="18"/>
  <c r="D49" i="18"/>
  <c r="B52" i="18"/>
  <c r="B44" i="18"/>
  <c r="C44" i="18" s="1"/>
  <c r="B42" i="18"/>
  <c r="D52" i="18"/>
  <c r="B46" i="18"/>
  <c r="D50" i="18"/>
  <c r="D48" i="18"/>
  <c r="B40" i="18"/>
  <c r="D44" i="18"/>
  <c r="AG202" i="4"/>
  <c r="L19" i="13" s="1"/>
  <c r="BN202" i="4"/>
  <c r="BO202" i="4"/>
  <c r="J54" i="4"/>
  <c r="K36" i="4"/>
  <c r="AU202" i="4"/>
  <c r="F54" i="4"/>
  <c r="S200" i="4"/>
  <c r="G13" i="13" s="1"/>
  <c r="CH200" i="4"/>
  <c r="AJ200" i="4"/>
  <c r="F20" i="13" s="1"/>
  <c r="BQ200" i="4"/>
  <c r="BS200" i="4"/>
  <c r="BX201" i="4"/>
  <c r="BY201" i="4"/>
  <c r="M45" i="4"/>
  <c r="G161" i="4"/>
  <c r="CE200" i="4"/>
  <c r="CN201" i="4"/>
  <c r="C180" i="4"/>
  <c r="CU201" i="4"/>
  <c r="AF201" i="4" s="1"/>
  <c r="K19" i="13" s="1"/>
  <c r="C183" i="4"/>
  <c r="I54" i="4"/>
  <c r="M64" i="4"/>
  <c r="F75" i="4" s="1"/>
  <c r="I54" i="11"/>
  <c r="K112" i="4"/>
  <c r="G131" i="4" s="1"/>
  <c r="G85" i="11"/>
  <c r="F67" i="11"/>
  <c r="V66" i="4"/>
  <c r="I93" i="4" s="1"/>
  <c r="AB66" i="4"/>
  <c r="K93" i="4" s="1"/>
  <c r="F73" i="11"/>
  <c r="I81" i="11"/>
  <c r="G113" i="4"/>
  <c r="E140" i="4" s="1"/>
  <c r="G86" i="11"/>
  <c r="K113" i="4"/>
  <c r="G140" i="4" s="1"/>
  <c r="E98" i="11"/>
  <c r="U113" i="4"/>
  <c r="L140" i="4" s="1"/>
  <c r="I114" i="4"/>
  <c r="F149" i="4" s="1"/>
  <c r="E87" i="11"/>
  <c r="M114" i="4"/>
  <c r="H149" i="4" s="1"/>
  <c r="I87" i="11"/>
  <c r="Q114" i="4"/>
  <c r="J149" i="4" s="1"/>
  <c r="G93" i="11"/>
  <c r="K100" i="4"/>
  <c r="K101" i="4"/>
  <c r="K102" i="4"/>
  <c r="J120" i="4"/>
  <c r="J121" i="4"/>
  <c r="L120" i="4"/>
  <c r="L122" i="4"/>
  <c r="L121" i="4"/>
  <c r="G149" i="4"/>
  <c r="G147" i="4"/>
  <c r="I147" i="4"/>
  <c r="I149" i="4"/>
  <c r="L75" i="4"/>
  <c r="L73" i="4"/>
  <c r="L74" i="4"/>
  <c r="J74" i="4"/>
  <c r="J75" i="4"/>
  <c r="F73" i="4"/>
  <c r="L82" i="4"/>
  <c r="L84" i="4"/>
  <c r="K83" i="4"/>
  <c r="K82" i="4"/>
  <c r="E82" i="4"/>
  <c r="E83" i="4"/>
  <c r="C82" i="4"/>
  <c r="C83" i="4"/>
  <c r="C84" i="4"/>
  <c r="I138" i="4"/>
  <c r="I140" i="4"/>
  <c r="I139" i="4"/>
  <c r="E138" i="4"/>
  <c r="E139" i="4"/>
  <c r="E80" i="11"/>
  <c r="C112" i="4"/>
  <c r="C131" i="4" s="1"/>
  <c r="H17" i="13"/>
  <c r="H16" i="13"/>
  <c r="G201" i="4"/>
  <c r="E74" i="4"/>
  <c r="G75" i="4"/>
  <c r="J84" i="4"/>
  <c r="AZ201" i="4"/>
  <c r="AR202" i="4"/>
  <c r="BT202" i="4"/>
  <c r="AN199" i="4"/>
  <c r="D21" i="13" s="1"/>
  <c r="E149" i="4"/>
  <c r="F74" i="4"/>
  <c r="G138" i="4"/>
  <c r="K92" i="4"/>
  <c r="F83" i="4"/>
  <c r="F122" i="4"/>
  <c r="CK200" i="4"/>
  <c r="CI200" i="4"/>
  <c r="F176" i="4"/>
  <c r="AV202" i="4"/>
  <c r="AY199" i="4"/>
  <c r="BP199" i="4"/>
  <c r="BT199" i="4"/>
  <c r="CP200" i="4"/>
  <c r="G165" i="4"/>
  <c r="K84" i="4"/>
  <c r="K75" i="4"/>
  <c r="D84" i="4"/>
  <c r="AB201" i="4"/>
  <c r="CQ201" i="4"/>
  <c r="C75" i="4"/>
  <c r="C74" i="4"/>
  <c r="C147" i="4"/>
  <c r="E84" i="4"/>
  <c r="K74" i="4"/>
  <c r="J66" i="4"/>
  <c r="E93" i="4" s="1"/>
  <c r="C185" i="4"/>
  <c r="H75" i="4"/>
  <c r="I79" i="11"/>
  <c r="F158" i="4"/>
  <c r="AO200" i="4"/>
  <c r="F161" i="4"/>
  <c r="AV200" i="4"/>
  <c r="CS200" i="4"/>
  <c r="G166" i="4"/>
  <c r="G168" i="4"/>
  <c r="CW200" i="4"/>
  <c r="AI200" i="4" s="1"/>
  <c r="H20" i="13" s="1"/>
  <c r="B175" i="4"/>
  <c r="AR201" i="4"/>
  <c r="B185" i="4"/>
  <c r="BT201" i="4"/>
  <c r="G177" i="4"/>
  <c r="CE202" i="4"/>
  <c r="B181" i="4"/>
  <c r="D181" i="4" s="1"/>
  <c r="K16" i="13"/>
  <c r="BI201" i="4"/>
  <c r="I17" i="13"/>
  <c r="D15" i="11"/>
  <c r="B16" i="4" s="1"/>
  <c r="C27" i="4" s="1"/>
  <c r="Y37" i="22"/>
  <c r="K91" i="4"/>
  <c r="H129" i="4"/>
  <c r="H130" i="4"/>
  <c r="H131" i="4"/>
  <c r="L129" i="4"/>
  <c r="L131" i="4"/>
  <c r="J83" i="4"/>
  <c r="BN201" i="4" l="1"/>
  <c r="V201" i="4"/>
  <c r="J14" i="13" s="1"/>
  <c r="AG201" i="4"/>
  <c r="I19" i="13" s="1"/>
  <c r="D183" i="4"/>
  <c r="H168" i="4"/>
  <c r="AF200" i="4"/>
  <c r="H19" i="13" s="1"/>
  <c r="O201" i="4"/>
  <c r="I12" i="13" s="1"/>
  <c r="H163" i="4"/>
  <c r="H180" i="4"/>
  <c r="AW201" i="4"/>
  <c r="T200" i="4"/>
  <c r="H14" i="13" s="1"/>
  <c r="U200" i="4"/>
  <c r="F14" i="13" s="1"/>
  <c r="D158" i="4"/>
  <c r="AM200" i="4"/>
  <c r="F21" i="13" s="1"/>
  <c r="AL200" i="4"/>
  <c r="H21" i="13" s="1"/>
  <c r="CV200" i="4"/>
  <c r="N201" i="4"/>
  <c r="K12" i="13" s="1"/>
  <c r="AI202" i="4"/>
  <c r="N20" i="13" s="1"/>
  <c r="CT201" i="4"/>
  <c r="AE199" i="4"/>
  <c r="D18" i="13" s="1"/>
  <c r="AQ201" i="4"/>
  <c r="CF201" i="4"/>
  <c r="BN199" i="4"/>
  <c r="AG199" i="4" s="1"/>
  <c r="C19" i="13" s="1"/>
  <c r="D178" i="4"/>
  <c r="H176" i="4"/>
  <c r="H162" i="4"/>
  <c r="H166" i="4"/>
  <c r="J223" i="4"/>
  <c r="BD201" i="4"/>
  <c r="D164" i="4"/>
  <c r="CY202" i="4"/>
  <c r="BA202" i="4"/>
  <c r="AB202" i="4"/>
  <c r="AG200" i="4"/>
  <c r="F19" i="13" s="1"/>
  <c r="BQ202" i="4"/>
  <c r="AK202" i="4"/>
  <c r="M20" i="13" s="1"/>
  <c r="CX201" i="4"/>
  <c r="H161" i="4"/>
  <c r="CK201" i="4"/>
  <c r="BR202" i="4"/>
  <c r="CV202" i="4"/>
  <c r="AJ202" i="4"/>
  <c r="L20" i="13" s="1"/>
  <c r="AH202" i="4"/>
  <c r="M19" i="13" s="1"/>
  <c r="CR202" i="4"/>
  <c r="AZ202" i="4"/>
  <c r="BB202" i="4"/>
  <c r="F202" i="4" s="1"/>
  <c r="E202" i="4" s="1"/>
  <c r="N9" i="13" s="1"/>
  <c r="R202" i="4"/>
  <c r="L13" i="13" s="1"/>
  <c r="CL201" i="4"/>
  <c r="H165" i="4"/>
  <c r="T201" i="4"/>
  <c r="K14" i="13" s="1"/>
  <c r="C55" i="4"/>
  <c r="B10" i="4" s="1"/>
  <c r="E9" i="5" s="1"/>
  <c r="B21" i="18" s="1"/>
  <c r="D21" i="18" s="1"/>
  <c r="C46" i="4"/>
  <c r="B9" i="4" s="1"/>
  <c r="D9" i="5" s="1"/>
  <c r="B20" i="18" s="1"/>
  <c r="D20" i="18" s="1"/>
  <c r="C150" i="4"/>
  <c r="C37" i="4"/>
  <c r="B8" i="4" s="1"/>
  <c r="C9" i="5" s="1"/>
  <c r="B19" i="18" s="1"/>
  <c r="D19" i="18" s="1"/>
  <c r="G186" i="4"/>
  <c r="BJ200" i="4"/>
  <c r="J226" i="4"/>
  <c r="D184" i="4"/>
  <c r="CB202" i="4"/>
  <c r="H182" i="4"/>
  <c r="J201" i="4"/>
  <c r="J10" i="13" s="1"/>
  <c r="Q200" i="4"/>
  <c r="H13" i="13" s="1"/>
  <c r="AK201" i="4"/>
  <c r="J20" i="13" s="1"/>
  <c r="J202" i="4"/>
  <c r="M10" i="13" s="1"/>
  <c r="R200" i="4"/>
  <c r="F13" i="13" s="1"/>
  <c r="D159" i="4"/>
  <c r="D165" i="4"/>
  <c r="BL199" i="4"/>
  <c r="AC199" i="4" s="1"/>
  <c r="E18" i="13" s="1"/>
  <c r="BG199" i="4"/>
  <c r="BF199" i="4"/>
  <c r="X199" i="4" s="1"/>
  <c r="C15" i="13" s="1"/>
  <c r="AF199" i="4"/>
  <c r="E19" i="13" s="1"/>
  <c r="AX199" i="4"/>
  <c r="AW199" i="4"/>
  <c r="O199" i="4" s="1"/>
  <c r="C12" i="13" s="1"/>
  <c r="D160" i="4"/>
  <c r="F48" i="18"/>
  <c r="H51" i="18"/>
  <c r="H38" i="18"/>
  <c r="H48" i="18"/>
  <c r="C47" i="18"/>
  <c r="H47" i="18" s="1"/>
  <c r="C53" i="18"/>
  <c r="H53" i="18" s="1"/>
  <c r="H37" i="18"/>
  <c r="F37" i="18"/>
  <c r="C43" i="18"/>
  <c r="H43" i="18" s="1"/>
  <c r="F43" i="18"/>
  <c r="T199" i="4"/>
  <c r="E14" i="13" s="1"/>
  <c r="U199" i="4"/>
  <c r="C14" i="13" s="1"/>
  <c r="BD199" i="4"/>
  <c r="AA202" i="4"/>
  <c r="BJ202" i="4"/>
  <c r="BJ199" i="4"/>
  <c r="BR201" i="4"/>
  <c r="AJ201" i="4"/>
  <c r="I20" i="13" s="1"/>
  <c r="BQ201" i="4"/>
  <c r="BS201" i="4"/>
  <c r="CB200" i="4"/>
  <c r="CA200" i="4"/>
  <c r="J224" i="4"/>
  <c r="C103" i="4"/>
  <c r="AI201" i="4"/>
  <c r="K20" i="13" s="1"/>
  <c r="BH201" i="4"/>
  <c r="BF201" i="4"/>
  <c r="BG201" i="4"/>
  <c r="X201" i="4"/>
  <c r="I15" i="13" s="1"/>
  <c r="C28" i="4"/>
  <c r="B7" i="4" s="1"/>
  <c r="BN200" i="4"/>
  <c r="BO200" i="4"/>
  <c r="Y200" i="4"/>
  <c r="G15" i="13" s="1"/>
  <c r="CO200" i="4"/>
  <c r="DA202" i="4"/>
  <c r="J200" i="4"/>
  <c r="G10" i="13" s="1"/>
  <c r="BB200" i="4"/>
  <c r="AZ200" i="4"/>
  <c r="CO199" i="4"/>
  <c r="Y199" i="4"/>
  <c r="D15" i="13" s="1"/>
  <c r="S201" i="4"/>
  <c r="J13" i="13" s="1"/>
  <c r="CI201" i="4"/>
  <c r="CH201" i="4"/>
  <c r="BL201" i="4"/>
  <c r="AD201" i="4"/>
  <c r="I18" i="13" s="1"/>
  <c r="AC201" i="4"/>
  <c r="K18" i="13" s="1"/>
  <c r="C123" i="4"/>
  <c r="DB202" i="4"/>
  <c r="C170" i="4"/>
  <c r="BY200" i="4"/>
  <c r="BX200" i="4"/>
  <c r="G200" i="4" s="1"/>
  <c r="G9" i="13" s="1"/>
  <c r="BH200" i="4"/>
  <c r="X200" i="4"/>
  <c r="F15" i="13" s="1"/>
  <c r="W200" i="4"/>
  <c r="H15" i="13" s="1"/>
  <c r="BG200" i="4"/>
  <c r="BF200" i="4"/>
  <c r="F10" i="13"/>
  <c r="CQ199" i="4"/>
  <c r="AB199" i="4" s="1"/>
  <c r="D16" i="13" s="1"/>
  <c r="AE202" i="4"/>
  <c r="M18" i="13" s="1"/>
  <c r="AC202" i="4"/>
  <c r="N18" i="13" s="1"/>
  <c r="CT202" i="4"/>
  <c r="C94" i="4"/>
  <c r="Z202" i="4"/>
  <c r="B170" i="4"/>
  <c r="BL200" i="4"/>
  <c r="AD200" i="4"/>
  <c r="F18" i="13" s="1"/>
  <c r="D185" i="4"/>
  <c r="C132" i="4"/>
  <c r="C54" i="18"/>
  <c r="H54" i="18" s="1"/>
  <c r="H39" i="18"/>
  <c r="AN200" i="4"/>
  <c r="G21" i="13" s="1"/>
  <c r="DB200" i="4"/>
  <c r="DA200" i="4"/>
  <c r="H181" i="4"/>
  <c r="CH199" i="4"/>
  <c r="S199" i="4"/>
  <c r="D13" i="13" s="1"/>
  <c r="CI199" i="4"/>
  <c r="CB199" i="4"/>
  <c r="J199" i="4"/>
  <c r="F44" i="18"/>
  <c r="C45" i="18"/>
  <c r="H45" i="18" s="1"/>
  <c r="F51" i="18"/>
  <c r="F49" i="18"/>
  <c r="C49" i="18"/>
  <c r="H49" i="18" s="1"/>
  <c r="F46" i="18"/>
  <c r="C46" i="18"/>
  <c r="H46" i="18" s="1"/>
  <c r="C42" i="18"/>
  <c r="H42" i="18" s="1"/>
  <c r="F42" i="18"/>
  <c r="C52" i="18"/>
  <c r="H52" i="18" s="1"/>
  <c r="F52" i="18"/>
  <c r="C41" i="18"/>
  <c r="H41" i="18" s="1"/>
  <c r="F41" i="18"/>
  <c r="F39" i="18"/>
  <c r="C40" i="18"/>
  <c r="H40" i="18" s="1"/>
  <c r="F40" i="18"/>
  <c r="H44" i="18"/>
  <c r="F50" i="18"/>
  <c r="C50" i="18"/>
  <c r="H50" i="18" s="1"/>
  <c r="F38" i="18"/>
  <c r="D175" i="4"/>
  <c r="B186" i="4"/>
  <c r="AE200" i="4"/>
  <c r="G18" i="13" s="1"/>
  <c r="CT200" i="4"/>
  <c r="AC200" i="4"/>
  <c r="H18" i="13" s="1"/>
  <c r="H158" i="4"/>
  <c r="F170" i="4"/>
  <c r="C76" i="4"/>
  <c r="AB200" i="4"/>
  <c r="CR200" i="4"/>
  <c r="CQ200" i="4"/>
  <c r="AM199" i="4"/>
  <c r="C21" i="13" s="1"/>
  <c r="BU199" i="4"/>
  <c r="AL199" i="4"/>
  <c r="E21" i="13" s="1"/>
  <c r="BB199" i="4"/>
  <c r="BA199" i="4"/>
  <c r="AZ199" i="4"/>
  <c r="Q199" i="4" s="1"/>
  <c r="E13" i="13" s="1"/>
  <c r="R199" i="4"/>
  <c r="C13" i="13" s="1"/>
  <c r="AL202" i="4"/>
  <c r="N21" i="13" s="1"/>
  <c r="AM202" i="4"/>
  <c r="L21" i="13" s="1"/>
  <c r="BU202" i="4"/>
  <c r="C141" i="4"/>
  <c r="D180" i="4"/>
  <c r="C186" i="4"/>
  <c r="P200" i="4"/>
  <c r="G12" i="13" s="1"/>
  <c r="CF200" i="4"/>
  <c r="H177" i="4"/>
  <c r="F186" i="4"/>
  <c r="AA201" i="4"/>
  <c r="BJ201" i="4"/>
  <c r="Z201" i="4"/>
  <c r="P202" i="4"/>
  <c r="M12" i="13" s="1"/>
  <c r="CF202" i="4"/>
  <c r="AM201" i="4"/>
  <c r="I21" i="13" s="1"/>
  <c r="AL201" i="4"/>
  <c r="K21" i="13" s="1"/>
  <c r="BU201" i="4"/>
  <c r="I201" i="4"/>
  <c r="AS201" i="4"/>
  <c r="AK200" i="4"/>
  <c r="G20" i="13" s="1"/>
  <c r="CY200" i="4"/>
  <c r="CX200" i="4"/>
  <c r="AW200" i="4"/>
  <c r="AX200" i="4"/>
  <c r="N200" i="4"/>
  <c r="H12" i="13" s="1"/>
  <c r="O200" i="4"/>
  <c r="F12" i="13" s="1"/>
  <c r="AP200" i="4"/>
  <c r="AQ200" i="4"/>
  <c r="Z200" i="4"/>
  <c r="BS199" i="4"/>
  <c r="BR199" i="4"/>
  <c r="BQ199" i="4"/>
  <c r="AJ199" i="4"/>
  <c r="C20" i="13" s="1"/>
  <c r="AI199" i="4"/>
  <c r="E20" i="13" s="1"/>
  <c r="N202" i="4"/>
  <c r="N12" i="13" s="1"/>
  <c r="O202" i="4"/>
  <c r="L12" i="13" s="1"/>
  <c r="AW202" i="4"/>
  <c r="AX202" i="4"/>
  <c r="I202" i="4"/>
  <c r="AS202" i="4"/>
  <c r="J9" i="13"/>
  <c r="C85" i="4"/>
  <c r="AH201" i="4"/>
  <c r="J19" i="13" s="1"/>
  <c r="CV201" i="4"/>
  <c r="Y201" i="4"/>
  <c r="J15" i="13" s="1"/>
  <c r="W201" i="4"/>
  <c r="K15" i="13" s="1"/>
  <c r="CO201" i="4"/>
  <c r="G170" i="4"/>
  <c r="F226" i="4" l="1"/>
  <c r="L9" i="13"/>
  <c r="M225" i="4"/>
  <c r="F224" i="4"/>
  <c r="H186" i="4"/>
  <c r="M202" i="4"/>
  <c r="M11" i="13" s="1"/>
  <c r="B9" i="5"/>
  <c r="B18" i="18" s="1"/>
  <c r="D18" i="18" s="1"/>
  <c r="F200" i="4"/>
  <c r="F9" i="13" s="1"/>
  <c r="M201" i="4"/>
  <c r="J11" i="13" s="1"/>
  <c r="M226" i="4"/>
  <c r="M223" i="4"/>
  <c r="Z199" i="4"/>
  <c r="AD199" i="4"/>
  <c r="C18" i="13" s="1"/>
  <c r="AA199" i="4"/>
  <c r="W199" i="4"/>
  <c r="E15" i="13" s="1"/>
  <c r="N199" i="4"/>
  <c r="E12" i="13" s="1"/>
  <c r="M224" i="4"/>
  <c r="M199" i="4"/>
  <c r="D11" i="13" s="1"/>
  <c r="B34" i="18"/>
  <c r="B36" i="18"/>
  <c r="D170" i="4"/>
  <c r="H200" i="4"/>
  <c r="H10" i="13" s="1"/>
  <c r="L225" i="4"/>
  <c r="L201" i="4" s="1"/>
  <c r="D10" i="13"/>
  <c r="H199" i="4"/>
  <c r="E10" i="13" s="1"/>
  <c r="F225" i="4"/>
  <c r="F201" i="4"/>
  <c r="M200" i="4"/>
  <c r="G11" i="13" s="1"/>
  <c r="D186" i="4"/>
  <c r="L226" i="4"/>
  <c r="L202" i="4"/>
  <c r="L224" i="4"/>
  <c r="L200" i="4" s="1"/>
  <c r="I10" i="13"/>
  <c r="H201" i="4"/>
  <c r="K10" i="13" s="1"/>
  <c r="L223" i="4"/>
  <c r="L199" i="4" s="1"/>
  <c r="H202" i="4"/>
  <c r="N10" i="13" s="1"/>
  <c r="L10" i="13"/>
  <c r="F223" i="4"/>
  <c r="F199" i="4" s="1"/>
  <c r="H170" i="4"/>
  <c r="E200" i="4" l="1"/>
  <c r="H9" i="13" s="1"/>
  <c r="C202" i="4"/>
  <c r="E10" i="4" s="1"/>
  <c r="H10" i="4" s="1"/>
  <c r="C201" i="4"/>
  <c r="E9" i="4" s="1"/>
  <c r="H9" i="4" s="1"/>
  <c r="C16" i="13"/>
  <c r="E16" i="13"/>
  <c r="C199" i="4"/>
  <c r="E7" i="4" s="1"/>
  <c r="H7" i="4" s="1"/>
  <c r="I11" i="13"/>
  <c r="B201" i="4"/>
  <c r="D9" i="4" s="1"/>
  <c r="K201" i="4"/>
  <c r="K11" i="13" s="1"/>
  <c r="C200" i="4"/>
  <c r="E8" i="4" s="1"/>
  <c r="H8" i="4" s="1"/>
  <c r="C36" i="18"/>
  <c r="C34" i="18"/>
  <c r="C35" i="18"/>
  <c r="E201" i="4"/>
  <c r="K9" i="13" s="1"/>
  <c r="I9" i="13"/>
  <c r="C11" i="13"/>
  <c r="K199" i="4"/>
  <c r="E11" i="13" s="1"/>
  <c r="K200" i="4"/>
  <c r="H11" i="13" s="1"/>
  <c r="F11" i="13"/>
  <c r="K202" i="4"/>
  <c r="N11" i="13" s="1"/>
  <c r="L11" i="13"/>
  <c r="B202" i="4"/>
  <c r="E199" i="4"/>
  <c r="E9" i="13" s="1"/>
  <c r="B199" i="4"/>
  <c r="C9" i="13"/>
  <c r="B200" i="4"/>
  <c r="D7" i="5" l="1"/>
  <c r="I26" i="13" s="1"/>
  <c r="E7" i="5"/>
  <c r="L26" i="13" s="1"/>
  <c r="B7" i="5"/>
  <c r="C26" i="13" s="1"/>
  <c r="D201" i="4"/>
  <c r="F9" i="4" s="1"/>
  <c r="D8" i="5" s="1"/>
  <c r="D10" i="5" s="1"/>
  <c r="C7" i="5"/>
  <c r="F26" i="13" s="1"/>
  <c r="D6" i="5"/>
  <c r="H26" i="13" s="1"/>
  <c r="G9" i="4"/>
  <c r="I9" i="4" s="1"/>
  <c r="D8" i="4"/>
  <c r="D200" i="4"/>
  <c r="F8" i="4" s="1"/>
  <c r="C8" i="5" s="1"/>
  <c r="D199" i="4"/>
  <c r="F7" i="4" s="1"/>
  <c r="B8" i="5" s="1"/>
  <c r="D7" i="4"/>
  <c r="D10" i="4"/>
  <c r="D202" i="4"/>
  <c r="F10" i="4" s="1"/>
  <c r="E8" i="5" s="1"/>
  <c r="J26" i="13" l="1"/>
  <c r="E20" i="18"/>
  <c r="G20" i="18" s="1"/>
  <c r="G10" i="4"/>
  <c r="I10" i="4" s="1"/>
  <c r="E6" i="5"/>
  <c r="K26" i="13" s="1"/>
  <c r="D26" i="13"/>
  <c r="E18" i="18"/>
  <c r="B10" i="5"/>
  <c r="G8" i="4"/>
  <c r="I8" i="4" s="1"/>
  <c r="C6" i="5"/>
  <c r="E26" i="13" s="1"/>
  <c r="M26" i="13"/>
  <c r="E21" i="18"/>
  <c r="E10" i="5"/>
  <c r="G7" i="4"/>
  <c r="I7" i="4" s="1"/>
  <c r="B6" i="5"/>
  <c r="B26" i="13" s="1"/>
  <c r="E19" i="18"/>
  <c r="G26" i="13"/>
  <c r="C10" i="5"/>
  <c r="F28" i="18" l="1"/>
  <c r="D35" i="18"/>
  <c r="D34" i="18"/>
  <c r="D36" i="18"/>
  <c r="G18" i="18"/>
  <c r="F26" i="18"/>
  <c r="G19" i="18"/>
  <c r="F27" i="18"/>
  <c r="G21" i="18"/>
  <c r="F29" i="18"/>
  <c r="F35" i="18" l="1"/>
  <c r="H35" i="18"/>
  <c r="F36" i="18"/>
  <c r="H36" i="18"/>
  <c r="F34" i="18"/>
  <c r="H34" i="18"/>
</calcChain>
</file>

<file path=xl/sharedStrings.xml><?xml version="1.0" encoding="utf-8"?>
<sst xmlns="http://schemas.openxmlformats.org/spreadsheetml/2006/main" count="2532" uniqueCount="626">
  <si>
    <t>Equipment Manufacturer</t>
  </si>
  <si>
    <t>Manufacturer</t>
  </si>
  <si>
    <t>RD</t>
  </si>
  <si>
    <t>RD &amp; Mfg</t>
  </si>
  <si>
    <t>University</t>
  </si>
  <si>
    <t>CVD Chamber Cleaning</t>
  </si>
  <si>
    <t>Etching</t>
  </si>
  <si>
    <t>Both</t>
  </si>
  <si>
    <r>
      <t>C</t>
    </r>
    <r>
      <rPr>
        <b/>
        <vertAlign val="subscript"/>
        <sz val="10"/>
        <color indexed="18"/>
        <rFont val="Arial"/>
        <family val="2"/>
      </rPr>
      <t>2</t>
    </r>
    <r>
      <rPr>
        <b/>
        <sz val="10"/>
        <color indexed="18"/>
        <rFont val="Arial"/>
        <family val="2"/>
      </rPr>
      <t>F</t>
    </r>
    <r>
      <rPr>
        <b/>
        <vertAlign val="subscript"/>
        <sz val="10"/>
        <color indexed="18"/>
        <rFont val="Arial"/>
        <family val="2"/>
      </rPr>
      <t>6</t>
    </r>
  </si>
  <si>
    <r>
      <t>C</t>
    </r>
    <r>
      <rPr>
        <b/>
        <vertAlign val="subscript"/>
        <sz val="10"/>
        <color indexed="18"/>
        <rFont val="Arial"/>
        <family val="2"/>
      </rPr>
      <t>3</t>
    </r>
    <r>
      <rPr>
        <b/>
        <sz val="10"/>
        <color indexed="18"/>
        <rFont val="Arial"/>
        <family val="2"/>
      </rPr>
      <t>F</t>
    </r>
    <r>
      <rPr>
        <b/>
        <vertAlign val="subscript"/>
        <sz val="10"/>
        <color indexed="18"/>
        <rFont val="Arial"/>
        <family val="2"/>
      </rPr>
      <t>8</t>
    </r>
  </si>
  <si>
    <r>
      <t>CF</t>
    </r>
    <r>
      <rPr>
        <b/>
        <vertAlign val="subscript"/>
        <sz val="10"/>
        <color indexed="18"/>
        <rFont val="Arial"/>
        <family val="2"/>
      </rPr>
      <t>4</t>
    </r>
  </si>
  <si>
    <r>
      <t>CHF</t>
    </r>
    <r>
      <rPr>
        <b/>
        <vertAlign val="subscript"/>
        <sz val="10"/>
        <color indexed="18"/>
        <rFont val="Arial"/>
        <family val="2"/>
      </rPr>
      <t>3</t>
    </r>
  </si>
  <si>
    <r>
      <t>c-C</t>
    </r>
    <r>
      <rPr>
        <b/>
        <vertAlign val="subscript"/>
        <sz val="10"/>
        <color indexed="18"/>
        <rFont val="Arial"/>
        <family val="2"/>
      </rPr>
      <t>4</t>
    </r>
    <r>
      <rPr>
        <b/>
        <sz val="10"/>
        <color indexed="18"/>
        <rFont val="Arial"/>
        <family val="2"/>
      </rPr>
      <t>F</t>
    </r>
    <r>
      <rPr>
        <b/>
        <vertAlign val="subscript"/>
        <sz val="10"/>
        <color indexed="18"/>
        <rFont val="Arial"/>
        <family val="2"/>
      </rPr>
      <t>8</t>
    </r>
  </si>
  <si>
    <r>
      <t>C</t>
    </r>
    <r>
      <rPr>
        <b/>
        <vertAlign val="subscript"/>
        <sz val="10"/>
        <color indexed="18"/>
        <rFont val="Arial"/>
        <family val="2"/>
      </rPr>
      <t>4</t>
    </r>
    <r>
      <rPr>
        <b/>
        <sz val="10"/>
        <color indexed="18"/>
        <rFont val="Arial"/>
        <family val="2"/>
      </rPr>
      <t>F</t>
    </r>
    <r>
      <rPr>
        <b/>
        <vertAlign val="subscript"/>
        <sz val="10"/>
        <color indexed="18"/>
        <rFont val="Arial"/>
        <family val="2"/>
      </rPr>
      <t>8</t>
    </r>
    <r>
      <rPr>
        <b/>
        <sz val="10"/>
        <color indexed="18"/>
        <rFont val="Arial"/>
        <family val="2"/>
      </rPr>
      <t>O</t>
    </r>
  </si>
  <si>
    <r>
      <t>C</t>
    </r>
    <r>
      <rPr>
        <b/>
        <vertAlign val="subscript"/>
        <sz val="10"/>
        <color indexed="18"/>
        <rFont val="Arial"/>
        <family val="2"/>
      </rPr>
      <t>4</t>
    </r>
    <r>
      <rPr>
        <b/>
        <sz val="10"/>
        <color indexed="18"/>
        <rFont val="Arial"/>
        <family val="2"/>
      </rPr>
      <t>F</t>
    </r>
    <r>
      <rPr>
        <b/>
        <vertAlign val="subscript"/>
        <sz val="10"/>
        <color indexed="18"/>
        <rFont val="Arial"/>
        <family val="2"/>
      </rPr>
      <t>6</t>
    </r>
  </si>
  <si>
    <r>
      <t>NF</t>
    </r>
    <r>
      <rPr>
        <b/>
        <vertAlign val="subscript"/>
        <sz val="10"/>
        <color indexed="18"/>
        <rFont val="Arial"/>
        <family val="2"/>
      </rPr>
      <t>3</t>
    </r>
  </si>
  <si>
    <r>
      <t>SF</t>
    </r>
    <r>
      <rPr>
        <b/>
        <vertAlign val="subscript"/>
        <sz val="10"/>
        <color indexed="18"/>
        <rFont val="Arial"/>
        <family val="2"/>
      </rPr>
      <t>6</t>
    </r>
  </si>
  <si>
    <t>Existing Cooling System</t>
  </si>
  <si>
    <t>New System</t>
  </si>
  <si>
    <t xml:space="preserve">Both </t>
  </si>
  <si>
    <t>Round Shaped</t>
  </si>
  <si>
    <t>Rectangle Shaped</t>
  </si>
  <si>
    <t>Square Shaped</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</si>
  <si>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 of 15</t>
    </r>
  </si>
  <si>
    <t xml:space="preserve">2022 Emissions Estimate Calculator for Semiconductor Operations
for
2022 - 2027 Calendar Years </t>
  </si>
  <si>
    <t>Welcome!</t>
  </si>
  <si>
    <t>Introduction</t>
  </si>
  <si>
    <t xml:space="preserve">This emissions estimate calculator (tool) is designed to assist in benchmarking and calculating greenhouse gas (GHG) emissions from semiconductor operations.  A semiconductor operation (facility) refers to the processing of semiconductor devices or related solid state devices.  This may include, but is not limited to, the processing of diodes, zeners, stacks, rectifiers, integrated microcircuits, transistors, solar cells, light-sensing devices, and light-emitting devices.  The types of facilities include manufacturers, research and development organizations, and universities that perform research and development.  </t>
  </si>
  <si>
    <t>The California Air Resources Board (CARB) staff developed this tool using the 2006 Intergovernmental Panel on Climate Change (IPCC) Tier 2b methodology.</t>
  </si>
  <si>
    <t>This calculator will:</t>
  </si>
  <si>
    <t xml:space="preserve">  - </t>
  </si>
  <si>
    <r>
      <t>Calculate GHG emissions in million metric tons of carbon dioxide equivalent (MMT</t>
    </r>
    <r>
      <rPr>
        <sz val="12"/>
        <rFont val="Calibri"/>
        <family val="2"/>
      </rPr>
      <t> </t>
    </r>
    <r>
      <rPr>
        <sz val="12"/>
        <rFont val="Arial"/>
        <family val="2"/>
      </rPr>
      <t>CO</t>
    </r>
    <r>
      <rPr>
        <vertAlign val="subscript"/>
        <sz val="12"/>
        <rFont val="Arial"/>
        <family val="2"/>
      </rPr>
      <t>2</t>
    </r>
    <r>
      <rPr>
        <sz val="12"/>
        <rFont val="Arial"/>
        <family val="2"/>
      </rPr>
      <t>e);</t>
    </r>
  </si>
  <si>
    <t>Calculate surface area of wafers processed in square centimeter (Sq Cm); and</t>
  </si>
  <si>
    <r>
      <t>Calculate emissions in kilograms of carbon dioxide equivalents per square centimeter of wafers processed (Kg CO</t>
    </r>
    <r>
      <rPr>
        <vertAlign val="subscript"/>
        <sz val="12"/>
        <rFont val="Arial"/>
        <family val="2"/>
      </rPr>
      <t>2</t>
    </r>
    <r>
      <rPr>
        <sz val="12"/>
        <rFont val="Arial"/>
        <family val="2"/>
      </rPr>
      <t>e/Sq Cm).</t>
    </r>
  </si>
  <si>
    <t>Getting Started</t>
  </si>
  <si>
    <t>Information Needed</t>
  </si>
  <si>
    <t>Wafer size in millimeters and number of wafers processed</t>
  </si>
  <si>
    <t>Type and amount of GHG used in kilograms</t>
  </si>
  <si>
    <t xml:space="preserve"> </t>
  </si>
  <si>
    <t>Type of system, brand, and amount of heat transfer fluid used and purchased in kilograms</t>
  </si>
  <si>
    <t>Types of emissions reduction strategies used</t>
  </si>
  <si>
    <t>Percentage of GHG abated by emission control technologies</t>
  </si>
  <si>
    <t>Start and end dates of reporting periods</t>
  </si>
  <si>
    <r>
      <rPr>
        <b/>
        <sz val="12"/>
        <rFont val="Arial"/>
        <family val="2"/>
      </rPr>
      <t>Confidentiality:</t>
    </r>
    <r>
      <rPr>
        <sz val="12"/>
        <rFont val="Arial"/>
        <family val="2"/>
      </rPr>
      <t xml:space="preserve"> all information submitted shall be handled in accordance with the procedures specified in Title 17, California Code of Regulations (CCR), sections 91000 to 91022. </t>
    </r>
  </si>
  <si>
    <t>Input and Output</t>
  </si>
  <si>
    <t>Input</t>
  </si>
  <si>
    <r>
      <t>Enter monthly data and data for each reporting period in the</t>
    </r>
    <r>
      <rPr>
        <i/>
        <sz val="12"/>
        <rFont val="Arial"/>
        <family val="2"/>
      </rPr>
      <t xml:space="preserve"> Facility Info</t>
    </r>
    <r>
      <rPr>
        <sz val="12"/>
        <rFont val="Arial"/>
        <family val="2"/>
      </rPr>
      <t xml:space="preserve"> tab, followed by the </t>
    </r>
    <r>
      <rPr>
        <i/>
        <sz val="12"/>
        <rFont val="Arial"/>
        <family val="2"/>
      </rPr>
      <t>Wafer Tracking</t>
    </r>
    <r>
      <rPr>
        <sz val="12"/>
        <rFont val="Arial"/>
        <family val="2"/>
      </rPr>
      <t xml:space="preserve">, </t>
    </r>
    <r>
      <rPr>
        <i/>
        <sz val="12"/>
        <rFont val="Arial"/>
        <family val="2"/>
      </rPr>
      <t>GHG Tracking,</t>
    </r>
    <r>
      <rPr>
        <sz val="12"/>
        <rFont val="Arial"/>
        <family val="2"/>
      </rPr>
      <t xml:space="preserve"> </t>
    </r>
    <r>
      <rPr>
        <i/>
        <sz val="12"/>
        <rFont val="Arial"/>
        <family val="2"/>
      </rPr>
      <t>HTF Tracking</t>
    </r>
    <r>
      <rPr>
        <sz val="12"/>
        <rFont val="Arial"/>
        <family val="2"/>
      </rPr>
      <t xml:space="preserve">, and </t>
    </r>
    <r>
      <rPr>
        <i/>
        <sz val="12"/>
        <rFont val="Arial"/>
        <family val="2"/>
      </rPr>
      <t>EmisRedStrategy Tracking</t>
    </r>
    <r>
      <rPr>
        <sz val="12"/>
        <rFont val="Arial"/>
        <family val="2"/>
      </rPr>
      <t xml:space="preserve"> tabs</t>
    </r>
  </si>
  <si>
    <t>Enter information for all cells in light blue color for each reporting period</t>
  </si>
  <si>
    <r>
      <t xml:space="preserve">Enter the start date and the end date for each reporting period in the </t>
    </r>
    <r>
      <rPr>
        <i/>
        <sz val="12"/>
        <rFont val="Arial"/>
        <family val="2"/>
      </rPr>
      <t>Wafer Tracking</t>
    </r>
    <r>
      <rPr>
        <sz val="12"/>
        <rFont val="Arial"/>
        <family val="2"/>
      </rPr>
      <t xml:space="preserve"> tab</t>
    </r>
  </si>
  <si>
    <r>
      <t>Sign and date the "Results Report" in the</t>
    </r>
    <r>
      <rPr>
        <i/>
        <sz val="12"/>
        <rFont val="Arial"/>
        <family val="2"/>
      </rPr>
      <t xml:space="preserve"> Result (Report)</t>
    </r>
    <r>
      <rPr>
        <sz val="12"/>
        <rFont val="Arial"/>
        <family val="2"/>
      </rPr>
      <t xml:space="preserve"> tab to certify review of information and information provided is true, accurate, and complete </t>
    </r>
  </si>
  <si>
    <t xml:space="preserve">Note: the tool can compute emissions for different reporting periods. A reporting period is one calendar year, unless a change in emissions reduction strategy occurs. Any change in emissions reduction strategies or the start of a new calendar year triggers the start of a new reporting period. The tool requires a separate entry for each reporting period. </t>
  </si>
  <si>
    <r>
      <t>Note: The definition of “facility” in the tool is the same definition for a semiconductor operation in Title 17, California Code of Regulations, section</t>
    </r>
    <r>
      <rPr>
        <b/>
        <sz val="12"/>
        <rFont val="Arial"/>
        <family val="2"/>
      </rPr>
      <t> </t>
    </r>
    <r>
      <rPr>
        <b/>
        <sz val="12"/>
        <rFont val="Arial"/>
        <family val="2"/>
      </rPr>
      <t xml:space="preserve">95322 (a) (15).  </t>
    </r>
  </si>
  <si>
    <t>Output</t>
  </si>
  <si>
    <r>
      <t xml:space="preserve">Facility's wafers processed, emission results, and emissions per square centimeter of wafer results in the </t>
    </r>
    <r>
      <rPr>
        <i/>
        <sz val="12"/>
        <rFont val="Arial"/>
        <family val="2"/>
      </rPr>
      <t>Results Summary</t>
    </r>
    <r>
      <rPr>
        <sz val="12"/>
        <rFont val="Arial"/>
        <family val="2"/>
      </rPr>
      <t xml:space="preserve"> tab based on the data entered</t>
    </r>
  </si>
  <si>
    <r>
      <t>Emissions in Kg and in MMT CO</t>
    </r>
    <r>
      <rPr>
        <vertAlign val="subscript"/>
        <sz val="12"/>
        <rFont val="Arial"/>
        <family val="2"/>
      </rPr>
      <t>2</t>
    </r>
    <r>
      <rPr>
        <sz val="12"/>
        <rFont val="Arial"/>
        <family val="2"/>
      </rPr>
      <t xml:space="preserve">e are in the </t>
    </r>
    <r>
      <rPr>
        <i/>
        <sz val="12"/>
        <rFont val="Arial"/>
        <family val="2"/>
      </rPr>
      <t>Emissions in Kg and MMTCO2e</t>
    </r>
    <r>
      <rPr>
        <sz val="12"/>
        <rFont val="Arial"/>
        <family val="2"/>
      </rPr>
      <t xml:space="preserve"> tab</t>
    </r>
  </si>
  <si>
    <r>
      <t xml:space="preserve">Wafers processed and emission results for each reporting period and calendar year will be in the </t>
    </r>
    <r>
      <rPr>
        <i/>
        <sz val="12"/>
        <rFont val="Arial"/>
        <family val="2"/>
      </rPr>
      <t xml:space="preserve">Result (Report) </t>
    </r>
    <r>
      <rPr>
        <sz val="12"/>
        <rFont val="Arial"/>
        <family val="2"/>
      </rPr>
      <t xml:space="preserve">tab </t>
    </r>
  </si>
  <si>
    <t>Note: the tool calculates emissions per wafers processed for the entire calendar year. First, it calculates the total emissions by summing up emissions from all reporting periods in the same calendar year. Second, it calculates total wafers processed by summing up wafers processed from all reporting periods in the same calendar year (a semiconductor operator shall count each finished wafer once after it has gone through the entire process rather than count multiple runs through the process as the total square centimeters of wafers processed). Finally, it divides the total emissions by the total wafers processed to determine emissions per wafers processed for the entire calendar year.</t>
  </si>
  <si>
    <r>
      <t xml:space="preserve">For more information on reduction strategies, formulas used to calculate wafer areas and estimated emissions, or where to find more help, please go to the </t>
    </r>
    <r>
      <rPr>
        <i/>
        <sz val="12"/>
        <rFont val="Arial"/>
        <family val="2"/>
      </rPr>
      <t xml:space="preserve">InfoFormula </t>
    </r>
    <r>
      <rPr>
        <sz val="12"/>
        <rFont val="Arial"/>
        <family val="2"/>
      </rPr>
      <t>tab.</t>
    </r>
  </si>
  <si>
    <t>Disclaimer: CARB does not warrant or assume any legal liability or responsibility for the accuracy, completeness, or usefulness of any calculations, information, apparatus, product, or process developed as a result of using the semiconductor operations greenhouse gas emissions estimate calculator (tool).</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</si>
  <si>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2 of 15</t>
    </r>
  </si>
  <si>
    <t>Emissions Estimate Calculator for Semiconductor Operations</t>
  </si>
  <si>
    <t>Facility Information Worksheet</t>
  </si>
  <si>
    <t>Owner or operator considers this information confidential</t>
  </si>
  <si>
    <t>Enter information about the  facility below.  For "Operation Type," select statement from the drop down menu only if applicable.</t>
  </si>
  <si>
    <t>Facility Profile</t>
  </si>
  <si>
    <t>Facility Name</t>
  </si>
  <si>
    <t>Operation Type</t>
  </si>
  <si>
    <t>Facility</t>
  </si>
  <si>
    <t>Facility Address</t>
  </si>
  <si>
    <t>Address</t>
  </si>
  <si>
    <t>City</t>
  </si>
  <si>
    <t>State</t>
  </si>
  <si>
    <t>Zip Code</t>
  </si>
  <si>
    <t xml:space="preserve">Facility </t>
  </si>
  <si>
    <t>Contact Information</t>
  </si>
  <si>
    <t>Contact Person Name</t>
  </si>
  <si>
    <t>Telephone,
including Area Code
in following format: 
###-###-####</t>
  </si>
  <si>
    <t>E-mail Address</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</si>
  <si>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3 of 15</t>
    </r>
  </si>
  <si>
    <t>Wafer Tracking</t>
  </si>
  <si>
    <t>Note 1:</t>
  </si>
  <si>
    <t>"Wafer" means a thin, usually round, slice of a material from which integrated circuits, or chips, are made.  A wafer in this tool refers to a wafer or a mask such as a photomask.</t>
  </si>
  <si>
    <t>Note 2:</t>
  </si>
  <si>
    <t>"Wafer Surface Area" means the entire surface area of one side of a wafer or multiple wafers, and includes wafers that do not pass owner or operator inspection.  Prototype wafers processed for research and development (RD) purposes should also be included in the calculation.  A semiconductor operator shall count each wafer once after it has gone through the entire process rather than count multiple runs through the process as the total square centimeters of wafers processed.  
For prototype wafers that are used for particle and thickness checks and/or dummy runs, the entire process for the particle and thickness check and/or dummy run will count as a process and therefore be counted as a "number of wafers processed."  If same prototype wafer was used in a calendar year and then used again in the next calendar year, calculations for the wafer surface area should be performed for each calendar year.</t>
  </si>
  <si>
    <t>Reporting Period Information</t>
  </si>
  <si>
    <t>Enter the start and end dates for a reporting period.  A reporting period is one calendar year, unless a change in emissions reduction strategy occurs.  Any change in emissions reduction strategies or the start of a new calendar year triggers the start of a new reporting period.  The tool requires a separate entry for each reporting period.  Enter start and end dates in the following format: mm/dd/yy.</t>
  </si>
  <si>
    <t>Start Date</t>
  </si>
  <si>
    <t>End Date</t>
  </si>
  <si>
    <t>Reporting Period 1</t>
  </si>
  <si>
    <t>Reporting Period 2</t>
  </si>
  <si>
    <t>Reporting Period 3</t>
  </si>
  <si>
    <t>Reporting Period 4</t>
  </si>
  <si>
    <t>Shape of Wafers Processed</t>
  </si>
  <si>
    <t>Select the shape of the wafer processed in a reporting period from drop-down menu.  Equation used to calculate wafer surface area will be based on shape selected.</t>
  </si>
  <si>
    <t>Round Shaped Wafers Processed</t>
  </si>
  <si>
    <t>Enter the number of wafers processed in a reporting period for each wafer size below.  For each "Other Size" wafer, specify the wafer size in millimeters (mm) and in the next column, specify the number of wafers processed for that size.</t>
  </si>
  <si>
    <t>Number of 150 mm Wafer Size</t>
  </si>
  <si>
    <t>Number of 200 mm Wafer Size</t>
  </si>
  <si>
    <t>Number of 300 mm Wafer Size</t>
  </si>
  <si>
    <t>Other Size 1
(mm)</t>
  </si>
  <si>
    <t>Number of Other Size 1 Wafer Processed</t>
  </si>
  <si>
    <t>Other Size 2
(mm)</t>
  </si>
  <si>
    <t>Number of Other Size 2 Wafer Processed</t>
  </si>
  <si>
    <t>Other Size 3
(mm)</t>
  </si>
  <si>
    <t>Number of Other Size 3 Wafer Processed</t>
  </si>
  <si>
    <t>Other Size 4
(mm)</t>
  </si>
  <si>
    <t>Number of Other Size 4 Wafer Processed</t>
  </si>
  <si>
    <t>Other Size 5
(mm)</t>
  </si>
  <si>
    <t>Number of Other Size 5 Wafer Processed</t>
  </si>
  <si>
    <t>Other Size 6
(mm)</t>
  </si>
  <si>
    <t>Number of Other Size 6 Wafer Processed</t>
  </si>
  <si>
    <t>Other Size 7
(mm)</t>
  </si>
  <si>
    <t>Number of Other Size 7 Wafer Processed</t>
  </si>
  <si>
    <t>Other Size 8
(mm)</t>
  </si>
  <si>
    <t>Number of Other Size 8 Wafer Processed</t>
  </si>
  <si>
    <t>Other Size 9
(mm)</t>
  </si>
  <si>
    <t>Number of Other Size 9 Wafer Processed</t>
  </si>
  <si>
    <t>Other Size 10
(mm)</t>
  </si>
  <si>
    <t>Number of Other Size 10 Wafer Processed</t>
  </si>
  <si>
    <t>Wafers Processed
(Sq Cm)</t>
  </si>
  <si>
    <t>January</t>
  </si>
  <si>
    <t>February</t>
  </si>
  <si>
    <t>March</t>
  </si>
  <si>
    <t>April</t>
  </si>
  <si>
    <t>May</t>
  </si>
  <si>
    <t>June</t>
  </si>
  <si>
    <t>July</t>
  </si>
  <si>
    <t>August</t>
  </si>
  <si>
    <t>September</t>
  </si>
  <si>
    <t>October</t>
  </si>
  <si>
    <t>November</t>
  </si>
  <si>
    <t>December</t>
  </si>
  <si>
    <t>Total</t>
  </si>
  <si>
    <t>Rectangular Shaped Wafers Processed</t>
  </si>
  <si>
    <t>Enter the length and width of the rectangular shaped wafer in a reporting period for each wafer size below.  For each wafer size, specify the wafer size in millimeters (mm) and in the next column, specify the number of wafers processed for that size.</t>
  </si>
  <si>
    <t>Length 1
(mm)</t>
  </si>
  <si>
    <t>Width 1
(mm)</t>
  </si>
  <si>
    <t>Number of Rectangular Shaped Wafer Size 1</t>
  </si>
  <si>
    <t>Length 2
(mm)</t>
  </si>
  <si>
    <t>Width 2
(mm)</t>
  </si>
  <si>
    <t>Number of Rectangular Shaped Wafer Size 2</t>
  </si>
  <si>
    <t>Length 3
(mm)</t>
  </si>
  <si>
    <t>Width 3
(mm)</t>
  </si>
  <si>
    <t>Number of Rectangular Shaped Wafer Size 3</t>
  </si>
  <si>
    <t>Length 4
(mm)</t>
  </si>
  <si>
    <t>Width 4
(mm)</t>
  </si>
  <si>
    <t>Number of Rectangular Shaped Wafer Size 4</t>
  </si>
  <si>
    <t>Length 5
(mm)</t>
  </si>
  <si>
    <t>Width 5
(mm)</t>
  </si>
  <si>
    <t>Number of Rectangular Shaped Wafer Size 5</t>
  </si>
  <si>
    <t>Length 6
(mm)</t>
  </si>
  <si>
    <t>Width 6
(mm)</t>
  </si>
  <si>
    <t>Number of Rectangular Shaped Wafer Size 6</t>
  </si>
  <si>
    <t>Length 7
(mm)</t>
  </si>
  <si>
    <t>Width 7
(mm)</t>
  </si>
  <si>
    <t>Number of Rectangular Shaped Wafer Size 7</t>
  </si>
  <si>
    <t>Length 8
(mm)</t>
  </si>
  <si>
    <t>Width 8
(mm)</t>
  </si>
  <si>
    <t>Number of Rectangular Shaped Wafer Size 8</t>
  </si>
  <si>
    <t>Length 9
(mm)</t>
  </si>
  <si>
    <t>Width 9
(mm)</t>
  </si>
  <si>
    <t>Number of Rectangular Shaped Wafer Size 9</t>
  </si>
  <si>
    <t>Length 10
(mm)</t>
  </si>
  <si>
    <t>Width 10
(mm)</t>
  </si>
  <si>
    <t>Number of Rectangular Shaped Wafer Size 10</t>
  </si>
  <si>
    <t>Square Shaped Wafers Processed</t>
  </si>
  <si>
    <t>Enter the side of the square shaped wafer in a reporting period for each wafer size below.  For each wafer size, specify the wafer size in millimeters (mm) and in the next column, specify the number of wafers processed for that size.</t>
  </si>
  <si>
    <t>Side 1
(mm)</t>
  </si>
  <si>
    <t>Number of Size 1 Wafer Processed</t>
  </si>
  <si>
    <t>Side 2
(mm)</t>
  </si>
  <si>
    <t>Number of Size 2 Wafer Processed</t>
  </si>
  <si>
    <t>Side 3
(mm)</t>
  </si>
  <si>
    <t>Number of Size 3 Wafer Processed</t>
  </si>
  <si>
    <t>Side 4
(mm)</t>
  </si>
  <si>
    <t>Number of Size 4 Wafer Processed</t>
  </si>
  <si>
    <t>Size 5
(mm)</t>
  </si>
  <si>
    <t>Number of Size 5 Wafer Processed</t>
  </si>
  <si>
    <t>Side 6
(mm)</t>
  </si>
  <si>
    <t>Number of Size 6 Wafer Processed</t>
  </si>
  <si>
    <t>Side 7
(mm)</t>
  </si>
  <si>
    <t>Number of Size 7 Wafer Processed</t>
  </si>
  <si>
    <t>Side 8
(mm)</t>
  </si>
  <si>
    <t>Number of Size 8 Wafer Processed</t>
  </si>
  <si>
    <t>Side 9
(mm)</t>
  </si>
  <si>
    <t>Number of Size 9 Wafer Processed</t>
  </si>
  <si>
    <t>Side 10
(mm)</t>
  </si>
  <si>
    <t>Number of Side 10 Wafer Processed</t>
  </si>
  <si>
    <t>Additional Other Size Wafers</t>
  </si>
  <si>
    <t xml:space="preserve">If more than three round shaped "Other Size" wafers, three rectangular shaped wafers, or four square shaped wafers were processed, select "TRUE" statement from drop-down menu where applicable.  "TRUE" statement represents "yes" response. </t>
  </si>
  <si>
    <r>
      <t xml:space="preserve">If you have selected "TRUE" for any reporting period above, contact your local air district for further instructions.  Go to </t>
    </r>
    <r>
      <rPr>
        <i/>
        <sz val="12"/>
        <color indexed="18"/>
        <rFont val="Arial"/>
        <family val="2"/>
      </rPr>
      <t>InfoFormula</t>
    </r>
    <r>
      <rPr>
        <sz val="12"/>
        <color indexed="18"/>
        <rFont val="Arial"/>
        <family val="2"/>
      </rPr>
      <t xml:space="preserve"> tab for contact information.</t>
    </r>
  </si>
  <si>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4 of 15</t>
    </r>
  </si>
  <si>
    <t>Wafer Information Worksheet</t>
  </si>
  <si>
    <r>
      <t xml:space="preserve">Equation used to calculate wafer surface area is based on shape selected from </t>
    </r>
    <r>
      <rPr>
        <b/>
        <i/>
        <sz val="12"/>
        <color indexed="8"/>
        <rFont val="Arial"/>
        <family val="2"/>
      </rPr>
      <t xml:space="preserve">2. Wafer Tracking </t>
    </r>
    <r>
      <rPr>
        <b/>
        <sz val="12"/>
        <color indexed="8"/>
        <rFont val="Arial"/>
        <family val="2"/>
      </rPr>
      <t>tab.</t>
    </r>
  </si>
  <si>
    <t>Round Shaped Wafers Processed*</t>
  </si>
  <si>
    <t>Wafer Size = Diameter of the Wafer</t>
  </si>
  <si>
    <t>Round Shaped Other Size Wafers</t>
  </si>
  <si>
    <t>Other Size 1 (mm)</t>
  </si>
  <si>
    <t>Other Size 2 (mm)</t>
  </si>
  <si>
    <t>Other Size 3 (mm)</t>
  </si>
  <si>
    <t>Other Size 4 (mm)</t>
  </si>
  <si>
    <t>Other Size 5 (mm)</t>
  </si>
  <si>
    <t>Other Size 6 (mm)</t>
  </si>
  <si>
    <t>Other Size 7 (mm)</t>
  </si>
  <si>
    <t>Other Size 8 (mm)</t>
  </si>
  <si>
    <t>Other Size 9 (mm)</t>
  </si>
  <si>
    <t>Other Size 10 (mm)</t>
  </si>
  <si>
    <t>Rectangular Shaped Size Wafers</t>
  </si>
  <si>
    <t>Length 1 (mm)</t>
  </si>
  <si>
    <t>Length 2 (mm)</t>
  </si>
  <si>
    <t>Length 3 (mm)</t>
  </si>
  <si>
    <t>Length 4 (mm)</t>
  </si>
  <si>
    <t>Length 5 (mm)</t>
  </si>
  <si>
    <t>Length 6 (mm)</t>
  </si>
  <si>
    <t>Length 7 (mm)</t>
  </si>
  <si>
    <t>Length 8 (mm)</t>
  </si>
  <si>
    <t>Length 9 (mm)</t>
  </si>
  <si>
    <t>Length 10 (mm)</t>
  </si>
  <si>
    <t>Number of Size 10 Wafer Processed</t>
  </si>
  <si>
    <t>Square Shaped Size Wafers</t>
  </si>
  <si>
    <t>Side 1 (mm)</t>
  </si>
  <si>
    <t>Side 2 (mm)</t>
  </si>
  <si>
    <t>Side 3 (mm)</t>
  </si>
  <si>
    <t>Side 4 (mm)</t>
  </si>
  <si>
    <t>Side 5 (mm)</t>
  </si>
  <si>
    <t>Side 6 (mm)</t>
  </si>
  <si>
    <t>Side 7 (mm)</t>
  </si>
  <si>
    <t>Side 8 (mm)</t>
  </si>
  <si>
    <t>Side 9 (mm)</t>
  </si>
  <si>
    <t>Side 10 (mm)</t>
  </si>
  <si>
    <t xml:space="preserve">The cells below display "TRUE" statement if facility processed more than three round shaped "Other Size" wafers, four rectangular shaped wafers, or three square shaped wafers.  </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</si>
  <si>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5 of 15</t>
    </r>
  </si>
  <si>
    <t>GHG Usage Tracking</t>
  </si>
  <si>
    <t xml:space="preserve">Enter greenhouse gas (GHG) amounts, in kilograms, used in each reporting period for etching and Chemical Vapor Deposition (CVD) chamber cleaning processes below.  Value should be rounded to two decimal places.  </t>
  </si>
  <si>
    <t>From</t>
  </si>
  <si>
    <t>to</t>
  </si>
  <si>
    <t>Etching Process</t>
  </si>
  <si>
    <r>
      <t>C</t>
    </r>
    <r>
      <rPr>
        <b/>
        <vertAlign val="subscript"/>
        <sz val="12"/>
        <color indexed="18"/>
        <rFont val="Arial"/>
        <family val="2"/>
      </rPr>
      <t>2</t>
    </r>
    <r>
      <rPr>
        <b/>
        <sz val="12"/>
        <color indexed="18"/>
        <rFont val="Arial"/>
        <family val="2"/>
      </rPr>
      <t>F</t>
    </r>
    <r>
      <rPr>
        <b/>
        <vertAlign val="subscript"/>
        <sz val="12"/>
        <color indexed="18"/>
        <rFont val="Arial"/>
        <family val="2"/>
      </rPr>
      <t xml:space="preserve">6
</t>
    </r>
    <r>
      <rPr>
        <b/>
        <sz val="12"/>
        <color indexed="18"/>
        <rFont val="Arial"/>
        <family val="2"/>
      </rPr>
      <t>(Kg)</t>
    </r>
  </si>
  <si>
    <r>
      <t>C</t>
    </r>
    <r>
      <rPr>
        <b/>
        <vertAlign val="subscript"/>
        <sz val="12"/>
        <color indexed="18"/>
        <rFont val="Arial"/>
        <family val="2"/>
      </rPr>
      <t>3</t>
    </r>
    <r>
      <rPr>
        <b/>
        <sz val="12"/>
        <color indexed="18"/>
        <rFont val="Arial"/>
        <family val="2"/>
      </rPr>
      <t>F</t>
    </r>
    <r>
      <rPr>
        <b/>
        <vertAlign val="subscript"/>
        <sz val="12"/>
        <color indexed="18"/>
        <rFont val="Arial"/>
        <family val="2"/>
      </rPr>
      <t xml:space="preserve">8
</t>
    </r>
    <r>
      <rPr>
        <b/>
        <sz val="12"/>
        <color indexed="18"/>
        <rFont val="Arial"/>
        <family val="2"/>
      </rPr>
      <t>(Kg)</t>
    </r>
  </si>
  <si>
    <r>
      <t>CF</t>
    </r>
    <r>
      <rPr>
        <b/>
        <vertAlign val="subscript"/>
        <sz val="12"/>
        <color indexed="18"/>
        <rFont val="Arial"/>
        <family val="2"/>
      </rPr>
      <t xml:space="preserve">4
</t>
    </r>
    <r>
      <rPr>
        <b/>
        <sz val="12"/>
        <color indexed="18"/>
        <rFont val="Arial"/>
        <family val="2"/>
      </rPr>
      <t>(Kg)</t>
    </r>
  </si>
  <si>
    <r>
      <t>CHF</t>
    </r>
    <r>
      <rPr>
        <b/>
        <vertAlign val="subscript"/>
        <sz val="12"/>
        <color indexed="18"/>
        <rFont val="Arial"/>
        <family val="2"/>
      </rPr>
      <t xml:space="preserve">3
</t>
    </r>
    <r>
      <rPr>
        <b/>
        <sz val="12"/>
        <color indexed="18"/>
        <rFont val="Arial"/>
        <family val="2"/>
      </rPr>
      <t>(Kg)</t>
    </r>
  </si>
  <si>
    <r>
      <t>c-C</t>
    </r>
    <r>
      <rPr>
        <b/>
        <vertAlign val="subscript"/>
        <sz val="12"/>
        <color indexed="18"/>
        <rFont val="Arial"/>
        <family val="2"/>
      </rPr>
      <t>4</t>
    </r>
    <r>
      <rPr>
        <b/>
        <sz val="12"/>
        <color indexed="18"/>
        <rFont val="Arial"/>
        <family val="2"/>
      </rPr>
      <t>F</t>
    </r>
    <r>
      <rPr>
        <b/>
        <vertAlign val="subscript"/>
        <sz val="12"/>
        <color indexed="18"/>
        <rFont val="Arial"/>
        <family val="2"/>
      </rPr>
      <t xml:space="preserve">8
</t>
    </r>
    <r>
      <rPr>
        <b/>
        <sz val="12"/>
        <color indexed="18"/>
        <rFont val="Arial"/>
        <family val="2"/>
      </rPr>
      <t>(Kg)</t>
    </r>
  </si>
  <si>
    <r>
      <t>C</t>
    </r>
    <r>
      <rPr>
        <b/>
        <vertAlign val="subscript"/>
        <sz val="12"/>
        <color indexed="18"/>
        <rFont val="Arial"/>
        <family val="2"/>
      </rPr>
      <t>4</t>
    </r>
    <r>
      <rPr>
        <b/>
        <sz val="12"/>
        <color indexed="18"/>
        <rFont val="Arial"/>
        <family val="2"/>
      </rPr>
      <t>F</t>
    </r>
    <r>
      <rPr>
        <b/>
        <vertAlign val="subscript"/>
        <sz val="12"/>
        <color indexed="18"/>
        <rFont val="Arial"/>
        <family val="2"/>
      </rPr>
      <t>8</t>
    </r>
    <r>
      <rPr>
        <b/>
        <sz val="12"/>
        <color indexed="18"/>
        <rFont val="Arial"/>
        <family val="2"/>
      </rPr>
      <t>O
(Kg)</t>
    </r>
  </si>
  <si>
    <r>
      <t>C</t>
    </r>
    <r>
      <rPr>
        <b/>
        <vertAlign val="subscript"/>
        <sz val="12"/>
        <color indexed="18"/>
        <rFont val="Arial"/>
        <family val="2"/>
      </rPr>
      <t>4</t>
    </r>
    <r>
      <rPr>
        <b/>
        <sz val="12"/>
        <color indexed="18"/>
        <rFont val="Arial"/>
        <family val="2"/>
      </rPr>
      <t>F</t>
    </r>
    <r>
      <rPr>
        <b/>
        <vertAlign val="subscript"/>
        <sz val="12"/>
        <color indexed="18"/>
        <rFont val="Arial"/>
        <family val="2"/>
      </rPr>
      <t xml:space="preserve">6
</t>
    </r>
    <r>
      <rPr>
        <b/>
        <sz val="12"/>
        <color indexed="18"/>
        <rFont val="Arial"/>
        <family val="2"/>
      </rPr>
      <t>(Kg)</t>
    </r>
  </si>
  <si>
    <r>
      <t>NF</t>
    </r>
    <r>
      <rPr>
        <b/>
        <vertAlign val="subscript"/>
        <sz val="12"/>
        <color indexed="18"/>
        <rFont val="Arial"/>
        <family val="2"/>
      </rPr>
      <t xml:space="preserve">3
</t>
    </r>
    <r>
      <rPr>
        <b/>
        <sz val="12"/>
        <color indexed="18"/>
        <rFont val="Arial"/>
        <family val="2"/>
      </rPr>
      <t>(Kg)</t>
    </r>
  </si>
  <si>
    <r>
      <t>SF</t>
    </r>
    <r>
      <rPr>
        <b/>
        <vertAlign val="subscript"/>
        <sz val="12"/>
        <color indexed="18"/>
        <rFont val="Arial"/>
        <family val="2"/>
      </rPr>
      <t xml:space="preserve">6
</t>
    </r>
    <r>
      <rPr>
        <b/>
        <sz val="12"/>
        <color indexed="18"/>
        <rFont val="Arial"/>
        <family val="2"/>
      </rPr>
      <t>(Kg)</t>
    </r>
  </si>
  <si>
    <r>
      <t>CH</t>
    </r>
    <r>
      <rPr>
        <b/>
        <vertAlign val="subscript"/>
        <sz val="12"/>
        <color indexed="18"/>
        <rFont val="Arial"/>
        <family val="2"/>
      </rPr>
      <t>2</t>
    </r>
    <r>
      <rPr>
        <b/>
        <sz val="12"/>
        <color indexed="18"/>
        <rFont val="Arial"/>
        <family val="2"/>
      </rPr>
      <t>F</t>
    </r>
    <r>
      <rPr>
        <b/>
        <vertAlign val="subscript"/>
        <sz val="12"/>
        <color indexed="18"/>
        <rFont val="Arial"/>
        <family val="2"/>
      </rPr>
      <t xml:space="preserve">2
</t>
    </r>
    <r>
      <rPr>
        <b/>
        <sz val="12"/>
        <color indexed="18"/>
        <rFont val="Arial"/>
        <family val="2"/>
      </rPr>
      <t>(Kg)</t>
    </r>
  </si>
  <si>
    <r>
      <t>C</t>
    </r>
    <r>
      <rPr>
        <b/>
        <vertAlign val="subscript"/>
        <sz val="12"/>
        <color indexed="18"/>
        <rFont val="Arial"/>
        <family val="2"/>
      </rPr>
      <t>5</t>
    </r>
    <r>
      <rPr>
        <b/>
        <sz val="12"/>
        <color indexed="18"/>
        <rFont val="Arial"/>
        <family val="2"/>
      </rPr>
      <t>F</t>
    </r>
    <r>
      <rPr>
        <b/>
        <vertAlign val="subscript"/>
        <sz val="12"/>
        <color indexed="18"/>
        <rFont val="Arial"/>
        <family val="2"/>
      </rPr>
      <t xml:space="preserve">8
</t>
    </r>
    <r>
      <rPr>
        <b/>
        <sz val="12"/>
        <color indexed="18"/>
        <rFont val="Arial"/>
        <family val="2"/>
      </rPr>
      <t>(Kg)</t>
    </r>
  </si>
  <si>
    <r>
      <t>COF</t>
    </r>
    <r>
      <rPr>
        <b/>
        <vertAlign val="subscript"/>
        <sz val="12"/>
        <color indexed="18"/>
        <rFont val="Arial"/>
        <family val="2"/>
      </rPr>
      <t xml:space="preserve">2
</t>
    </r>
    <r>
      <rPr>
        <b/>
        <sz val="12"/>
        <color indexed="18"/>
        <rFont val="Arial"/>
        <family val="2"/>
      </rPr>
      <t>(Kg)</t>
    </r>
  </si>
  <si>
    <t>CVD Chamber Cleaning Process</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</si>
  <si>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6 of 15</t>
    </r>
  </si>
  <si>
    <t>Greenhouse Gas Usage Information Worksheet</t>
  </si>
  <si>
    <t xml:space="preserve">Greenhouse gas (GHG) amounts, in kilograms, used in each reporting period for the etching and Chemical Vapor Deposition (CVD) chamber cleaning processes  </t>
  </si>
  <si>
    <t>Note:</t>
  </si>
  <si>
    <r>
      <t>Value on this tab will be rounded to the nearest whole value, but emissions calculation will use value entered on the</t>
    </r>
    <r>
      <rPr>
        <i/>
        <sz val="12"/>
        <color indexed="8"/>
        <rFont val="Arial"/>
        <family val="2"/>
      </rPr>
      <t xml:space="preserve"> 3. GHG Tracking</t>
    </r>
    <r>
      <rPr>
        <sz val="12"/>
        <color indexed="8"/>
        <rFont val="Arial"/>
        <family val="2"/>
      </rPr>
      <t xml:space="preserve"> tab.</t>
    </r>
  </si>
  <si>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7 of 15</t>
    </r>
  </si>
  <si>
    <t>HTF Tracking</t>
  </si>
  <si>
    <t xml:space="preserve">Specify the brand name of the heat transfer fluid (HTF) and volume of HTF, in milliliter (mL) purchased and used in each reporting period below.  Additionally, specify whether HTF was added to an existing cooling system, used to fill a new system, or both and specify volume of HTF, in mL added to system in each reporting period below. </t>
  </si>
  <si>
    <t xml:space="preserve">HTF Purchase </t>
  </si>
  <si>
    <t>Brand Name of HTF 1</t>
  </si>
  <si>
    <t>HTF 1
(mL)</t>
  </si>
  <si>
    <t>Brand Name of HTF 2</t>
  </si>
  <si>
    <t>HTF 2
(mL)</t>
  </si>
  <si>
    <t>Brand Name of HTF 3</t>
  </si>
  <si>
    <t>HTF 3
(mL)</t>
  </si>
  <si>
    <t xml:space="preserve">HTF Usage </t>
  </si>
  <si>
    <t>Additional HTF Information</t>
  </si>
  <si>
    <t>Select the appropriate answer from the drop-down menu.  Specify the amount of HTF added to system below, if applicable.</t>
  </si>
  <si>
    <t>System</t>
  </si>
  <si>
    <t>Volume of HTF 1 Added to System
(mL)</t>
  </si>
  <si>
    <t>Volume of HTF 2 Added to System
(mL)</t>
  </si>
  <si>
    <t>Volume of HTF 3 Added to System
(mL)</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</si>
  <si>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8 of 15</t>
    </r>
  </si>
  <si>
    <t>Heat Transfer Fluid Information Worksheet</t>
  </si>
  <si>
    <t>Heat transfer fluid data for each reporting period</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</si>
  <si>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9 of 15</t>
    </r>
  </si>
  <si>
    <t>Emissions Reduction Strategies Tracking</t>
  </si>
  <si>
    <t xml:space="preserve">A reporting period is one calendar year, unless a change in emissions reduction strategy occurs.  Any change in emissions reduction strategies or the start of a new calendar year triggers the start of a new reporting period.  The tool requires a separate entry for each reporting period. </t>
  </si>
  <si>
    <t>An owner or operator may request that the permitting agency approve the use of an alternative destruction removal efficiency (DRE) value that exceeds the default DRE value in the Tier 2b calculation method.  An alternative DRE must be based on independent third party measured results for the emission control equipment used by the operation.</t>
  </si>
  <si>
    <t>Note 3:</t>
  </si>
  <si>
    <t>An owner or operator may request that the permitting agency approve the use of company or plant-specific emission factors rather than the default values provided in the 2006 IPCC Guidelines for National Greenhouse Gas Inventories report.</t>
  </si>
  <si>
    <t>Abatement Technology</t>
  </si>
  <si>
    <t>Point of Use Fuel Burner Scrubber</t>
  </si>
  <si>
    <t>Point of Use Catalytic Scrubber</t>
  </si>
  <si>
    <t>Point of Use Electrically Heated Scrubber</t>
  </si>
  <si>
    <t>Point of Use Atmospheric Plasma</t>
  </si>
  <si>
    <t>Point of Use Pre-pump Plasma</t>
  </si>
  <si>
    <t>Centralized Atmospheric Plasma</t>
  </si>
  <si>
    <t>End of Pipe Abatement System</t>
  </si>
  <si>
    <t>Additional Information Regarding Abatement Technology</t>
  </si>
  <si>
    <t>For each GHG below, specify the percentage of GHG fed into each process.  If a GHG is not fed into a particular process, please leave the corresponding cell empty (do not enter "0").</t>
  </si>
  <si>
    <r>
      <t>Abate C</t>
    </r>
    <r>
      <rPr>
        <b/>
        <vertAlign val="subscript"/>
        <sz val="12"/>
        <color indexed="18"/>
        <rFont val="Arial"/>
        <family val="2"/>
      </rPr>
      <t>2</t>
    </r>
    <r>
      <rPr>
        <b/>
        <sz val="12"/>
        <color indexed="18"/>
        <rFont val="Arial"/>
        <family val="2"/>
      </rPr>
      <t>F</t>
    </r>
    <r>
      <rPr>
        <b/>
        <vertAlign val="subscript"/>
        <sz val="12"/>
        <color indexed="18"/>
        <rFont val="Arial"/>
        <family val="2"/>
      </rPr>
      <t>6</t>
    </r>
  </si>
  <si>
    <r>
      <t>Abate C</t>
    </r>
    <r>
      <rPr>
        <b/>
        <vertAlign val="subscript"/>
        <sz val="12"/>
        <color indexed="18"/>
        <rFont val="Arial"/>
        <family val="2"/>
      </rPr>
      <t>3</t>
    </r>
    <r>
      <rPr>
        <b/>
        <sz val="12"/>
        <color indexed="18"/>
        <rFont val="Arial"/>
        <family val="2"/>
      </rPr>
      <t>F</t>
    </r>
    <r>
      <rPr>
        <b/>
        <vertAlign val="subscript"/>
        <sz val="12"/>
        <color indexed="18"/>
        <rFont val="Arial"/>
        <family val="2"/>
      </rPr>
      <t>8</t>
    </r>
  </si>
  <si>
    <r>
      <t>Abate CF</t>
    </r>
    <r>
      <rPr>
        <b/>
        <vertAlign val="subscript"/>
        <sz val="12"/>
        <color indexed="18"/>
        <rFont val="Arial"/>
        <family val="2"/>
      </rPr>
      <t>4</t>
    </r>
  </si>
  <si>
    <r>
      <t>Abate CHF</t>
    </r>
    <r>
      <rPr>
        <b/>
        <vertAlign val="subscript"/>
        <sz val="12"/>
        <color indexed="18"/>
        <rFont val="Arial"/>
        <family val="2"/>
      </rPr>
      <t>3</t>
    </r>
  </si>
  <si>
    <r>
      <t>Abate 
c-C</t>
    </r>
    <r>
      <rPr>
        <b/>
        <vertAlign val="subscript"/>
        <sz val="12"/>
        <color indexed="18"/>
        <rFont val="Arial"/>
        <family val="2"/>
      </rPr>
      <t>4</t>
    </r>
    <r>
      <rPr>
        <b/>
        <sz val="12"/>
        <color indexed="18"/>
        <rFont val="Arial"/>
        <family val="2"/>
      </rPr>
      <t>F</t>
    </r>
    <r>
      <rPr>
        <b/>
        <vertAlign val="subscript"/>
        <sz val="12"/>
        <color indexed="18"/>
        <rFont val="Arial"/>
        <family val="2"/>
      </rPr>
      <t>8</t>
    </r>
  </si>
  <si>
    <r>
      <t>Abate C</t>
    </r>
    <r>
      <rPr>
        <b/>
        <vertAlign val="subscript"/>
        <sz val="12"/>
        <color indexed="18"/>
        <rFont val="Arial"/>
        <family val="2"/>
      </rPr>
      <t>4</t>
    </r>
    <r>
      <rPr>
        <b/>
        <sz val="12"/>
        <color indexed="18"/>
        <rFont val="Arial"/>
        <family val="2"/>
      </rPr>
      <t>F</t>
    </r>
    <r>
      <rPr>
        <b/>
        <vertAlign val="subscript"/>
        <sz val="12"/>
        <color indexed="18"/>
        <rFont val="Arial"/>
        <family val="2"/>
      </rPr>
      <t>8</t>
    </r>
    <r>
      <rPr>
        <b/>
        <sz val="12"/>
        <color indexed="18"/>
        <rFont val="Arial"/>
        <family val="2"/>
      </rPr>
      <t>O</t>
    </r>
  </si>
  <si>
    <r>
      <t>Abate C</t>
    </r>
    <r>
      <rPr>
        <b/>
        <vertAlign val="subscript"/>
        <sz val="12"/>
        <color indexed="18"/>
        <rFont val="Arial"/>
        <family val="2"/>
      </rPr>
      <t>4</t>
    </r>
    <r>
      <rPr>
        <b/>
        <sz val="12"/>
        <color indexed="18"/>
        <rFont val="Arial"/>
        <family val="2"/>
      </rPr>
      <t>F</t>
    </r>
    <r>
      <rPr>
        <b/>
        <vertAlign val="subscript"/>
        <sz val="12"/>
        <color indexed="18"/>
        <rFont val="Arial"/>
        <family val="2"/>
      </rPr>
      <t>6</t>
    </r>
  </si>
  <si>
    <r>
      <t>Abate NF</t>
    </r>
    <r>
      <rPr>
        <b/>
        <vertAlign val="subscript"/>
        <sz val="12"/>
        <color indexed="18"/>
        <rFont val="Arial"/>
        <family val="2"/>
      </rPr>
      <t>3</t>
    </r>
  </si>
  <si>
    <r>
      <t>Abate SF</t>
    </r>
    <r>
      <rPr>
        <b/>
        <vertAlign val="subscript"/>
        <sz val="12"/>
        <color indexed="18"/>
        <rFont val="Arial"/>
        <family val="2"/>
      </rPr>
      <t>6</t>
    </r>
  </si>
  <si>
    <r>
      <t>Abate CH</t>
    </r>
    <r>
      <rPr>
        <b/>
        <vertAlign val="subscript"/>
        <sz val="12"/>
        <color indexed="18"/>
        <rFont val="Arial"/>
        <family val="2"/>
      </rPr>
      <t>2</t>
    </r>
    <r>
      <rPr>
        <b/>
        <sz val="12"/>
        <color indexed="18"/>
        <rFont val="Arial"/>
        <family val="2"/>
      </rPr>
      <t>F</t>
    </r>
    <r>
      <rPr>
        <b/>
        <vertAlign val="subscript"/>
        <sz val="12"/>
        <color indexed="18"/>
        <rFont val="Arial"/>
        <family val="2"/>
      </rPr>
      <t>2</t>
    </r>
  </si>
  <si>
    <r>
      <t>Abate C</t>
    </r>
    <r>
      <rPr>
        <b/>
        <vertAlign val="subscript"/>
        <sz val="12"/>
        <color indexed="18"/>
        <rFont val="Arial"/>
        <family val="2"/>
      </rPr>
      <t>5</t>
    </r>
    <r>
      <rPr>
        <b/>
        <sz val="12"/>
        <color indexed="18"/>
        <rFont val="Arial"/>
        <family val="2"/>
      </rPr>
      <t>F</t>
    </r>
    <r>
      <rPr>
        <b/>
        <vertAlign val="subscript"/>
        <sz val="12"/>
        <color indexed="18"/>
        <rFont val="Arial"/>
        <family val="2"/>
      </rPr>
      <t>8</t>
    </r>
  </si>
  <si>
    <r>
      <t>Abate COF</t>
    </r>
    <r>
      <rPr>
        <b/>
        <vertAlign val="subscript"/>
        <sz val="12"/>
        <color indexed="18"/>
        <rFont val="Arial"/>
        <family val="2"/>
      </rPr>
      <t>2</t>
    </r>
  </si>
  <si>
    <r>
      <t>NF</t>
    </r>
    <r>
      <rPr>
        <b/>
        <vertAlign val="subscript"/>
        <sz val="12"/>
        <rFont val="Arial"/>
        <family val="2"/>
      </rPr>
      <t>3</t>
    </r>
    <r>
      <rPr>
        <b/>
        <sz val="12"/>
        <rFont val="Arial"/>
        <family val="2"/>
      </rPr>
      <t xml:space="preserve"> Remote Plasma</t>
    </r>
  </si>
  <si>
    <t>Select "TRUE" from the drop-down menu if remote plasma is used for the process.</t>
  </si>
  <si>
    <t>Remote Plasma in Etching Process</t>
  </si>
  <si>
    <t>Remote Plasma in CVD Chamber Cleaning Process</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</si>
  <si>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10 of 15</t>
    </r>
  </si>
  <si>
    <t>Emissions Reduction Strategies Information Worksheet</t>
  </si>
  <si>
    <t>Information on emission reduction strategy</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</si>
  <si>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11 of 15</t>
    </r>
  </si>
  <si>
    <t>Results Summary for a Specific Reporting Period</t>
  </si>
  <si>
    <r>
      <t xml:space="preserve">This tab summarizes the results for a reporting period based on inputs from the </t>
    </r>
    <r>
      <rPr>
        <b/>
        <i/>
        <sz val="12"/>
        <color indexed="8"/>
        <rFont val="Arial"/>
        <family val="2"/>
      </rPr>
      <t>Wafer, GHG Usage, and Emission Reduction Strategy</t>
    </r>
    <r>
      <rPr>
        <b/>
        <sz val="12"/>
        <color indexed="8"/>
        <rFont val="Arial"/>
        <family val="2"/>
      </rPr>
      <t xml:space="preserve"> tabs.  All emission results are reported as MMT CO</t>
    </r>
    <r>
      <rPr>
        <b/>
        <vertAlign val="subscript"/>
        <sz val="12"/>
        <color indexed="8"/>
        <rFont val="Arial"/>
        <family val="2"/>
      </rPr>
      <t>2</t>
    </r>
    <r>
      <rPr>
        <b/>
        <sz val="12"/>
        <color indexed="8"/>
        <rFont val="Arial"/>
        <family val="2"/>
      </rPr>
      <t xml:space="preserve">e.  For information about emissions calculations, please refer to the </t>
    </r>
    <r>
      <rPr>
        <b/>
        <i/>
        <sz val="12"/>
        <color indexed="8"/>
        <rFont val="Arial"/>
        <family val="2"/>
      </rPr>
      <t>InfoFormula</t>
    </r>
    <r>
      <rPr>
        <b/>
        <sz val="12"/>
        <color indexed="8"/>
        <rFont val="Arial"/>
        <family val="2"/>
      </rPr>
      <t xml:space="preserve"> tab.</t>
    </r>
  </si>
  <si>
    <r>
      <t>Etching Emissions
(MMT CO</t>
    </r>
    <r>
      <rPr>
        <b/>
        <vertAlign val="subscript"/>
        <sz val="12"/>
        <color indexed="8"/>
        <rFont val="Arial"/>
        <family val="2"/>
      </rPr>
      <t>2</t>
    </r>
    <r>
      <rPr>
        <b/>
        <sz val="12"/>
        <color indexed="8"/>
        <rFont val="Arial"/>
        <family val="2"/>
      </rPr>
      <t>e)</t>
    </r>
  </si>
  <si>
    <r>
      <t>CVD Chamber Clean Emissions
(MMT CO</t>
    </r>
    <r>
      <rPr>
        <b/>
        <vertAlign val="subscript"/>
        <sz val="12"/>
        <color indexed="8"/>
        <rFont val="Arial"/>
        <family val="2"/>
      </rPr>
      <t>2</t>
    </r>
    <r>
      <rPr>
        <b/>
        <sz val="12"/>
        <color indexed="8"/>
        <rFont val="Arial"/>
        <family val="2"/>
      </rPr>
      <t>e)</t>
    </r>
  </si>
  <si>
    <r>
      <t>Etching and CVD Chamber Clean Emissions
(MMT CO</t>
    </r>
    <r>
      <rPr>
        <b/>
        <vertAlign val="subscript"/>
        <sz val="12"/>
        <color indexed="8"/>
        <rFont val="Arial"/>
        <family val="2"/>
      </rPr>
      <t>2</t>
    </r>
    <r>
      <rPr>
        <b/>
        <sz val="12"/>
        <color indexed="8"/>
        <rFont val="Arial"/>
        <family val="2"/>
      </rPr>
      <t>e)</t>
    </r>
  </si>
  <si>
    <r>
      <t>Emissions per Square Centimeter of Wafer
(Kg CO</t>
    </r>
    <r>
      <rPr>
        <b/>
        <vertAlign val="subscript"/>
        <sz val="12"/>
        <color indexed="8"/>
        <rFont val="Arial"/>
        <family val="2"/>
      </rPr>
      <t>2</t>
    </r>
    <r>
      <rPr>
        <b/>
        <sz val="12"/>
        <color indexed="8"/>
        <rFont val="Arial"/>
        <family val="2"/>
      </rPr>
      <t>e/Sq Cm)</t>
    </r>
  </si>
  <si>
    <r>
      <t>GHG emissions in MMT CO</t>
    </r>
    <r>
      <rPr>
        <vertAlign val="subscript"/>
        <sz val="12"/>
        <color indexed="8"/>
        <rFont val="Arial"/>
        <family val="2"/>
      </rPr>
      <t>2</t>
    </r>
    <r>
      <rPr>
        <sz val="12"/>
        <color indexed="8"/>
        <rFont val="Arial"/>
        <family val="2"/>
      </rPr>
      <t>e do not include emissions from C</t>
    </r>
    <r>
      <rPr>
        <vertAlign val="subscript"/>
        <sz val="12"/>
        <color indexed="8"/>
        <rFont val="Arial"/>
        <family val="2"/>
      </rPr>
      <t>4</t>
    </r>
    <r>
      <rPr>
        <sz val="12"/>
        <color indexed="8"/>
        <rFont val="Arial"/>
        <family val="2"/>
      </rPr>
      <t>F</t>
    </r>
    <r>
      <rPr>
        <vertAlign val="subscript"/>
        <sz val="12"/>
        <color indexed="8"/>
        <rFont val="Arial"/>
        <family val="2"/>
      </rPr>
      <t>8</t>
    </r>
    <r>
      <rPr>
        <sz val="12"/>
        <color indexed="8"/>
        <rFont val="Arial"/>
        <family val="2"/>
      </rPr>
      <t>O, C</t>
    </r>
    <r>
      <rPr>
        <vertAlign val="subscript"/>
        <sz val="12"/>
        <color indexed="8"/>
        <rFont val="Arial"/>
        <family val="2"/>
      </rPr>
      <t>4</t>
    </r>
    <r>
      <rPr>
        <sz val="12"/>
        <color indexed="8"/>
        <rFont val="Arial"/>
        <family val="2"/>
      </rPr>
      <t>F</t>
    </r>
    <r>
      <rPr>
        <vertAlign val="subscript"/>
        <sz val="12"/>
        <color indexed="8"/>
        <rFont val="Arial"/>
        <family val="2"/>
      </rPr>
      <t>6</t>
    </r>
    <r>
      <rPr>
        <sz val="12"/>
        <color indexed="8"/>
        <rFont val="Arial"/>
        <family val="2"/>
      </rPr>
      <t>, C</t>
    </r>
    <r>
      <rPr>
        <vertAlign val="subscript"/>
        <sz val="12"/>
        <color indexed="8"/>
        <rFont val="Arial"/>
        <family val="2"/>
      </rPr>
      <t>5</t>
    </r>
    <r>
      <rPr>
        <sz val="12"/>
        <color indexed="8"/>
        <rFont val="Arial"/>
        <family val="2"/>
      </rPr>
      <t>F</t>
    </r>
    <r>
      <rPr>
        <vertAlign val="subscript"/>
        <sz val="12"/>
        <color indexed="8"/>
        <rFont val="Arial"/>
        <family val="2"/>
      </rPr>
      <t>8</t>
    </r>
    <r>
      <rPr>
        <sz val="12"/>
        <color indexed="8"/>
        <rFont val="Arial"/>
        <family val="2"/>
      </rPr>
      <t>, and COF</t>
    </r>
    <r>
      <rPr>
        <vertAlign val="subscript"/>
        <sz val="12"/>
        <color indexed="8"/>
        <rFont val="Arial"/>
        <family val="2"/>
      </rPr>
      <t>2</t>
    </r>
    <r>
      <rPr>
        <sz val="12"/>
        <color indexed="8"/>
        <rFont val="Arial"/>
        <family val="2"/>
      </rPr>
      <t xml:space="preserve"> because no IPCC second assessment global warming potential values are available.</t>
    </r>
  </si>
  <si>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12 of 15</t>
    </r>
  </si>
  <si>
    <r>
      <t>This tab provides emissions results for each reporting period based on inputs from</t>
    </r>
    <r>
      <rPr>
        <b/>
        <i/>
        <sz val="12"/>
        <color indexed="8"/>
        <rFont val="Arial"/>
        <family val="2"/>
      </rPr>
      <t xml:space="preserve"> Wafer, GHG Usage, and Emission Reduction Strategy</t>
    </r>
    <r>
      <rPr>
        <b/>
        <sz val="12"/>
        <color indexed="8"/>
        <rFont val="Arial"/>
        <family val="2"/>
      </rPr>
      <t xml:space="preserve"> tabs.  For information about emissions calculations, please refer to the </t>
    </r>
    <r>
      <rPr>
        <b/>
        <i/>
        <sz val="12"/>
        <color indexed="8"/>
        <rFont val="Arial"/>
        <family val="2"/>
      </rPr>
      <t>InfoFormula</t>
    </r>
    <r>
      <rPr>
        <b/>
        <sz val="12"/>
        <color indexed="8"/>
        <rFont val="Arial"/>
        <family val="2"/>
      </rPr>
      <t xml:space="preserve"> tab.</t>
    </r>
  </si>
  <si>
    <t>GHG Emissions in Kilograms</t>
  </si>
  <si>
    <t>GHG</t>
  </si>
  <si>
    <t xml:space="preserve"> Etching
(Kg)</t>
  </si>
  <si>
    <t>CVD Cleaning
(Kg)</t>
  </si>
  <si>
    <t>Both Etching and CVD Cleaning
(Kg)</t>
  </si>
  <si>
    <t>Etching
(Kg)</t>
  </si>
  <si>
    <r>
      <t>C</t>
    </r>
    <r>
      <rPr>
        <b/>
        <vertAlign val="subscript"/>
        <sz val="12"/>
        <rFont val="Arial"/>
        <family val="2"/>
      </rPr>
      <t>2</t>
    </r>
    <r>
      <rPr>
        <b/>
        <sz val="12"/>
        <rFont val="Arial"/>
        <family val="2"/>
      </rPr>
      <t>F</t>
    </r>
    <r>
      <rPr>
        <b/>
        <vertAlign val="subscript"/>
        <sz val="12"/>
        <rFont val="Arial"/>
        <family val="2"/>
      </rPr>
      <t>6</t>
    </r>
  </si>
  <si>
    <r>
      <t>C</t>
    </r>
    <r>
      <rPr>
        <b/>
        <vertAlign val="subscript"/>
        <sz val="12"/>
        <rFont val="Arial"/>
        <family val="2"/>
      </rPr>
      <t>3</t>
    </r>
    <r>
      <rPr>
        <b/>
        <sz val="12"/>
        <rFont val="Arial"/>
        <family val="2"/>
      </rPr>
      <t>F</t>
    </r>
    <r>
      <rPr>
        <b/>
        <vertAlign val="subscript"/>
        <sz val="12"/>
        <rFont val="Arial"/>
        <family val="2"/>
      </rPr>
      <t>8</t>
    </r>
  </si>
  <si>
    <r>
      <t>CF</t>
    </r>
    <r>
      <rPr>
        <b/>
        <vertAlign val="subscript"/>
        <sz val="12"/>
        <rFont val="Arial"/>
        <family val="2"/>
      </rPr>
      <t>4</t>
    </r>
  </si>
  <si>
    <r>
      <t>CHF</t>
    </r>
    <r>
      <rPr>
        <b/>
        <vertAlign val="subscript"/>
        <sz val="12"/>
        <rFont val="Arial"/>
        <family val="2"/>
      </rPr>
      <t>3</t>
    </r>
  </si>
  <si>
    <r>
      <t>c-C</t>
    </r>
    <r>
      <rPr>
        <b/>
        <vertAlign val="subscript"/>
        <sz val="12"/>
        <rFont val="Arial"/>
        <family val="2"/>
      </rPr>
      <t>4</t>
    </r>
    <r>
      <rPr>
        <b/>
        <sz val="12"/>
        <rFont val="Arial"/>
        <family val="2"/>
      </rPr>
      <t>F</t>
    </r>
    <r>
      <rPr>
        <b/>
        <vertAlign val="subscript"/>
        <sz val="12"/>
        <rFont val="Arial"/>
        <family val="2"/>
      </rPr>
      <t>8</t>
    </r>
  </si>
  <si>
    <r>
      <t>C</t>
    </r>
    <r>
      <rPr>
        <b/>
        <vertAlign val="subscript"/>
        <sz val="12"/>
        <rFont val="Arial"/>
        <family val="2"/>
      </rPr>
      <t>4</t>
    </r>
    <r>
      <rPr>
        <b/>
        <sz val="12"/>
        <rFont val="Arial"/>
        <family val="2"/>
      </rPr>
      <t>F</t>
    </r>
    <r>
      <rPr>
        <b/>
        <vertAlign val="subscript"/>
        <sz val="12"/>
        <rFont val="Arial"/>
        <family val="2"/>
      </rPr>
      <t>8</t>
    </r>
    <r>
      <rPr>
        <b/>
        <sz val="12"/>
        <rFont val="Arial"/>
        <family val="2"/>
      </rPr>
      <t>O</t>
    </r>
  </si>
  <si>
    <r>
      <t>C</t>
    </r>
    <r>
      <rPr>
        <b/>
        <vertAlign val="subscript"/>
        <sz val="12"/>
        <rFont val="Arial"/>
        <family val="2"/>
      </rPr>
      <t>4</t>
    </r>
    <r>
      <rPr>
        <b/>
        <sz val="12"/>
        <rFont val="Arial"/>
        <family val="2"/>
      </rPr>
      <t>F</t>
    </r>
    <r>
      <rPr>
        <b/>
        <vertAlign val="subscript"/>
        <sz val="12"/>
        <rFont val="Arial"/>
        <family val="2"/>
      </rPr>
      <t>6</t>
    </r>
  </si>
  <si>
    <r>
      <t>NF</t>
    </r>
    <r>
      <rPr>
        <b/>
        <vertAlign val="subscript"/>
        <sz val="12"/>
        <rFont val="Arial"/>
        <family val="2"/>
      </rPr>
      <t>3</t>
    </r>
  </si>
  <si>
    <r>
      <t>Remote NF</t>
    </r>
    <r>
      <rPr>
        <b/>
        <vertAlign val="subscript"/>
        <sz val="12"/>
        <rFont val="Arial"/>
        <family val="2"/>
      </rPr>
      <t>3</t>
    </r>
  </si>
  <si>
    <r>
      <t>SF</t>
    </r>
    <r>
      <rPr>
        <b/>
        <vertAlign val="subscript"/>
        <sz val="12"/>
        <rFont val="Arial"/>
        <family val="2"/>
      </rPr>
      <t>6</t>
    </r>
  </si>
  <si>
    <r>
      <t>CH</t>
    </r>
    <r>
      <rPr>
        <b/>
        <vertAlign val="subscript"/>
        <sz val="12"/>
        <rFont val="Arial"/>
        <family val="2"/>
      </rPr>
      <t>2</t>
    </r>
    <r>
      <rPr>
        <b/>
        <sz val="12"/>
        <rFont val="Arial"/>
        <family val="2"/>
      </rPr>
      <t>F</t>
    </r>
    <r>
      <rPr>
        <b/>
        <vertAlign val="subscript"/>
        <sz val="12"/>
        <rFont val="Arial"/>
        <family val="2"/>
      </rPr>
      <t>2</t>
    </r>
  </si>
  <si>
    <r>
      <t>C</t>
    </r>
    <r>
      <rPr>
        <b/>
        <vertAlign val="subscript"/>
        <sz val="12"/>
        <rFont val="Arial"/>
        <family val="2"/>
      </rPr>
      <t>5</t>
    </r>
    <r>
      <rPr>
        <b/>
        <sz val="12"/>
        <rFont val="Arial"/>
        <family val="2"/>
      </rPr>
      <t>F</t>
    </r>
    <r>
      <rPr>
        <b/>
        <vertAlign val="subscript"/>
        <sz val="12"/>
        <rFont val="Arial"/>
        <family val="2"/>
      </rPr>
      <t>8</t>
    </r>
  </si>
  <si>
    <r>
      <t>COF</t>
    </r>
    <r>
      <rPr>
        <b/>
        <vertAlign val="subscript"/>
        <sz val="12"/>
        <rFont val="Arial"/>
        <family val="2"/>
      </rPr>
      <t>2</t>
    </r>
  </si>
  <si>
    <r>
      <t>GHG Emissions in MMT CO</t>
    </r>
    <r>
      <rPr>
        <b/>
        <vertAlign val="subscript"/>
        <sz val="12"/>
        <rFont val="Arial"/>
        <family val="2"/>
      </rPr>
      <t>2</t>
    </r>
    <r>
      <rPr>
        <b/>
        <sz val="12"/>
        <rFont val="Arial"/>
        <family val="2"/>
      </rPr>
      <t xml:space="preserve">e </t>
    </r>
  </si>
  <si>
    <r>
      <t>Etching</t>
    </r>
    <r>
      <rPr>
        <b/>
        <sz val="6"/>
        <rFont val="Arial"/>
        <family val="2"/>
      </rPr>
      <t/>
    </r>
  </si>
  <si>
    <r>
      <t>CVD Cleaning</t>
    </r>
    <r>
      <rPr>
        <b/>
        <sz val="6"/>
        <rFont val="Arial"/>
        <family val="2"/>
      </rPr>
      <t/>
    </r>
  </si>
  <si>
    <t>Both Etching + CVD Cleaning</t>
  </si>
  <si>
    <t>CVD Cleaning</t>
  </si>
  <si>
    <r>
      <t>GHG emissions in MMT CO</t>
    </r>
    <r>
      <rPr>
        <vertAlign val="subscript"/>
        <sz val="12"/>
        <rFont val="Arial"/>
        <family val="2"/>
      </rPr>
      <t>2</t>
    </r>
    <r>
      <rPr>
        <sz val="12"/>
        <rFont val="Arial"/>
        <family val="2"/>
      </rPr>
      <t>e do not include emissions from C</t>
    </r>
    <r>
      <rPr>
        <vertAlign val="subscript"/>
        <sz val="12"/>
        <rFont val="Arial"/>
        <family val="2"/>
      </rPr>
      <t>4</t>
    </r>
    <r>
      <rPr>
        <sz val="12"/>
        <rFont val="Arial"/>
        <family val="2"/>
      </rPr>
      <t>F</t>
    </r>
    <r>
      <rPr>
        <vertAlign val="subscript"/>
        <sz val="12"/>
        <rFont val="Arial"/>
        <family val="2"/>
      </rPr>
      <t>8</t>
    </r>
    <r>
      <rPr>
        <sz val="12"/>
        <rFont val="Arial"/>
        <family val="2"/>
      </rPr>
      <t>O, C</t>
    </r>
    <r>
      <rPr>
        <vertAlign val="subscript"/>
        <sz val="12"/>
        <rFont val="Arial"/>
        <family val="2"/>
      </rPr>
      <t>4</t>
    </r>
    <r>
      <rPr>
        <sz val="12"/>
        <rFont val="Arial"/>
        <family val="2"/>
      </rPr>
      <t>F</t>
    </r>
    <r>
      <rPr>
        <vertAlign val="subscript"/>
        <sz val="12"/>
        <rFont val="Arial"/>
        <family val="2"/>
      </rPr>
      <t>6</t>
    </r>
    <r>
      <rPr>
        <sz val="12"/>
        <rFont val="Arial"/>
        <family val="2"/>
      </rPr>
      <t>, C</t>
    </r>
    <r>
      <rPr>
        <vertAlign val="subscript"/>
        <sz val="12"/>
        <rFont val="Arial"/>
        <family val="2"/>
      </rPr>
      <t>5</t>
    </r>
    <r>
      <rPr>
        <sz val="12"/>
        <rFont val="Arial"/>
        <family val="2"/>
      </rPr>
      <t>F</t>
    </r>
    <r>
      <rPr>
        <vertAlign val="subscript"/>
        <sz val="12"/>
        <rFont val="Arial"/>
        <family val="2"/>
      </rPr>
      <t>8</t>
    </r>
    <r>
      <rPr>
        <sz val="12"/>
        <rFont val="Arial"/>
        <family val="2"/>
      </rPr>
      <t>, and COF</t>
    </r>
    <r>
      <rPr>
        <vertAlign val="subscript"/>
        <sz val="12"/>
        <rFont val="Arial"/>
        <family val="2"/>
      </rPr>
      <t>2</t>
    </r>
    <r>
      <rPr>
        <sz val="12"/>
        <rFont val="Arial"/>
        <family val="2"/>
      </rPr>
      <t xml:space="preserve"> because no IPCC second assessment global warming potential values are available.</t>
    </r>
  </si>
  <si>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13 of 15</t>
    </r>
  </si>
  <si>
    <t>Results Report</t>
  </si>
  <si>
    <t>Emission Standards for Semiconductor Operations
Effective January 1, 2012</t>
  </si>
  <si>
    <t>CVD Chamber Cleaning and Etching Processes</t>
  </si>
  <si>
    <t>Wafer Surface Area Processed
(Million Square Centimeters Per Calendar Year)</t>
  </si>
  <si>
    <r>
      <t>Maximum Emissions Limit Per Square Centimeter for a Calendar Year
(Kg CO</t>
    </r>
    <r>
      <rPr>
        <b/>
        <vertAlign val="subscript"/>
        <sz val="12"/>
        <rFont val="Arial"/>
        <family val="2"/>
      </rPr>
      <t>2</t>
    </r>
    <r>
      <rPr>
        <b/>
        <sz val="12"/>
        <rFont val="Arial"/>
        <family val="2"/>
      </rPr>
      <t>e/cm</t>
    </r>
    <r>
      <rPr>
        <b/>
        <vertAlign val="superscript"/>
        <sz val="12"/>
        <rFont val="Arial"/>
        <family val="2"/>
      </rPr>
      <t>2</t>
    </r>
    <r>
      <rPr>
        <b/>
        <sz val="12"/>
        <rFont val="Arial"/>
        <family val="2"/>
      </rPr>
      <t>)</t>
    </r>
  </si>
  <si>
    <t>Tier 1: &gt;37.7</t>
  </si>
  <si>
    <t>Tier 2: &gt;3.7 and ≤37.7</t>
  </si>
  <si>
    <t>Tier 3: ≤3.7</t>
  </si>
  <si>
    <t>Wafer and Emissions Results for Each Reporting Period</t>
  </si>
  <si>
    <t>Wafers Processed 
(Sq Cm)</t>
  </si>
  <si>
    <t>Wafers Processed 
(Million Sq Cm)</t>
  </si>
  <si>
    <r>
      <t>Etching and CVD Chamber Clean Emissions 
(MMT CO</t>
    </r>
    <r>
      <rPr>
        <b/>
        <vertAlign val="subscript"/>
        <sz val="12"/>
        <color indexed="8"/>
        <rFont val="Arial"/>
        <family val="2"/>
      </rPr>
      <t>2</t>
    </r>
    <r>
      <rPr>
        <b/>
        <sz val="12"/>
        <color indexed="8"/>
        <rFont val="Arial"/>
        <family val="2"/>
      </rPr>
      <t>e)</t>
    </r>
  </si>
  <si>
    <r>
      <t>Emissions per Wafers Processed
(Kg CO</t>
    </r>
    <r>
      <rPr>
        <b/>
        <vertAlign val="subscript"/>
        <sz val="12"/>
        <color indexed="8"/>
        <rFont val="Arial"/>
        <family val="2"/>
      </rPr>
      <t>2</t>
    </r>
    <r>
      <rPr>
        <b/>
        <sz val="12"/>
        <color indexed="8"/>
        <rFont val="Arial"/>
        <family val="2"/>
      </rPr>
      <t>e/Sq Cm)</t>
    </r>
  </si>
  <si>
    <t>Reporting Period and Facility Category</t>
  </si>
  <si>
    <t>Reporting Period
(Year)</t>
  </si>
  <si>
    <t>Facility Category</t>
  </si>
  <si>
    <t>Total Wafer and Emissions Results for Entire Calendar Year</t>
  </si>
  <si>
    <t xml:space="preserve">The tool calculates emissions per wafers processed for the entire calendar year.  To calculate the emissions per wafers processed, it first calculates the total emissions by summing up emissions from all reporting periods in the same calendar year.  Secondly, it calculates total wafers processed by summing up wafers processed from all reporting periods in the same calendar year.  Finally, it divides the total emissions by the total wafers processed to determine emissions per wafers processed for the entire calendar year.  </t>
  </si>
  <si>
    <t xml:space="preserve">Calendar Year </t>
  </si>
  <si>
    <t>Person Reporting</t>
  </si>
  <si>
    <t>Phone Number</t>
  </si>
  <si>
    <t>Email</t>
  </si>
  <si>
    <t>In signing this form, I certify under penalty of perjury of the laws of California that the information being provided is true, accurate, and complete.  I further certify that I am duly authorized to represent and legally bind the company on all matters related to this form.</t>
  </si>
  <si>
    <t>Printed Name</t>
  </si>
  <si>
    <t>Title</t>
  </si>
  <si>
    <t>Signature</t>
  </si>
  <si>
    <t>Date</t>
  </si>
  <si>
    <t>Notes:</t>
  </si>
  <si>
    <t>Information submitted to CARB using this tool may be claimed as confidential; in the event of a Public Record Request, such information shall be handled in accordance with the procedures specified in title 17, California Code of Regulations, sections 91000-91022.</t>
  </si>
  <si>
    <t>Enter information for all cells in light blue color.  Cells in light purple color are automatically filled-in.</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</si>
  <si>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14 of 15</t>
    </r>
  </si>
  <si>
    <t>Information and Formula For Semiconductor Operations</t>
  </si>
  <si>
    <t xml:space="preserve">Ia. </t>
  </si>
  <si>
    <t>Wafer Area Processed Calculation Formula for Round Shaped Wafers</t>
  </si>
  <si>
    <t>(1)</t>
  </si>
  <si>
    <t>Wafer Size in Millimeters = Diameter of Wafer</t>
  </si>
  <si>
    <t>(2)</t>
  </si>
  <si>
    <r>
      <t>Wafers Processed in Square Centimeters = ∑ [((π*r</t>
    </r>
    <r>
      <rPr>
        <vertAlign val="subscript"/>
        <sz val="12"/>
        <rFont val="Arial"/>
        <family val="2"/>
      </rPr>
      <t>n</t>
    </r>
    <r>
      <rPr>
        <vertAlign val="superscript"/>
        <sz val="12"/>
        <rFont val="Arial"/>
        <family val="2"/>
      </rPr>
      <t>2</t>
    </r>
    <r>
      <rPr>
        <sz val="12"/>
        <rFont val="Arial"/>
        <family val="2"/>
      </rPr>
      <t>)/100)(Wf</t>
    </r>
    <r>
      <rPr>
        <vertAlign val="subscript"/>
        <sz val="12"/>
        <rFont val="Arial"/>
        <family val="2"/>
      </rPr>
      <t>n</t>
    </r>
    <r>
      <rPr>
        <sz val="12"/>
        <rFont val="Arial"/>
        <family val="2"/>
      </rPr>
      <t>)]
     Where:
     π = 3.14159
     r</t>
    </r>
    <r>
      <rPr>
        <vertAlign val="subscript"/>
        <sz val="12"/>
        <rFont val="Arial"/>
        <family val="2"/>
      </rPr>
      <t>n</t>
    </r>
    <r>
      <rPr>
        <sz val="12"/>
        <rFont val="Arial"/>
        <family val="2"/>
      </rPr>
      <t xml:space="preserve"> = radius, or one half of the diameter, in millimeters of a given size wafer
     n = size of wafer in millimeters
     100 = the number of square millimeters per square centimeter
     Wf</t>
    </r>
    <r>
      <rPr>
        <vertAlign val="subscript"/>
        <sz val="12"/>
        <rFont val="Arial"/>
        <family val="2"/>
      </rPr>
      <t>n</t>
    </r>
    <r>
      <rPr>
        <sz val="12"/>
        <rFont val="Arial"/>
        <family val="2"/>
      </rPr>
      <t xml:space="preserve"> = the number of wafers of a given size processed in the calendar reporting year</t>
    </r>
  </si>
  <si>
    <t xml:space="preserve">Ib. </t>
  </si>
  <si>
    <t>Wafer Area Processed Calculation Formula for Rectangular Shaped Wafers</t>
  </si>
  <si>
    <r>
      <t>Wafers Processed in Square Centimeters = ∑ [((L</t>
    </r>
    <r>
      <rPr>
        <vertAlign val="subscript"/>
        <sz val="12"/>
        <rFont val="Arial"/>
        <family val="2"/>
      </rPr>
      <t>n</t>
    </r>
    <r>
      <rPr>
        <sz val="12"/>
        <rFont val="Arial"/>
        <family val="2"/>
      </rPr>
      <t>*W</t>
    </r>
    <r>
      <rPr>
        <vertAlign val="subscript"/>
        <sz val="12"/>
        <rFont val="Arial"/>
        <family val="2"/>
      </rPr>
      <t>n</t>
    </r>
    <r>
      <rPr>
        <sz val="12"/>
        <rFont val="Arial"/>
        <family val="2"/>
      </rPr>
      <t>)/100)(Wf</t>
    </r>
    <r>
      <rPr>
        <vertAlign val="subscript"/>
        <sz val="12"/>
        <rFont val="Arial"/>
        <family val="2"/>
      </rPr>
      <t>n</t>
    </r>
    <r>
      <rPr>
        <sz val="12"/>
        <rFont val="Arial"/>
        <family val="2"/>
      </rPr>
      <t>)]
     Where:
     L</t>
    </r>
    <r>
      <rPr>
        <vertAlign val="subscript"/>
        <sz val="12"/>
        <rFont val="Arial"/>
        <family val="2"/>
      </rPr>
      <t>n</t>
    </r>
    <r>
      <rPr>
        <sz val="12"/>
        <rFont val="Arial"/>
        <family val="2"/>
      </rPr>
      <t xml:space="preserve"> = length, in millimeters of a given size wafer
     W</t>
    </r>
    <r>
      <rPr>
        <vertAlign val="subscript"/>
        <sz val="12"/>
        <rFont val="Arial"/>
        <family val="2"/>
      </rPr>
      <t>n</t>
    </r>
    <r>
      <rPr>
        <sz val="12"/>
        <rFont val="Arial"/>
        <family val="2"/>
      </rPr>
      <t xml:space="preserve"> = width, in millimeters of a given size wafer
     n = size of wafer in millimeters
     100 = the number of square millimeters per square centimeter
     Wf</t>
    </r>
    <r>
      <rPr>
        <vertAlign val="subscript"/>
        <sz val="12"/>
        <rFont val="Arial"/>
        <family val="2"/>
      </rPr>
      <t>n</t>
    </r>
    <r>
      <rPr>
        <sz val="12"/>
        <rFont val="Arial"/>
        <family val="2"/>
      </rPr>
      <t xml:space="preserve"> = the number of wafers of a given size processed in the calendar reporting year</t>
    </r>
  </si>
  <si>
    <t xml:space="preserve">Ic. </t>
  </si>
  <si>
    <t>Wafer Area Processed Calculation Formula for Square Shaped Wafers</t>
  </si>
  <si>
    <r>
      <t>Wafers Processed in Square Centimeters = ∑ [((S</t>
    </r>
    <r>
      <rPr>
        <vertAlign val="subscript"/>
        <sz val="12"/>
        <rFont val="Arial"/>
        <family val="2"/>
      </rPr>
      <t>n</t>
    </r>
    <r>
      <rPr>
        <sz val="12"/>
        <rFont val="Arial"/>
        <family val="2"/>
      </rPr>
      <t>)</t>
    </r>
    <r>
      <rPr>
        <vertAlign val="superscript"/>
        <sz val="12"/>
        <rFont val="Arial"/>
        <family val="2"/>
      </rPr>
      <t>2</t>
    </r>
    <r>
      <rPr>
        <sz val="12"/>
        <rFont val="Arial"/>
        <family val="2"/>
      </rPr>
      <t>/100)(Wf</t>
    </r>
    <r>
      <rPr>
        <vertAlign val="subscript"/>
        <sz val="12"/>
        <rFont val="Arial"/>
        <family val="2"/>
      </rPr>
      <t>n</t>
    </r>
    <r>
      <rPr>
        <sz val="12"/>
        <rFont val="Arial"/>
        <family val="2"/>
      </rPr>
      <t>)]
     Where:
     S</t>
    </r>
    <r>
      <rPr>
        <vertAlign val="subscript"/>
        <sz val="12"/>
        <rFont val="Arial"/>
        <family val="2"/>
      </rPr>
      <t>n</t>
    </r>
    <r>
      <rPr>
        <sz val="12"/>
        <rFont val="Arial"/>
        <family val="2"/>
      </rPr>
      <t xml:space="preserve"> = a side, in millimeters of a given size wafer
     n = size of wafer in millimeters
     100 = the number of square millimeters per square centimeter
     Wf</t>
    </r>
    <r>
      <rPr>
        <vertAlign val="subscript"/>
        <sz val="12"/>
        <rFont val="Arial"/>
        <family val="2"/>
      </rPr>
      <t>n</t>
    </r>
    <r>
      <rPr>
        <sz val="12"/>
        <rFont val="Arial"/>
        <family val="2"/>
      </rPr>
      <t xml:space="preserve"> = the number of wafers of a given size processed in the calendar reporting year</t>
    </r>
  </si>
  <si>
    <t xml:space="preserve">II.  </t>
  </si>
  <si>
    <t>Emissions Reduction Strategies Information</t>
  </si>
  <si>
    <t xml:space="preserve">For more information on emissions reduction strategies, please refer to the semiconductor Initial Statement of Reasons staff report below: </t>
  </si>
  <si>
    <t>http://www.arb.ca.gov/regact/2009/semi2009/semi2009.htm</t>
  </si>
  <si>
    <t>IIIa.</t>
  </si>
  <si>
    <t>GHG Emissions in Kilograms Information</t>
  </si>
  <si>
    <r>
      <t>Emissions resulting from the use of a specific GHG consist of emissions of the GHG itself plus emissions of CF</t>
    </r>
    <r>
      <rPr>
        <vertAlign val="subscript"/>
        <sz val="12"/>
        <rFont val="Arial"/>
        <family val="2"/>
      </rPr>
      <t>4</t>
    </r>
    <r>
      <rPr>
        <sz val="12"/>
        <rFont val="Arial"/>
        <family val="2"/>
      </rPr>
      <t>, 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and C</t>
    </r>
    <r>
      <rPr>
        <vertAlign val="subscript"/>
        <sz val="12"/>
        <rFont val="Arial"/>
        <family val="2"/>
      </rPr>
      <t>3</t>
    </r>
    <r>
      <rPr>
        <sz val="12"/>
        <rFont val="Arial"/>
        <family val="2"/>
      </rPr>
      <t>F</t>
    </r>
    <r>
      <rPr>
        <vertAlign val="subscript"/>
        <sz val="12"/>
        <rFont val="Arial"/>
        <family val="2"/>
      </rPr>
      <t>8</t>
    </r>
    <r>
      <rPr>
        <sz val="12"/>
        <rFont val="Arial"/>
        <family val="2"/>
      </rPr>
      <t xml:space="preserve"> created as by-products during the use of the GHG.</t>
    </r>
  </si>
  <si>
    <t>Intergovernmental Panel on Climate Change (IPCC) Tier 2b Emissions Calculation Formula:
Ei = (1-h)*∑[FCi,p*(1-Ui,p)*(1-ai,p*di,p)] of all processes
  Where:
 Ei = emissions of gas i in Kg
 p = process type (etching and CVD chamber cleaning only)
 FCi,p = mass of gas i fed into process type p
 h = fraction of gas remaining in shipping container (heel) after use.  The default value is 0.10.
 Ui,p = use rate for each gas i and process type p (fraction destroyed or transformed)
 ai,p = fraction of gas i volume fed into process type p with emission control technologies (company- or plant-specific)
 di,p = fraction of gas i destroyed by the emission control technology used in process type p (If more than one emission control technology is used in process type p, this is the average of the fraction destroyed by those emission control technologies, where each fraction is weighted by the quantity of gas fed into tools using that technology)</t>
  </si>
  <si>
    <r>
      <t>Use Tier 2 defaults emission factors for GHG emissions in Table 6.3 and Tier 2b default efficiency parameters in Table 6.6 of the 2006 IPCC Guidelines for National Greenhouse Gas Inventories report. Use Remote NF</t>
    </r>
    <r>
      <rPr>
        <vertAlign val="subscript"/>
        <sz val="12"/>
        <rFont val="Arial"/>
        <family val="2"/>
      </rPr>
      <t>3</t>
    </r>
    <r>
      <rPr>
        <sz val="12"/>
        <rFont val="Arial"/>
        <family val="2"/>
      </rPr>
      <t xml:space="preserve"> defaults, if applicable.</t>
    </r>
  </si>
  <si>
    <t>Tier 2b Default Values from Table 6.3 and Table 6.6 of 2006 IPCC Guidelines for National Greenhouse Gas Inventories</t>
  </si>
  <si>
    <t>1-Ui,p in Etching Process</t>
  </si>
  <si>
    <t>1-Ui,p  in CVD Cleaning Process</t>
  </si>
  <si>
    <r>
      <t>B</t>
    </r>
    <r>
      <rPr>
        <i/>
        <vertAlign val="subscript"/>
        <sz val="12"/>
        <rFont val="Arial"/>
        <family val="2"/>
      </rPr>
      <t>CF4</t>
    </r>
    <r>
      <rPr>
        <i/>
        <sz val="12"/>
        <rFont val="Arial"/>
        <family val="2"/>
      </rPr>
      <t xml:space="preserve"> in Etching Process</t>
    </r>
  </si>
  <si>
    <r>
      <t>B</t>
    </r>
    <r>
      <rPr>
        <i/>
        <vertAlign val="subscript"/>
        <sz val="12"/>
        <rFont val="Arial"/>
        <family val="2"/>
      </rPr>
      <t>C2F6</t>
    </r>
    <r>
      <rPr>
        <i/>
        <sz val="12"/>
        <rFont val="Arial"/>
        <family val="2"/>
      </rPr>
      <t xml:space="preserve"> in Etching Process</t>
    </r>
  </si>
  <si>
    <r>
      <t>B</t>
    </r>
    <r>
      <rPr>
        <i/>
        <vertAlign val="subscript"/>
        <sz val="12"/>
        <rFont val="Arial"/>
        <family val="2"/>
      </rPr>
      <t>CF4</t>
    </r>
    <r>
      <rPr>
        <i/>
        <sz val="12"/>
        <rFont val="Arial"/>
        <family val="2"/>
      </rPr>
      <t xml:space="preserve"> in CVD Cleaning Process</t>
    </r>
  </si>
  <si>
    <r>
      <t>B</t>
    </r>
    <r>
      <rPr>
        <i/>
        <vertAlign val="subscript"/>
        <sz val="12"/>
        <rFont val="Arial"/>
        <family val="2"/>
      </rPr>
      <t>C2F6</t>
    </r>
    <r>
      <rPr>
        <i/>
        <sz val="12"/>
        <rFont val="Arial"/>
        <family val="2"/>
      </rPr>
      <t xml:space="preserve"> in CVD Cleaning Process</t>
    </r>
  </si>
  <si>
    <r>
      <t>B</t>
    </r>
    <r>
      <rPr>
        <i/>
        <vertAlign val="subscript"/>
        <sz val="12"/>
        <rFont val="Arial"/>
        <family val="2"/>
      </rPr>
      <t>C3F8</t>
    </r>
    <r>
      <rPr>
        <i/>
        <sz val="12"/>
        <rFont val="Arial"/>
        <family val="2"/>
      </rPr>
      <t xml:space="preserve"> in CVD Cleaning Process</t>
    </r>
  </si>
  <si>
    <r>
      <t>C</t>
    </r>
    <r>
      <rPr>
        <vertAlign val="subscript"/>
        <sz val="12"/>
        <rFont val="Arial"/>
        <family val="2"/>
      </rPr>
      <t>2</t>
    </r>
    <r>
      <rPr>
        <sz val="12"/>
        <rFont val="Arial"/>
        <family val="2"/>
      </rPr>
      <t>F</t>
    </r>
    <r>
      <rPr>
        <vertAlign val="subscript"/>
        <sz val="12"/>
        <rFont val="Arial"/>
        <family val="2"/>
      </rPr>
      <t>6</t>
    </r>
  </si>
  <si>
    <t>NA</t>
  </si>
  <si>
    <r>
      <t>C</t>
    </r>
    <r>
      <rPr>
        <vertAlign val="subscript"/>
        <sz val="12"/>
        <rFont val="Arial"/>
        <family val="2"/>
      </rPr>
      <t>3</t>
    </r>
    <r>
      <rPr>
        <sz val="12"/>
        <rFont val="Arial"/>
        <family val="2"/>
      </rPr>
      <t>F</t>
    </r>
    <r>
      <rPr>
        <vertAlign val="subscript"/>
        <sz val="12"/>
        <rFont val="Arial"/>
        <family val="2"/>
      </rPr>
      <t>8</t>
    </r>
  </si>
  <si>
    <r>
      <t>CF</t>
    </r>
    <r>
      <rPr>
        <vertAlign val="subscript"/>
        <sz val="12"/>
        <rFont val="Arial"/>
        <family val="2"/>
      </rPr>
      <t>4</t>
    </r>
  </si>
  <si>
    <r>
      <t>CHF</t>
    </r>
    <r>
      <rPr>
        <vertAlign val="subscript"/>
        <sz val="12"/>
        <rFont val="Arial"/>
        <family val="2"/>
      </rPr>
      <t>3</t>
    </r>
  </si>
  <si>
    <r>
      <t>c-C</t>
    </r>
    <r>
      <rPr>
        <vertAlign val="subscript"/>
        <sz val="12"/>
        <rFont val="Arial"/>
        <family val="2"/>
      </rPr>
      <t>4</t>
    </r>
    <r>
      <rPr>
        <sz val="12"/>
        <rFont val="Arial"/>
        <family val="2"/>
      </rPr>
      <t>F</t>
    </r>
    <r>
      <rPr>
        <vertAlign val="subscript"/>
        <sz val="12"/>
        <rFont val="Arial"/>
        <family val="2"/>
      </rPr>
      <t>8</t>
    </r>
  </si>
  <si>
    <r>
      <t>C</t>
    </r>
    <r>
      <rPr>
        <vertAlign val="subscript"/>
        <sz val="12"/>
        <rFont val="Arial"/>
        <family val="2"/>
      </rPr>
      <t>4</t>
    </r>
    <r>
      <rPr>
        <sz val="12"/>
        <rFont val="Arial"/>
        <family val="2"/>
      </rPr>
      <t>F</t>
    </r>
    <r>
      <rPr>
        <vertAlign val="subscript"/>
        <sz val="12"/>
        <rFont val="Arial"/>
        <family val="2"/>
      </rPr>
      <t>8</t>
    </r>
    <r>
      <rPr>
        <sz val="12"/>
        <rFont val="Arial"/>
        <family val="2"/>
      </rPr>
      <t>O</t>
    </r>
  </si>
  <si>
    <r>
      <t>C</t>
    </r>
    <r>
      <rPr>
        <vertAlign val="subscript"/>
        <sz val="12"/>
        <rFont val="Arial"/>
        <family val="2"/>
      </rPr>
      <t>4</t>
    </r>
    <r>
      <rPr>
        <sz val="12"/>
        <rFont val="Arial"/>
        <family val="2"/>
      </rPr>
      <t>F</t>
    </r>
    <r>
      <rPr>
        <vertAlign val="subscript"/>
        <sz val="12"/>
        <rFont val="Arial"/>
        <family val="2"/>
      </rPr>
      <t>6</t>
    </r>
  </si>
  <si>
    <r>
      <t>NF</t>
    </r>
    <r>
      <rPr>
        <vertAlign val="subscript"/>
        <sz val="12"/>
        <rFont val="Arial"/>
        <family val="2"/>
      </rPr>
      <t>3</t>
    </r>
  </si>
  <si>
    <r>
      <t>Remote NF</t>
    </r>
    <r>
      <rPr>
        <vertAlign val="subscript"/>
        <sz val="12"/>
        <rFont val="Arial"/>
        <family val="2"/>
      </rPr>
      <t>3</t>
    </r>
  </si>
  <si>
    <r>
      <t>SF</t>
    </r>
    <r>
      <rPr>
        <vertAlign val="subscript"/>
        <sz val="12"/>
        <rFont val="Arial"/>
        <family val="2"/>
      </rPr>
      <t>6</t>
    </r>
  </si>
  <si>
    <r>
      <t>CH</t>
    </r>
    <r>
      <rPr>
        <vertAlign val="subscript"/>
        <sz val="12"/>
        <rFont val="Arial"/>
        <family val="2"/>
      </rPr>
      <t>2</t>
    </r>
    <r>
      <rPr>
        <sz val="12"/>
        <rFont val="Arial"/>
        <family val="2"/>
      </rPr>
      <t>F</t>
    </r>
    <r>
      <rPr>
        <vertAlign val="subscript"/>
        <sz val="12"/>
        <rFont val="Arial"/>
        <family val="2"/>
      </rPr>
      <t>2</t>
    </r>
  </si>
  <si>
    <r>
      <t>C</t>
    </r>
    <r>
      <rPr>
        <vertAlign val="subscript"/>
        <sz val="12"/>
        <rFont val="Arial"/>
        <family val="2"/>
      </rPr>
      <t>5</t>
    </r>
    <r>
      <rPr>
        <sz val="12"/>
        <rFont val="Arial"/>
        <family val="2"/>
      </rPr>
      <t>F</t>
    </r>
    <r>
      <rPr>
        <vertAlign val="subscript"/>
        <sz val="12"/>
        <rFont val="Arial"/>
        <family val="2"/>
      </rPr>
      <t>8</t>
    </r>
  </si>
  <si>
    <r>
      <t>COF</t>
    </r>
    <r>
      <rPr>
        <vertAlign val="subscript"/>
        <sz val="12"/>
        <rFont val="Arial"/>
        <family val="2"/>
      </rPr>
      <t>2</t>
    </r>
  </si>
  <si>
    <t>IPCC Tier 2b emission calculation formula only accounts for emission control technology used in the etching and CVD chamber cleaning processes.  "Other GHGs" usage values for "Other GHGs" are not included in the total average emissions calculation because there is no accepted method for determining carbon dioxide equivalent emissions.</t>
  </si>
  <si>
    <r>
      <t>Default destruction efficiency values (di,p) are 0.9 for C</t>
    </r>
    <r>
      <rPr>
        <vertAlign val="subscript"/>
        <sz val="12"/>
        <rFont val="Arial"/>
        <family val="2"/>
      </rPr>
      <t>2</t>
    </r>
    <r>
      <rPr>
        <sz val="12"/>
        <rFont val="Arial"/>
        <family val="2"/>
      </rPr>
      <t>F</t>
    </r>
    <r>
      <rPr>
        <vertAlign val="subscript"/>
        <sz val="12"/>
        <rFont val="Arial"/>
        <family val="2"/>
      </rPr>
      <t>6</t>
    </r>
    <r>
      <rPr>
        <sz val="12"/>
        <rFont val="Arial"/>
        <family val="2"/>
      </rPr>
      <t>, C</t>
    </r>
    <r>
      <rPr>
        <vertAlign val="subscript"/>
        <sz val="12"/>
        <rFont val="Arial"/>
        <family val="2"/>
      </rPr>
      <t>3</t>
    </r>
    <r>
      <rPr>
        <sz val="12"/>
        <rFont val="Arial"/>
        <family val="2"/>
      </rPr>
      <t>F</t>
    </r>
    <r>
      <rPr>
        <vertAlign val="subscript"/>
        <sz val="12"/>
        <rFont val="Arial"/>
        <family val="2"/>
      </rPr>
      <t>8</t>
    </r>
    <r>
      <rPr>
        <sz val="12"/>
        <rFont val="Arial"/>
        <family val="2"/>
      </rPr>
      <t>, CF</t>
    </r>
    <r>
      <rPr>
        <vertAlign val="subscript"/>
        <sz val="12"/>
        <rFont val="Arial"/>
        <family val="2"/>
      </rPr>
      <t>4</t>
    </r>
    <r>
      <rPr>
        <sz val="12"/>
        <rFont val="Arial"/>
        <family val="2"/>
      </rPr>
      <t>, CHF</t>
    </r>
    <r>
      <rPr>
        <vertAlign val="subscript"/>
        <sz val="12"/>
        <rFont val="Arial"/>
        <family val="2"/>
      </rPr>
      <t>3</t>
    </r>
    <r>
      <rPr>
        <sz val="12"/>
        <rFont val="Arial"/>
        <family val="2"/>
      </rPr>
      <t>, c-C</t>
    </r>
    <r>
      <rPr>
        <vertAlign val="subscript"/>
        <sz val="12"/>
        <rFont val="Arial"/>
        <family val="2"/>
      </rPr>
      <t>4</t>
    </r>
    <r>
      <rPr>
        <sz val="12"/>
        <rFont val="Arial"/>
        <family val="2"/>
      </rPr>
      <t>F</t>
    </r>
    <r>
      <rPr>
        <vertAlign val="subscript"/>
        <sz val="12"/>
        <rFont val="Arial"/>
        <family val="2"/>
      </rPr>
      <t>8</t>
    </r>
    <r>
      <rPr>
        <sz val="12"/>
        <rFont val="Arial"/>
        <family val="2"/>
      </rPr>
      <t>, and SF</t>
    </r>
    <r>
      <rPr>
        <vertAlign val="subscript"/>
        <sz val="12"/>
        <rFont val="Arial"/>
        <family val="2"/>
      </rPr>
      <t>6</t>
    </r>
    <r>
      <rPr>
        <sz val="12"/>
        <rFont val="Arial"/>
        <family val="2"/>
      </rPr>
      <t>.  The destruction efficiency value for NF</t>
    </r>
    <r>
      <rPr>
        <vertAlign val="subscript"/>
        <sz val="12"/>
        <rFont val="Arial"/>
        <family val="2"/>
      </rPr>
      <t>3</t>
    </r>
    <r>
      <rPr>
        <sz val="12"/>
        <rFont val="Arial"/>
        <family val="2"/>
      </rPr>
      <t xml:space="preserve"> is 0.95.</t>
    </r>
  </si>
  <si>
    <r>
      <t>Use By-Product Emissions Equations 6.8-6.11, from the 2006 IPCC Guidelines for National Greenhouse Gas Inventories report, to calculate by-products for CF</t>
    </r>
    <r>
      <rPr>
        <vertAlign val="subscript"/>
        <sz val="12"/>
        <rFont val="Arial"/>
        <family val="2"/>
      </rPr>
      <t>4</t>
    </r>
    <r>
      <rPr>
        <sz val="12"/>
        <rFont val="Arial"/>
        <family val="2"/>
      </rPr>
      <t>, 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and C</t>
    </r>
    <r>
      <rPr>
        <vertAlign val="subscript"/>
        <sz val="12"/>
        <rFont val="Arial"/>
        <family val="2"/>
      </rPr>
      <t>3</t>
    </r>
    <r>
      <rPr>
        <sz val="12"/>
        <rFont val="Arial"/>
        <family val="2"/>
      </rPr>
      <t>F</t>
    </r>
    <r>
      <rPr>
        <vertAlign val="subscript"/>
        <sz val="12"/>
        <rFont val="Arial"/>
        <family val="2"/>
      </rPr>
      <t>8</t>
    </r>
    <r>
      <rPr>
        <sz val="12"/>
        <rFont val="Arial"/>
        <family val="2"/>
      </rPr>
      <t xml:space="preserve"> created as by-products during the use of gas i.  Use Tier 2 by-product default values from Table 6.3 of the 2006 IPCC Guidelines for National Greenhouse Gas Inventories report to calculate by-product emissions.</t>
    </r>
  </si>
  <si>
    <r>
      <t>IPCC By-Product Emissions of CF</t>
    </r>
    <r>
      <rPr>
        <vertAlign val="subscript"/>
        <sz val="12"/>
        <rFont val="Arial"/>
        <family val="2"/>
      </rPr>
      <t>4</t>
    </r>
    <r>
      <rPr>
        <sz val="12"/>
        <rFont val="Arial"/>
        <family val="2"/>
      </rPr>
      <t>, 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and C</t>
    </r>
    <r>
      <rPr>
        <vertAlign val="subscript"/>
        <sz val="12"/>
        <rFont val="Arial"/>
        <family val="2"/>
      </rPr>
      <t>3</t>
    </r>
    <r>
      <rPr>
        <sz val="12"/>
        <rFont val="Arial"/>
        <family val="2"/>
      </rPr>
      <t>F</t>
    </r>
    <r>
      <rPr>
        <vertAlign val="subscript"/>
        <sz val="12"/>
        <rFont val="Arial"/>
        <family val="2"/>
      </rPr>
      <t>8</t>
    </r>
    <r>
      <rPr>
        <sz val="12"/>
        <rFont val="Arial"/>
        <family val="2"/>
      </rPr>
      <t xml:space="preserve"> Equations 
a. BPE</t>
    </r>
    <r>
      <rPr>
        <vertAlign val="subscript"/>
        <sz val="12"/>
        <rFont val="Arial"/>
        <family val="2"/>
      </rPr>
      <t xml:space="preserve">CF4,i </t>
    </r>
    <r>
      <rPr>
        <sz val="12"/>
        <rFont val="Arial"/>
        <family val="2"/>
      </rPr>
      <t>= (1-h)*∑[B</t>
    </r>
    <r>
      <rPr>
        <vertAlign val="subscript"/>
        <sz val="12"/>
        <rFont val="Arial"/>
        <family val="2"/>
      </rPr>
      <t>CF4,i,p</t>
    </r>
    <r>
      <rPr>
        <sz val="12"/>
        <rFont val="Arial"/>
        <family val="2"/>
      </rPr>
      <t>*FC</t>
    </r>
    <r>
      <rPr>
        <i/>
        <sz val="12"/>
        <rFont val="Arial"/>
        <family val="2"/>
      </rPr>
      <t>i,p</t>
    </r>
    <r>
      <rPr>
        <sz val="12"/>
        <rFont val="Arial"/>
        <family val="2"/>
      </rPr>
      <t>*(1-ai,p*d</t>
    </r>
    <r>
      <rPr>
        <vertAlign val="subscript"/>
        <sz val="12"/>
        <rFont val="Arial"/>
        <family val="2"/>
      </rPr>
      <t>CF4,p</t>
    </r>
    <r>
      <rPr>
        <sz val="12"/>
        <rFont val="Arial"/>
        <family val="2"/>
      </rPr>
      <t>)] of all processes
b. BPE</t>
    </r>
    <r>
      <rPr>
        <vertAlign val="subscript"/>
        <sz val="12"/>
        <rFont val="Arial"/>
        <family val="2"/>
      </rPr>
      <t>C2F6,i</t>
    </r>
    <r>
      <rPr>
        <sz val="12"/>
        <rFont val="Arial"/>
        <family val="2"/>
      </rPr>
      <t xml:space="preserve"> = (1-h)*∑[B</t>
    </r>
    <r>
      <rPr>
        <vertAlign val="subscript"/>
        <sz val="12"/>
        <rFont val="Arial"/>
        <family val="2"/>
      </rPr>
      <t>C2F6,i,p</t>
    </r>
    <r>
      <rPr>
        <sz val="12"/>
        <rFont val="Arial"/>
        <family val="2"/>
      </rPr>
      <t>*FC</t>
    </r>
    <r>
      <rPr>
        <i/>
        <sz val="12"/>
        <rFont val="Arial"/>
        <family val="2"/>
      </rPr>
      <t>i,p</t>
    </r>
    <r>
      <rPr>
        <sz val="12"/>
        <rFont val="Arial"/>
        <family val="2"/>
      </rPr>
      <t>*(1-ai,p*d</t>
    </r>
    <r>
      <rPr>
        <vertAlign val="subscript"/>
        <sz val="12"/>
        <rFont val="Arial"/>
        <family val="2"/>
      </rPr>
      <t>C2F6,p</t>
    </r>
    <r>
      <rPr>
        <sz val="12"/>
        <rFont val="Arial"/>
        <family val="2"/>
      </rPr>
      <t>)] of all processes
c. BPE</t>
    </r>
    <r>
      <rPr>
        <vertAlign val="subscript"/>
        <sz val="12"/>
        <rFont val="Arial"/>
        <family val="2"/>
      </rPr>
      <t>CHF3,i</t>
    </r>
    <r>
      <rPr>
        <sz val="12"/>
        <rFont val="Arial"/>
        <family val="2"/>
      </rPr>
      <t xml:space="preserve"> = (1-h)*∑[B</t>
    </r>
    <r>
      <rPr>
        <vertAlign val="subscript"/>
        <sz val="12"/>
        <rFont val="Arial"/>
        <family val="2"/>
      </rPr>
      <t>CHF3,i,p</t>
    </r>
    <r>
      <rPr>
        <sz val="12"/>
        <rFont val="Arial"/>
        <family val="2"/>
      </rPr>
      <t>*FC</t>
    </r>
    <r>
      <rPr>
        <i/>
        <sz val="12"/>
        <rFont val="Arial"/>
        <family val="2"/>
      </rPr>
      <t>i,p</t>
    </r>
    <r>
      <rPr>
        <sz val="12"/>
        <rFont val="Arial"/>
        <family val="2"/>
      </rPr>
      <t>*(1-ai,p*d</t>
    </r>
    <r>
      <rPr>
        <vertAlign val="subscript"/>
        <sz val="12"/>
        <rFont val="Arial"/>
        <family val="2"/>
      </rPr>
      <t>CHF3,p</t>
    </r>
    <r>
      <rPr>
        <sz val="12"/>
        <rFont val="Arial"/>
        <family val="2"/>
      </rPr>
      <t>)] of all processes
d. BPE</t>
    </r>
    <r>
      <rPr>
        <vertAlign val="subscript"/>
        <sz val="12"/>
        <rFont val="Arial"/>
        <family val="2"/>
      </rPr>
      <t>C3F8,i</t>
    </r>
    <r>
      <rPr>
        <sz val="12"/>
        <rFont val="Arial"/>
        <family val="2"/>
      </rPr>
      <t xml:space="preserve"> = (1-h)*∑[B</t>
    </r>
    <r>
      <rPr>
        <vertAlign val="subscript"/>
        <sz val="12"/>
        <rFont val="Arial"/>
        <family val="2"/>
      </rPr>
      <t>C3F8,i,p</t>
    </r>
    <r>
      <rPr>
        <sz val="12"/>
        <rFont val="Arial"/>
        <family val="2"/>
      </rPr>
      <t>*FC</t>
    </r>
    <r>
      <rPr>
        <i/>
        <sz val="12"/>
        <rFont val="Arial"/>
        <family val="2"/>
      </rPr>
      <t>i,p</t>
    </r>
    <r>
      <rPr>
        <sz val="12"/>
        <rFont val="Arial"/>
        <family val="2"/>
      </rPr>
      <t>*(1-ai,p*d</t>
    </r>
    <r>
      <rPr>
        <vertAlign val="subscript"/>
        <sz val="12"/>
        <rFont val="Arial"/>
        <family val="2"/>
      </rPr>
      <t>C3F8,p</t>
    </r>
    <r>
      <rPr>
        <sz val="12"/>
        <rFont val="Arial"/>
        <family val="2"/>
      </rPr>
      <t>)] of all processes
  Where:
     BPE</t>
    </r>
    <r>
      <rPr>
        <vertAlign val="subscript"/>
        <sz val="12"/>
        <rFont val="Arial"/>
        <family val="2"/>
      </rPr>
      <t xml:space="preserve">CF4 (C2F6, CHF3, or C3F8),i </t>
    </r>
    <r>
      <rPr>
        <sz val="12"/>
        <rFont val="Arial"/>
        <family val="2"/>
      </rPr>
      <t>= by-product emissions of CF</t>
    </r>
    <r>
      <rPr>
        <vertAlign val="subscript"/>
        <sz val="12"/>
        <rFont val="Arial"/>
        <family val="2"/>
      </rPr>
      <t>4</t>
    </r>
    <r>
      <rPr>
        <sz val="12"/>
        <rFont val="Arial"/>
        <family val="2"/>
      </rPr>
      <t xml:space="preserve"> (C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or C</t>
    </r>
    <r>
      <rPr>
        <vertAlign val="subscript"/>
        <sz val="12"/>
        <rFont val="Arial"/>
        <family val="2"/>
      </rPr>
      <t>3</t>
    </r>
    <r>
      <rPr>
        <sz val="12"/>
        <rFont val="Arial"/>
        <family val="2"/>
      </rPr>
      <t>F</t>
    </r>
    <r>
      <rPr>
        <vertAlign val="subscript"/>
        <sz val="12"/>
        <rFont val="Arial"/>
        <family val="2"/>
      </rPr>
      <t>8</t>
    </r>
    <r>
      <rPr>
        <sz val="12"/>
        <rFont val="Arial"/>
        <family val="2"/>
      </rPr>
      <t xml:space="preserve">) converted from the gas </t>
    </r>
    <r>
      <rPr>
        <i/>
        <sz val="12"/>
        <rFont val="Arial"/>
        <family val="2"/>
      </rPr>
      <t>i</t>
    </r>
    <r>
      <rPr>
        <sz val="12"/>
        <rFont val="Arial"/>
        <family val="2"/>
      </rPr>
      <t xml:space="preserve"> used, kg
     B</t>
    </r>
    <r>
      <rPr>
        <vertAlign val="subscript"/>
        <sz val="12"/>
        <rFont val="Arial"/>
        <family val="2"/>
      </rPr>
      <t xml:space="preserve">CF4 (C2F6, CHF3, or C3F8),i,p </t>
    </r>
    <r>
      <rPr>
        <sz val="12"/>
        <rFont val="Arial"/>
        <family val="2"/>
      </rPr>
      <t>= emission factor for by-product emissions of CF</t>
    </r>
    <r>
      <rPr>
        <vertAlign val="subscript"/>
        <sz val="12"/>
        <rFont val="Arial"/>
        <family val="2"/>
      </rPr>
      <t>4</t>
    </r>
    <r>
      <rPr>
        <sz val="12"/>
        <rFont val="Arial"/>
        <family val="2"/>
      </rPr>
      <t xml:space="preserve"> (C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or C</t>
    </r>
    <r>
      <rPr>
        <vertAlign val="subscript"/>
        <sz val="12"/>
        <rFont val="Arial"/>
        <family val="2"/>
      </rPr>
      <t>3</t>
    </r>
    <r>
      <rPr>
        <sz val="12"/>
        <rFont val="Arial"/>
        <family val="2"/>
      </rPr>
      <t>F</t>
    </r>
    <r>
      <rPr>
        <vertAlign val="subscript"/>
        <sz val="12"/>
        <rFont val="Arial"/>
        <family val="2"/>
      </rPr>
      <t>8</t>
    </r>
    <r>
      <rPr>
        <sz val="12"/>
        <rFont val="Arial"/>
        <family val="2"/>
      </rPr>
      <t xml:space="preserve">) converted from gas </t>
    </r>
    <r>
      <rPr>
        <i/>
        <sz val="12"/>
        <rFont val="Arial"/>
        <family val="2"/>
      </rPr>
      <t xml:space="preserve">i </t>
    </r>
    <r>
      <rPr>
        <sz val="12"/>
        <rFont val="Arial"/>
        <family val="2"/>
      </rPr>
      <t>in process type p, kg CF</t>
    </r>
    <r>
      <rPr>
        <vertAlign val="subscript"/>
        <sz val="12"/>
        <rFont val="Arial"/>
        <family val="2"/>
      </rPr>
      <t xml:space="preserve">4 </t>
    </r>
    <r>
      <rPr>
        <sz val="12"/>
        <rFont val="Arial"/>
        <family val="2"/>
      </rPr>
      <t>(C</t>
    </r>
    <r>
      <rPr>
        <vertAlign val="subscript"/>
        <sz val="12"/>
        <rFont val="Arial"/>
        <family val="2"/>
      </rPr>
      <t>2</t>
    </r>
    <r>
      <rPr>
        <sz val="12"/>
        <rFont val="Arial"/>
        <family val="2"/>
      </rPr>
      <t>F</t>
    </r>
    <r>
      <rPr>
        <vertAlign val="subscript"/>
        <sz val="12"/>
        <rFont val="Arial"/>
        <family val="2"/>
      </rPr>
      <t>6</t>
    </r>
    <r>
      <rPr>
        <sz val="12"/>
        <rFont val="Arial"/>
        <family val="2"/>
      </rPr>
      <t>, CHF</t>
    </r>
    <r>
      <rPr>
        <vertAlign val="subscript"/>
        <sz val="12"/>
        <rFont val="Arial"/>
        <family val="2"/>
      </rPr>
      <t>3</t>
    </r>
    <r>
      <rPr>
        <sz val="12"/>
        <rFont val="Arial"/>
        <family val="2"/>
      </rPr>
      <t>, or C</t>
    </r>
    <r>
      <rPr>
        <vertAlign val="subscript"/>
        <sz val="12"/>
        <rFont val="Arial"/>
        <family val="2"/>
      </rPr>
      <t>3</t>
    </r>
    <r>
      <rPr>
        <sz val="12"/>
        <rFont val="Arial"/>
        <family val="2"/>
      </rPr>
      <t>F</t>
    </r>
    <r>
      <rPr>
        <vertAlign val="subscript"/>
        <sz val="12"/>
        <rFont val="Arial"/>
        <family val="2"/>
      </rPr>
      <t>8</t>
    </r>
    <r>
      <rPr>
        <sz val="12"/>
        <rFont val="Arial"/>
        <family val="2"/>
      </rPr>
      <t>) created/kg gas</t>
    </r>
    <r>
      <rPr>
        <i/>
        <sz val="12"/>
        <rFont val="Arial"/>
        <family val="2"/>
      </rPr>
      <t xml:space="preserve"> i</t>
    </r>
    <r>
      <rPr>
        <sz val="12"/>
        <rFont val="Arial"/>
        <family val="2"/>
      </rPr>
      <t xml:space="preserve"> used
      h = fraction of gas remaining in shipping container (heel) after use.  The default value is 0.10.
      d</t>
    </r>
    <r>
      <rPr>
        <vertAlign val="subscript"/>
        <sz val="12"/>
        <rFont val="Arial"/>
        <family val="2"/>
      </rPr>
      <t>CF4 (C2F6, CHF3, or C3F8),p</t>
    </r>
    <r>
      <rPr>
        <sz val="12"/>
        <rFont val="Arial"/>
        <family val="2"/>
      </rPr>
      <t xml:space="preserve"> = fraction of CF</t>
    </r>
    <r>
      <rPr>
        <vertAlign val="subscript"/>
        <sz val="12"/>
        <rFont val="Arial"/>
        <family val="2"/>
      </rPr>
      <t>4</t>
    </r>
    <r>
      <rPr>
        <sz val="12"/>
        <rFont val="Arial"/>
        <family val="2"/>
      </rPr>
      <t xml:space="preserve"> (C2F</t>
    </r>
    <r>
      <rPr>
        <vertAlign val="subscript"/>
        <sz val="12"/>
        <rFont val="Arial"/>
        <family val="2"/>
      </rPr>
      <t>6</t>
    </r>
    <r>
      <rPr>
        <sz val="12"/>
        <rFont val="Arial"/>
        <family val="2"/>
      </rPr>
      <t>, CHF</t>
    </r>
    <r>
      <rPr>
        <vertAlign val="subscript"/>
        <sz val="12"/>
        <rFont val="Arial"/>
        <family val="2"/>
      </rPr>
      <t>3</t>
    </r>
    <r>
      <rPr>
        <sz val="12"/>
        <rFont val="Arial"/>
        <family val="2"/>
      </rPr>
      <t>, or C</t>
    </r>
    <r>
      <rPr>
        <vertAlign val="subscript"/>
        <sz val="12"/>
        <rFont val="Arial"/>
        <family val="2"/>
      </rPr>
      <t>3</t>
    </r>
    <r>
      <rPr>
        <sz val="12"/>
        <rFont val="Arial"/>
        <family val="2"/>
      </rPr>
      <t>F</t>
    </r>
    <r>
      <rPr>
        <vertAlign val="subscript"/>
        <sz val="12"/>
        <rFont val="Arial"/>
        <family val="2"/>
      </rPr>
      <t>8)</t>
    </r>
    <r>
      <rPr>
        <sz val="12"/>
        <rFont val="Arial"/>
        <family val="2"/>
      </rPr>
      <t xml:space="preserve"> by-product destroyed by the emissions control technology used in process type</t>
    </r>
    <r>
      <rPr>
        <i/>
        <sz val="12"/>
        <rFont val="Arial"/>
        <family val="2"/>
      </rPr>
      <t xml:space="preserve"> p</t>
    </r>
    <r>
      <rPr>
        <sz val="12"/>
        <rFont val="Arial"/>
        <family val="2"/>
      </rPr>
      <t xml:space="preserve"> (e.g., control technology type listed in Table 6.6)</t>
    </r>
  </si>
  <si>
    <t>IIIb.</t>
  </si>
  <si>
    <t>Sample of IPCC Tier 2b and By-product Emission Calculations (GHG Emissions in Kilograms) in the Etching Process</t>
  </si>
  <si>
    <t>A. Information needed to calculate emissions:</t>
  </si>
  <si>
    <r>
      <t>GHG Usage in Etching Process: C</t>
    </r>
    <r>
      <rPr>
        <vertAlign val="subscript"/>
        <sz val="12"/>
        <rFont val="Arial"/>
        <family val="2"/>
      </rPr>
      <t>2</t>
    </r>
    <r>
      <rPr>
        <sz val="12"/>
        <rFont val="Arial"/>
        <family val="2"/>
      </rPr>
      <t>F</t>
    </r>
    <r>
      <rPr>
        <vertAlign val="subscript"/>
        <sz val="12"/>
        <rFont val="Arial"/>
        <family val="2"/>
      </rPr>
      <t>6</t>
    </r>
    <r>
      <rPr>
        <sz val="12"/>
        <rFont val="Arial"/>
        <family val="2"/>
      </rPr>
      <t xml:space="preserve"> = 500 Kg; CF</t>
    </r>
    <r>
      <rPr>
        <vertAlign val="subscript"/>
        <sz val="12"/>
        <rFont val="Arial"/>
        <family val="2"/>
      </rPr>
      <t>4</t>
    </r>
    <r>
      <rPr>
        <sz val="12"/>
        <rFont val="Arial"/>
        <family val="2"/>
      </rPr>
      <t xml:space="preserve"> = 100 Kg; and c-C</t>
    </r>
    <r>
      <rPr>
        <vertAlign val="subscript"/>
        <sz val="12"/>
        <rFont val="Arial"/>
        <family val="2"/>
      </rPr>
      <t>4</t>
    </r>
    <r>
      <rPr>
        <sz val="12"/>
        <rFont val="Arial"/>
        <family val="2"/>
      </rPr>
      <t>F</t>
    </r>
    <r>
      <rPr>
        <vertAlign val="subscript"/>
        <sz val="12"/>
        <rFont val="Arial"/>
        <family val="2"/>
      </rPr>
      <t>8</t>
    </r>
    <r>
      <rPr>
        <sz val="12"/>
        <rFont val="Arial"/>
        <family val="2"/>
      </rPr>
      <t xml:space="preserve"> = 200 Kg</t>
    </r>
  </si>
  <si>
    <r>
      <t>Emissions Reduction Strategies Applied: Feed 70% of C</t>
    </r>
    <r>
      <rPr>
        <vertAlign val="subscript"/>
        <sz val="12"/>
        <rFont val="Arial"/>
        <family val="2"/>
      </rPr>
      <t>2</t>
    </r>
    <r>
      <rPr>
        <sz val="12"/>
        <rFont val="Arial"/>
        <family val="2"/>
      </rPr>
      <t>F</t>
    </r>
    <r>
      <rPr>
        <vertAlign val="subscript"/>
        <sz val="12"/>
        <rFont val="Arial"/>
        <family val="2"/>
      </rPr>
      <t>6</t>
    </r>
    <r>
      <rPr>
        <sz val="12"/>
        <rFont val="Arial"/>
        <family val="2"/>
      </rPr>
      <t xml:space="preserve"> into an abatement system in the etching process.</t>
    </r>
  </si>
  <si>
    <r>
      <t>Emissions of C</t>
    </r>
    <r>
      <rPr>
        <vertAlign val="subscript"/>
        <sz val="12"/>
        <rFont val="Arial"/>
        <family val="2"/>
      </rPr>
      <t>2</t>
    </r>
    <r>
      <rPr>
        <sz val="12"/>
        <rFont val="Arial"/>
        <family val="2"/>
      </rPr>
      <t>F</t>
    </r>
    <r>
      <rPr>
        <vertAlign val="subscript"/>
        <sz val="12"/>
        <rFont val="Arial"/>
        <family val="2"/>
      </rPr>
      <t>6</t>
    </r>
    <r>
      <rPr>
        <sz val="12"/>
        <rFont val="Arial"/>
        <family val="2"/>
      </rPr>
      <t xml:space="preserve"> in Kg = E</t>
    </r>
    <r>
      <rPr>
        <vertAlign val="subscript"/>
        <sz val="12"/>
        <rFont val="Arial"/>
        <family val="2"/>
      </rPr>
      <t>C2F6</t>
    </r>
    <r>
      <rPr>
        <sz val="12"/>
        <rFont val="Arial"/>
        <family val="2"/>
      </rPr>
      <t xml:space="preserve"> = (1-h)*∑[FC</t>
    </r>
    <r>
      <rPr>
        <vertAlign val="subscript"/>
        <sz val="12"/>
        <rFont val="Arial"/>
        <family val="2"/>
      </rPr>
      <t>C2F6,etch</t>
    </r>
    <r>
      <rPr>
        <sz val="12"/>
        <rFont val="Arial"/>
        <family val="2"/>
      </rPr>
      <t>*(1-U</t>
    </r>
    <r>
      <rPr>
        <vertAlign val="subscript"/>
        <sz val="12"/>
        <rFont val="Arial"/>
        <family val="2"/>
      </rPr>
      <t>C2F6,etch</t>
    </r>
    <r>
      <rPr>
        <sz val="12"/>
        <rFont val="Arial"/>
        <family val="2"/>
      </rPr>
      <t>)*(1-a</t>
    </r>
    <r>
      <rPr>
        <vertAlign val="subscript"/>
        <sz val="12"/>
        <rFont val="Arial"/>
        <family val="2"/>
      </rPr>
      <t>C2F6,etch</t>
    </r>
    <r>
      <rPr>
        <sz val="12"/>
        <rFont val="Arial"/>
        <family val="2"/>
      </rPr>
      <t>*d</t>
    </r>
    <r>
      <rPr>
        <vertAlign val="subscript"/>
        <sz val="12"/>
        <rFont val="Arial"/>
        <family val="2"/>
      </rPr>
      <t>C2F6,etch</t>
    </r>
    <r>
      <rPr>
        <sz val="12"/>
        <rFont val="Arial"/>
        <family val="2"/>
      </rPr>
      <t>)] = (1-0.1)*[500*0.4*(1-0.7*0.9)] = (0.9)*[500*0.4*(0.37)] = (0.9)*[74] = 66.6
     Where FC</t>
    </r>
    <r>
      <rPr>
        <vertAlign val="subscript"/>
        <sz val="12"/>
        <rFont val="Arial"/>
        <family val="2"/>
      </rPr>
      <t>C2F6,etch</t>
    </r>
    <r>
      <rPr>
        <sz val="12"/>
        <rFont val="Arial"/>
        <family val="2"/>
      </rPr>
      <t xml:space="preserve"> = 500 Kg (mass of C</t>
    </r>
    <r>
      <rPr>
        <vertAlign val="subscript"/>
        <sz val="12"/>
        <rFont val="Arial"/>
        <family val="2"/>
      </rPr>
      <t>2</t>
    </r>
    <r>
      <rPr>
        <sz val="12"/>
        <rFont val="Arial"/>
        <family val="2"/>
      </rPr>
      <t>F</t>
    </r>
    <r>
      <rPr>
        <vertAlign val="subscript"/>
        <sz val="12"/>
        <rFont val="Arial"/>
        <family val="2"/>
      </rPr>
      <t>6</t>
    </r>
    <r>
      <rPr>
        <sz val="12"/>
        <rFont val="Arial"/>
        <family val="2"/>
      </rPr>
      <t xml:space="preserve"> fed into process)
                h = heel (default heel is 0.1)
                1-U</t>
    </r>
    <r>
      <rPr>
        <vertAlign val="subscript"/>
        <sz val="12"/>
        <rFont val="Arial"/>
        <family val="2"/>
      </rPr>
      <t>C2F6,etch</t>
    </r>
    <r>
      <rPr>
        <sz val="12"/>
        <rFont val="Arial"/>
        <family val="2"/>
      </rPr>
      <t xml:space="preserve"> = 0.4 (default value from Table 6.3 of 2006 IPCC report)
                a</t>
    </r>
    <r>
      <rPr>
        <vertAlign val="subscript"/>
        <sz val="12"/>
        <rFont val="Arial"/>
        <family val="2"/>
      </rPr>
      <t>C2F6,etch</t>
    </r>
    <r>
      <rPr>
        <sz val="12"/>
        <rFont val="Arial"/>
        <family val="2"/>
      </rPr>
      <t xml:space="preserve"> = 0.70 (70% fed into an abatement system in etching process, a company specific value)
                d</t>
    </r>
    <r>
      <rPr>
        <vertAlign val="subscript"/>
        <sz val="12"/>
        <rFont val="Arial"/>
        <family val="2"/>
      </rPr>
      <t>C2F6,etch</t>
    </r>
    <r>
      <rPr>
        <sz val="12"/>
        <rFont val="Arial"/>
        <family val="2"/>
      </rPr>
      <t xml:space="preserve"> = 0.9 (default value from Table 6.6 of 2006 IPCC report)</t>
    </r>
  </si>
  <si>
    <r>
      <t>Emissions of CF</t>
    </r>
    <r>
      <rPr>
        <vertAlign val="subscript"/>
        <sz val="12"/>
        <rFont val="Arial"/>
        <family val="2"/>
      </rPr>
      <t>4</t>
    </r>
    <r>
      <rPr>
        <sz val="12"/>
        <rFont val="Arial"/>
        <family val="2"/>
      </rPr>
      <t xml:space="preserve"> in Kg = E</t>
    </r>
    <r>
      <rPr>
        <vertAlign val="subscript"/>
        <sz val="12"/>
        <rFont val="Arial"/>
        <family val="2"/>
      </rPr>
      <t>CF4</t>
    </r>
    <r>
      <rPr>
        <sz val="12"/>
        <rFont val="Arial"/>
        <family val="2"/>
      </rPr>
      <t xml:space="preserve"> = (1-h)*∑[FC</t>
    </r>
    <r>
      <rPr>
        <vertAlign val="subscript"/>
        <sz val="12"/>
        <rFont val="Arial"/>
        <family val="2"/>
      </rPr>
      <t>CF4,etch</t>
    </r>
    <r>
      <rPr>
        <sz val="12"/>
        <rFont val="Arial"/>
        <family val="2"/>
      </rPr>
      <t>*(1-U</t>
    </r>
    <r>
      <rPr>
        <vertAlign val="subscript"/>
        <sz val="12"/>
        <rFont val="Arial"/>
        <family val="2"/>
      </rPr>
      <t>CF4,etch</t>
    </r>
    <r>
      <rPr>
        <sz val="12"/>
        <rFont val="Arial"/>
        <family val="2"/>
      </rPr>
      <t>)*(1-a</t>
    </r>
    <r>
      <rPr>
        <vertAlign val="subscript"/>
        <sz val="12"/>
        <rFont val="Arial"/>
        <family val="2"/>
      </rPr>
      <t>CF4,etch</t>
    </r>
    <r>
      <rPr>
        <sz val="12"/>
        <rFont val="Arial"/>
        <family val="2"/>
      </rPr>
      <t>*d</t>
    </r>
    <r>
      <rPr>
        <vertAlign val="subscript"/>
        <sz val="12"/>
        <rFont val="Arial"/>
        <family val="2"/>
      </rPr>
      <t>CF4,etch</t>
    </r>
    <r>
      <rPr>
        <sz val="12"/>
        <rFont val="Arial"/>
        <family val="2"/>
      </rPr>
      <t>)] = (1-0.1)*[100*0.7*(1-0*0.9)] = (0.9)*[100*0.7*(1)] = (0.9)*[70] = 63
     Where FC</t>
    </r>
    <r>
      <rPr>
        <vertAlign val="subscript"/>
        <sz val="12"/>
        <rFont val="Arial"/>
        <family val="2"/>
      </rPr>
      <t>CF4,etch</t>
    </r>
    <r>
      <rPr>
        <sz val="12"/>
        <rFont val="Arial"/>
        <family val="2"/>
      </rPr>
      <t xml:space="preserve"> = 100 Kg (mass of CF</t>
    </r>
    <r>
      <rPr>
        <vertAlign val="subscript"/>
        <sz val="12"/>
        <rFont val="Arial"/>
        <family val="2"/>
      </rPr>
      <t>4</t>
    </r>
    <r>
      <rPr>
        <sz val="12"/>
        <rFont val="Arial"/>
        <family val="2"/>
      </rPr>
      <t xml:space="preserve"> fed into process)
                h = heel (default heel is 0.1)
                1-U</t>
    </r>
    <r>
      <rPr>
        <vertAlign val="subscript"/>
        <sz val="12"/>
        <rFont val="Arial"/>
        <family val="2"/>
      </rPr>
      <t>CF4,etch</t>
    </r>
    <r>
      <rPr>
        <sz val="12"/>
        <rFont val="Arial"/>
        <family val="2"/>
      </rPr>
      <t xml:space="preserve"> = 0.7 (default value from Table 6.3 of 2006 IPCC report)
                a</t>
    </r>
    <r>
      <rPr>
        <vertAlign val="subscript"/>
        <sz val="12"/>
        <rFont val="Arial"/>
        <family val="2"/>
      </rPr>
      <t>CF4,etch</t>
    </r>
    <r>
      <rPr>
        <sz val="12"/>
        <rFont val="Arial"/>
        <family val="2"/>
      </rPr>
      <t xml:space="preserve"> = 0 (No abatement system in etching process for this fluorinated gas, a company specific value)
                d</t>
    </r>
    <r>
      <rPr>
        <vertAlign val="subscript"/>
        <sz val="12"/>
        <rFont val="Arial"/>
        <family val="2"/>
      </rPr>
      <t>CF4,etch</t>
    </r>
    <r>
      <rPr>
        <sz val="12"/>
        <rFont val="Arial"/>
        <family val="2"/>
      </rPr>
      <t xml:space="preserve"> = 0.9 (default value from Table 6.6 of 2006 IPCC report)</t>
    </r>
  </si>
  <si>
    <r>
      <t>Emissions of c-C</t>
    </r>
    <r>
      <rPr>
        <vertAlign val="subscript"/>
        <sz val="12"/>
        <rFont val="Arial"/>
        <family val="2"/>
      </rPr>
      <t>4</t>
    </r>
    <r>
      <rPr>
        <sz val="12"/>
        <rFont val="Arial"/>
        <family val="2"/>
      </rPr>
      <t>F</t>
    </r>
    <r>
      <rPr>
        <vertAlign val="subscript"/>
        <sz val="12"/>
        <rFont val="Arial"/>
        <family val="2"/>
      </rPr>
      <t>8</t>
    </r>
    <r>
      <rPr>
        <sz val="12"/>
        <rFont val="Arial"/>
        <family val="2"/>
      </rPr>
      <t xml:space="preserve"> in Kg = E</t>
    </r>
    <r>
      <rPr>
        <vertAlign val="subscript"/>
        <sz val="12"/>
        <rFont val="Arial"/>
        <family val="2"/>
      </rPr>
      <t>c-C4F8</t>
    </r>
    <r>
      <rPr>
        <sz val="12"/>
        <rFont val="Arial"/>
        <family val="2"/>
      </rPr>
      <t xml:space="preserve"> = (1-h)*∑[FC</t>
    </r>
    <r>
      <rPr>
        <vertAlign val="subscript"/>
        <sz val="12"/>
        <rFont val="Arial"/>
        <family val="2"/>
      </rPr>
      <t>c-C4F8,etch</t>
    </r>
    <r>
      <rPr>
        <sz val="12"/>
        <rFont val="Arial"/>
        <family val="2"/>
      </rPr>
      <t>*(1-U</t>
    </r>
    <r>
      <rPr>
        <vertAlign val="subscript"/>
        <sz val="12"/>
        <rFont val="Arial"/>
        <family val="2"/>
      </rPr>
      <t>c-C4F8,etch</t>
    </r>
    <r>
      <rPr>
        <sz val="12"/>
        <rFont val="Arial"/>
        <family val="2"/>
      </rPr>
      <t>)*(1-a</t>
    </r>
    <r>
      <rPr>
        <vertAlign val="subscript"/>
        <sz val="12"/>
        <rFont val="Arial"/>
        <family val="2"/>
      </rPr>
      <t>c-C4F8,etch</t>
    </r>
    <r>
      <rPr>
        <sz val="12"/>
        <rFont val="Arial"/>
        <family val="2"/>
      </rPr>
      <t>*d</t>
    </r>
    <r>
      <rPr>
        <vertAlign val="subscript"/>
        <sz val="12"/>
        <rFont val="Arial"/>
        <family val="2"/>
      </rPr>
      <t>c-C4F8,etch</t>
    </r>
    <r>
      <rPr>
        <sz val="12"/>
        <rFont val="Arial"/>
        <family val="2"/>
      </rPr>
      <t>)] = (1-0.1)*[200*0.2*(1-0*0.9)] = (0.9)*[200*0.2*(1)] = (0.9)*[40] = 36
     Where FC</t>
    </r>
    <r>
      <rPr>
        <vertAlign val="subscript"/>
        <sz val="12"/>
        <rFont val="Arial"/>
        <family val="2"/>
      </rPr>
      <t>c-C4F8,etch</t>
    </r>
    <r>
      <rPr>
        <sz val="12"/>
        <rFont val="Arial"/>
        <family val="2"/>
      </rPr>
      <t xml:space="preserve"> = 200 Kg (mass of c-C</t>
    </r>
    <r>
      <rPr>
        <vertAlign val="subscript"/>
        <sz val="12"/>
        <rFont val="Arial"/>
        <family val="2"/>
      </rPr>
      <t>4</t>
    </r>
    <r>
      <rPr>
        <sz val="12"/>
        <rFont val="Arial"/>
        <family val="2"/>
      </rPr>
      <t>F</t>
    </r>
    <r>
      <rPr>
        <vertAlign val="subscript"/>
        <sz val="12"/>
        <rFont val="Arial"/>
        <family val="2"/>
      </rPr>
      <t>8</t>
    </r>
    <r>
      <rPr>
        <sz val="12"/>
        <rFont val="Arial"/>
        <family val="2"/>
      </rPr>
      <t xml:space="preserve"> fed into process)
                h = heel (default heel is 0.1)
                1-U</t>
    </r>
    <r>
      <rPr>
        <vertAlign val="subscript"/>
        <sz val="12"/>
        <rFont val="Arial"/>
        <family val="2"/>
      </rPr>
      <t>c-C4F8</t>
    </r>
    <r>
      <rPr>
        <sz val="12"/>
        <rFont val="Arial"/>
        <family val="2"/>
      </rPr>
      <t xml:space="preserve"> = 0.2 (default value from Table 6.3 of 2006 IPCC report)
                a</t>
    </r>
    <r>
      <rPr>
        <vertAlign val="subscript"/>
        <sz val="12"/>
        <rFont val="Arial"/>
        <family val="2"/>
      </rPr>
      <t>c-C4F8,etch</t>
    </r>
    <r>
      <rPr>
        <sz val="12"/>
        <rFont val="Arial"/>
        <family val="2"/>
      </rPr>
      <t xml:space="preserve"> = 0 (No abatement system in etching process, a company specific value)
                d</t>
    </r>
    <r>
      <rPr>
        <vertAlign val="subscript"/>
        <sz val="12"/>
        <rFont val="Arial"/>
        <family val="2"/>
      </rPr>
      <t>c-C4F8</t>
    </r>
    <r>
      <rPr>
        <sz val="12"/>
        <rFont val="Arial"/>
        <family val="2"/>
      </rPr>
      <t xml:space="preserve"> = 0.9 (default value from Table 6.6 of 2006 IPCC report)</t>
    </r>
  </si>
  <si>
    <r>
      <t>By-product Emissions Equations
     BPE</t>
    </r>
    <r>
      <rPr>
        <vertAlign val="subscript"/>
        <sz val="12"/>
        <rFont val="Arial"/>
        <family val="2"/>
      </rPr>
      <t>CF4,C2F6</t>
    </r>
    <r>
      <rPr>
        <sz val="12"/>
        <rFont val="Arial"/>
        <family val="2"/>
      </rPr>
      <t xml:space="preserve"> in Kg = (1-h)*∑[B</t>
    </r>
    <r>
      <rPr>
        <vertAlign val="subscript"/>
        <sz val="12"/>
        <rFont val="Arial"/>
        <family val="2"/>
      </rPr>
      <t>CF4,C2F6,etch</t>
    </r>
    <r>
      <rPr>
        <sz val="12"/>
        <rFont val="Arial"/>
        <family val="2"/>
      </rPr>
      <t>*FC</t>
    </r>
    <r>
      <rPr>
        <vertAlign val="subscript"/>
        <sz val="12"/>
        <rFont val="Arial"/>
        <family val="2"/>
      </rPr>
      <t>C2F6,etch</t>
    </r>
    <r>
      <rPr>
        <sz val="12"/>
        <rFont val="Arial"/>
        <family val="2"/>
      </rPr>
      <t>*(1-a</t>
    </r>
    <r>
      <rPr>
        <vertAlign val="subscript"/>
        <sz val="12"/>
        <rFont val="Arial"/>
        <family val="2"/>
      </rPr>
      <t>C2F6,etch</t>
    </r>
    <r>
      <rPr>
        <sz val="12"/>
        <rFont val="Arial"/>
        <family val="2"/>
      </rPr>
      <t>*d</t>
    </r>
    <r>
      <rPr>
        <vertAlign val="subscript"/>
        <sz val="12"/>
        <rFont val="Arial"/>
        <family val="2"/>
      </rPr>
      <t>CF4,etch</t>
    </r>
    <r>
      <rPr>
        <sz val="12"/>
        <rFont val="Arial"/>
        <family val="2"/>
      </rPr>
      <t>)] = (1-0.1)*[0.4*500*(1-0.7*0.9)] = (0.9)*[200*(0.37)] = 66.6
          Where h = 0.1 (default value from 2006 IPCC report)
                     B</t>
    </r>
    <r>
      <rPr>
        <vertAlign val="subscript"/>
        <sz val="12"/>
        <rFont val="Arial"/>
        <family val="2"/>
      </rPr>
      <t>CF4,C2F6,etch</t>
    </r>
    <r>
      <rPr>
        <sz val="12"/>
        <rFont val="Arial"/>
        <family val="2"/>
      </rPr>
      <t xml:space="preserve"> = 0.4 (default value from Table 6.3 of 2006 IPCC report)
                     FC</t>
    </r>
    <r>
      <rPr>
        <vertAlign val="subscript"/>
        <sz val="12"/>
        <rFont val="Arial"/>
        <family val="2"/>
      </rPr>
      <t>C2F6,etch</t>
    </r>
    <r>
      <rPr>
        <sz val="12"/>
        <rFont val="Arial"/>
        <family val="2"/>
      </rPr>
      <t xml:space="preserve"> = 500 Kg
                     a</t>
    </r>
    <r>
      <rPr>
        <vertAlign val="subscript"/>
        <sz val="12"/>
        <rFont val="Arial"/>
        <family val="2"/>
      </rPr>
      <t>C2F6,etch</t>
    </r>
    <r>
      <rPr>
        <sz val="12"/>
        <rFont val="Arial"/>
        <family val="2"/>
      </rPr>
      <t xml:space="preserve"> = 0.70 (company-specific value provided by company)
                     d</t>
    </r>
    <r>
      <rPr>
        <vertAlign val="subscript"/>
        <sz val="12"/>
        <rFont val="Arial"/>
        <family val="2"/>
      </rPr>
      <t>CF4,etch</t>
    </r>
    <r>
      <rPr>
        <sz val="12"/>
        <rFont val="Arial"/>
        <family val="2"/>
      </rPr>
      <t xml:space="preserve"> = 0.9 (default value from Table 6.6 of 2006 IPCC report) </t>
    </r>
  </si>
  <si>
    <r>
      <t>By-product Emissions Equations
     BPE</t>
    </r>
    <r>
      <rPr>
        <vertAlign val="subscript"/>
        <sz val="12"/>
        <rFont val="Arial"/>
        <family val="2"/>
      </rPr>
      <t>CF4,c-C4F8</t>
    </r>
    <r>
      <rPr>
        <sz val="12"/>
        <rFont val="Arial"/>
        <family val="2"/>
      </rPr>
      <t xml:space="preserve"> in Kg = (1-h)*∑[B</t>
    </r>
    <r>
      <rPr>
        <vertAlign val="subscript"/>
        <sz val="12"/>
        <rFont val="Arial"/>
        <family val="2"/>
      </rPr>
      <t>CF4,c-C4F8,etch</t>
    </r>
    <r>
      <rPr>
        <sz val="12"/>
        <rFont val="Arial"/>
        <family val="2"/>
      </rPr>
      <t>*FC</t>
    </r>
    <r>
      <rPr>
        <vertAlign val="subscript"/>
        <sz val="12"/>
        <rFont val="Arial"/>
        <family val="2"/>
      </rPr>
      <t>c-C4F8,etch</t>
    </r>
    <r>
      <rPr>
        <sz val="12"/>
        <rFont val="Arial"/>
        <family val="2"/>
      </rPr>
      <t>*(1-a</t>
    </r>
    <r>
      <rPr>
        <vertAlign val="subscript"/>
        <sz val="12"/>
        <rFont val="Arial"/>
        <family val="2"/>
      </rPr>
      <t>c-C4F8,etch</t>
    </r>
    <r>
      <rPr>
        <sz val="12"/>
        <rFont val="Arial"/>
        <family val="2"/>
      </rPr>
      <t>*d</t>
    </r>
    <r>
      <rPr>
        <vertAlign val="subscript"/>
        <sz val="12"/>
        <rFont val="Arial"/>
        <family val="2"/>
      </rPr>
      <t>CF4,etch</t>
    </r>
    <r>
      <rPr>
        <sz val="12"/>
        <rFont val="Arial"/>
        <family val="2"/>
      </rPr>
      <t>)] = (1-0.1)*[0.2*200*(1-0*0.9)] = (0.9)*[40] = 36
          Where h = 0.1 (default value from 2006 IPCC report)
                     B</t>
    </r>
    <r>
      <rPr>
        <vertAlign val="subscript"/>
        <sz val="12"/>
        <rFont val="Arial"/>
        <family val="2"/>
      </rPr>
      <t>CF4,c-C4F8,etch</t>
    </r>
    <r>
      <rPr>
        <sz val="12"/>
        <rFont val="Arial"/>
        <family val="2"/>
      </rPr>
      <t xml:space="preserve"> = 0.2 (default value from Table 6.3 of 2006 IPCC report)
                     FC</t>
    </r>
    <r>
      <rPr>
        <vertAlign val="subscript"/>
        <sz val="12"/>
        <rFont val="Arial"/>
        <family val="2"/>
      </rPr>
      <t>c-C4F8,etch</t>
    </r>
    <r>
      <rPr>
        <sz val="12"/>
        <rFont val="Arial"/>
        <family val="2"/>
      </rPr>
      <t xml:space="preserve"> = 200 Kg
                     a</t>
    </r>
    <r>
      <rPr>
        <vertAlign val="subscript"/>
        <sz val="12"/>
        <rFont val="Arial"/>
        <family val="2"/>
      </rPr>
      <t>c-C4F8,etch</t>
    </r>
    <r>
      <rPr>
        <sz val="12"/>
        <rFont val="Arial"/>
        <family val="2"/>
      </rPr>
      <t xml:space="preserve"> = No abatement for c-C</t>
    </r>
    <r>
      <rPr>
        <vertAlign val="subscript"/>
        <sz val="12"/>
        <rFont val="Arial"/>
        <family val="2"/>
      </rPr>
      <t>4</t>
    </r>
    <r>
      <rPr>
        <sz val="12"/>
        <rFont val="Arial"/>
        <family val="2"/>
      </rPr>
      <t>F</t>
    </r>
    <r>
      <rPr>
        <vertAlign val="subscript"/>
        <sz val="12"/>
        <rFont val="Arial"/>
        <family val="2"/>
      </rPr>
      <t>8</t>
    </r>
    <r>
      <rPr>
        <sz val="12"/>
        <rFont val="Arial"/>
        <family val="2"/>
      </rPr>
      <t xml:space="preserve"> (company-specific value provided by company)
                     d</t>
    </r>
    <r>
      <rPr>
        <vertAlign val="subscript"/>
        <sz val="12"/>
        <rFont val="Arial"/>
        <family val="2"/>
      </rPr>
      <t>CF4,etch</t>
    </r>
    <r>
      <rPr>
        <sz val="12"/>
        <rFont val="Arial"/>
        <family val="2"/>
      </rPr>
      <t xml:space="preserve"> = 0.9 (default value from Table 6.6 of 2006 IPCC report) </t>
    </r>
  </si>
  <si>
    <r>
      <t>By-product Emissions Equations
     BPE</t>
    </r>
    <r>
      <rPr>
        <vertAlign val="subscript"/>
        <sz val="12"/>
        <rFont val="Arial"/>
        <family val="2"/>
      </rPr>
      <t>C2F6,c-C4F8</t>
    </r>
    <r>
      <rPr>
        <sz val="12"/>
        <rFont val="Arial"/>
        <family val="2"/>
      </rPr>
      <t xml:space="preserve"> in Kg = (1-h)*∑[B</t>
    </r>
    <r>
      <rPr>
        <vertAlign val="subscript"/>
        <sz val="12"/>
        <rFont val="Arial"/>
        <family val="2"/>
      </rPr>
      <t>C2F6,c-C4F8,etch</t>
    </r>
    <r>
      <rPr>
        <sz val="12"/>
        <rFont val="Arial"/>
        <family val="2"/>
      </rPr>
      <t>*FC</t>
    </r>
    <r>
      <rPr>
        <vertAlign val="subscript"/>
        <sz val="12"/>
        <rFont val="Arial"/>
        <family val="2"/>
      </rPr>
      <t>c-C4F8,etch</t>
    </r>
    <r>
      <rPr>
        <sz val="12"/>
        <rFont val="Arial"/>
        <family val="2"/>
      </rPr>
      <t>*(1-a</t>
    </r>
    <r>
      <rPr>
        <vertAlign val="subscript"/>
        <sz val="12"/>
        <rFont val="Arial"/>
        <family val="2"/>
      </rPr>
      <t>c-C4F8,etch</t>
    </r>
    <r>
      <rPr>
        <sz val="12"/>
        <rFont val="Arial"/>
        <family val="2"/>
      </rPr>
      <t>*d</t>
    </r>
    <r>
      <rPr>
        <vertAlign val="subscript"/>
        <sz val="12"/>
        <rFont val="Arial"/>
        <family val="2"/>
      </rPr>
      <t>C2F6,etch</t>
    </r>
    <r>
      <rPr>
        <sz val="12"/>
        <rFont val="Arial"/>
        <family val="2"/>
      </rPr>
      <t>)] = (1-0.1)*[0.2*200*(1-0*0.9)] = (0.9)*[40] = 36
          Where h = 0.1 (default value from 2006 IPCC report)
                     B</t>
    </r>
    <r>
      <rPr>
        <vertAlign val="subscript"/>
        <sz val="12"/>
        <rFont val="Arial"/>
        <family val="2"/>
      </rPr>
      <t>C2F6,c-C4F8,etch</t>
    </r>
    <r>
      <rPr>
        <sz val="12"/>
        <rFont val="Arial"/>
        <family val="2"/>
      </rPr>
      <t xml:space="preserve"> = 0.2 (default value from Table 6.3 of 2006 IPCC report)
                     FC</t>
    </r>
    <r>
      <rPr>
        <vertAlign val="subscript"/>
        <sz val="12"/>
        <rFont val="Arial"/>
        <family val="2"/>
      </rPr>
      <t>c-C4F8,etch</t>
    </r>
    <r>
      <rPr>
        <sz val="12"/>
        <rFont val="Arial"/>
        <family val="2"/>
      </rPr>
      <t xml:space="preserve"> = 200 Kg
                     a</t>
    </r>
    <r>
      <rPr>
        <vertAlign val="subscript"/>
        <sz val="12"/>
        <rFont val="Arial"/>
        <family val="2"/>
      </rPr>
      <t>c-C4F8,etch</t>
    </r>
    <r>
      <rPr>
        <sz val="12"/>
        <rFont val="Arial"/>
        <family val="2"/>
      </rPr>
      <t xml:space="preserve"> = No abatement for c-C</t>
    </r>
    <r>
      <rPr>
        <vertAlign val="subscript"/>
        <sz val="12"/>
        <rFont val="Arial"/>
        <family val="2"/>
      </rPr>
      <t>4</t>
    </r>
    <r>
      <rPr>
        <sz val="12"/>
        <rFont val="Arial"/>
        <family val="2"/>
      </rPr>
      <t>F</t>
    </r>
    <r>
      <rPr>
        <vertAlign val="subscript"/>
        <sz val="12"/>
        <rFont val="Arial"/>
        <family val="2"/>
      </rPr>
      <t>8</t>
    </r>
    <r>
      <rPr>
        <sz val="12"/>
        <rFont val="Arial"/>
        <family val="2"/>
      </rPr>
      <t xml:space="preserve"> (company-specific value provided by company)
                     d</t>
    </r>
    <r>
      <rPr>
        <vertAlign val="subscript"/>
        <sz val="12"/>
        <rFont val="Arial"/>
        <family val="2"/>
      </rPr>
      <t>C2F6,etch</t>
    </r>
    <r>
      <rPr>
        <sz val="12"/>
        <rFont val="Arial"/>
        <family val="2"/>
      </rPr>
      <t xml:space="preserve"> = 0.9 (default value from Table 6.6 of 2006 IPCC report) </t>
    </r>
  </si>
  <si>
    <r>
      <t>Total Emissions of C</t>
    </r>
    <r>
      <rPr>
        <vertAlign val="subscript"/>
        <sz val="12"/>
        <rFont val="Arial"/>
        <family val="2"/>
      </rPr>
      <t>2</t>
    </r>
    <r>
      <rPr>
        <sz val="12"/>
        <rFont val="Arial"/>
        <family val="2"/>
      </rPr>
      <t>F</t>
    </r>
    <r>
      <rPr>
        <vertAlign val="subscript"/>
        <sz val="12"/>
        <rFont val="Arial"/>
        <family val="2"/>
      </rPr>
      <t>6</t>
    </r>
    <r>
      <rPr>
        <sz val="12"/>
        <rFont val="Arial"/>
        <family val="2"/>
      </rPr>
      <t xml:space="preserve"> in Kg = E</t>
    </r>
    <r>
      <rPr>
        <vertAlign val="subscript"/>
        <sz val="12"/>
        <rFont val="Arial"/>
        <family val="2"/>
      </rPr>
      <t xml:space="preserve">C2F6 </t>
    </r>
    <r>
      <rPr>
        <sz val="12"/>
        <rFont val="Arial"/>
        <family val="2"/>
      </rPr>
      <t>= Emissions of C</t>
    </r>
    <r>
      <rPr>
        <vertAlign val="subscript"/>
        <sz val="12"/>
        <rFont val="Arial"/>
        <family val="2"/>
      </rPr>
      <t>2</t>
    </r>
    <r>
      <rPr>
        <sz val="12"/>
        <rFont val="Arial"/>
        <family val="2"/>
      </rPr>
      <t>F</t>
    </r>
    <r>
      <rPr>
        <vertAlign val="subscript"/>
        <sz val="12"/>
        <rFont val="Arial"/>
        <family val="2"/>
      </rPr>
      <t>6</t>
    </r>
    <r>
      <rPr>
        <sz val="12"/>
        <rFont val="Arial"/>
        <family val="2"/>
      </rPr>
      <t xml:space="preserve"> + BPE</t>
    </r>
    <r>
      <rPr>
        <vertAlign val="subscript"/>
        <sz val="12"/>
        <rFont val="Arial"/>
        <family val="2"/>
      </rPr>
      <t>C2F6,c-C4F8</t>
    </r>
    <r>
      <rPr>
        <sz val="12"/>
        <rFont val="Arial"/>
        <family val="2"/>
      </rPr>
      <t xml:space="preserve"> = 66.6+36 = 102.6 Kg</t>
    </r>
  </si>
  <si>
    <r>
      <t>Total Emissions of CF</t>
    </r>
    <r>
      <rPr>
        <vertAlign val="subscript"/>
        <sz val="12"/>
        <rFont val="Arial"/>
        <family val="2"/>
      </rPr>
      <t>4</t>
    </r>
    <r>
      <rPr>
        <sz val="12"/>
        <rFont val="Arial"/>
        <family val="2"/>
      </rPr>
      <t xml:space="preserve"> in Kg = E</t>
    </r>
    <r>
      <rPr>
        <vertAlign val="subscript"/>
        <sz val="12"/>
        <rFont val="Arial"/>
        <family val="2"/>
      </rPr>
      <t>CF4</t>
    </r>
    <r>
      <rPr>
        <sz val="12"/>
        <rFont val="Arial"/>
        <family val="2"/>
      </rPr>
      <t xml:space="preserve"> = Emissions of CF</t>
    </r>
    <r>
      <rPr>
        <vertAlign val="subscript"/>
        <sz val="12"/>
        <rFont val="Arial"/>
        <family val="2"/>
      </rPr>
      <t>4</t>
    </r>
    <r>
      <rPr>
        <sz val="12"/>
        <rFont val="Arial"/>
        <family val="2"/>
      </rPr>
      <t xml:space="preserve"> + BPE</t>
    </r>
    <r>
      <rPr>
        <vertAlign val="subscript"/>
        <sz val="12"/>
        <rFont val="Arial"/>
        <family val="2"/>
      </rPr>
      <t xml:space="preserve">CF4,C2F6 + </t>
    </r>
    <r>
      <rPr>
        <sz val="12"/>
        <rFont val="Arial"/>
        <family val="2"/>
      </rPr>
      <t>BPE</t>
    </r>
    <r>
      <rPr>
        <vertAlign val="subscript"/>
        <sz val="12"/>
        <rFont val="Arial"/>
        <family val="2"/>
      </rPr>
      <t xml:space="preserve">CF4,c-C4F8 </t>
    </r>
    <r>
      <rPr>
        <sz val="12"/>
        <rFont val="Arial"/>
        <family val="2"/>
      </rPr>
      <t>= 63 + 66.6 + 36 = 165.6 Kg</t>
    </r>
  </si>
  <si>
    <r>
      <t>Total Emissions of c-C</t>
    </r>
    <r>
      <rPr>
        <vertAlign val="subscript"/>
        <sz val="12"/>
        <rFont val="Arial"/>
        <family val="2"/>
      </rPr>
      <t>4</t>
    </r>
    <r>
      <rPr>
        <sz val="12"/>
        <rFont val="Arial"/>
        <family val="2"/>
      </rPr>
      <t>F</t>
    </r>
    <r>
      <rPr>
        <vertAlign val="subscript"/>
        <sz val="12"/>
        <rFont val="Arial"/>
        <family val="2"/>
      </rPr>
      <t>8</t>
    </r>
    <r>
      <rPr>
        <sz val="12"/>
        <rFont val="Arial"/>
        <family val="2"/>
      </rPr>
      <t xml:space="preserve"> in Kg = E</t>
    </r>
    <r>
      <rPr>
        <vertAlign val="subscript"/>
        <sz val="12"/>
        <rFont val="Arial"/>
        <family val="2"/>
      </rPr>
      <t>c-C4F8</t>
    </r>
    <r>
      <rPr>
        <sz val="12"/>
        <rFont val="Arial"/>
        <family val="2"/>
      </rPr>
      <t xml:space="preserve"> = Emissions of c-C</t>
    </r>
    <r>
      <rPr>
        <vertAlign val="subscript"/>
        <sz val="12"/>
        <rFont val="Arial"/>
        <family val="2"/>
      </rPr>
      <t>4</t>
    </r>
    <r>
      <rPr>
        <sz val="12"/>
        <rFont val="Arial"/>
        <family val="2"/>
      </rPr>
      <t>F</t>
    </r>
    <r>
      <rPr>
        <vertAlign val="subscript"/>
        <sz val="12"/>
        <rFont val="Arial"/>
        <family val="2"/>
      </rPr>
      <t>8</t>
    </r>
    <r>
      <rPr>
        <sz val="12"/>
        <rFont val="Arial"/>
        <family val="2"/>
      </rPr>
      <t xml:space="preserve"> = 36 Kg</t>
    </r>
  </si>
  <si>
    <t>IVa.</t>
  </si>
  <si>
    <r>
      <t>GHG Emissions in Million Metric Tons of Carbon Dioxide Equivalent (MMT CO</t>
    </r>
    <r>
      <rPr>
        <b/>
        <vertAlign val="subscript"/>
        <sz val="12"/>
        <rFont val="Arial"/>
        <family val="2"/>
      </rPr>
      <t>2</t>
    </r>
    <r>
      <rPr>
        <b/>
        <sz val="12"/>
        <rFont val="Arial"/>
        <family val="2"/>
      </rPr>
      <t>e) Information</t>
    </r>
  </si>
  <si>
    <r>
      <t>Formula for Calculating Emissions in MMT CO</t>
    </r>
    <r>
      <rPr>
        <vertAlign val="subscript"/>
        <sz val="12"/>
        <rFont val="Arial"/>
        <family val="2"/>
      </rPr>
      <t>2</t>
    </r>
    <r>
      <rPr>
        <sz val="12"/>
        <rFont val="Arial"/>
        <family val="2"/>
      </rPr>
      <t>e = ∑(Ei for all facilities(GWP100)/10</t>
    </r>
    <r>
      <rPr>
        <vertAlign val="superscript"/>
        <sz val="12"/>
        <rFont val="Arial"/>
        <family val="2"/>
      </rPr>
      <t>^9</t>
    </r>
    <r>
      <rPr>
        <sz val="12"/>
        <rFont val="Arial"/>
        <family val="2"/>
      </rPr>
      <t>) where i represents the GHG type and GWP100 represents IPCC 100-Year GWP values.  This value does not include the impact of C</t>
    </r>
    <r>
      <rPr>
        <vertAlign val="subscript"/>
        <sz val="12"/>
        <rFont val="Arial"/>
        <family val="2"/>
      </rPr>
      <t>4</t>
    </r>
    <r>
      <rPr>
        <sz val="12"/>
        <rFont val="Arial"/>
        <family val="2"/>
      </rPr>
      <t>F</t>
    </r>
    <r>
      <rPr>
        <vertAlign val="subscript"/>
        <sz val="12"/>
        <rFont val="Arial"/>
        <family val="2"/>
      </rPr>
      <t>8</t>
    </r>
    <r>
      <rPr>
        <sz val="12"/>
        <rFont val="Arial"/>
        <family val="2"/>
      </rPr>
      <t>O, C</t>
    </r>
    <r>
      <rPr>
        <vertAlign val="subscript"/>
        <sz val="12"/>
        <rFont val="Arial"/>
        <family val="2"/>
      </rPr>
      <t>4</t>
    </r>
    <r>
      <rPr>
        <sz val="12"/>
        <rFont val="Arial"/>
        <family val="2"/>
      </rPr>
      <t>F</t>
    </r>
    <r>
      <rPr>
        <vertAlign val="subscript"/>
        <sz val="12"/>
        <rFont val="Arial"/>
        <family val="2"/>
      </rPr>
      <t>6</t>
    </r>
    <r>
      <rPr>
        <sz val="12"/>
        <rFont val="Arial"/>
        <family val="2"/>
      </rPr>
      <t>, and "Other GHGs."</t>
    </r>
  </si>
  <si>
    <r>
      <t>Calculate emissions in MMT CO</t>
    </r>
    <r>
      <rPr>
        <vertAlign val="subscript"/>
        <sz val="12"/>
        <rFont val="Arial"/>
        <family val="2"/>
      </rPr>
      <t>2</t>
    </r>
    <r>
      <rPr>
        <sz val="12"/>
        <rFont val="Arial"/>
        <family val="2"/>
      </rPr>
      <t>e using second assessment IPCC GWP values, except use fourth assessment IPCC GWP value for NF</t>
    </r>
    <r>
      <rPr>
        <vertAlign val="subscript"/>
        <sz val="12"/>
        <rFont val="Arial"/>
        <family val="2"/>
      </rPr>
      <t>3</t>
    </r>
    <r>
      <rPr>
        <sz val="12"/>
        <rFont val="Arial"/>
        <family val="2"/>
      </rPr>
      <t xml:space="preserve">. </t>
    </r>
  </si>
  <si>
    <t>100-Year IPCC GWP Values</t>
  </si>
  <si>
    <t xml:space="preserve">GHG </t>
  </si>
  <si>
    <t>Second Assessment 100-Year IPCC GWP</t>
  </si>
  <si>
    <t>Fourth Assessment 100-Year IPCC GWP</t>
  </si>
  <si>
    <t>---</t>
  </si>
  <si>
    <t>IVb.</t>
  </si>
  <si>
    <r>
      <t>Sample Emissions Calculation Emissions in MMT CO</t>
    </r>
    <r>
      <rPr>
        <b/>
        <vertAlign val="subscript"/>
        <sz val="12"/>
        <rFont val="Arial"/>
        <family val="2"/>
      </rPr>
      <t>2</t>
    </r>
    <r>
      <rPr>
        <b/>
        <sz val="12"/>
        <rFont val="Arial"/>
        <family val="2"/>
      </rPr>
      <t>e for the Etching Process</t>
    </r>
  </si>
  <si>
    <r>
      <t>Emissions in MMT CO</t>
    </r>
    <r>
      <rPr>
        <vertAlign val="subscript"/>
        <sz val="12"/>
        <rFont val="Arial"/>
        <family val="2"/>
      </rPr>
      <t>2</t>
    </r>
    <r>
      <rPr>
        <sz val="12"/>
        <rFont val="Arial"/>
        <family val="2"/>
      </rPr>
      <t>e = ∑Ei(GWP</t>
    </r>
    <r>
      <rPr>
        <vertAlign val="subscript"/>
        <sz val="12"/>
        <rFont val="Arial"/>
        <family val="2"/>
      </rPr>
      <t>100</t>
    </r>
    <r>
      <rPr>
        <sz val="12"/>
        <rFont val="Arial"/>
        <family val="2"/>
      </rPr>
      <t>)</t>
    </r>
    <r>
      <rPr>
        <vertAlign val="subscript"/>
        <sz val="12"/>
        <rFont val="Arial"/>
        <family val="2"/>
      </rPr>
      <t>i</t>
    </r>
    <r>
      <rPr>
        <sz val="12"/>
        <rFont val="Arial"/>
        <family val="2"/>
      </rPr>
      <t>/10</t>
    </r>
    <r>
      <rPr>
        <vertAlign val="superscript"/>
        <sz val="12"/>
        <rFont val="Arial"/>
        <family val="2"/>
      </rPr>
      <t>^9</t>
    </r>
    <r>
      <rPr>
        <sz val="12"/>
        <rFont val="Arial"/>
        <family val="2"/>
      </rPr>
      <t xml:space="preserve"> = (E</t>
    </r>
    <r>
      <rPr>
        <vertAlign val="subscript"/>
        <sz val="12"/>
        <rFont val="Arial"/>
        <family val="2"/>
      </rPr>
      <t>C2F6</t>
    </r>
    <r>
      <rPr>
        <sz val="12"/>
        <rFont val="Arial"/>
        <family val="2"/>
      </rPr>
      <t>(GWP</t>
    </r>
    <r>
      <rPr>
        <vertAlign val="subscript"/>
        <sz val="12"/>
        <rFont val="Arial"/>
        <family val="2"/>
      </rPr>
      <t>100</t>
    </r>
    <r>
      <rPr>
        <sz val="12"/>
        <rFont val="Arial"/>
        <family val="2"/>
      </rPr>
      <t>)</t>
    </r>
    <r>
      <rPr>
        <vertAlign val="subscript"/>
        <sz val="12"/>
        <rFont val="Arial"/>
        <family val="2"/>
      </rPr>
      <t>C2F6</t>
    </r>
    <r>
      <rPr>
        <sz val="12"/>
        <rFont val="Arial"/>
        <family val="2"/>
      </rPr>
      <t>/10^9)+(E</t>
    </r>
    <r>
      <rPr>
        <vertAlign val="subscript"/>
        <sz val="12"/>
        <rFont val="Arial"/>
        <family val="2"/>
      </rPr>
      <t>CF4</t>
    </r>
    <r>
      <rPr>
        <sz val="12"/>
        <rFont val="Arial"/>
        <family val="2"/>
      </rPr>
      <t>(GWP</t>
    </r>
    <r>
      <rPr>
        <vertAlign val="subscript"/>
        <sz val="12"/>
        <rFont val="Arial"/>
        <family val="2"/>
      </rPr>
      <t>100</t>
    </r>
    <r>
      <rPr>
        <sz val="12"/>
        <rFont val="Arial"/>
        <family val="2"/>
      </rPr>
      <t>)</t>
    </r>
    <r>
      <rPr>
        <vertAlign val="subscript"/>
        <sz val="12"/>
        <rFont val="Arial"/>
        <family val="2"/>
      </rPr>
      <t>CF4</t>
    </r>
    <r>
      <rPr>
        <sz val="12"/>
        <rFont val="Arial"/>
        <family val="2"/>
      </rPr>
      <t>/10^9)+(E</t>
    </r>
    <r>
      <rPr>
        <vertAlign val="subscript"/>
        <sz val="12"/>
        <rFont val="Arial"/>
        <family val="2"/>
      </rPr>
      <t>c-C4F8</t>
    </r>
    <r>
      <rPr>
        <sz val="12"/>
        <rFont val="Arial"/>
        <family val="2"/>
      </rPr>
      <t>(GWP</t>
    </r>
    <r>
      <rPr>
        <vertAlign val="subscript"/>
        <sz val="12"/>
        <rFont val="Arial"/>
        <family val="2"/>
      </rPr>
      <t>100</t>
    </r>
    <r>
      <rPr>
        <sz val="12"/>
        <rFont val="Arial"/>
        <family val="2"/>
      </rPr>
      <t>)</t>
    </r>
    <r>
      <rPr>
        <vertAlign val="subscript"/>
        <sz val="12"/>
        <rFont val="Arial"/>
        <family val="2"/>
      </rPr>
      <t>c-C4F8</t>
    </r>
    <r>
      <rPr>
        <sz val="12"/>
        <rFont val="Arial"/>
        <family val="2"/>
      </rPr>
      <t>/10^9) = (102.6(9,200)/10</t>
    </r>
    <r>
      <rPr>
        <vertAlign val="superscript"/>
        <sz val="12"/>
        <rFont val="Arial"/>
        <family val="2"/>
      </rPr>
      <t>^9</t>
    </r>
    <r>
      <rPr>
        <sz val="12"/>
        <rFont val="Arial"/>
        <family val="2"/>
      </rPr>
      <t>)</t>
    </r>
    <r>
      <rPr>
        <vertAlign val="superscript"/>
        <sz val="12"/>
        <rFont val="Arial"/>
        <family val="2"/>
      </rPr>
      <t xml:space="preserve"> + </t>
    </r>
    <r>
      <rPr>
        <sz val="12"/>
        <rFont val="Arial"/>
        <family val="2"/>
      </rPr>
      <t>(165.6(6,500)/10^9) +(36(8,700)/10^9)= ((943,920/10^9) + (1,076,400/10^9) + (313,200/10^9)) = 0.0023 MMT CO</t>
    </r>
    <r>
      <rPr>
        <vertAlign val="subscript"/>
        <sz val="12"/>
        <rFont val="Arial"/>
        <family val="2"/>
      </rPr>
      <t>2</t>
    </r>
    <r>
      <rPr>
        <sz val="12"/>
        <rFont val="Arial"/>
        <family val="2"/>
      </rPr>
      <t>e
     Where E</t>
    </r>
    <r>
      <rPr>
        <vertAlign val="subscript"/>
        <sz val="12"/>
        <rFont val="Arial"/>
        <family val="2"/>
      </rPr>
      <t>C2F6</t>
    </r>
    <r>
      <rPr>
        <sz val="12"/>
        <rFont val="Arial"/>
        <family val="2"/>
      </rPr>
      <t xml:space="preserve"> = Emissions of C</t>
    </r>
    <r>
      <rPr>
        <vertAlign val="subscript"/>
        <sz val="12"/>
        <rFont val="Arial"/>
        <family val="2"/>
      </rPr>
      <t>2</t>
    </r>
    <r>
      <rPr>
        <sz val="12"/>
        <rFont val="Arial"/>
        <family val="2"/>
      </rPr>
      <t>F</t>
    </r>
    <r>
      <rPr>
        <vertAlign val="subscript"/>
        <sz val="12"/>
        <rFont val="Arial"/>
        <family val="2"/>
      </rPr>
      <t>6</t>
    </r>
    <r>
      <rPr>
        <sz val="12"/>
        <rFont val="Arial"/>
        <family val="2"/>
      </rPr>
      <t xml:space="preserve"> in Kg +BPE</t>
    </r>
    <r>
      <rPr>
        <vertAlign val="subscript"/>
        <sz val="12"/>
        <rFont val="Arial"/>
        <family val="2"/>
      </rPr>
      <t>C2F6,i</t>
    </r>
    <r>
      <rPr>
        <sz val="12"/>
        <rFont val="Arial"/>
        <family val="2"/>
      </rPr>
      <t xml:space="preserve"> = 102.6 (Calculated using IPCC Tier 2b Methodology, See section IIIb, the sample calculation above)
                E</t>
    </r>
    <r>
      <rPr>
        <vertAlign val="subscript"/>
        <sz val="12"/>
        <rFont val="Arial"/>
        <family val="2"/>
      </rPr>
      <t>CF4</t>
    </r>
    <r>
      <rPr>
        <sz val="12"/>
        <rFont val="Arial"/>
        <family val="2"/>
      </rPr>
      <t xml:space="preserve"> = Emissions of CF</t>
    </r>
    <r>
      <rPr>
        <vertAlign val="subscript"/>
        <sz val="12"/>
        <rFont val="Arial"/>
        <family val="2"/>
      </rPr>
      <t>4</t>
    </r>
    <r>
      <rPr>
        <sz val="12"/>
        <rFont val="Arial"/>
        <family val="2"/>
      </rPr>
      <t xml:space="preserve"> in Kg + BPE</t>
    </r>
    <r>
      <rPr>
        <vertAlign val="subscript"/>
        <sz val="12"/>
        <rFont val="Arial"/>
        <family val="2"/>
      </rPr>
      <t>CF4,i</t>
    </r>
    <r>
      <rPr>
        <sz val="12"/>
        <rFont val="Arial"/>
        <family val="2"/>
      </rPr>
      <t xml:space="preserve"> = 165.6 
                E</t>
    </r>
    <r>
      <rPr>
        <vertAlign val="subscript"/>
        <sz val="12"/>
        <rFont val="Arial"/>
        <family val="2"/>
      </rPr>
      <t xml:space="preserve">c-C4F8 </t>
    </r>
    <r>
      <rPr>
        <sz val="12"/>
        <rFont val="Arial"/>
        <family val="2"/>
      </rPr>
      <t>= Emissions of c-C</t>
    </r>
    <r>
      <rPr>
        <vertAlign val="subscript"/>
        <sz val="12"/>
        <rFont val="Arial"/>
        <family val="2"/>
      </rPr>
      <t>4</t>
    </r>
    <r>
      <rPr>
        <sz val="12"/>
        <rFont val="Arial"/>
        <family val="2"/>
      </rPr>
      <t>F</t>
    </r>
    <r>
      <rPr>
        <vertAlign val="subscript"/>
        <sz val="12"/>
        <rFont val="Arial"/>
        <family val="2"/>
      </rPr>
      <t>8</t>
    </r>
    <r>
      <rPr>
        <sz val="12"/>
        <rFont val="Arial"/>
        <family val="2"/>
      </rPr>
      <t xml:space="preserve"> in Kg</t>
    </r>
    <r>
      <rPr>
        <vertAlign val="subscript"/>
        <sz val="12"/>
        <rFont val="Arial"/>
        <family val="2"/>
      </rPr>
      <t xml:space="preserve"> 
                     </t>
    </r>
    <r>
      <rPr>
        <sz val="12"/>
        <rFont val="Arial"/>
        <family val="2"/>
      </rPr>
      <t>GWP</t>
    </r>
    <r>
      <rPr>
        <vertAlign val="subscript"/>
        <sz val="12"/>
        <rFont val="Arial"/>
        <family val="2"/>
      </rPr>
      <t>100</t>
    </r>
    <r>
      <rPr>
        <sz val="12"/>
        <rFont val="Arial"/>
        <family val="2"/>
      </rPr>
      <t xml:space="preserve"> for C</t>
    </r>
    <r>
      <rPr>
        <vertAlign val="subscript"/>
        <sz val="12"/>
        <rFont val="Arial"/>
        <family val="2"/>
      </rPr>
      <t>2</t>
    </r>
    <r>
      <rPr>
        <sz val="12"/>
        <rFont val="Arial"/>
        <family val="2"/>
      </rPr>
      <t>F</t>
    </r>
    <r>
      <rPr>
        <vertAlign val="subscript"/>
        <sz val="12"/>
        <rFont val="Arial"/>
        <family val="2"/>
      </rPr>
      <t>6</t>
    </r>
    <r>
      <rPr>
        <sz val="12"/>
        <rFont val="Arial"/>
        <family val="2"/>
      </rPr>
      <t xml:space="preserve"> = 9,200 (Second Assessment 100-Year IPCC GWP value)
                GWP</t>
    </r>
    <r>
      <rPr>
        <vertAlign val="subscript"/>
        <sz val="12"/>
        <rFont val="Arial"/>
        <family val="2"/>
      </rPr>
      <t>100</t>
    </r>
    <r>
      <rPr>
        <sz val="12"/>
        <rFont val="Arial"/>
        <family val="2"/>
      </rPr>
      <t xml:space="preserve"> for CF</t>
    </r>
    <r>
      <rPr>
        <vertAlign val="subscript"/>
        <sz val="12"/>
        <rFont val="Arial"/>
        <family val="2"/>
      </rPr>
      <t>4</t>
    </r>
    <r>
      <rPr>
        <sz val="12"/>
        <rFont val="Arial"/>
        <family val="2"/>
      </rPr>
      <t xml:space="preserve"> = 6,500 (Second Assessment 100-Year IPCC GWP value)
                GWP</t>
    </r>
    <r>
      <rPr>
        <vertAlign val="subscript"/>
        <sz val="12"/>
        <rFont val="Arial"/>
        <family val="2"/>
      </rPr>
      <t>100</t>
    </r>
    <r>
      <rPr>
        <sz val="12"/>
        <rFont val="Arial"/>
        <family val="2"/>
      </rPr>
      <t xml:space="preserve"> for c-C</t>
    </r>
    <r>
      <rPr>
        <vertAlign val="subscript"/>
        <sz val="12"/>
        <rFont val="Arial"/>
        <family val="2"/>
      </rPr>
      <t>4</t>
    </r>
    <r>
      <rPr>
        <sz val="12"/>
        <rFont val="Arial"/>
        <family val="2"/>
      </rPr>
      <t>F</t>
    </r>
    <r>
      <rPr>
        <vertAlign val="subscript"/>
        <sz val="12"/>
        <rFont val="Arial"/>
        <family val="2"/>
      </rPr>
      <t>8</t>
    </r>
    <r>
      <rPr>
        <sz val="12"/>
        <rFont val="Arial"/>
        <family val="2"/>
      </rPr>
      <t xml:space="preserve"> = 8,700 (Second Assessment 100-Year IPCC GWP value)                
                10</t>
    </r>
    <r>
      <rPr>
        <vertAlign val="superscript"/>
        <sz val="12"/>
        <rFont val="Arial"/>
        <family val="2"/>
      </rPr>
      <t>^9</t>
    </r>
    <r>
      <rPr>
        <sz val="12"/>
        <rFont val="Arial"/>
        <family val="2"/>
      </rPr>
      <t xml:space="preserve"> = the number of kilograms per million metric ton</t>
    </r>
  </si>
  <si>
    <t>V.</t>
  </si>
  <si>
    <r>
      <rPr>
        <sz val="9"/>
        <rFont val="Arial"/>
        <family val="2"/>
      </rPr>
      <t xml:space="preserve">State of California
California Environmental Protection Agency
California Air Resources Board
</t>
    </r>
    <r>
      <rPr>
        <b/>
        <sz val="12"/>
        <rFont val="Arial"/>
        <family val="2"/>
      </rPr>
      <t xml:space="preserve">2022 Emissions Estimate Calculator for Semiconductor Operations for 2022 - 2027 Calendar Years 
</t>
    </r>
    <r>
      <rPr>
        <sz val="9"/>
        <rFont val="Arial"/>
        <family val="2"/>
      </rPr>
      <t>RD/OGGMB-005 (New 02/2025) Sheet 15 of 15</t>
    </r>
  </si>
  <si>
    <t xml:space="preserve">Wafers Processed and Emissions Summary for a Reporting Period </t>
  </si>
  <si>
    <t>Wafers Processed in Square Centimeters</t>
  </si>
  <si>
    <r>
      <t>Emissions Per Sq Cm 
(Kg CO</t>
    </r>
    <r>
      <rPr>
        <b/>
        <vertAlign val="subscript"/>
        <sz val="12"/>
        <rFont val="Arial"/>
        <family val="2"/>
      </rPr>
      <t>2</t>
    </r>
    <r>
      <rPr>
        <b/>
        <sz val="12"/>
        <rFont val="Arial"/>
        <family val="2"/>
      </rPr>
      <t>e/Sq Cm)</t>
    </r>
  </si>
  <si>
    <t>Per Reporting Period</t>
  </si>
  <si>
    <t xml:space="preserve">Etching Process
</t>
  </si>
  <si>
    <t xml:space="preserve">CVD Cleaning Process
</t>
  </si>
  <si>
    <t>Etch + CVD</t>
  </si>
  <si>
    <t>CVD Cleaning Process</t>
  </si>
  <si>
    <t>Both Etch and CVD Cleaning Processes</t>
  </si>
  <si>
    <t>I.  Wafer Info</t>
  </si>
  <si>
    <t>A. Round Shaped - Wafer Size and Number of Wafers Processed for a Given Wafer Size</t>
  </si>
  <si>
    <t>Wafer Size and Number of Wafers Processed for a Given Wafer Size</t>
  </si>
  <si>
    <t>150 mm</t>
  </si>
  <si>
    <t>200 mm</t>
  </si>
  <si>
    <t>300 mm</t>
  </si>
  <si>
    <t>B. Wafer Area Processed Calculation for a Round Shaped Wafer</t>
  </si>
  <si>
    <t>Wafer Size in Millimeters</t>
  </si>
  <si>
    <t>Step 1</t>
  </si>
  <si>
    <r>
      <t>r</t>
    </r>
    <r>
      <rPr>
        <b/>
        <vertAlign val="subscript"/>
        <sz val="12"/>
        <rFont val="Arial"/>
        <family val="2"/>
      </rPr>
      <t>n</t>
    </r>
    <r>
      <rPr>
        <b/>
        <vertAlign val="superscript"/>
        <sz val="12"/>
        <rFont val="Arial"/>
        <family val="2"/>
      </rPr>
      <t>2</t>
    </r>
  </si>
  <si>
    <t>Step 2</t>
  </si>
  <si>
    <r>
      <t>(π*r</t>
    </r>
    <r>
      <rPr>
        <b/>
        <vertAlign val="subscript"/>
        <sz val="12"/>
        <rFont val="Arial"/>
        <family val="2"/>
      </rPr>
      <t>n</t>
    </r>
    <r>
      <rPr>
        <b/>
        <vertAlign val="superscript"/>
        <sz val="12"/>
        <rFont val="Arial"/>
        <family val="2"/>
      </rPr>
      <t>2</t>
    </r>
    <r>
      <rPr>
        <b/>
        <sz val="12"/>
        <rFont val="Arial"/>
        <family val="2"/>
      </rPr>
      <t>)/100</t>
    </r>
  </si>
  <si>
    <t>Step 3</t>
  </si>
  <si>
    <r>
      <t>[((π*r</t>
    </r>
    <r>
      <rPr>
        <b/>
        <vertAlign val="subscript"/>
        <sz val="12"/>
        <rFont val="Arial"/>
        <family val="2"/>
      </rPr>
      <t>n</t>
    </r>
    <r>
      <rPr>
        <b/>
        <vertAlign val="superscript"/>
        <sz val="12"/>
        <rFont val="Arial"/>
        <family val="2"/>
      </rPr>
      <t>2</t>
    </r>
    <r>
      <rPr>
        <b/>
        <sz val="12"/>
        <rFont val="Arial"/>
        <family val="2"/>
      </rPr>
      <t>)/100)(Wf</t>
    </r>
    <r>
      <rPr>
        <b/>
        <vertAlign val="subscript"/>
        <sz val="12"/>
        <rFont val="Arial"/>
        <family val="2"/>
      </rPr>
      <t>n</t>
    </r>
    <r>
      <rPr>
        <b/>
        <sz val="12"/>
        <rFont val="Arial"/>
        <family val="2"/>
      </rPr>
      <t>)]</t>
    </r>
  </si>
  <si>
    <t>Step 4</t>
  </si>
  <si>
    <r>
      <t>∑ [((π*r</t>
    </r>
    <r>
      <rPr>
        <b/>
        <vertAlign val="subscript"/>
        <sz val="12"/>
        <rFont val="Arial"/>
        <family val="2"/>
      </rPr>
      <t>n</t>
    </r>
    <r>
      <rPr>
        <b/>
        <vertAlign val="superscript"/>
        <sz val="12"/>
        <rFont val="Arial"/>
        <family val="2"/>
      </rPr>
      <t>2</t>
    </r>
    <r>
      <rPr>
        <b/>
        <sz val="12"/>
        <rFont val="Arial"/>
        <family val="2"/>
      </rPr>
      <t>)/100)(Wf</t>
    </r>
    <r>
      <rPr>
        <b/>
        <vertAlign val="subscript"/>
        <sz val="12"/>
        <rFont val="Arial"/>
        <family val="2"/>
      </rPr>
      <t>n</t>
    </r>
    <r>
      <rPr>
        <b/>
        <sz val="12"/>
        <rFont val="Arial"/>
        <family val="2"/>
      </rPr>
      <t>)]</t>
    </r>
  </si>
  <si>
    <t>Footnotes:</t>
  </si>
  <si>
    <t>(a)</t>
  </si>
  <si>
    <t>If processes more than one "Other Size" wafers,  please include the additional "Other Size" wafers in the wafers processed calculation steps.</t>
  </si>
  <si>
    <r>
      <t>Round Shaped Wafers Processed in Square Centimeters = ∑ [((π*r</t>
    </r>
    <r>
      <rPr>
        <vertAlign val="subscript"/>
        <sz val="12"/>
        <rFont val="Arial"/>
        <family val="2"/>
      </rPr>
      <t>n</t>
    </r>
    <r>
      <rPr>
        <vertAlign val="superscript"/>
        <sz val="12"/>
        <rFont val="Arial"/>
        <family val="2"/>
      </rPr>
      <t>2</t>
    </r>
    <r>
      <rPr>
        <sz val="12"/>
        <rFont val="Arial"/>
        <family val="2"/>
      </rPr>
      <t>)/100)(Wf</t>
    </r>
    <r>
      <rPr>
        <vertAlign val="subscript"/>
        <sz val="12"/>
        <rFont val="Arial"/>
        <family val="2"/>
      </rPr>
      <t>n</t>
    </r>
    <r>
      <rPr>
        <sz val="12"/>
        <rFont val="Arial"/>
        <family val="2"/>
      </rPr>
      <t>)]
     Where:
     π = 3.14159
     r</t>
    </r>
    <r>
      <rPr>
        <vertAlign val="subscript"/>
        <sz val="12"/>
        <rFont val="Arial"/>
        <family val="2"/>
      </rPr>
      <t>n</t>
    </r>
    <r>
      <rPr>
        <sz val="12"/>
        <rFont val="Arial"/>
        <family val="2"/>
      </rPr>
      <t xml:space="preserve"> = radius, or one half the diameter, in millimeters of a given size wafer
     n = size of wafer in millimeters
     100 = the number of square millimeters per square centimeter
     Wf</t>
    </r>
    <r>
      <rPr>
        <vertAlign val="subscript"/>
        <sz val="12"/>
        <rFont val="Arial"/>
        <family val="2"/>
      </rPr>
      <t>n</t>
    </r>
    <r>
      <rPr>
        <sz val="12"/>
        <rFont val="Arial"/>
        <family val="2"/>
      </rPr>
      <t xml:space="preserve"> = the number of wafers of a given size wafer processed in the calendar reporting year</t>
    </r>
  </si>
  <si>
    <t>C. Rectangular Shaped - Wafer Size and Number of Wafers Processed for a Given Wafer Size</t>
  </si>
  <si>
    <t>D. Wafer Area Processed Calculation for a Rectangular Shaped Wafer</t>
  </si>
  <si>
    <t>Size 1 (mm)</t>
  </si>
  <si>
    <t>Size 2 (mm)</t>
  </si>
  <si>
    <t>Size 3 (mm)</t>
  </si>
  <si>
    <t>Size 4 (mm)</t>
  </si>
  <si>
    <t>Size 5 (mm)</t>
  </si>
  <si>
    <t>Size 6 (mm)</t>
  </si>
  <si>
    <t>Size 7 (mm)</t>
  </si>
  <si>
    <t>Size 8 (mm)</t>
  </si>
  <si>
    <t>Size 9 (mm)</t>
  </si>
  <si>
    <t>Size 10 (mm)</t>
  </si>
  <si>
    <r>
      <t>L</t>
    </r>
    <r>
      <rPr>
        <b/>
        <vertAlign val="subscript"/>
        <sz val="12"/>
        <rFont val="Arial"/>
        <family val="2"/>
      </rPr>
      <t>n</t>
    </r>
    <r>
      <rPr>
        <b/>
        <sz val="12"/>
        <rFont val="Arial"/>
        <family val="2"/>
      </rPr>
      <t>*W</t>
    </r>
    <r>
      <rPr>
        <b/>
        <vertAlign val="subscript"/>
        <sz val="12"/>
        <rFont val="Arial"/>
        <family val="2"/>
      </rPr>
      <t>n</t>
    </r>
  </si>
  <si>
    <r>
      <t>(L</t>
    </r>
    <r>
      <rPr>
        <b/>
        <vertAlign val="subscript"/>
        <sz val="12"/>
        <rFont val="Arial"/>
        <family val="2"/>
      </rPr>
      <t>n</t>
    </r>
    <r>
      <rPr>
        <b/>
        <sz val="12"/>
        <rFont val="Arial"/>
        <family val="2"/>
      </rPr>
      <t>*W</t>
    </r>
    <r>
      <rPr>
        <b/>
        <vertAlign val="subscript"/>
        <sz val="12"/>
        <rFont val="Arial"/>
        <family val="2"/>
      </rPr>
      <t>n</t>
    </r>
    <r>
      <rPr>
        <b/>
        <sz val="12"/>
        <rFont val="Arial"/>
        <family val="2"/>
      </rPr>
      <t>)/100</t>
    </r>
  </si>
  <si>
    <r>
      <t>[((L</t>
    </r>
    <r>
      <rPr>
        <b/>
        <vertAlign val="subscript"/>
        <sz val="12"/>
        <rFont val="Arial"/>
        <family val="2"/>
      </rPr>
      <t>n</t>
    </r>
    <r>
      <rPr>
        <b/>
        <sz val="12"/>
        <rFont val="Arial"/>
        <family val="2"/>
      </rPr>
      <t>*W</t>
    </r>
    <r>
      <rPr>
        <b/>
        <vertAlign val="subscript"/>
        <sz val="12"/>
        <rFont val="Arial"/>
        <family val="2"/>
      </rPr>
      <t>n</t>
    </r>
    <r>
      <rPr>
        <b/>
        <sz val="12"/>
        <rFont val="Arial"/>
        <family val="2"/>
      </rPr>
      <t>)/100)(Wf</t>
    </r>
    <r>
      <rPr>
        <b/>
        <vertAlign val="subscript"/>
        <sz val="12"/>
        <rFont val="Arial"/>
        <family val="2"/>
      </rPr>
      <t>n</t>
    </r>
    <r>
      <rPr>
        <b/>
        <sz val="12"/>
        <rFont val="Arial"/>
        <family val="2"/>
      </rPr>
      <t>)]</t>
    </r>
  </si>
  <si>
    <r>
      <t>∑ [((L</t>
    </r>
    <r>
      <rPr>
        <b/>
        <vertAlign val="subscript"/>
        <sz val="12"/>
        <rFont val="Arial"/>
        <family val="2"/>
      </rPr>
      <t>n</t>
    </r>
    <r>
      <rPr>
        <b/>
        <sz val="12"/>
        <rFont val="Arial"/>
        <family val="2"/>
      </rPr>
      <t>*W</t>
    </r>
    <r>
      <rPr>
        <b/>
        <vertAlign val="subscript"/>
        <sz val="12"/>
        <rFont val="Arial"/>
        <family val="2"/>
      </rPr>
      <t>n</t>
    </r>
    <r>
      <rPr>
        <b/>
        <sz val="12"/>
        <rFont val="Arial"/>
        <family val="2"/>
      </rPr>
      <t>)/100)(Wf</t>
    </r>
    <r>
      <rPr>
        <b/>
        <vertAlign val="subscript"/>
        <sz val="12"/>
        <rFont val="Arial"/>
        <family val="2"/>
      </rPr>
      <t>n</t>
    </r>
    <r>
      <rPr>
        <b/>
        <sz val="12"/>
        <rFont val="Arial"/>
        <family val="2"/>
      </rPr>
      <t>)]</t>
    </r>
  </si>
  <si>
    <t>Rectangular Shaped Wafers Processed in Square Centimeters = ∑ [((Ln*Wn)/100)(Wfn)]
     Where:
     Ln = length, in millimeters of a given size wafer
     Wn = width, in millimeters of a given size wafer
     n = size of wafer in millimeters
     100 = the number of square millimeters per square centimeter
     Wfn = the number of wafers of a given size processed in the calendar reporting year</t>
  </si>
  <si>
    <t>E. Square Shaped - Wafer Size and Number of Wafers Processed for a Given Wafer Size</t>
  </si>
  <si>
    <t>F. Wafer Area Processed Calculation for a Square Shaped Wafer</t>
  </si>
  <si>
    <r>
      <t>S</t>
    </r>
    <r>
      <rPr>
        <b/>
        <vertAlign val="subscript"/>
        <sz val="12"/>
        <rFont val="Arial"/>
        <family val="2"/>
      </rPr>
      <t>n</t>
    </r>
    <r>
      <rPr>
        <b/>
        <vertAlign val="superscript"/>
        <sz val="12"/>
        <rFont val="Arial"/>
        <family val="2"/>
      </rPr>
      <t>2</t>
    </r>
  </si>
  <si>
    <r>
      <t>(S</t>
    </r>
    <r>
      <rPr>
        <b/>
        <vertAlign val="subscript"/>
        <sz val="12"/>
        <rFont val="Arial"/>
        <family val="2"/>
      </rPr>
      <t>n</t>
    </r>
    <r>
      <rPr>
        <b/>
        <vertAlign val="superscript"/>
        <sz val="12"/>
        <rFont val="Arial"/>
        <family val="2"/>
      </rPr>
      <t>2</t>
    </r>
    <r>
      <rPr>
        <b/>
        <sz val="12"/>
        <rFont val="Arial"/>
        <family val="2"/>
      </rPr>
      <t>)/100</t>
    </r>
  </si>
  <si>
    <r>
      <t>[((S</t>
    </r>
    <r>
      <rPr>
        <b/>
        <vertAlign val="subscript"/>
        <sz val="12"/>
        <rFont val="Arial"/>
        <family val="2"/>
      </rPr>
      <t>n</t>
    </r>
    <r>
      <rPr>
        <b/>
        <vertAlign val="superscript"/>
        <sz val="12"/>
        <rFont val="Arial"/>
        <family val="2"/>
      </rPr>
      <t>2</t>
    </r>
    <r>
      <rPr>
        <b/>
        <sz val="12"/>
        <rFont val="Arial"/>
        <family val="2"/>
      </rPr>
      <t>)/100)(Wf</t>
    </r>
    <r>
      <rPr>
        <b/>
        <vertAlign val="subscript"/>
        <sz val="12"/>
        <rFont val="Arial"/>
        <family val="2"/>
      </rPr>
      <t>n</t>
    </r>
    <r>
      <rPr>
        <b/>
        <sz val="12"/>
        <rFont val="Arial"/>
        <family val="2"/>
      </rPr>
      <t>)]</t>
    </r>
  </si>
  <si>
    <r>
      <t>∑ [((S</t>
    </r>
    <r>
      <rPr>
        <b/>
        <vertAlign val="subscript"/>
        <sz val="12"/>
        <rFont val="Arial"/>
        <family val="2"/>
      </rPr>
      <t>n</t>
    </r>
    <r>
      <rPr>
        <b/>
        <vertAlign val="superscript"/>
        <sz val="12"/>
        <rFont val="Arial"/>
        <family val="2"/>
      </rPr>
      <t>2</t>
    </r>
    <r>
      <rPr>
        <b/>
        <sz val="12"/>
        <rFont val="Arial"/>
        <family val="2"/>
      </rPr>
      <t>)/100)(Wf</t>
    </r>
    <r>
      <rPr>
        <b/>
        <vertAlign val="subscript"/>
        <sz val="12"/>
        <rFont val="Arial"/>
        <family val="2"/>
      </rPr>
      <t>n</t>
    </r>
    <r>
      <rPr>
        <b/>
        <sz val="12"/>
        <rFont val="Arial"/>
        <family val="2"/>
      </rPr>
      <t>)]</t>
    </r>
  </si>
  <si>
    <r>
      <t>Square Shaped Wafers Processed in Square Centimeters = ∑ [((S</t>
    </r>
    <r>
      <rPr>
        <vertAlign val="subscript"/>
        <sz val="12"/>
        <rFont val="Arial"/>
        <family val="2"/>
      </rPr>
      <t>n</t>
    </r>
    <r>
      <rPr>
        <sz val="12"/>
        <rFont val="Arial"/>
        <family val="2"/>
      </rPr>
      <t>)</t>
    </r>
    <r>
      <rPr>
        <vertAlign val="superscript"/>
        <sz val="12"/>
        <rFont val="Arial"/>
        <family val="2"/>
      </rPr>
      <t>2</t>
    </r>
    <r>
      <rPr>
        <sz val="12"/>
        <rFont val="Arial"/>
        <family val="2"/>
      </rPr>
      <t>/100)(Wf</t>
    </r>
    <r>
      <rPr>
        <vertAlign val="subscript"/>
        <sz val="12"/>
        <rFont val="Arial"/>
        <family val="2"/>
      </rPr>
      <t>n</t>
    </r>
    <r>
      <rPr>
        <sz val="12"/>
        <rFont val="Arial"/>
        <family val="2"/>
      </rPr>
      <t>)]
     Where:
     S</t>
    </r>
    <r>
      <rPr>
        <vertAlign val="subscript"/>
        <sz val="12"/>
        <rFont val="Arial"/>
        <family val="2"/>
      </rPr>
      <t>n</t>
    </r>
    <r>
      <rPr>
        <sz val="12"/>
        <rFont val="Arial"/>
        <family val="2"/>
      </rPr>
      <t xml:space="preserve"> = a side, in millimeters of a given size wafer
     n = size of wafer in millimeters
     100 = the number of square millimeters per square centimeter
     Wf</t>
    </r>
    <r>
      <rPr>
        <vertAlign val="subscript"/>
        <sz val="12"/>
        <rFont val="Arial"/>
        <family val="2"/>
      </rPr>
      <t>n</t>
    </r>
    <r>
      <rPr>
        <sz val="12"/>
        <rFont val="Arial"/>
        <family val="2"/>
      </rPr>
      <t xml:space="preserve"> = the number of wafers of a given size processed in the calendar reporting year</t>
    </r>
  </si>
  <si>
    <t>II. GHG Use</t>
  </si>
  <si>
    <t>Kg of GHG Used in Etching</t>
  </si>
  <si>
    <t>Kg of GHG Used in CVD Cleaning</t>
  </si>
  <si>
    <t>Total Kg of GHG Used</t>
  </si>
  <si>
    <t>III. Abatement Info</t>
  </si>
  <si>
    <t>Facility Specific Abatement Info - Percent of GHG Abated in Etching Process</t>
  </si>
  <si>
    <t>Percent of GHG Abated in CVD Chamber Cleaning Process</t>
  </si>
  <si>
    <r>
      <t>C</t>
    </r>
    <r>
      <rPr>
        <b/>
        <vertAlign val="subscript"/>
        <sz val="12"/>
        <color indexed="8"/>
        <rFont val="Arial"/>
        <family val="2"/>
      </rPr>
      <t>2</t>
    </r>
    <r>
      <rPr>
        <b/>
        <sz val="12"/>
        <color indexed="8"/>
        <rFont val="Arial"/>
        <family val="2"/>
      </rPr>
      <t>F</t>
    </r>
    <r>
      <rPr>
        <b/>
        <vertAlign val="subscript"/>
        <sz val="12"/>
        <color indexed="8"/>
        <rFont val="Arial"/>
        <family val="2"/>
      </rPr>
      <t>6</t>
    </r>
  </si>
  <si>
    <r>
      <t>C</t>
    </r>
    <r>
      <rPr>
        <b/>
        <vertAlign val="subscript"/>
        <sz val="12"/>
        <color indexed="8"/>
        <rFont val="Arial"/>
        <family val="2"/>
      </rPr>
      <t>3</t>
    </r>
    <r>
      <rPr>
        <b/>
        <sz val="12"/>
        <color indexed="8"/>
        <rFont val="Arial"/>
        <family val="2"/>
      </rPr>
      <t>F</t>
    </r>
    <r>
      <rPr>
        <b/>
        <vertAlign val="subscript"/>
        <sz val="12"/>
        <color indexed="8"/>
        <rFont val="Arial"/>
        <family val="2"/>
      </rPr>
      <t>8</t>
    </r>
  </si>
  <si>
    <r>
      <t>CF</t>
    </r>
    <r>
      <rPr>
        <b/>
        <vertAlign val="subscript"/>
        <sz val="12"/>
        <color indexed="8"/>
        <rFont val="Arial"/>
        <family val="2"/>
      </rPr>
      <t>4</t>
    </r>
  </si>
  <si>
    <r>
      <t>CHF</t>
    </r>
    <r>
      <rPr>
        <b/>
        <vertAlign val="subscript"/>
        <sz val="12"/>
        <color indexed="8"/>
        <rFont val="Arial"/>
        <family val="2"/>
      </rPr>
      <t>3</t>
    </r>
  </si>
  <si>
    <r>
      <t>C</t>
    </r>
    <r>
      <rPr>
        <b/>
        <vertAlign val="subscript"/>
        <sz val="12"/>
        <color indexed="8"/>
        <rFont val="Arial"/>
        <family val="2"/>
      </rPr>
      <t>4</t>
    </r>
    <r>
      <rPr>
        <b/>
        <sz val="12"/>
        <color indexed="8"/>
        <rFont val="Arial"/>
        <family val="2"/>
      </rPr>
      <t>F</t>
    </r>
    <r>
      <rPr>
        <b/>
        <vertAlign val="subscript"/>
        <sz val="12"/>
        <color indexed="8"/>
        <rFont val="Arial"/>
        <family val="2"/>
      </rPr>
      <t>8</t>
    </r>
  </si>
  <si>
    <r>
      <t>C</t>
    </r>
    <r>
      <rPr>
        <b/>
        <vertAlign val="subscript"/>
        <sz val="12"/>
        <color indexed="8"/>
        <rFont val="Arial"/>
        <family val="2"/>
      </rPr>
      <t>4</t>
    </r>
    <r>
      <rPr>
        <b/>
        <sz val="12"/>
        <color indexed="8"/>
        <rFont val="Arial"/>
        <family val="2"/>
      </rPr>
      <t>F</t>
    </r>
    <r>
      <rPr>
        <b/>
        <vertAlign val="subscript"/>
        <sz val="12"/>
        <color indexed="8"/>
        <rFont val="Arial"/>
        <family val="2"/>
      </rPr>
      <t>8</t>
    </r>
    <r>
      <rPr>
        <b/>
        <sz val="12"/>
        <color indexed="8"/>
        <rFont val="Arial"/>
        <family val="2"/>
      </rPr>
      <t>O</t>
    </r>
  </si>
  <si>
    <r>
      <t>C</t>
    </r>
    <r>
      <rPr>
        <b/>
        <vertAlign val="subscript"/>
        <sz val="12"/>
        <color indexed="8"/>
        <rFont val="Arial"/>
        <family val="2"/>
      </rPr>
      <t>4</t>
    </r>
    <r>
      <rPr>
        <b/>
        <sz val="12"/>
        <color indexed="8"/>
        <rFont val="Arial"/>
        <family val="2"/>
      </rPr>
      <t>F</t>
    </r>
    <r>
      <rPr>
        <b/>
        <vertAlign val="subscript"/>
        <sz val="12"/>
        <color indexed="8"/>
        <rFont val="Arial"/>
        <family val="2"/>
      </rPr>
      <t>6</t>
    </r>
  </si>
  <si>
    <r>
      <t>NF</t>
    </r>
    <r>
      <rPr>
        <b/>
        <vertAlign val="subscript"/>
        <sz val="12"/>
        <color indexed="8"/>
        <rFont val="Arial"/>
        <family val="2"/>
      </rPr>
      <t>3</t>
    </r>
  </si>
  <si>
    <r>
      <t>SF</t>
    </r>
    <r>
      <rPr>
        <b/>
        <vertAlign val="subscript"/>
        <sz val="12"/>
        <color indexed="8"/>
        <rFont val="Arial"/>
        <family val="2"/>
      </rPr>
      <t>6</t>
    </r>
  </si>
  <si>
    <r>
      <t>CH</t>
    </r>
    <r>
      <rPr>
        <b/>
        <vertAlign val="subscript"/>
        <sz val="12"/>
        <color indexed="8"/>
        <rFont val="Arial"/>
        <family val="2"/>
      </rPr>
      <t>2</t>
    </r>
    <r>
      <rPr>
        <b/>
        <sz val="12"/>
        <color indexed="8"/>
        <rFont val="Arial"/>
        <family val="2"/>
      </rPr>
      <t>F</t>
    </r>
    <r>
      <rPr>
        <b/>
        <vertAlign val="subscript"/>
        <sz val="12"/>
        <color indexed="8"/>
        <rFont val="Arial"/>
        <family val="2"/>
      </rPr>
      <t>2</t>
    </r>
  </si>
  <si>
    <r>
      <t>C</t>
    </r>
    <r>
      <rPr>
        <b/>
        <vertAlign val="subscript"/>
        <sz val="12"/>
        <color indexed="8"/>
        <rFont val="Arial"/>
        <family val="2"/>
      </rPr>
      <t>5</t>
    </r>
    <r>
      <rPr>
        <b/>
        <sz val="12"/>
        <color indexed="8"/>
        <rFont val="Arial"/>
        <family val="2"/>
      </rPr>
      <t>F</t>
    </r>
    <r>
      <rPr>
        <b/>
        <vertAlign val="subscript"/>
        <sz val="12"/>
        <color indexed="8"/>
        <rFont val="Arial"/>
        <family val="2"/>
      </rPr>
      <t>8</t>
    </r>
  </si>
  <si>
    <r>
      <t>COF</t>
    </r>
    <r>
      <rPr>
        <b/>
        <vertAlign val="subscript"/>
        <sz val="12"/>
        <color indexed="8"/>
        <rFont val="Arial"/>
        <family val="2"/>
      </rPr>
      <t>2</t>
    </r>
  </si>
  <si>
    <r>
      <t>Abate C</t>
    </r>
    <r>
      <rPr>
        <b/>
        <vertAlign val="subscript"/>
        <sz val="12"/>
        <color indexed="8"/>
        <rFont val="Arial"/>
        <family val="2"/>
      </rPr>
      <t>2</t>
    </r>
    <r>
      <rPr>
        <b/>
        <sz val="12"/>
        <color indexed="8"/>
        <rFont val="Arial"/>
        <family val="2"/>
      </rPr>
      <t>F</t>
    </r>
    <r>
      <rPr>
        <b/>
        <vertAlign val="subscript"/>
        <sz val="12"/>
        <color indexed="8"/>
        <rFont val="Arial"/>
        <family val="2"/>
      </rPr>
      <t>6</t>
    </r>
  </si>
  <si>
    <r>
      <t>Abate C</t>
    </r>
    <r>
      <rPr>
        <b/>
        <vertAlign val="subscript"/>
        <sz val="12"/>
        <color indexed="8"/>
        <rFont val="Arial"/>
        <family val="2"/>
      </rPr>
      <t>3</t>
    </r>
    <r>
      <rPr>
        <b/>
        <sz val="12"/>
        <color indexed="8"/>
        <rFont val="Arial"/>
        <family val="2"/>
      </rPr>
      <t>F</t>
    </r>
    <r>
      <rPr>
        <b/>
        <vertAlign val="subscript"/>
        <sz val="12"/>
        <color indexed="8"/>
        <rFont val="Arial"/>
        <family val="2"/>
      </rPr>
      <t>8</t>
    </r>
  </si>
  <si>
    <r>
      <t>Abate CF</t>
    </r>
    <r>
      <rPr>
        <b/>
        <vertAlign val="subscript"/>
        <sz val="12"/>
        <color indexed="8"/>
        <rFont val="Arial"/>
        <family val="2"/>
      </rPr>
      <t>4</t>
    </r>
  </si>
  <si>
    <r>
      <t>Abate CHF</t>
    </r>
    <r>
      <rPr>
        <b/>
        <vertAlign val="subscript"/>
        <sz val="12"/>
        <color indexed="8"/>
        <rFont val="Arial"/>
        <family val="2"/>
      </rPr>
      <t>3</t>
    </r>
  </si>
  <si>
    <r>
      <t>Abate C</t>
    </r>
    <r>
      <rPr>
        <b/>
        <vertAlign val="subscript"/>
        <sz val="12"/>
        <color indexed="8"/>
        <rFont val="Arial"/>
        <family val="2"/>
      </rPr>
      <t>4</t>
    </r>
    <r>
      <rPr>
        <b/>
        <sz val="12"/>
        <color indexed="8"/>
        <rFont val="Arial"/>
        <family val="2"/>
      </rPr>
      <t>F</t>
    </r>
    <r>
      <rPr>
        <b/>
        <vertAlign val="subscript"/>
        <sz val="12"/>
        <color indexed="8"/>
        <rFont val="Arial"/>
        <family val="2"/>
      </rPr>
      <t>8</t>
    </r>
  </si>
  <si>
    <r>
      <t>Abate C</t>
    </r>
    <r>
      <rPr>
        <b/>
        <vertAlign val="subscript"/>
        <sz val="12"/>
        <color indexed="8"/>
        <rFont val="Arial"/>
        <family val="2"/>
      </rPr>
      <t>4</t>
    </r>
    <r>
      <rPr>
        <b/>
        <sz val="12"/>
        <color indexed="8"/>
        <rFont val="Arial"/>
        <family val="2"/>
      </rPr>
      <t>F</t>
    </r>
    <r>
      <rPr>
        <b/>
        <vertAlign val="subscript"/>
        <sz val="12"/>
        <color indexed="8"/>
        <rFont val="Arial"/>
        <family val="2"/>
      </rPr>
      <t>8</t>
    </r>
    <r>
      <rPr>
        <b/>
        <sz val="12"/>
        <color indexed="8"/>
        <rFont val="Arial"/>
        <family val="2"/>
      </rPr>
      <t>O</t>
    </r>
  </si>
  <si>
    <r>
      <t>Abate C</t>
    </r>
    <r>
      <rPr>
        <b/>
        <vertAlign val="subscript"/>
        <sz val="12"/>
        <color indexed="8"/>
        <rFont val="Arial"/>
        <family val="2"/>
      </rPr>
      <t>4</t>
    </r>
    <r>
      <rPr>
        <b/>
        <sz val="12"/>
        <color indexed="8"/>
        <rFont val="Arial"/>
        <family val="2"/>
      </rPr>
      <t>F</t>
    </r>
    <r>
      <rPr>
        <b/>
        <vertAlign val="subscript"/>
        <sz val="12"/>
        <color indexed="8"/>
        <rFont val="Arial"/>
        <family val="2"/>
      </rPr>
      <t>6</t>
    </r>
  </si>
  <si>
    <r>
      <t>Abate NF</t>
    </r>
    <r>
      <rPr>
        <b/>
        <vertAlign val="subscript"/>
        <sz val="12"/>
        <color indexed="8"/>
        <rFont val="Arial"/>
        <family val="2"/>
      </rPr>
      <t>3</t>
    </r>
  </si>
  <si>
    <r>
      <t>Abate SF</t>
    </r>
    <r>
      <rPr>
        <b/>
        <vertAlign val="subscript"/>
        <sz val="12"/>
        <color indexed="8"/>
        <rFont val="Arial"/>
        <family val="2"/>
      </rPr>
      <t>6</t>
    </r>
  </si>
  <si>
    <r>
      <t>Abate CH</t>
    </r>
    <r>
      <rPr>
        <b/>
        <vertAlign val="subscript"/>
        <sz val="12"/>
        <color indexed="8"/>
        <rFont val="Arial"/>
        <family val="2"/>
      </rPr>
      <t>2</t>
    </r>
    <r>
      <rPr>
        <b/>
        <sz val="12"/>
        <color indexed="8"/>
        <rFont val="Arial"/>
        <family val="2"/>
      </rPr>
      <t>F</t>
    </r>
    <r>
      <rPr>
        <b/>
        <vertAlign val="subscript"/>
        <sz val="12"/>
        <color indexed="8"/>
        <rFont val="Arial"/>
        <family val="2"/>
      </rPr>
      <t>2</t>
    </r>
  </si>
  <si>
    <r>
      <t>Abate C</t>
    </r>
    <r>
      <rPr>
        <b/>
        <vertAlign val="subscript"/>
        <sz val="12"/>
        <color indexed="8"/>
        <rFont val="Arial"/>
        <family val="2"/>
      </rPr>
      <t>5</t>
    </r>
    <r>
      <rPr>
        <b/>
        <sz val="12"/>
        <color indexed="8"/>
        <rFont val="Arial"/>
        <family val="2"/>
      </rPr>
      <t>F</t>
    </r>
    <r>
      <rPr>
        <b/>
        <vertAlign val="subscript"/>
        <sz val="12"/>
        <color indexed="8"/>
        <rFont val="Arial"/>
        <family val="2"/>
      </rPr>
      <t>8</t>
    </r>
  </si>
  <si>
    <r>
      <t>Abate COF</t>
    </r>
    <r>
      <rPr>
        <b/>
        <vertAlign val="subscript"/>
        <sz val="12"/>
        <color indexed="8"/>
        <rFont val="Arial"/>
        <family val="2"/>
      </rPr>
      <t>2</t>
    </r>
  </si>
  <si>
    <r>
      <t>IV.  Emissions in MMT CO</t>
    </r>
    <r>
      <rPr>
        <b/>
        <vertAlign val="subscript"/>
        <sz val="14"/>
        <rFont val="Arial"/>
        <family val="2"/>
      </rPr>
      <t>2</t>
    </r>
    <r>
      <rPr>
        <b/>
        <sz val="14"/>
        <rFont val="Arial"/>
        <family val="2"/>
      </rPr>
      <t>e and Kg</t>
    </r>
  </si>
  <si>
    <r>
      <t>Emissions
(MMT CO</t>
    </r>
    <r>
      <rPr>
        <b/>
        <vertAlign val="subscript"/>
        <sz val="12"/>
        <color indexed="8"/>
        <rFont val="Arial"/>
        <family val="2"/>
      </rPr>
      <t>2</t>
    </r>
    <r>
      <rPr>
        <b/>
        <sz val="12"/>
        <color indexed="8"/>
        <rFont val="Arial"/>
        <family val="2"/>
      </rPr>
      <t>e)</t>
    </r>
  </si>
  <si>
    <t>Emissions
(Kg)</t>
  </si>
  <si>
    <t>Etching Process GHG Usage</t>
  </si>
  <si>
    <t>CVD Cleaning Process GHG Usage</t>
  </si>
  <si>
    <t>Etch + CVD Cleaning Processes</t>
  </si>
  <si>
    <r>
      <t>C</t>
    </r>
    <r>
      <rPr>
        <b/>
        <vertAlign val="subscript"/>
        <sz val="12"/>
        <rFont val="Arial"/>
        <family val="2"/>
      </rPr>
      <t>2</t>
    </r>
    <r>
      <rPr>
        <b/>
        <sz val="12"/>
        <rFont val="Arial"/>
        <family val="2"/>
      </rPr>
      <t>F</t>
    </r>
    <r>
      <rPr>
        <b/>
        <vertAlign val="subscript"/>
        <sz val="12"/>
        <rFont val="Arial"/>
        <family val="2"/>
      </rPr>
      <t>6</t>
    </r>
    <r>
      <rPr>
        <b/>
        <sz val="12"/>
        <rFont val="Arial"/>
        <family val="2"/>
      </rPr>
      <t xml:space="preserve"> Total</t>
    </r>
  </si>
  <si>
    <r>
      <t>C</t>
    </r>
    <r>
      <rPr>
        <b/>
        <i/>
        <vertAlign val="subscript"/>
        <sz val="12"/>
        <rFont val="Arial"/>
        <family val="2"/>
      </rPr>
      <t>2</t>
    </r>
    <r>
      <rPr>
        <b/>
        <i/>
        <sz val="12"/>
        <rFont val="Arial"/>
        <family val="2"/>
      </rPr>
      <t>F</t>
    </r>
    <r>
      <rPr>
        <b/>
        <i/>
        <vertAlign val="subscript"/>
        <sz val="12"/>
        <rFont val="Arial"/>
        <family val="2"/>
      </rPr>
      <t>6</t>
    </r>
    <r>
      <rPr>
        <b/>
        <i/>
        <sz val="12"/>
        <rFont val="Arial"/>
        <family val="2"/>
      </rPr>
      <t xml:space="preserve"> Etching</t>
    </r>
  </si>
  <si>
    <r>
      <t>C</t>
    </r>
    <r>
      <rPr>
        <b/>
        <i/>
        <vertAlign val="subscript"/>
        <sz val="12"/>
        <rFont val="Arial"/>
        <family val="2"/>
      </rPr>
      <t>2</t>
    </r>
    <r>
      <rPr>
        <b/>
        <i/>
        <sz val="12"/>
        <rFont val="Arial"/>
        <family val="2"/>
      </rPr>
      <t>F</t>
    </r>
    <r>
      <rPr>
        <b/>
        <i/>
        <vertAlign val="subscript"/>
        <sz val="12"/>
        <rFont val="Arial"/>
        <family val="2"/>
      </rPr>
      <t xml:space="preserve">6 </t>
    </r>
    <r>
      <rPr>
        <b/>
        <i/>
        <sz val="12"/>
        <rFont val="Arial"/>
        <family val="2"/>
      </rPr>
      <t>CVD Cleaning</t>
    </r>
  </si>
  <si>
    <r>
      <t>C</t>
    </r>
    <r>
      <rPr>
        <b/>
        <vertAlign val="subscript"/>
        <sz val="12"/>
        <rFont val="Arial"/>
        <family val="2"/>
      </rPr>
      <t>3</t>
    </r>
    <r>
      <rPr>
        <b/>
        <sz val="12"/>
        <rFont val="Arial"/>
        <family val="2"/>
      </rPr>
      <t>F</t>
    </r>
    <r>
      <rPr>
        <b/>
        <vertAlign val="subscript"/>
        <sz val="12"/>
        <rFont val="Arial"/>
        <family val="2"/>
      </rPr>
      <t>8</t>
    </r>
    <r>
      <rPr>
        <b/>
        <sz val="12"/>
        <rFont val="Arial"/>
        <family val="2"/>
      </rPr>
      <t xml:space="preserve"> Total</t>
    </r>
  </si>
  <si>
    <r>
      <t>C</t>
    </r>
    <r>
      <rPr>
        <b/>
        <i/>
        <vertAlign val="subscript"/>
        <sz val="12"/>
        <rFont val="Arial"/>
        <family val="2"/>
      </rPr>
      <t>3</t>
    </r>
    <r>
      <rPr>
        <b/>
        <i/>
        <sz val="12"/>
        <rFont val="Arial"/>
        <family val="2"/>
      </rPr>
      <t>F</t>
    </r>
    <r>
      <rPr>
        <b/>
        <i/>
        <vertAlign val="subscript"/>
        <sz val="12"/>
        <rFont val="Arial"/>
        <family val="2"/>
      </rPr>
      <t>8</t>
    </r>
    <r>
      <rPr>
        <b/>
        <i/>
        <sz val="12"/>
        <rFont val="Arial"/>
        <family val="2"/>
      </rPr>
      <t xml:space="preserve"> Etching</t>
    </r>
  </si>
  <si>
    <r>
      <t>C</t>
    </r>
    <r>
      <rPr>
        <b/>
        <i/>
        <vertAlign val="subscript"/>
        <sz val="12"/>
        <rFont val="Arial"/>
        <family val="2"/>
      </rPr>
      <t>3</t>
    </r>
    <r>
      <rPr>
        <b/>
        <i/>
        <sz val="12"/>
        <rFont val="Arial"/>
        <family val="2"/>
      </rPr>
      <t>F</t>
    </r>
    <r>
      <rPr>
        <b/>
        <i/>
        <vertAlign val="subscript"/>
        <sz val="12"/>
        <rFont val="Arial"/>
        <family val="2"/>
      </rPr>
      <t>8</t>
    </r>
    <r>
      <rPr>
        <b/>
        <i/>
        <sz val="12"/>
        <rFont val="Arial"/>
        <family val="2"/>
      </rPr>
      <t xml:space="preserve"> CVD Cleaning</t>
    </r>
  </si>
  <si>
    <r>
      <t>CF</t>
    </r>
    <r>
      <rPr>
        <b/>
        <vertAlign val="subscript"/>
        <sz val="12"/>
        <rFont val="Arial"/>
        <family val="2"/>
      </rPr>
      <t>4</t>
    </r>
    <r>
      <rPr>
        <b/>
        <sz val="12"/>
        <rFont val="Arial"/>
        <family val="2"/>
      </rPr>
      <t xml:space="preserve"> Total</t>
    </r>
  </si>
  <si>
    <r>
      <t>CF</t>
    </r>
    <r>
      <rPr>
        <b/>
        <i/>
        <vertAlign val="subscript"/>
        <sz val="12"/>
        <rFont val="Arial"/>
        <family val="2"/>
      </rPr>
      <t xml:space="preserve">4 </t>
    </r>
    <r>
      <rPr>
        <b/>
        <i/>
        <sz val="12"/>
        <rFont val="Arial"/>
        <family val="2"/>
      </rPr>
      <t>Etching</t>
    </r>
  </si>
  <si>
    <r>
      <t>CF</t>
    </r>
    <r>
      <rPr>
        <b/>
        <i/>
        <vertAlign val="subscript"/>
        <sz val="12"/>
        <rFont val="Arial"/>
        <family val="2"/>
      </rPr>
      <t>4</t>
    </r>
    <r>
      <rPr>
        <b/>
        <i/>
        <sz val="12"/>
        <rFont val="Arial"/>
        <family val="2"/>
      </rPr>
      <t xml:space="preserve"> CVD Cleaning</t>
    </r>
  </si>
  <si>
    <r>
      <t>CHF</t>
    </r>
    <r>
      <rPr>
        <b/>
        <vertAlign val="subscript"/>
        <sz val="12"/>
        <rFont val="Arial"/>
        <family val="2"/>
      </rPr>
      <t>3</t>
    </r>
    <r>
      <rPr>
        <b/>
        <sz val="12"/>
        <rFont val="Arial"/>
        <family val="2"/>
      </rPr>
      <t xml:space="preserve"> Total </t>
    </r>
  </si>
  <si>
    <r>
      <t>CHF</t>
    </r>
    <r>
      <rPr>
        <b/>
        <i/>
        <vertAlign val="subscript"/>
        <sz val="12"/>
        <rFont val="Arial"/>
        <family val="2"/>
      </rPr>
      <t>3</t>
    </r>
    <r>
      <rPr>
        <b/>
        <i/>
        <sz val="12"/>
        <rFont val="Arial"/>
        <family val="2"/>
      </rPr>
      <t xml:space="preserve"> Etching</t>
    </r>
  </si>
  <si>
    <r>
      <t>CHF</t>
    </r>
    <r>
      <rPr>
        <b/>
        <i/>
        <vertAlign val="subscript"/>
        <sz val="12"/>
        <rFont val="Arial"/>
        <family val="2"/>
      </rPr>
      <t>3</t>
    </r>
    <r>
      <rPr>
        <b/>
        <i/>
        <sz val="12"/>
        <rFont val="Arial"/>
        <family val="2"/>
      </rPr>
      <t xml:space="preserve"> CVD Cleaning</t>
    </r>
  </si>
  <si>
    <r>
      <t>C</t>
    </r>
    <r>
      <rPr>
        <b/>
        <vertAlign val="subscript"/>
        <sz val="12"/>
        <rFont val="Arial"/>
        <family val="2"/>
      </rPr>
      <t>4</t>
    </r>
    <r>
      <rPr>
        <b/>
        <sz val="12"/>
        <rFont val="Arial"/>
        <family val="2"/>
      </rPr>
      <t>F</t>
    </r>
    <r>
      <rPr>
        <b/>
        <vertAlign val="subscript"/>
        <sz val="12"/>
        <rFont val="Arial"/>
        <family val="2"/>
      </rPr>
      <t>8</t>
    </r>
    <r>
      <rPr>
        <b/>
        <sz val="12"/>
        <rFont val="Arial"/>
        <family val="2"/>
      </rPr>
      <t xml:space="preserve"> Total</t>
    </r>
  </si>
  <si>
    <r>
      <t>C</t>
    </r>
    <r>
      <rPr>
        <b/>
        <i/>
        <vertAlign val="subscript"/>
        <sz val="12"/>
        <rFont val="Arial"/>
        <family val="2"/>
      </rPr>
      <t>4</t>
    </r>
    <r>
      <rPr>
        <b/>
        <i/>
        <sz val="12"/>
        <rFont val="Arial"/>
        <family val="2"/>
      </rPr>
      <t>F</t>
    </r>
    <r>
      <rPr>
        <b/>
        <i/>
        <vertAlign val="subscript"/>
        <sz val="12"/>
        <rFont val="Arial"/>
        <family val="2"/>
      </rPr>
      <t>8</t>
    </r>
    <r>
      <rPr>
        <b/>
        <i/>
        <sz val="12"/>
        <rFont val="Arial"/>
        <family val="2"/>
      </rPr>
      <t xml:space="preserve"> Etching</t>
    </r>
  </si>
  <si>
    <r>
      <t>C</t>
    </r>
    <r>
      <rPr>
        <b/>
        <i/>
        <vertAlign val="subscript"/>
        <sz val="12"/>
        <rFont val="Arial"/>
        <family val="2"/>
      </rPr>
      <t>4</t>
    </r>
    <r>
      <rPr>
        <b/>
        <i/>
        <sz val="12"/>
        <rFont val="Arial"/>
        <family val="2"/>
      </rPr>
      <t>F</t>
    </r>
    <r>
      <rPr>
        <b/>
        <i/>
        <vertAlign val="subscript"/>
        <sz val="12"/>
        <rFont val="Arial"/>
        <family val="2"/>
      </rPr>
      <t>8</t>
    </r>
    <r>
      <rPr>
        <b/>
        <i/>
        <sz val="12"/>
        <rFont val="Arial"/>
        <family val="2"/>
      </rPr>
      <t xml:space="preserve"> CVD Cleaning</t>
    </r>
  </si>
  <si>
    <r>
      <t>C</t>
    </r>
    <r>
      <rPr>
        <b/>
        <vertAlign val="subscript"/>
        <sz val="12"/>
        <rFont val="Arial"/>
        <family val="2"/>
      </rPr>
      <t>4</t>
    </r>
    <r>
      <rPr>
        <b/>
        <sz val="12"/>
        <rFont val="Arial"/>
        <family val="2"/>
      </rPr>
      <t>F</t>
    </r>
    <r>
      <rPr>
        <b/>
        <vertAlign val="subscript"/>
        <sz val="12"/>
        <rFont val="Arial"/>
        <family val="2"/>
      </rPr>
      <t>8</t>
    </r>
    <r>
      <rPr>
        <b/>
        <sz val="12"/>
        <rFont val="Arial"/>
        <family val="2"/>
      </rPr>
      <t xml:space="preserve">O Total </t>
    </r>
  </si>
  <si>
    <r>
      <t>C</t>
    </r>
    <r>
      <rPr>
        <b/>
        <i/>
        <vertAlign val="subscript"/>
        <sz val="12"/>
        <rFont val="Arial"/>
        <family val="2"/>
      </rPr>
      <t>4</t>
    </r>
    <r>
      <rPr>
        <b/>
        <i/>
        <sz val="12"/>
        <rFont val="Arial"/>
        <family val="2"/>
      </rPr>
      <t>F</t>
    </r>
    <r>
      <rPr>
        <b/>
        <i/>
        <vertAlign val="subscript"/>
        <sz val="12"/>
        <rFont val="Arial"/>
        <family val="2"/>
      </rPr>
      <t>8</t>
    </r>
    <r>
      <rPr>
        <b/>
        <i/>
        <sz val="12"/>
        <rFont val="Arial"/>
        <family val="2"/>
      </rPr>
      <t>O Etching</t>
    </r>
  </si>
  <si>
    <r>
      <t>C</t>
    </r>
    <r>
      <rPr>
        <b/>
        <i/>
        <vertAlign val="subscript"/>
        <sz val="12"/>
        <rFont val="Arial"/>
        <family val="2"/>
      </rPr>
      <t>4</t>
    </r>
    <r>
      <rPr>
        <b/>
        <i/>
        <sz val="12"/>
        <rFont val="Arial"/>
        <family val="2"/>
      </rPr>
      <t>F</t>
    </r>
    <r>
      <rPr>
        <b/>
        <i/>
        <vertAlign val="subscript"/>
        <sz val="12"/>
        <rFont val="Arial"/>
        <family val="2"/>
      </rPr>
      <t>8</t>
    </r>
    <r>
      <rPr>
        <b/>
        <i/>
        <sz val="12"/>
        <rFont val="Arial"/>
        <family val="2"/>
      </rPr>
      <t>O CVD Cleaning</t>
    </r>
  </si>
  <si>
    <r>
      <t>C</t>
    </r>
    <r>
      <rPr>
        <b/>
        <vertAlign val="subscript"/>
        <sz val="12"/>
        <rFont val="Arial"/>
        <family val="2"/>
      </rPr>
      <t>4</t>
    </r>
    <r>
      <rPr>
        <b/>
        <sz val="12"/>
        <rFont val="Arial"/>
        <family val="2"/>
      </rPr>
      <t>F</t>
    </r>
    <r>
      <rPr>
        <b/>
        <vertAlign val="subscript"/>
        <sz val="12"/>
        <rFont val="Arial"/>
        <family val="2"/>
      </rPr>
      <t>6</t>
    </r>
    <r>
      <rPr>
        <b/>
        <sz val="12"/>
        <rFont val="Arial"/>
        <family val="2"/>
      </rPr>
      <t xml:space="preserve"> Total</t>
    </r>
  </si>
  <si>
    <r>
      <t>C</t>
    </r>
    <r>
      <rPr>
        <b/>
        <i/>
        <vertAlign val="subscript"/>
        <sz val="12"/>
        <rFont val="Arial"/>
        <family val="2"/>
      </rPr>
      <t>4</t>
    </r>
    <r>
      <rPr>
        <b/>
        <i/>
        <sz val="12"/>
        <rFont val="Arial"/>
        <family val="2"/>
      </rPr>
      <t>F</t>
    </r>
    <r>
      <rPr>
        <b/>
        <i/>
        <vertAlign val="subscript"/>
        <sz val="12"/>
        <rFont val="Arial"/>
        <family val="2"/>
      </rPr>
      <t>6</t>
    </r>
    <r>
      <rPr>
        <b/>
        <i/>
        <sz val="12"/>
        <rFont val="Arial"/>
        <family val="2"/>
      </rPr>
      <t xml:space="preserve"> Etching</t>
    </r>
  </si>
  <si>
    <r>
      <t>C</t>
    </r>
    <r>
      <rPr>
        <b/>
        <i/>
        <vertAlign val="subscript"/>
        <sz val="12"/>
        <rFont val="Arial"/>
        <family val="2"/>
      </rPr>
      <t>4</t>
    </r>
    <r>
      <rPr>
        <b/>
        <i/>
        <sz val="12"/>
        <rFont val="Arial"/>
        <family val="2"/>
      </rPr>
      <t>F</t>
    </r>
    <r>
      <rPr>
        <b/>
        <i/>
        <vertAlign val="subscript"/>
        <sz val="12"/>
        <rFont val="Arial"/>
        <family val="2"/>
      </rPr>
      <t>6</t>
    </r>
    <r>
      <rPr>
        <b/>
        <i/>
        <sz val="12"/>
        <rFont val="Arial"/>
        <family val="2"/>
      </rPr>
      <t xml:space="preserve"> CVD Cleaning</t>
    </r>
  </si>
  <si>
    <r>
      <t>NF</t>
    </r>
    <r>
      <rPr>
        <b/>
        <vertAlign val="subscript"/>
        <sz val="12"/>
        <rFont val="Arial"/>
        <family val="2"/>
      </rPr>
      <t>3</t>
    </r>
    <r>
      <rPr>
        <b/>
        <sz val="12"/>
        <rFont val="Arial"/>
        <family val="2"/>
      </rPr>
      <t xml:space="preserve"> Total </t>
    </r>
  </si>
  <si>
    <r>
      <t>NF</t>
    </r>
    <r>
      <rPr>
        <b/>
        <i/>
        <vertAlign val="subscript"/>
        <sz val="12"/>
        <rFont val="Arial"/>
        <family val="2"/>
      </rPr>
      <t>3</t>
    </r>
    <r>
      <rPr>
        <b/>
        <i/>
        <sz val="12"/>
        <rFont val="Arial"/>
        <family val="2"/>
      </rPr>
      <t xml:space="preserve"> Etching</t>
    </r>
  </si>
  <si>
    <r>
      <t>NF</t>
    </r>
    <r>
      <rPr>
        <b/>
        <i/>
        <vertAlign val="subscript"/>
        <sz val="12"/>
        <rFont val="Arial"/>
        <family val="2"/>
      </rPr>
      <t xml:space="preserve">3 </t>
    </r>
    <r>
      <rPr>
        <b/>
        <i/>
        <sz val="12"/>
        <rFont val="Arial"/>
        <family val="2"/>
      </rPr>
      <t>CVD Cleaning</t>
    </r>
  </si>
  <si>
    <r>
      <t>SF</t>
    </r>
    <r>
      <rPr>
        <b/>
        <vertAlign val="subscript"/>
        <sz val="12"/>
        <rFont val="Arial"/>
        <family val="2"/>
      </rPr>
      <t>6</t>
    </r>
    <r>
      <rPr>
        <b/>
        <sz val="12"/>
        <rFont val="Arial"/>
        <family val="2"/>
      </rPr>
      <t xml:space="preserve"> Total </t>
    </r>
  </si>
  <si>
    <r>
      <t>SF</t>
    </r>
    <r>
      <rPr>
        <b/>
        <i/>
        <vertAlign val="subscript"/>
        <sz val="12"/>
        <rFont val="Arial"/>
        <family val="2"/>
      </rPr>
      <t>6</t>
    </r>
    <r>
      <rPr>
        <b/>
        <i/>
        <sz val="12"/>
        <rFont val="Arial"/>
        <family val="2"/>
      </rPr>
      <t xml:space="preserve"> Etching</t>
    </r>
  </si>
  <si>
    <r>
      <t>SF</t>
    </r>
    <r>
      <rPr>
        <b/>
        <i/>
        <vertAlign val="subscript"/>
        <sz val="12"/>
        <rFont val="Arial"/>
        <family val="2"/>
      </rPr>
      <t>6</t>
    </r>
    <r>
      <rPr>
        <b/>
        <i/>
        <sz val="12"/>
        <rFont val="Arial"/>
        <family val="2"/>
      </rPr>
      <t xml:space="preserve"> CVD Cleaning</t>
    </r>
  </si>
  <si>
    <r>
      <t>CH</t>
    </r>
    <r>
      <rPr>
        <b/>
        <vertAlign val="subscript"/>
        <sz val="12"/>
        <rFont val="Arial"/>
        <family val="2"/>
      </rPr>
      <t>2</t>
    </r>
    <r>
      <rPr>
        <b/>
        <sz val="12"/>
        <rFont val="Arial"/>
        <family val="2"/>
      </rPr>
      <t>F</t>
    </r>
    <r>
      <rPr>
        <b/>
        <vertAlign val="subscript"/>
        <sz val="12"/>
        <rFont val="Arial"/>
        <family val="2"/>
      </rPr>
      <t xml:space="preserve">2 </t>
    </r>
    <r>
      <rPr>
        <b/>
        <sz val="12"/>
        <rFont val="Arial"/>
        <family val="2"/>
      </rPr>
      <t xml:space="preserve">Total </t>
    </r>
  </si>
  <si>
    <r>
      <t>CH</t>
    </r>
    <r>
      <rPr>
        <b/>
        <i/>
        <vertAlign val="subscript"/>
        <sz val="12"/>
        <rFont val="Arial"/>
        <family val="2"/>
      </rPr>
      <t>2</t>
    </r>
    <r>
      <rPr>
        <b/>
        <i/>
        <sz val="12"/>
        <rFont val="Arial"/>
        <family val="2"/>
      </rPr>
      <t>F</t>
    </r>
    <r>
      <rPr>
        <b/>
        <i/>
        <vertAlign val="subscript"/>
        <sz val="12"/>
        <rFont val="Arial"/>
        <family val="2"/>
      </rPr>
      <t>2</t>
    </r>
    <r>
      <rPr>
        <b/>
        <i/>
        <sz val="12"/>
        <rFont val="Arial"/>
        <family val="2"/>
      </rPr>
      <t xml:space="preserve"> Etching</t>
    </r>
  </si>
  <si>
    <r>
      <t>CH</t>
    </r>
    <r>
      <rPr>
        <b/>
        <i/>
        <vertAlign val="subscript"/>
        <sz val="12"/>
        <rFont val="Arial"/>
        <family val="2"/>
      </rPr>
      <t>2</t>
    </r>
    <r>
      <rPr>
        <b/>
        <i/>
        <sz val="12"/>
        <rFont val="Arial"/>
        <family val="2"/>
      </rPr>
      <t>F</t>
    </r>
    <r>
      <rPr>
        <b/>
        <i/>
        <vertAlign val="subscript"/>
        <sz val="12"/>
        <rFont val="Arial"/>
        <family val="2"/>
      </rPr>
      <t xml:space="preserve">2 </t>
    </r>
    <r>
      <rPr>
        <b/>
        <i/>
        <sz val="12"/>
        <rFont val="Arial"/>
        <family val="2"/>
      </rPr>
      <t>CVD Cleaning</t>
    </r>
  </si>
  <si>
    <r>
      <t>C</t>
    </r>
    <r>
      <rPr>
        <b/>
        <vertAlign val="subscript"/>
        <sz val="12"/>
        <rFont val="Arial"/>
        <family val="2"/>
      </rPr>
      <t>5</t>
    </r>
    <r>
      <rPr>
        <b/>
        <sz val="12"/>
        <rFont val="Arial"/>
        <family val="2"/>
      </rPr>
      <t>F</t>
    </r>
    <r>
      <rPr>
        <b/>
        <vertAlign val="subscript"/>
        <sz val="12"/>
        <rFont val="Arial"/>
        <family val="2"/>
      </rPr>
      <t>8</t>
    </r>
    <r>
      <rPr>
        <b/>
        <sz val="12"/>
        <rFont val="Arial"/>
        <family val="2"/>
      </rPr>
      <t xml:space="preserve"> Total </t>
    </r>
  </si>
  <si>
    <r>
      <t>C</t>
    </r>
    <r>
      <rPr>
        <b/>
        <i/>
        <vertAlign val="subscript"/>
        <sz val="12"/>
        <rFont val="Arial"/>
        <family val="2"/>
      </rPr>
      <t>5</t>
    </r>
    <r>
      <rPr>
        <b/>
        <i/>
        <sz val="12"/>
        <rFont val="Arial"/>
        <family val="2"/>
      </rPr>
      <t>F</t>
    </r>
    <r>
      <rPr>
        <b/>
        <i/>
        <vertAlign val="subscript"/>
        <sz val="12"/>
        <rFont val="Arial"/>
        <family val="2"/>
      </rPr>
      <t>8</t>
    </r>
    <r>
      <rPr>
        <b/>
        <i/>
        <sz val="12"/>
        <rFont val="Arial"/>
        <family val="2"/>
      </rPr>
      <t xml:space="preserve"> Etching</t>
    </r>
  </si>
  <si>
    <r>
      <t>C</t>
    </r>
    <r>
      <rPr>
        <b/>
        <i/>
        <vertAlign val="subscript"/>
        <sz val="12"/>
        <rFont val="Arial"/>
        <family val="2"/>
      </rPr>
      <t>5</t>
    </r>
    <r>
      <rPr>
        <b/>
        <i/>
        <sz val="12"/>
        <rFont val="Arial"/>
        <family val="2"/>
      </rPr>
      <t>F</t>
    </r>
    <r>
      <rPr>
        <b/>
        <i/>
        <vertAlign val="subscript"/>
        <sz val="12"/>
        <rFont val="Arial"/>
        <family val="2"/>
      </rPr>
      <t>8</t>
    </r>
    <r>
      <rPr>
        <b/>
        <i/>
        <sz val="12"/>
        <rFont val="Arial"/>
        <family val="2"/>
      </rPr>
      <t xml:space="preserve"> CVD Cleaning</t>
    </r>
  </si>
  <si>
    <r>
      <t>COF</t>
    </r>
    <r>
      <rPr>
        <b/>
        <vertAlign val="subscript"/>
        <sz val="12"/>
        <rFont val="Arial"/>
        <family val="2"/>
      </rPr>
      <t>2</t>
    </r>
    <r>
      <rPr>
        <b/>
        <sz val="12"/>
        <rFont val="Arial"/>
        <family val="2"/>
      </rPr>
      <t xml:space="preserve"> Total </t>
    </r>
  </si>
  <si>
    <r>
      <t>COF</t>
    </r>
    <r>
      <rPr>
        <b/>
        <i/>
        <vertAlign val="subscript"/>
        <sz val="12"/>
        <rFont val="Arial"/>
        <family val="2"/>
      </rPr>
      <t>2</t>
    </r>
    <r>
      <rPr>
        <b/>
        <i/>
        <sz val="12"/>
        <rFont val="Arial"/>
        <family val="2"/>
      </rPr>
      <t xml:space="preserve"> Etching</t>
    </r>
  </si>
  <si>
    <r>
      <t>COF</t>
    </r>
    <r>
      <rPr>
        <b/>
        <i/>
        <vertAlign val="subscript"/>
        <sz val="12"/>
        <rFont val="Arial"/>
        <family val="2"/>
      </rPr>
      <t>2</t>
    </r>
    <r>
      <rPr>
        <b/>
        <i/>
        <sz val="12"/>
        <rFont val="Arial"/>
        <family val="2"/>
      </rPr>
      <t xml:space="preserve"> CVD Cleaning</t>
    </r>
  </si>
  <si>
    <r>
      <t>Kg of C</t>
    </r>
    <r>
      <rPr>
        <b/>
        <vertAlign val="subscript"/>
        <sz val="12"/>
        <rFont val="Arial"/>
        <family val="2"/>
      </rPr>
      <t>2</t>
    </r>
    <r>
      <rPr>
        <b/>
        <sz val="12"/>
        <rFont val="Arial"/>
        <family val="2"/>
      </rPr>
      <t>F</t>
    </r>
    <r>
      <rPr>
        <b/>
        <vertAlign val="subscript"/>
        <sz val="12"/>
        <rFont val="Arial"/>
        <family val="2"/>
      </rPr>
      <t>6</t>
    </r>
  </si>
  <si>
    <r>
      <t>Part Ei - C</t>
    </r>
    <r>
      <rPr>
        <b/>
        <i/>
        <vertAlign val="subscript"/>
        <sz val="12"/>
        <rFont val="Arial"/>
        <family val="2"/>
      </rPr>
      <t>2</t>
    </r>
    <r>
      <rPr>
        <b/>
        <i/>
        <sz val="12"/>
        <rFont val="Arial"/>
        <family val="2"/>
      </rPr>
      <t>F</t>
    </r>
    <r>
      <rPr>
        <b/>
        <i/>
        <vertAlign val="subscript"/>
        <sz val="12"/>
        <rFont val="Arial"/>
        <family val="2"/>
      </rPr>
      <t>6</t>
    </r>
  </si>
  <si>
    <r>
      <t>Part BPECF</t>
    </r>
    <r>
      <rPr>
        <b/>
        <i/>
        <vertAlign val="subscript"/>
        <sz val="12"/>
        <rFont val="Arial"/>
        <family val="2"/>
      </rPr>
      <t>4</t>
    </r>
    <r>
      <rPr>
        <b/>
        <i/>
        <sz val="12"/>
        <rFont val="Arial"/>
        <family val="2"/>
      </rPr>
      <t xml:space="preserve"> - C</t>
    </r>
    <r>
      <rPr>
        <b/>
        <i/>
        <vertAlign val="subscript"/>
        <sz val="12"/>
        <rFont val="Arial"/>
        <family val="2"/>
      </rPr>
      <t>2</t>
    </r>
    <r>
      <rPr>
        <b/>
        <i/>
        <sz val="12"/>
        <rFont val="Arial"/>
        <family val="2"/>
      </rPr>
      <t>F</t>
    </r>
    <r>
      <rPr>
        <b/>
        <i/>
        <vertAlign val="subscript"/>
        <sz val="12"/>
        <rFont val="Arial"/>
        <family val="2"/>
      </rPr>
      <t>6</t>
    </r>
    <r>
      <rPr>
        <b/>
        <i/>
        <sz val="12"/>
        <rFont val="Arial"/>
        <family val="2"/>
      </rPr>
      <t xml:space="preserve"> for BCF</t>
    </r>
    <r>
      <rPr>
        <b/>
        <i/>
        <vertAlign val="subscript"/>
        <sz val="12"/>
        <rFont val="Arial"/>
        <family val="2"/>
      </rPr>
      <t>4</t>
    </r>
  </si>
  <si>
    <r>
      <t>Kg of C</t>
    </r>
    <r>
      <rPr>
        <b/>
        <vertAlign val="subscript"/>
        <sz val="12"/>
        <rFont val="Arial"/>
        <family val="2"/>
      </rPr>
      <t>3</t>
    </r>
    <r>
      <rPr>
        <b/>
        <sz val="12"/>
        <rFont val="Arial"/>
        <family val="2"/>
      </rPr>
      <t>F</t>
    </r>
    <r>
      <rPr>
        <b/>
        <vertAlign val="subscript"/>
        <sz val="12"/>
        <rFont val="Arial"/>
        <family val="2"/>
      </rPr>
      <t>8</t>
    </r>
  </si>
  <si>
    <r>
      <t>Part Ei - C</t>
    </r>
    <r>
      <rPr>
        <b/>
        <i/>
        <vertAlign val="subscript"/>
        <sz val="12"/>
        <rFont val="Arial"/>
        <family val="2"/>
      </rPr>
      <t>3</t>
    </r>
    <r>
      <rPr>
        <b/>
        <i/>
        <sz val="12"/>
        <rFont val="Arial"/>
        <family val="2"/>
      </rPr>
      <t>F</t>
    </r>
    <r>
      <rPr>
        <b/>
        <i/>
        <vertAlign val="subscript"/>
        <sz val="12"/>
        <rFont val="Arial"/>
        <family val="2"/>
      </rPr>
      <t>8</t>
    </r>
  </si>
  <si>
    <r>
      <t>Kg of CF</t>
    </r>
    <r>
      <rPr>
        <b/>
        <vertAlign val="subscript"/>
        <sz val="12"/>
        <rFont val="Arial"/>
        <family val="2"/>
      </rPr>
      <t>4</t>
    </r>
  </si>
  <si>
    <r>
      <t>Part Ei - CF</t>
    </r>
    <r>
      <rPr>
        <b/>
        <i/>
        <vertAlign val="subscript"/>
        <sz val="12"/>
        <rFont val="Arial"/>
        <family val="2"/>
      </rPr>
      <t>4</t>
    </r>
  </si>
  <si>
    <r>
      <t>Kg of CHF</t>
    </r>
    <r>
      <rPr>
        <b/>
        <vertAlign val="subscript"/>
        <sz val="12"/>
        <rFont val="Arial"/>
        <family val="2"/>
      </rPr>
      <t>3</t>
    </r>
  </si>
  <si>
    <r>
      <t>Part Ei - CHF</t>
    </r>
    <r>
      <rPr>
        <b/>
        <i/>
        <vertAlign val="subscript"/>
        <sz val="12"/>
        <rFont val="Arial"/>
        <family val="2"/>
      </rPr>
      <t>3</t>
    </r>
  </si>
  <si>
    <r>
      <t>Part BPECF</t>
    </r>
    <r>
      <rPr>
        <b/>
        <i/>
        <vertAlign val="subscript"/>
        <sz val="12"/>
        <rFont val="Arial"/>
        <family val="2"/>
      </rPr>
      <t>4</t>
    </r>
    <r>
      <rPr>
        <b/>
        <i/>
        <sz val="12"/>
        <rFont val="Arial"/>
        <family val="2"/>
      </rPr>
      <t xml:space="preserve"> - CHF</t>
    </r>
    <r>
      <rPr>
        <b/>
        <i/>
        <vertAlign val="subscript"/>
        <sz val="12"/>
        <rFont val="Arial"/>
        <family val="2"/>
      </rPr>
      <t>3</t>
    </r>
    <r>
      <rPr>
        <b/>
        <i/>
        <sz val="12"/>
        <rFont val="Arial"/>
        <family val="2"/>
      </rPr>
      <t xml:space="preserve"> for BCF</t>
    </r>
    <r>
      <rPr>
        <b/>
        <i/>
        <vertAlign val="subscript"/>
        <sz val="12"/>
        <rFont val="Arial"/>
        <family val="2"/>
      </rPr>
      <t>4</t>
    </r>
  </si>
  <si>
    <r>
      <t>Kg of C</t>
    </r>
    <r>
      <rPr>
        <b/>
        <vertAlign val="subscript"/>
        <sz val="12"/>
        <rFont val="Arial"/>
        <family val="2"/>
      </rPr>
      <t>4</t>
    </r>
    <r>
      <rPr>
        <b/>
        <sz val="12"/>
        <rFont val="Arial"/>
        <family val="2"/>
      </rPr>
      <t>F</t>
    </r>
    <r>
      <rPr>
        <b/>
        <vertAlign val="subscript"/>
        <sz val="12"/>
        <rFont val="Arial"/>
        <family val="2"/>
      </rPr>
      <t>8</t>
    </r>
  </si>
  <si>
    <r>
      <t>Part Ei - C</t>
    </r>
    <r>
      <rPr>
        <b/>
        <i/>
        <vertAlign val="subscript"/>
        <sz val="12"/>
        <rFont val="Arial"/>
        <family val="2"/>
      </rPr>
      <t>4</t>
    </r>
    <r>
      <rPr>
        <b/>
        <i/>
        <sz val="12"/>
        <rFont val="Arial"/>
        <family val="2"/>
      </rPr>
      <t>F</t>
    </r>
    <r>
      <rPr>
        <b/>
        <i/>
        <vertAlign val="subscript"/>
        <sz val="12"/>
        <rFont val="Arial"/>
        <family val="2"/>
      </rPr>
      <t>8</t>
    </r>
  </si>
  <si>
    <r>
      <t>Part BPECF</t>
    </r>
    <r>
      <rPr>
        <b/>
        <i/>
        <vertAlign val="subscript"/>
        <sz val="12"/>
        <rFont val="Arial"/>
        <family val="2"/>
      </rPr>
      <t>4</t>
    </r>
    <r>
      <rPr>
        <b/>
        <i/>
        <sz val="12"/>
        <rFont val="Arial"/>
        <family val="2"/>
      </rPr>
      <t xml:space="preserve"> - C</t>
    </r>
    <r>
      <rPr>
        <b/>
        <i/>
        <vertAlign val="subscript"/>
        <sz val="12"/>
        <rFont val="Arial"/>
        <family val="2"/>
      </rPr>
      <t>4</t>
    </r>
    <r>
      <rPr>
        <b/>
        <i/>
        <sz val="12"/>
        <rFont val="Arial"/>
        <family val="2"/>
      </rPr>
      <t>F</t>
    </r>
    <r>
      <rPr>
        <b/>
        <i/>
        <vertAlign val="subscript"/>
        <sz val="12"/>
        <rFont val="Arial"/>
        <family val="2"/>
      </rPr>
      <t>8</t>
    </r>
    <r>
      <rPr>
        <b/>
        <i/>
        <sz val="12"/>
        <rFont val="Arial"/>
        <family val="2"/>
      </rPr>
      <t xml:space="preserve"> for BCF</t>
    </r>
    <r>
      <rPr>
        <b/>
        <i/>
        <vertAlign val="subscript"/>
        <sz val="12"/>
        <rFont val="Arial"/>
        <family val="2"/>
      </rPr>
      <t>4</t>
    </r>
  </si>
  <si>
    <r>
      <t>Part BPEC</t>
    </r>
    <r>
      <rPr>
        <b/>
        <i/>
        <vertAlign val="subscript"/>
        <sz val="12"/>
        <rFont val="Arial"/>
        <family val="2"/>
      </rPr>
      <t>2</t>
    </r>
    <r>
      <rPr>
        <b/>
        <i/>
        <sz val="12"/>
        <rFont val="Arial"/>
        <family val="2"/>
      </rPr>
      <t>F</t>
    </r>
    <r>
      <rPr>
        <b/>
        <i/>
        <vertAlign val="subscript"/>
        <sz val="12"/>
        <rFont val="Arial"/>
        <family val="2"/>
      </rPr>
      <t xml:space="preserve">6 </t>
    </r>
    <r>
      <rPr>
        <b/>
        <i/>
        <sz val="12"/>
        <rFont val="Arial"/>
        <family val="2"/>
      </rPr>
      <t>- C</t>
    </r>
    <r>
      <rPr>
        <b/>
        <i/>
        <vertAlign val="subscript"/>
        <sz val="12"/>
        <rFont val="Arial"/>
        <family val="2"/>
      </rPr>
      <t>4</t>
    </r>
    <r>
      <rPr>
        <b/>
        <i/>
        <sz val="12"/>
        <rFont val="Arial"/>
        <family val="2"/>
      </rPr>
      <t>F</t>
    </r>
    <r>
      <rPr>
        <b/>
        <i/>
        <vertAlign val="subscript"/>
        <sz val="12"/>
        <rFont val="Arial"/>
        <family val="2"/>
      </rPr>
      <t xml:space="preserve">8 </t>
    </r>
    <r>
      <rPr>
        <b/>
        <i/>
        <sz val="12"/>
        <rFont val="Arial"/>
        <family val="2"/>
      </rPr>
      <t>for BC</t>
    </r>
    <r>
      <rPr>
        <b/>
        <i/>
        <vertAlign val="subscript"/>
        <sz val="12"/>
        <rFont val="Arial"/>
        <family val="2"/>
      </rPr>
      <t>2</t>
    </r>
    <r>
      <rPr>
        <b/>
        <i/>
        <sz val="12"/>
        <rFont val="Arial"/>
        <family val="2"/>
      </rPr>
      <t>F</t>
    </r>
    <r>
      <rPr>
        <b/>
        <i/>
        <vertAlign val="subscript"/>
        <sz val="12"/>
        <rFont val="Arial"/>
        <family val="2"/>
      </rPr>
      <t>6</t>
    </r>
  </si>
  <si>
    <r>
      <t>Kg of C</t>
    </r>
    <r>
      <rPr>
        <b/>
        <vertAlign val="subscript"/>
        <sz val="12"/>
        <rFont val="Arial"/>
        <family val="2"/>
      </rPr>
      <t>4</t>
    </r>
    <r>
      <rPr>
        <b/>
        <sz val="12"/>
        <rFont val="Arial"/>
        <family val="2"/>
      </rPr>
      <t>F</t>
    </r>
    <r>
      <rPr>
        <b/>
        <vertAlign val="subscript"/>
        <sz val="12"/>
        <rFont val="Arial"/>
        <family val="2"/>
      </rPr>
      <t>8</t>
    </r>
    <r>
      <rPr>
        <b/>
        <sz val="12"/>
        <rFont val="Arial"/>
        <family val="2"/>
      </rPr>
      <t>O</t>
    </r>
  </si>
  <si>
    <r>
      <t>Part Ei - C</t>
    </r>
    <r>
      <rPr>
        <b/>
        <i/>
        <vertAlign val="subscript"/>
        <sz val="12"/>
        <rFont val="Arial"/>
        <family val="2"/>
      </rPr>
      <t>4</t>
    </r>
    <r>
      <rPr>
        <b/>
        <i/>
        <sz val="12"/>
        <rFont val="Arial"/>
        <family val="2"/>
      </rPr>
      <t>F</t>
    </r>
    <r>
      <rPr>
        <b/>
        <i/>
        <vertAlign val="subscript"/>
        <sz val="12"/>
        <rFont val="Arial"/>
        <family val="2"/>
      </rPr>
      <t>8</t>
    </r>
    <r>
      <rPr>
        <b/>
        <i/>
        <sz val="12"/>
        <rFont val="Arial"/>
        <family val="2"/>
      </rPr>
      <t>O</t>
    </r>
  </si>
  <si>
    <r>
      <t>Kg of C</t>
    </r>
    <r>
      <rPr>
        <b/>
        <vertAlign val="subscript"/>
        <sz val="12"/>
        <rFont val="Arial"/>
        <family val="2"/>
      </rPr>
      <t>4</t>
    </r>
    <r>
      <rPr>
        <b/>
        <sz val="12"/>
        <rFont val="Arial"/>
        <family val="2"/>
      </rPr>
      <t>F</t>
    </r>
    <r>
      <rPr>
        <b/>
        <vertAlign val="subscript"/>
        <sz val="12"/>
        <rFont val="Arial"/>
        <family val="2"/>
      </rPr>
      <t>6</t>
    </r>
  </si>
  <si>
    <r>
      <t>Part Ei - C</t>
    </r>
    <r>
      <rPr>
        <b/>
        <i/>
        <vertAlign val="subscript"/>
        <sz val="12"/>
        <rFont val="Arial"/>
        <family val="2"/>
      </rPr>
      <t>4</t>
    </r>
    <r>
      <rPr>
        <b/>
        <i/>
        <sz val="12"/>
        <rFont val="Arial"/>
        <family val="2"/>
      </rPr>
      <t>F</t>
    </r>
    <r>
      <rPr>
        <b/>
        <i/>
        <vertAlign val="subscript"/>
        <sz val="12"/>
        <rFont val="Arial"/>
        <family val="2"/>
      </rPr>
      <t>6</t>
    </r>
  </si>
  <si>
    <r>
      <t>Part BPECF</t>
    </r>
    <r>
      <rPr>
        <b/>
        <i/>
        <vertAlign val="subscript"/>
        <sz val="12"/>
        <rFont val="Arial"/>
        <family val="2"/>
      </rPr>
      <t>4</t>
    </r>
    <r>
      <rPr>
        <b/>
        <i/>
        <sz val="12"/>
        <rFont val="Arial"/>
        <family val="2"/>
      </rPr>
      <t xml:space="preserve"> - C</t>
    </r>
    <r>
      <rPr>
        <b/>
        <i/>
        <vertAlign val="subscript"/>
        <sz val="12"/>
        <rFont val="Arial"/>
        <family val="2"/>
      </rPr>
      <t>4</t>
    </r>
    <r>
      <rPr>
        <b/>
        <i/>
        <sz val="12"/>
        <rFont val="Arial"/>
        <family val="2"/>
      </rPr>
      <t>F</t>
    </r>
    <r>
      <rPr>
        <b/>
        <i/>
        <vertAlign val="subscript"/>
        <sz val="12"/>
        <rFont val="Arial"/>
        <family val="2"/>
      </rPr>
      <t>6</t>
    </r>
    <r>
      <rPr>
        <b/>
        <i/>
        <sz val="12"/>
        <rFont val="Arial"/>
        <family val="2"/>
      </rPr>
      <t xml:space="preserve"> for BCF</t>
    </r>
    <r>
      <rPr>
        <b/>
        <i/>
        <vertAlign val="subscript"/>
        <sz val="12"/>
        <rFont val="Arial"/>
        <family val="2"/>
      </rPr>
      <t>4</t>
    </r>
  </si>
  <si>
    <r>
      <t>Part BPEC</t>
    </r>
    <r>
      <rPr>
        <b/>
        <i/>
        <vertAlign val="subscript"/>
        <sz val="12"/>
        <rFont val="Arial"/>
        <family val="2"/>
      </rPr>
      <t>2</t>
    </r>
    <r>
      <rPr>
        <b/>
        <i/>
        <sz val="12"/>
        <rFont val="Arial"/>
        <family val="2"/>
      </rPr>
      <t>F</t>
    </r>
    <r>
      <rPr>
        <b/>
        <i/>
        <vertAlign val="subscript"/>
        <sz val="12"/>
        <rFont val="Arial"/>
        <family val="2"/>
      </rPr>
      <t>6</t>
    </r>
    <r>
      <rPr>
        <b/>
        <i/>
        <sz val="12"/>
        <rFont val="Arial"/>
        <family val="2"/>
      </rPr>
      <t xml:space="preserve"> - C</t>
    </r>
    <r>
      <rPr>
        <b/>
        <i/>
        <vertAlign val="subscript"/>
        <sz val="12"/>
        <rFont val="Arial"/>
        <family val="2"/>
      </rPr>
      <t>4</t>
    </r>
    <r>
      <rPr>
        <b/>
        <i/>
        <sz val="12"/>
        <rFont val="Arial"/>
        <family val="2"/>
      </rPr>
      <t>F</t>
    </r>
    <r>
      <rPr>
        <b/>
        <i/>
        <vertAlign val="subscript"/>
        <sz val="12"/>
        <rFont val="Arial"/>
        <family val="2"/>
      </rPr>
      <t>6</t>
    </r>
    <r>
      <rPr>
        <b/>
        <i/>
        <sz val="12"/>
        <rFont val="Arial"/>
        <family val="2"/>
      </rPr>
      <t xml:space="preserve"> for BC</t>
    </r>
    <r>
      <rPr>
        <b/>
        <i/>
        <vertAlign val="subscript"/>
        <sz val="12"/>
        <rFont val="Arial"/>
        <family val="2"/>
      </rPr>
      <t>2</t>
    </r>
    <r>
      <rPr>
        <b/>
        <i/>
        <sz val="12"/>
        <rFont val="Arial"/>
        <family val="2"/>
      </rPr>
      <t>F</t>
    </r>
    <r>
      <rPr>
        <b/>
        <i/>
        <vertAlign val="subscript"/>
        <sz val="12"/>
        <rFont val="Arial"/>
        <family val="2"/>
      </rPr>
      <t>6</t>
    </r>
  </si>
  <si>
    <r>
      <t>Kg of NF</t>
    </r>
    <r>
      <rPr>
        <b/>
        <vertAlign val="subscript"/>
        <sz val="12"/>
        <rFont val="Arial"/>
        <family val="2"/>
      </rPr>
      <t>3</t>
    </r>
  </si>
  <si>
    <r>
      <t>Part Ei - NF</t>
    </r>
    <r>
      <rPr>
        <b/>
        <i/>
        <vertAlign val="subscript"/>
        <sz val="12"/>
        <rFont val="Arial"/>
        <family val="2"/>
      </rPr>
      <t>3</t>
    </r>
  </si>
  <si>
    <r>
      <t>Kg of SF</t>
    </r>
    <r>
      <rPr>
        <b/>
        <vertAlign val="subscript"/>
        <sz val="12"/>
        <rFont val="Arial"/>
        <family val="2"/>
      </rPr>
      <t>6</t>
    </r>
  </si>
  <si>
    <r>
      <t>Part Ei - SF</t>
    </r>
    <r>
      <rPr>
        <b/>
        <i/>
        <vertAlign val="subscript"/>
        <sz val="12"/>
        <rFont val="Arial"/>
        <family val="2"/>
      </rPr>
      <t>6</t>
    </r>
  </si>
  <si>
    <r>
      <t>Kg of CH</t>
    </r>
    <r>
      <rPr>
        <b/>
        <vertAlign val="subscript"/>
        <sz val="12"/>
        <rFont val="Arial"/>
        <family val="2"/>
      </rPr>
      <t>2</t>
    </r>
    <r>
      <rPr>
        <b/>
        <sz val="12"/>
        <rFont val="Arial"/>
        <family val="2"/>
      </rPr>
      <t>F</t>
    </r>
    <r>
      <rPr>
        <b/>
        <vertAlign val="subscript"/>
        <sz val="12"/>
        <rFont val="Arial"/>
        <family val="2"/>
      </rPr>
      <t>2</t>
    </r>
  </si>
  <si>
    <r>
      <t>Part Ei - CH</t>
    </r>
    <r>
      <rPr>
        <b/>
        <i/>
        <vertAlign val="subscript"/>
        <sz val="12"/>
        <rFont val="Arial"/>
        <family val="2"/>
      </rPr>
      <t>2</t>
    </r>
    <r>
      <rPr>
        <b/>
        <i/>
        <sz val="12"/>
        <rFont val="Arial"/>
        <family val="2"/>
      </rPr>
      <t>F</t>
    </r>
    <r>
      <rPr>
        <b/>
        <i/>
        <vertAlign val="subscript"/>
        <sz val="12"/>
        <rFont val="Arial"/>
        <family val="2"/>
      </rPr>
      <t>2</t>
    </r>
  </si>
  <si>
    <r>
      <t>Part BPECF</t>
    </r>
    <r>
      <rPr>
        <b/>
        <i/>
        <vertAlign val="subscript"/>
        <sz val="12"/>
        <rFont val="Arial"/>
        <family val="2"/>
      </rPr>
      <t>4</t>
    </r>
    <r>
      <rPr>
        <b/>
        <i/>
        <sz val="12"/>
        <rFont val="Arial"/>
        <family val="2"/>
      </rPr>
      <t xml:space="preserve"> - CH</t>
    </r>
    <r>
      <rPr>
        <b/>
        <i/>
        <vertAlign val="subscript"/>
        <sz val="12"/>
        <rFont val="Arial"/>
        <family val="2"/>
      </rPr>
      <t>2</t>
    </r>
    <r>
      <rPr>
        <b/>
        <i/>
        <sz val="12"/>
        <rFont val="Arial"/>
        <family val="2"/>
      </rPr>
      <t>F</t>
    </r>
    <r>
      <rPr>
        <b/>
        <i/>
        <vertAlign val="subscript"/>
        <sz val="12"/>
        <rFont val="Arial"/>
        <family val="2"/>
      </rPr>
      <t>2</t>
    </r>
    <r>
      <rPr>
        <b/>
        <i/>
        <sz val="12"/>
        <rFont val="Arial"/>
        <family val="2"/>
      </rPr>
      <t xml:space="preserve"> for BCF</t>
    </r>
    <r>
      <rPr>
        <b/>
        <i/>
        <vertAlign val="subscript"/>
        <sz val="12"/>
        <rFont val="Arial"/>
        <family val="2"/>
      </rPr>
      <t>4</t>
    </r>
  </si>
  <si>
    <r>
      <t>Kg of C</t>
    </r>
    <r>
      <rPr>
        <b/>
        <vertAlign val="subscript"/>
        <sz val="12"/>
        <rFont val="Arial"/>
        <family val="2"/>
      </rPr>
      <t>5</t>
    </r>
    <r>
      <rPr>
        <b/>
        <sz val="12"/>
        <rFont val="Arial"/>
        <family val="2"/>
      </rPr>
      <t>F</t>
    </r>
    <r>
      <rPr>
        <b/>
        <vertAlign val="subscript"/>
        <sz val="12"/>
        <rFont val="Arial"/>
        <family val="2"/>
      </rPr>
      <t>8</t>
    </r>
  </si>
  <si>
    <r>
      <t>Part Ei - C</t>
    </r>
    <r>
      <rPr>
        <b/>
        <i/>
        <vertAlign val="subscript"/>
        <sz val="12"/>
        <rFont val="Arial"/>
        <family val="2"/>
      </rPr>
      <t>5</t>
    </r>
    <r>
      <rPr>
        <b/>
        <i/>
        <sz val="12"/>
        <rFont val="Arial"/>
        <family val="2"/>
      </rPr>
      <t>F</t>
    </r>
    <r>
      <rPr>
        <b/>
        <i/>
        <vertAlign val="subscript"/>
        <sz val="12"/>
        <rFont val="Arial"/>
        <family val="2"/>
      </rPr>
      <t>8</t>
    </r>
  </si>
  <si>
    <r>
      <t>Part BPECF</t>
    </r>
    <r>
      <rPr>
        <b/>
        <i/>
        <vertAlign val="subscript"/>
        <sz val="12"/>
        <rFont val="Arial"/>
        <family val="2"/>
      </rPr>
      <t>4</t>
    </r>
    <r>
      <rPr>
        <b/>
        <i/>
        <sz val="12"/>
        <rFont val="Arial"/>
        <family val="2"/>
      </rPr>
      <t xml:space="preserve"> - C</t>
    </r>
    <r>
      <rPr>
        <b/>
        <i/>
        <vertAlign val="subscript"/>
        <sz val="12"/>
        <rFont val="Arial"/>
        <family val="2"/>
      </rPr>
      <t>5</t>
    </r>
    <r>
      <rPr>
        <b/>
        <i/>
        <sz val="12"/>
        <rFont val="Arial"/>
        <family val="2"/>
      </rPr>
      <t>F</t>
    </r>
    <r>
      <rPr>
        <b/>
        <i/>
        <vertAlign val="subscript"/>
        <sz val="12"/>
        <rFont val="Arial"/>
        <family val="2"/>
      </rPr>
      <t>8</t>
    </r>
    <r>
      <rPr>
        <b/>
        <i/>
        <sz val="12"/>
        <rFont val="Arial"/>
        <family val="2"/>
      </rPr>
      <t xml:space="preserve"> for BCF</t>
    </r>
    <r>
      <rPr>
        <b/>
        <i/>
        <vertAlign val="subscript"/>
        <sz val="12"/>
        <rFont val="Arial"/>
        <family val="2"/>
      </rPr>
      <t>4</t>
    </r>
  </si>
  <si>
    <r>
      <t>Part BPEC</t>
    </r>
    <r>
      <rPr>
        <b/>
        <i/>
        <vertAlign val="subscript"/>
        <sz val="12"/>
        <rFont val="Arial"/>
        <family val="2"/>
      </rPr>
      <t>2</t>
    </r>
    <r>
      <rPr>
        <b/>
        <i/>
        <sz val="12"/>
        <rFont val="Arial"/>
        <family val="2"/>
      </rPr>
      <t>F</t>
    </r>
    <r>
      <rPr>
        <b/>
        <i/>
        <vertAlign val="subscript"/>
        <sz val="12"/>
        <rFont val="Arial"/>
        <family val="2"/>
      </rPr>
      <t>6</t>
    </r>
    <r>
      <rPr>
        <b/>
        <i/>
        <sz val="12"/>
        <rFont val="Arial"/>
        <family val="2"/>
      </rPr>
      <t xml:space="preserve"> - C</t>
    </r>
    <r>
      <rPr>
        <b/>
        <i/>
        <vertAlign val="subscript"/>
        <sz val="12"/>
        <rFont val="Arial"/>
        <family val="2"/>
      </rPr>
      <t>5</t>
    </r>
    <r>
      <rPr>
        <b/>
        <i/>
        <sz val="12"/>
        <rFont val="Arial"/>
        <family val="2"/>
      </rPr>
      <t>F</t>
    </r>
    <r>
      <rPr>
        <b/>
        <i/>
        <vertAlign val="subscript"/>
        <sz val="12"/>
        <rFont val="Arial"/>
        <family val="2"/>
      </rPr>
      <t>8</t>
    </r>
    <r>
      <rPr>
        <b/>
        <i/>
        <sz val="12"/>
        <rFont val="Arial"/>
        <family val="2"/>
      </rPr>
      <t xml:space="preserve"> for BC</t>
    </r>
    <r>
      <rPr>
        <b/>
        <i/>
        <vertAlign val="subscript"/>
        <sz val="12"/>
        <rFont val="Arial"/>
        <family val="2"/>
      </rPr>
      <t>2</t>
    </r>
    <r>
      <rPr>
        <b/>
        <i/>
        <sz val="12"/>
        <rFont val="Arial"/>
        <family val="2"/>
      </rPr>
      <t>F</t>
    </r>
    <r>
      <rPr>
        <b/>
        <i/>
        <vertAlign val="subscript"/>
        <sz val="12"/>
        <rFont val="Arial"/>
        <family val="2"/>
      </rPr>
      <t>6</t>
    </r>
  </si>
  <si>
    <r>
      <t>Kg of COF</t>
    </r>
    <r>
      <rPr>
        <b/>
        <vertAlign val="subscript"/>
        <sz val="12"/>
        <rFont val="Arial"/>
        <family val="2"/>
      </rPr>
      <t>2</t>
    </r>
  </si>
  <si>
    <r>
      <t>Part Ei - COF</t>
    </r>
    <r>
      <rPr>
        <b/>
        <i/>
        <vertAlign val="subscript"/>
        <sz val="12"/>
        <rFont val="Arial"/>
        <family val="2"/>
      </rPr>
      <t>2</t>
    </r>
  </si>
  <si>
    <t>Kg of Other Greenhouse Gases (GHG)</t>
  </si>
  <si>
    <r>
      <t>Part BPECF</t>
    </r>
    <r>
      <rPr>
        <b/>
        <i/>
        <vertAlign val="subscript"/>
        <sz val="12"/>
        <rFont val="Arial"/>
        <family val="2"/>
      </rPr>
      <t>4</t>
    </r>
    <r>
      <rPr>
        <b/>
        <i/>
        <sz val="12"/>
        <rFont val="Arial"/>
        <family val="2"/>
      </rPr>
      <t xml:space="preserve"> - C</t>
    </r>
    <r>
      <rPr>
        <b/>
        <i/>
        <vertAlign val="subscript"/>
        <sz val="12"/>
        <rFont val="Arial"/>
        <family val="2"/>
      </rPr>
      <t>3</t>
    </r>
    <r>
      <rPr>
        <b/>
        <i/>
        <sz val="12"/>
        <rFont val="Arial"/>
        <family val="2"/>
      </rPr>
      <t>F</t>
    </r>
    <r>
      <rPr>
        <b/>
        <i/>
        <vertAlign val="subscript"/>
        <sz val="12"/>
        <rFont val="Arial"/>
        <family val="2"/>
      </rPr>
      <t>8</t>
    </r>
    <r>
      <rPr>
        <b/>
        <i/>
        <sz val="12"/>
        <rFont val="Arial"/>
        <family val="2"/>
      </rPr>
      <t xml:space="preserve"> for BCF</t>
    </r>
    <r>
      <rPr>
        <b/>
        <i/>
        <vertAlign val="subscript"/>
        <sz val="12"/>
        <rFont val="Arial"/>
        <family val="2"/>
      </rPr>
      <t>4</t>
    </r>
  </si>
  <si>
    <r>
      <t>Part BPECF</t>
    </r>
    <r>
      <rPr>
        <b/>
        <i/>
        <vertAlign val="subscript"/>
        <sz val="12"/>
        <rFont val="Arial"/>
        <family val="2"/>
      </rPr>
      <t xml:space="preserve">4 </t>
    </r>
    <r>
      <rPr>
        <b/>
        <i/>
        <sz val="12"/>
        <rFont val="Arial"/>
        <family val="2"/>
      </rPr>
      <t>- C</t>
    </r>
    <r>
      <rPr>
        <b/>
        <i/>
        <vertAlign val="subscript"/>
        <sz val="12"/>
        <rFont val="Arial"/>
        <family val="2"/>
      </rPr>
      <t>4</t>
    </r>
    <r>
      <rPr>
        <b/>
        <i/>
        <sz val="12"/>
        <rFont val="Arial"/>
        <family val="2"/>
      </rPr>
      <t>F</t>
    </r>
    <r>
      <rPr>
        <b/>
        <i/>
        <vertAlign val="subscript"/>
        <sz val="12"/>
        <rFont val="Arial"/>
        <family val="2"/>
      </rPr>
      <t>8</t>
    </r>
    <r>
      <rPr>
        <b/>
        <i/>
        <sz val="12"/>
        <rFont val="Arial"/>
        <family val="2"/>
      </rPr>
      <t xml:space="preserve"> for BCF</t>
    </r>
    <r>
      <rPr>
        <b/>
        <i/>
        <vertAlign val="subscript"/>
        <sz val="12"/>
        <rFont val="Arial"/>
        <family val="2"/>
      </rPr>
      <t>4</t>
    </r>
  </si>
  <si>
    <r>
      <t>Part BPECF</t>
    </r>
    <r>
      <rPr>
        <b/>
        <i/>
        <vertAlign val="subscript"/>
        <sz val="12"/>
        <rFont val="Arial"/>
        <family val="2"/>
      </rPr>
      <t>4</t>
    </r>
    <r>
      <rPr>
        <b/>
        <i/>
        <sz val="12"/>
        <rFont val="Arial"/>
        <family val="2"/>
      </rPr>
      <t xml:space="preserve"> - C</t>
    </r>
    <r>
      <rPr>
        <b/>
        <i/>
        <vertAlign val="subscript"/>
        <sz val="12"/>
        <rFont val="Arial"/>
        <family val="2"/>
      </rPr>
      <t>4</t>
    </r>
    <r>
      <rPr>
        <b/>
        <i/>
        <sz val="12"/>
        <rFont val="Arial"/>
        <family val="2"/>
      </rPr>
      <t>F</t>
    </r>
    <r>
      <rPr>
        <b/>
        <i/>
        <vertAlign val="subscript"/>
        <sz val="12"/>
        <rFont val="Arial"/>
        <family val="2"/>
      </rPr>
      <t>8</t>
    </r>
    <r>
      <rPr>
        <b/>
        <i/>
        <sz val="12"/>
        <rFont val="Arial"/>
        <family val="2"/>
      </rPr>
      <t>O for BCF</t>
    </r>
    <r>
      <rPr>
        <b/>
        <i/>
        <vertAlign val="subscript"/>
        <sz val="12"/>
        <rFont val="Arial"/>
        <family val="2"/>
      </rPr>
      <t>4</t>
    </r>
  </si>
  <si>
    <r>
      <t>Part BPEC</t>
    </r>
    <r>
      <rPr>
        <b/>
        <i/>
        <vertAlign val="subscript"/>
        <sz val="12"/>
        <rFont val="Arial"/>
        <family val="2"/>
      </rPr>
      <t>3</t>
    </r>
    <r>
      <rPr>
        <b/>
        <i/>
        <sz val="12"/>
        <rFont val="Arial"/>
        <family val="2"/>
      </rPr>
      <t>F</t>
    </r>
    <r>
      <rPr>
        <b/>
        <i/>
        <vertAlign val="subscript"/>
        <sz val="12"/>
        <rFont val="Arial"/>
        <family val="2"/>
      </rPr>
      <t>8</t>
    </r>
    <r>
      <rPr>
        <b/>
        <i/>
        <sz val="12"/>
        <rFont val="Arial"/>
        <family val="2"/>
      </rPr>
      <t xml:space="preserve"> - C</t>
    </r>
    <r>
      <rPr>
        <b/>
        <i/>
        <vertAlign val="subscript"/>
        <sz val="12"/>
        <rFont val="Arial"/>
        <family val="2"/>
      </rPr>
      <t>4</t>
    </r>
    <r>
      <rPr>
        <b/>
        <i/>
        <sz val="12"/>
        <rFont val="Arial"/>
        <family val="2"/>
      </rPr>
      <t>F</t>
    </r>
    <r>
      <rPr>
        <b/>
        <i/>
        <vertAlign val="subscript"/>
        <sz val="12"/>
        <rFont val="Arial"/>
        <family val="2"/>
      </rPr>
      <t>8</t>
    </r>
    <r>
      <rPr>
        <b/>
        <i/>
        <sz val="12"/>
        <rFont val="Arial"/>
        <family val="2"/>
      </rPr>
      <t>O for BC</t>
    </r>
    <r>
      <rPr>
        <b/>
        <i/>
        <vertAlign val="subscript"/>
        <sz val="12"/>
        <rFont val="Arial"/>
        <family val="2"/>
      </rPr>
      <t>3</t>
    </r>
    <r>
      <rPr>
        <b/>
        <i/>
        <sz val="12"/>
        <rFont val="Arial"/>
        <family val="2"/>
      </rPr>
      <t>F</t>
    </r>
    <r>
      <rPr>
        <b/>
        <i/>
        <vertAlign val="subscript"/>
        <sz val="12"/>
        <rFont val="Arial"/>
        <family val="2"/>
      </rPr>
      <t>8</t>
    </r>
  </si>
  <si>
    <r>
      <t>Part BPECF</t>
    </r>
    <r>
      <rPr>
        <b/>
        <i/>
        <vertAlign val="subscript"/>
        <sz val="12"/>
        <rFont val="Arial"/>
        <family val="2"/>
      </rPr>
      <t>4</t>
    </r>
    <r>
      <rPr>
        <b/>
        <i/>
        <sz val="12"/>
        <rFont val="Arial"/>
        <family val="2"/>
      </rPr>
      <t xml:space="preserve"> - NF</t>
    </r>
    <r>
      <rPr>
        <b/>
        <i/>
        <vertAlign val="subscript"/>
        <sz val="12"/>
        <rFont val="Arial"/>
        <family val="2"/>
      </rPr>
      <t>3</t>
    </r>
    <r>
      <rPr>
        <b/>
        <i/>
        <sz val="12"/>
        <rFont val="Arial"/>
        <family val="2"/>
      </rPr>
      <t xml:space="preserve"> for BCF</t>
    </r>
    <r>
      <rPr>
        <b/>
        <i/>
        <vertAlign val="subscript"/>
        <sz val="12"/>
        <rFont val="Arial"/>
        <family val="2"/>
      </rPr>
      <t>4</t>
    </r>
  </si>
  <si>
    <r>
      <t>Part BPECF</t>
    </r>
    <r>
      <rPr>
        <b/>
        <i/>
        <vertAlign val="subscript"/>
        <sz val="12"/>
        <rFont val="Arial"/>
        <family val="2"/>
      </rPr>
      <t>4</t>
    </r>
    <r>
      <rPr>
        <b/>
        <i/>
        <sz val="12"/>
        <rFont val="Arial"/>
        <family val="2"/>
      </rPr>
      <t xml:space="preserve"> - COF</t>
    </r>
    <r>
      <rPr>
        <b/>
        <i/>
        <vertAlign val="subscript"/>
        <sz val="12"/>
        <rFont val="Arial"/>
        <family val="2"/>
      </rPr>
      <t>2</t>
    </r>
    <r>
      <rPr>
        <b/>
        <i/>
        <sz val="12"/>
        <rFont val="Arial"/>
        <family val="2"/>
      </rPr>
      <t xml:space="preserve"> for BCF</t>
    </r>
    <r>
      <rPr>
        <b/>
        <i/>
        <vertAlign val="subscript"/>
        <sz val="12"/>
        <rFont val="Arial"/>
        <family val="2"/>
      </rPr>
      <t>4</t>
    </r>
  </si>
  <si>
    <r>
      <t>Use second assessment GWP values for all greenhouse gases, except use the fourth assessment GWP value for NF</t>
    </r>
    <r>
      <rPr>
        <vertAlign val="subscript"/>
        <sz val="12"/>
        <rFont val="Arial"/>
        <family val="2"/>
      </rPr>
      <t>3</t>
    </r>
  </si>
  <si>
    <r>
      <t>IPCC Tier 2b Emissions Calculation Formula:
E</t>
    </r>
    <r>
      <rPr>
        <vertAlign val="subscript"/>
        <sz val="12"/>
        <rFont val="Arial"/>
        <family val="2"/>
      </rPr>
      <t>i</t>
    </r>
    <r>
      <rPr>
        <sz val="12"/>
        <rFont val="Arial"/>
        <family val="2"/>
      </rPr>
      <t xml:space="preserve"> = (1-h)*∑[FC</t>
    </r>
    <r>
      <rPr>
        <vertAlign val="subscript"/>
        <sz val="12"/>
        <rFont val="Arial"/>
        <family val="2"/>
      </rPr>
      <t>i,p</t>
    </r>
    <r>
      <rPr>
        <sz val="12"/>
        <rFont val="Arial"/>
        <family val="2"/>
      </rPr>
      <t>*(1-U</t>
    </r>
    <r>
      <rPr>
        <vertAlign val="subscript"/>
        <sz val="12"/>
        <rFont val="Arial"/>
        <family val="2"/>
      </rPr>
      <t>i,p</t>
    </r>
    <r>
      <rPr>
        <sz val="12"/>
        <rFont val="Arial"/>
        <family val="2"/>
      </rPr>
      <t>)*(1-</t>
    </r>
    <r>
      <rPr>
        <i/>
        <sz val="12"/>
        <rFont val="Arial"/>
        <family val="2"/>
      </rPr>
      <t>a</t>
    </r>
    <r>
      <rPr>
        <vertAlign val="subscript"/>
        <sz val="12"/>
        <rFont val="Arial"/>
        <family val="2"/>
      </rPr>
      <t>i,p</t>
    </r>
    <r>
      <rPr>
        <sz val="12"/>
        <rFont val="Arial"/>
        <family val="2"/>
      </rPr>
      <t>*</t>
    </r>
    <r>
      <rPr>
        <i/>
        <sz val="12"/>
        <rFont val="Arial"/>
        <family val="2"/>
      </rPr>
      <t>d</t>
    </r>
    <r>
      <rPr>
        <vertAlign val="subscript"/>
        <sz val="12"/>
        <rFont val="Arial"/>
        <family val="2"/>
      </rPr>
      <t>i,p</t>
    </r>
    <r>
      <rPr>
        <sz val="12"/>
        <rFont val="Arial"/>
        <family val="2"/>
      </rPr>
      <t>)] of all processes
  Where:
 E</t>
    </r>
    <r>
      <rPr>
        <vertAlign val="subscript"/>
        <sz val="12"/>
        <rFont val="Arial"/>
        <family val="2"/>
      </rPr>
      <t>i</t>
    </r>
    <r>
      <rPr>
        <sz val="12"/>
        <rFont val="Arial"/>
        <family val="2"/>
      </rPr>
      <t xml:space="preserve"> = emissions of gas i, kg
 p = process type (etching and CVD chamber cleaning only)
 FC</t>
    </r>
    <r>
      <rPr>
        <vertAlign val="subscript"/>
        <sz val="12"/>
        <rFont val="Arial"/>
        <family val="2"/>
      </rPr>
      <t>i,p</t>
    </r>
    <r>
      <rPr>
        <sz val="12"/>
        <rFont val="Arial"/>
        <family val="2"/>
      </rPr>
      <t xml:space="preserve"> = mass of gas i fed into process type p
 h = fraction of gas remaining in shipping container (heel) after use.  The default value is 0.10.
 U</t>
    </r>
    <r>
      <rPr>
        <vertAlign val="subscript"/>
        <sz val="12"/>
        <rFont val="Arial"/>
        <family val="2"/>
      </rPr>
      <t>i,p</t>
    </r>
    <r>
      <rPr>
        <sz val="12"/>
        <rFont val="Arial"/>
        <family val="2"/>
      </rPr>
      <t xml:space="preserve"> = use rate for each gas i and process type p (fraction destroyed or transformed)
 </t>
    </r>
    <r>
      <rPr>
        <i/>
        <sz val="12"/>
        <rFont val="Arial"/>
        <family val="2"/>
      </rPr>
      <t>a</t>
    </r>
    <r>
      <rPr>
        <vertAlign val="subscript"/>
        <sz val="12"/>
        <rFont val="Arial"/>
        <family val="2"/>
      </rPr>
      <t>i,p</t>
    </r>
    <r>
      <rPr>
        <sz val="12"/>
        <rFont val="Arial"/>
        <family val="2"/>
      </rPr>
      <t xml:space="preserve"> = fraction of gas i volume fed into process type p with emission control technologies (company- or plant-specific)
 </t>
    </r>
    <r>
      <rPr>
        <i/>
        <sz val="12"/>
        <rFont val="Arial"/>
        <family val="2"/>
      </rPr>
      <t>d</t>
    </r>
    <r>
      <rPr>
        <vertAlign val="subscript"/>
        <sz val="12"/>
        <rFont val="Arial"/>
        <family val="2"/>
      </rPr>
      <t>i,p</t>
    </r>
    <r>
      <rPr>
        <sz val="12"/>
        <rFont val="Arial"/>
        <family val="2"/>
      </rPr>
      <t xml:space="preserve"> = fraction of gas i destroyed by the emission control technology used in process type p (If more than one emission control technology is used in process type p, this is the average of the fraction destroyed by those emission control technologies, where each fraction is weighted by the quantity of gas fed into tools using that technology)
</t>
    </r>
  </si>
  <si>
    <r>
      <t>Formula for Calculating Emissions in MMT CO</t>
    </r>
    <r>
      <rPr>
        <vertAlign val="subscript"/>
        <sz val="12"/>
        <rFont val="Arial"/>
        <family val="2"/>
      </rPr>
      <t>2</t>
    </r>
    <r>
      <rPr>
        <sz val="12"/>
        <rFont val="Arial"/>
        <family val="2"/>
      </rPr>
      <t>e = ∑(Ei for all facilities(GWP100)/10^9) where i represents the GHG type and GWP100 represents IPCC 100-Year GWP values.  This value does not include the impact of C</t>
    </r>
    <r>
      <rPr>
        <vertAlign val="subscript"/>
        <sz val="12"/>
        <rFont val="Arial"/>
        <family val="2"/>
      </rPr>
      <t>4</t>
    </r>
    <r>
      <rPr>
        <sz val="12"/>
        <rFont val="Arial"/>
        <family val="2"/>
      </rPr>
      <t>F</t>
    </r>
    <r>
      <rPr>
        <vertAlign val="subscript"/>
        <sz val="12"/>
        <rFont val="Arial"/>
        <family val="2"/>
      </rPr>
      <t>8</t>
    </r>
    <r>
      <rPr>
        <sz val="12"/>
        <rFont val="Arial"/>
        <family val="2"/>
      </rPr>
      <t>O, C</t>
    </r>
    <r>
      <rPr>
        <vertAlign val="subscript"/>
        <sz val="12"/>
        <rFont val="Arial"/>
        <family val="2"/>
      </rPr>
      <t>4</t>
    </r>
    <r>
      <rPr>
        <sz val="12"/>
        <rFont val="Arial"/>
        <family val="2"/>
      </rPr>
      <t>F</t>
    </r>
    <r>
      <rPr>
        <vertAlign val="subscript"/>
        <sz val="12"/>
        <rFont val="Arial"/>
        <family val="2"/>
      </rPr>
      <t>6</t>
    </r>
    <r>
      <rPr>
        <sz val="12"/>
        <rFont val="Arial"/>
        <family val="2"/>
      </rPr>
      <t xml:space="preserve">, and "Other GHGs."                                                                                                                </t>
    </r>
  </si>
  <si>
    <t>CARB Semiconductor Program Staff</t>
  </si>
  <si>
    <r>
      <t>Emissions in Kilograms and MMT CO</t>
    </r>
    <r>
      <rPr>
        <vertAlign val="subscript"/>
        <sz val="12"/>
        <rFont val="Arial"/>
        <family val="2"/>
      </rPr>
      <t>2</t>
    </r>
    <r>
      <rPr>
        <sz val="12"/>
        <rFont val="Arial"/>
        <family val="2"/>
      </rPr>
      <t>e</t>
    </r>
  </si>
  <si>
    <r>
      <t xml:space="preserve">California Air Resources Board -- </t>
    </r>
    <r>
      <rPr>
        <b/>
        <sz val="9"/>
        <rFont val="Arial"/>
        <family val="2"/>
      </rPr>
      <t>Created: 12/14/2009, Updated February 2025</t>
    </r>
  </si>
  <si>
    <t>List of Local District Contact Information</t>
  </si>
  <si>
    <r>
      <t>Emissions
(MMT CO</t>
    </r>
    <r>
      <rPr>
        <b/>
        <vertAlign val="subscript"/>
        <sz val="12"/>
        <rFont val="Arial"/>
        <family val="2"/>
      </rPr>
      <t>2</t>
    </r>
    <r>
      <rPr>
        <b/>
        <sz val="12"/>
        <rFont val="Arial"/>
        <family val="2"/>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</si>
</sst>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3" formatCode="_(* #,##0.00_);_(* \(#,##0.00\);_(* &quot;-&quot;??_);_(@_)"/>
    <numFmt numFmtId="164" formatCode="0.000000"/>
    <numFmt numFmtId="165" formatCode="0.00000"/>
    <numFmt numFmtId="166" formatCode="0.0000"/>
    <numFmt numFmtId="167" formatCode="0.000"/>
    <numFmt numFmtId="168" formatCode="0.0"/>
    <numFmt numFmtId="169" formatCode="0.0%"/>
    <numFmt numFmtId="170" formatCode="#,##0.0"/>
    <numFmt numFmtId="171" formatCode="#,##0.000"/>
    <numFmt numFmtId="172" formatCode="#,##0.0000"/>
    <numFmt numFmtId="173" formatCode="#,##0.00000"/>
    <numFmt numFmtId="174" formatCode="_(* #,##0_);_(* \(#,##0\);_(* &quot;-&quot;??_);_(@_)"/>
    <numFmt numFmtId="175" formatCode="mm/dd/yy;@"/>
    <numFmt numFmtId="176" formatCode="###\-###\-####"/>
    <numFmt numFmtId="177" formatCode="0.0000%"/>
  </numFmts>
  <fonts count="93" x14ac:knownFonts="1">
    <font>
      <sz val="10"/>
      <name val="MS Sans Serif"/>
    </font>
    <font>
      <b/>
      <sz val="10"/>
      <name val="MS Sans Serif"/>
      <family val="2"/>
    </font>
    <font>
      <sz val="10"/>
      <name val="MS Sans Serif"/>
      <family val="2"/>
    </font>
    <font>
      <u/>
      <sz val="10"/>
      <color indexed="12"/>
      <name val="MS Sans Serif"/>
      <family val="2"/>
    </font>
    <font>
      <b/>
      <i/>
      <sz val="10"/>
      <name val="Arial"/>
      <family val="2"/>
    </font>
    <font>
      <i/>
      <sz val="10"/>
      <name val="Arial"/>
      <family val="2"/>
    </font>
    <font>
      <b/>
      <sz val="8.5"/>
      <name val="Arial"/>
      <family val="2"/>
    </font>
    <font>
      <b/>
      <sz val="10"/>
      <name val="Arial"/>
      <family val="2"/>
    </font>
    <font>
      <b/>
      <sz val="10"/>
      <color indexed="8"/>
      <name val="MS Sans Serif"/>
      <family val="2"/>
    </font>
    <font>
      <sz val="10"/>
      <name val="Arial"/>
      <family val="2"/>
    </font>
    <font>
      <b/>
      <sz val="12"/>
      <name val="Arial"/>
      <family val="2"/>
    </font>
    <font>
      <sz val="10"/>
      <color indexed="10"/>
      <name val="Arial"/>
      <family val="2"/>
    </font>
    <font>
      <i/>
      <sz val="10"/>
      <color indexed="8"/>
      <name val="Arial"/>
      <family val="2"/>
    </font>
    <font>
      <sz val="10"/>
      <color indexed="8"/>
      <name val="Arial"/>
      <family val="2"/>
    </font>
    <font>
      <b/>
      <sz val="14"/>
      <name val="Arial"/>
      <family val="2"/>
    </font>
    <font>
      <b/>
      <i/>
      <sz val="10"/>
      <color indexed="10"/>
      <name val="Arial"/>
      <family val="2"/>
    </font>
    <font>
      <b/>
      <sz val="9"/>
      <name val="Arial"/>
      <family val="2"/>
    </font>
    <font>
      <b/>
      <i/>
      <sz val="10"/>
      <color indexed="8"/>
      <name val="Arial"/>
      <family val="2"/>
    </font>
    <font>
      <b/>
      <u/>
      <sz val="12"/>
      <name val="Arial"/>
      <family val="2"/>
    </font>
    <font>
      <b/>
      <sz val="10"/>
      <color indexed="8"/>
      <name val="Arial"/>
      <family val="2"/>
    </font>
    <font>
      <b/>
      <vertAlign val="subscript"/>
      <sz val="12"/>
      <name val="Arial"/>
      <family val="2"/>
    </font>
    <font>
      <sz val="12"/>
      <name val="MS Sans Serif"/>
      <family val="2"/>
    </font>
    <font>
      <sz val="9"/>
      <name val="Arial"/>
      <family val="2"/>
    </font>
    <font>
      <b/>
      <sz val="16"/>
      <name val="Arial"/>
      <family val="2"/>
    </font>
    <font>
      <b/>
      <vertAlign val="subscript"/>
      <sz val="14"/>
      <name val="Arial"/>
      <family val="2"/>
    </font>
    <font>
      <sz val="10"/>
      <color indexed="18"/>
      <name val="Arial"/>
      <family val="2"/>
    </font>
    <font>
      <b/>
      <sz val="10"/>
      <color indexed="18"/>
      <name val="Arial"/>
      <family val="2"/>
    </font>
    <font>
      <b/>
      <sz val="12"/>
      <color indexed="18"/>
      <name val="Arial"/>
      <family val="2"/>
    </font>
    <font>
      <sz val="12"/>
      <name val="Arial"/>
      <family val="2"/>
    </font>
    <font>
      <b/>
      <sz val="10"/>
      <color indexed="48"/>
      <name val="Arial"/>
      <family val="2"/>
    </font>
    <font>
      <b/>
      <vertAlign val="subscript"/>
      <sz val="10"/>
      <color indexed="18"/>
      <name val="Arial"/>
      <family val="2"/>
    </font>
    <font>
      <b/>
      <sz val="10"/>
      <color indexed="9"/>
      <name val="Arial"/>
      <family val="2"/>
    </font>
    <font>
      <sz val="8"/>
      <color indexed="9"/>
      <name val="Arial"/>
      <family val="2"/>
    </font>
    <font>
      <sz val="10"/>
      <color indexed="9"/>
      <name val="Arial"/>
      <family val="2"/>
    </font>
    <font>
      <sz val="12"/>
      <color indexed="18"/>
      <name val="Arial"/>
      <family val="2"/>
    </font>
    <font>
      <sz val="26"/>
      <color indexed="13"/>
      <name val="Arial"/>
      <family val="2"/>
    </font>
    <font>
      <sz val="10"/>
      <color indexed="13"/>
      <name val="Arial"/>
      <family val="2"/>
    </font>
    <font>
      <sz val="12"/>
      <color indexed="8"/>
      <name val="Arial"/>
      <family val="2"/>
    </font>
    <font>
      <i/>
      <u/>
      <sz val="12"/>
      <name val="Arial"/>
      <family val="2"/>
    </font>
    <font>
      <i/>
      <sz val="12"/>
      <name val="Arial"/>
      <family val="2"/>
    </font>
    <font>
      <b/>
      <sz val="9"/>
      <color indexed="18"/>
      <name val="Arial"/>
      <family val="2"/>
    </font>
    <font>
      <b/>
      <sz val="12"/>
      <color indexed="48"/>
      <name val="Arial"/>
      <family val="2"/>
    </font>
    <font>
      <b/>
      <i/>
      <sz val="12"/>
      <name val="Arial"/>
      <family val="2"/>
    </font>
    <font>
      <vertAlign val="subscript"/>
      <sz val="12"/>
      <name val="Arial"/>
      <family val="2"/>
    </font>
    <font>
      <b/>
      <sz val="6"/>
      <name val="Arial"/>
      <family val="2"/>
    </font>
    <font>
      <sz val="12"/>
      <name val="Arial"/>
      <family val="2"/>
    </font>
    <font>
      <sz val="18"/>
      <name val="Arial"/>
      <family val="2"/>
    </font>
    <font>
      <sz val="8"/>
      <name val="Arial"/>
      <family val="2"/>
    </font>
    <font>
      <sz val="10"/>
      <name val="Arial"/>
      <family val="2"/>
    </font>
    <font>
      <sz val="12"/>
      <color indexed="10"/>
      <name val="Arial"/>
      <family val="2"/>
    </font>
    <font>
      <i/>
      <sz val="12"/>
      <color indexed="12"/>
      <name val="Arial"/>
      <family val="2"/>
    </font>
    <font>
      <b/>
      <sz val="9"/>
      <color indexed="8"/>
      <name val="Arial"/>
      <family val="2"/>
    </font>
    <font>
      <sz val="12"/>
      <color indexed="18"/>
      <name val="MS Sans Serif"/>
      <family val="2"/>
    </font>
    <font>
      <b/>
      <sz val="12"/>
      <color indexed="8"/>
      <name val="Arial"/>
      <family val="2"/>
    </font>
    <font>
      <b/>
      <vertAlign val="subscript"/>
      <sz val="12"/>
      <color indexed="8"/>
      <name val="Arial"/>
      <family val="2"/>
    </font>
    <font>
      <sz val="12"/>
      <color indexed="8"/>
      <name val="MS Sans Serif"/>
      <family val="2"/>
    </font>
    <font>
      <sz val="8"/>
      <name val="MS Sans Serif"/>
      <family val="2"/>
    </font>
    <font>
      <i/>
      <sz val="12"/>
      <color indexed="18"/>
      <name val="Arial"/>
      <family val="2"/>
    </font>
    <font>
      <b/>
      <i/>
      <sz val="12"/>
      <color indexed="8"/>
      <name val="Arial"/>
      <family val="2"/>
    </font>
    <font>
      <i/>
      <sz val="12"/>
      <color indexed="8"/>
      <name val="Arial"/>
      <family val="2"/>
    </font>
    <font>
      <sz val="12"/>
      <name val="Calibri"/>
      <family val="2"/>
    </font>
    <font>
      <sz val="12"/>
      <name val="MS Sans Serif"/>
    </font>
    <font>
      <sz val="12"/>
      <color rgb="FF000000"/>
      <name val="Arial"/>
      <family val="2"/>
    </font>
    <font>
      <sz val="12"/>
      <color indexed="9"/>
      <name val="Arial"/>
      <family val="2"/>
    </font>
    <font>
      <b/>
      <sz val="12"/>
      <color indexed="9"/>
      <name val="Arial"/>
      <family val="2"/>
    </font>
    <font>
      <sz val="14"/>
      <name val="MS Sans Serif"/>
    </font>
    <font>
      <b/>
      <vertAlign val="subscript"/>
      <sz val="12"/>
      <color indexed="18"/>
      <name val="Arial"/>
      <family val="2"/>
    </font>
    <font>
      <b/>
      <u/>
      <sz val="12"/>
      <color indexed="9"/>
      <name val="Arial"/>
      <family val="2"/>
    </font>
    <font>
      <u/>
      <sz val="12"/>
      <name val="MS Sans Serif"/>
      <family val="2"/>
    </font>
    <font>
      <b/>
      <sz val="14"/>
      <color indexed="8"/>
      <name val="Arial"/>
      <family val="2"/>
    </font>
    <font>
      <sz val="14"/>
      <color indexed="18"/>
      <name val="Arial"/>
      <family val="2"/>
    </font>
    <font>
      <b/>
      <sz val="12"/>
      <name val="MS Sans Serif"/>
      <family val="2"/>
    </font>
    <font>
      <b/>
      <sz val="14"/>
      <color indexed="8"/>
      <name val="MS Sans Serif"/>
      <family val="2"/>
    </font>
    <font>
      <vertAlign val="subscript"/>
      <sz val="12"/>
      <color indexed="8"/>
      <name val="Arial"/>
      <family val="2"/>
    </font>
    <font>
      <b/>
      <vertAlign val="superscript"/>
      <sz val="12"/>
      <name val="Arial"/>
      <family val="2"/>
    </font>
    <font>
      <vertAlign val="superscript"/>
      <sz val="12"/>
      <name val="Arial"/>
      <family val="2"/>
    </font>
    <font>
      <u/>
      <sz val="12"/>
      <color indexed="12"/>
      <name val="Arial"/>
      <family val="2"/>
    </font>
    <font>
      <i/>
      <vertAlign val="subscript"/>
      <sz val="12"/>
      <name val="Arial"/>
      <family val="2"/>
    </font>
    <font>
      <b/>
      <i/>
      <sz val="12"/>
      <color indexed="10"/>
      <name val="Arial"/>
      <family val="2"/>
    </font>
    <font>
      <b/>
      <i/>
      <sz val="14"/>
      <name val="Arial"/>
      <family val="2"/>
    </font>
    <font>
      <sz val="14"/>
      <name val="Arial"/>
      <family val="2"/>
    </font>
    <font>
      <i/>
      <sz val="14"/>
      <color indexed="8"/>
      <name val="Arial"/>
      <family val="2"/>
    </font>
    <font>
      <b/>
      <i/>
      <vertAlign val="subscript"/>
      <sz val="12"/>
      <name val="Arial"/>
      <family val="2"/>
    </font>
    <font>
      <u/>
      <sz val="12"/>
      <color indexed="12"/>
      <name val="MS Sans Serif"/>
      <family val="2"/>
    </font>
    <font>
      <sz val="12"/>
      <color indexed="13"/>
      <name val="Arial"/>
      <family val="2"/>
    </font>
    <font>
      <b/>
      <sz val="12"/>
      <name val="MS Sans Serif"/>
    </font>
    <font>
      <sz val="9"/>
      <name val="MS Sans Serif"/>
    </font>
    <font>
      <sz val="16"/>
      <name val="Arial"/>
      <family val="2"/>
    </font>
    <font>
      <sz val="16"/>
      <name val="MS Sans Serif"/>
      <family val="2"/>
    </font>
    <font>
      <sz val="16"/>
      <name val="MS Sans Serif"/>
    </font>
    <font>
      <u/>
      <sz val="10"/>
      <name val="Arial"/>
      <family val="2"/>
    </font>
    <font>
      <i/>
      <u/>
      <sz val="10"/>
      <name val="Arial"/>
      <family val="2"/>
    </font>
    <font>
      <u/>
      <sz val="10"/>
      <color indexed="10"/>
      <name val="Arial"/>
      <family val="2"/>
    </font>
  </fonts>
  <fills count="14">
    <fill>
      <patternFill patternType="none"/>
    </fill>
    <fill>
      <patternFill patternType="gray125"/>
    </fill>
    <fill>
      <patternFill patternType="solid">
        <fgColor indexed="43"/>
        <bgColor indexed="64"/>
      </patternFill>
    </fill>
    <fill>
      <patternFill patternType="solid">
        <fgColor indexed="40"/>
        <bgColor indexed="64"/>
      </patternFill>
    </fill>
    <fill>
      <patternFill patternType="solid">
        <fgColor indexed="47"/>
        <bgColor indexed="64"/>
      </patternFill>
    </fill>
    <fill>
      <patternFill patternType="solid">
        <fgColor indexed="14"/>
        <bgColor indexed="64"/>
      </patternFill>
    </fill>
    <fill>
      <patternFill patternType="solid">
        <fgColor indexed="45"/>
        <bgColor indexed="64"/>
      </patternFill>
    </fill>
    <fill>
      <patternFill patternType="solid">
        <fgColor indexed="44"/>
        <bgColor indexed="64"/>
      </patternFill>
    </fill>
    <fill>
      <patternFill patternType="solid">
        <fgColor indexed="13"/>
        <bgColor indexed="64"/>
      </patternFill>
    </fill>
    <fill>
      <patternFill patternType="solid">
        <fgColor indexed="46"/>
        <bgColor indexed="64"/>
      </patternFill>
    </fill>
    <fill>
      <patternFill patternType="solid">
        <fgColor indexed="41"/>
        <bgColor indexed="64"/>
      </patternFill>
    </fill>
    <fill>
      <patternFill patternType="solid">
        <fgColor indexed="9"/>
        <bgColor indexed="64"/>
      </patternFill>
    </fill>
    <fill>
      <patternFill patternType="solid">
        <fgColor rgb="FFCC99FF"/>
        <bgColor indexed="64"/>
      </patternFill>
    </fill>
    <fill>
      <patternFill patternType="solid">
        <fgColor rgb="FF00CCFF"/>
        <bgColor indexed="64"/>
      </patternFill>
    </fill>
  </fills>
  <borders count="148">
    <border>
      <left/>
      <right/>
      <top/>
      <bottom/>
      <diagonal/>
    </border>
    <border>
      <left style="thin">
        <color indexed="22"/>
      </left>
      <right style="thin">
        <color indexed="22"/>
      </right>
      <top style="thin">
        <color indexed="22"/>
      </top>
      <bottom style="thin">
        <color indexed="22"/>
      </bottom>
      <diagonal/>
    </border>
    <border>
      <left/>
      <right/>
      <top style="double">
        <color indexed="64"/>
      </top>
      <bottom/>
      <diagonal/>
    </border>
    <border>
      <left style="mediumDashed">
        <color indexed="64"/>
      </left>
      <right/>
      <top/>
      <bottom/>
      <diagonal/>
    </border>
    <border>
      <left style="mediumDashDot">
        <color indexed="64"/>
      </left>
      <right style="thin">
        <color indexed="64"/>
      </right>
      <top/>
      <bottom/>
      <diagonal/>
    </border>
    <border>
      <left style="thin">
        <color indexed="64"/>
      </left>
      <right style="mediumDashDot">
        <color indexed="64"/>
      </right>
      <top/>
      <bottom/>
      <diagonal/>
    </border>
    <border>
      <left style="mediumDashed">
        <color indexed="64"/>
      </left>
      <right style="mediumDashed">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8"/>
      </left>
      <right style="thin">
        <color indexed="8"/>
      </right>
      <top style="thin">
        <color indexed="8"/>
      </top>
      <bottom style="thin">
        <color indexed="8"/>
      </bottom>
      <diagonal/>
    </border>
    <border>
      <left style="thin">
        <color indexed="64"/>
      </left>
      <right style="double">
        <color indexed="8"/>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22"/>
      </left>
      <right/>
      <top style="thin">
        <color indexed="22"/>
      </top>
      <bottom style="thin">
        <color indexed="22"/>
      </bottom>
      <diagonal/>
    </border>
    <border>
      <left style="thin">
        <color indexed="22"/>
      </left>
      <right/>
      <top style="thin">
        <color indexed="22"/>
      </top>
      <bottom style="thin">
        <color indexed="64"/>
      </bottom>
      <diagonal/>
    </border>
    <border>
      <left style="thin">
        <color indexed="64"/>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ck">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double">
        <color indexed="64"/>
      </right>
      <top style="thin">
        <color indexed="64"/>
      </top>
      <bottom style="thin">
        <color indexed="8"/>
      </bottom>
      <diagonal/>
    </border>
    <border>
      <left style="double">
        <color indexed="64"/>
      </left>
      <right style="thin">
        <color indexed="64"/>
      </right>
      <top style="thin">
        <color indexed="64"/>
      </top>
      <bottom style="thin">
        <color indexed="8"/>
      </bottom>
      <diagonal/>
    </border>
    <border>
      <left style="double">
        <color indexed="64"/>
      </left>
      <right style="thin">
        <color indexed="64"/>
      </right>
      <top style="thin">
        <color indexed="64"/>
      </top>
      <bottom style="medium">
        <color indexed="64"/>
      </bottom>
      <diagonal/>
    </border>
    <border>
      <left style="double">
        <color indexed="8"/>
      </left>
      <right style="double">
        <color indexed="8"/>
      </right>
      <top style="thin">
        <color indexed="8"/>
      </top>
      <bottom style="medium">
        <color indexed="64"/>
      </bottom>
      <diagonal/>
    </border>
    <border>
      <left/>
      <right/>
      <top style="thin">
        <color indexed="8"/>
      </top>
      <bottom style="medium">
        <color indexed="64"/>
      </bottom>
      <diagonal/>
    </border>
    <border>
      <left style="double">
        <color indexed="8"/>
      </left>
      <right style="double">
        <color indexed="8"/>
      </right>
      <top style="thin">
        <color indexed="8"/>
      </top>
      <bottom style="thin">
        <color indexed="8"/>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22"/>
      </left>
      <right style="thin">
        <color indexed="22"/>
      </right>
      <top/>
      <bottom style="thin">
        <color indexed="22"/>
      </bottom>
      <diagonal/>
    </border>
    <border>
      <left style="thin">
        <color indexed="64"/>
      </left>
      <right/>
      <top style="thin">
        <color indexed="22"/>
      </top>
      <bottom style="thin">
        <color indexed="22"/>
      </bottom>
      <diagonal/>
    </border>
    <border>
      <left style="double">
        <color indexed="8"/>
      </left>
      <right style="thin">
        <color indexed="22"/>
      </right>
      <top style="thin">
        <color indexed="22"/>
      </top>
      <bottom style="thin">
        <color indexed="8"/>
      </bottom>
      <diagonal/>
    </border>
    <border>
      <left style="thin">
        <color indexed="22"/>
      </left>
      <right style="double">
        <color indexed="8"/>
      </right>
      <top style="thin">
        <color indexed="22"/>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8"/>
      </left>
      <right style="double">
        <color indexed="8"/>
      </right>
      <top style="medium">
        <color indexed="64"/>
      </top>
      <bottom style="thin">
        <color indexed="64"/>
      </bottom>
      <diagonal/>
    </border>
    <border>
      <left style="double">
        <color indexed="8"/>
      </left>
      <right style="thin">
        <color indexed="8"/>
      </right>
      <top style="medium">
        <color indexed="64"/>
      </top>
      <bottom style="thin">
        <color indexed="64"/>
      </bottom>
      <diagonal/>
    </border>
    <border>
      <left style="double">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22"/>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bottom style="thin">
        <color indexed="8"/>
      </bottom>
      <diagonal/>
    </border>
    <border>
      <left/>
      <right/>
      <top style="thin">
        <color indexed="22"/>
      </top>
      <bottom style="thin">
        <color indexed="22"/>
      </bottom>
      <diagonal/>
    </border>
    <border>
      <left/>
      <right/>
      <top style="thin">
        <color indexed="22"/>
      </top>
      <bottom style="thin">
        <color indexed="64"/>
      </bottom>
      <diagonal/>
    </border>
    <border>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right style="thin">
        <color indexed="64"/>
      </right>
      <top style="thin">
        <color indexed="22"/>
      </top>
      <bottom style="thin">
        <color indexed="64"/>
      </bottom>
      <diagonal/>
    </border>
    <border>
      <left/>
      <right/>
      <top style="thin">
        <color indexed="64"/>
      </top>
      <bottom style="thin">
        <color indexed="8"/>
      </bottom>
      <diagonal/>
    </border>
    <border>
      <left/>
      <right/>
      <top/>
      <bottom style="thin">
        <color indexed="22"/>
      </bottom>
      <diagonal/>
    </border>
    <border>
      <left style="double">
        <color indexed="64"/>
      </left>
      <right/>
      <top style="thin">
        <color indexed="22"/>
      </top>
      <bottom style="thin">
        <color indexed="22"/>
      </bottom>
      <diagonal/>
    </border>
    <border>
      <left style="double">
        <color indexed="64"/>
      </left>
      <right/>
      <top style="thin">
        <color indexed="22"/>
      </top>
      <bottom style="thin">
        <color indexed="64"/>
      </bottom>
      <diagonal/>
    </border>
    <border>
      <left style="double">
        <color indexed="64"/>
      </left>
      <right style="thin">
        <color indexed="64"/>
      </right>
      <top/>
      <bottom style="thin">
        <color indexed="22"/>
      </bottom>
      <diagonal/>
    </border>
    <border>
      <left style="double">
        <color indexed="64"/>
      </left>
      <right style="thin">
        <color indexed="64"/>
      </right>
      <top style="thin">
        <color indexed="22"/>
      </top>
      <bottom style="thin">
        <color indexed="22"/>
      </bottom>
      <diagonal/>
    </border>
    <border>
      <left style="double">
        <color indexed="64"/>
      </left>
      <right style="thin">
        <color indexed="64"/>
      </right>
      <top style="thin">
        <color indexed="22"/>
      </top>
      <bottom style="thin">
        <color indexed="64"/>
      </bottom>
      <diagonal/>
    </border>
    <border>
      <left style="double">
        <color indexed="64"/>
      </left>
      <right/>
      <top/>
      <bottom style="thin">
        <color indexed="22"/>
      </bottom>
      <diagonal/>
    </border>
    <border>
      <left style="double">
        <color indexed="64"/>
      </left>
      <right style="thin">
        <color indexed="64"/>
      </right>
      <top style="thin">
        <color indexed="64"/>
      </top>
      <bottom style="thin">
        <color indexed="22"/>
      </bottom>
      <diagonal/>
    </border>
    <border>
      <left style="double">
        <color indexed="8"/>
      </left>
      <right/>
      <top/>
      <bottom style="thin">
        <color indexed="64"/>
      </bottom>
      <diagonal/>
    </border>
    <border>
      <left/>
      <right style="double">
        <color indexed="8"/>
      </right>
      <top/>
      <bottom style="thin">
        <color indexed="64"/>
      </bottom>
      <diagonal/>
    </border>
    <border>
      <left/>
      <right style="double">
        <color indexed="64"/>
      </right>
      <top/>
      <bottom style="thin">
        <color indexed="64"/>
      </bottom>
      <diagonal/>
    </border>
    <border>
      <left style="thin">
        <color indexed="22"/>
      </left>
      <right/>
      <top/>
      <bottom style="thin">
        <color indexed="22"/>
      </bottom>
      <diagonal/>
    </border>
    <border>
      <left style="double">
        <color indexed="8"/>
      </left>
      <right style="thin">
        <color indexed="22"/>
      </right>
      <top/>
      <bottom style="thin">
        <color indexed="22"/>
      </bottom>
      <diagonal/>
    </border>
    <border>
      <left style="thin">
        <color indexed="22"/>
      </left>
      <right style="double">
        <color indexed="64"/>
      </right>
      <top/>
      <bottom style="thin">
        <color indexed="22"/>
      </bottom>
      <diagonal/>
    </border>
    <border>
      <left style="thin">
        <color indexed="22"/>
      </left>
      <right/>
      <top style="thin">
        <color indexed="22"/>
      </top>
      <bottom style="thin">
        <color indexed="8"/>
      </bottom>
      <diagonal/>
    </border>
    <border>
      <left style="thin">
        <color indexed="22"/>
      </left>
      <right style="double">
        <color indexed="64"/>
      </right>
      <top style="thin">
        <color indexed="22"/>
      </top>
      <bottom style="thin">
        <color indexed="8"/>
      </bottom>
      <diagonal/>
    </border>
    <border>
      <left style="thin">
        <color indexed="22"/>
      </left>
      <right style="double">
        <color indexed="8"/>
      </right>
      <top/>
      <bottom style="thin">
        <color indexed="22"/>
      </bottom>
      <diagonal/>
    </border>
    <border>
      <left style="thin">
        <color indexed="22"/>
      </left>
      <right style="thin">
        <color indexed="8"/>
      </right>
      <top style="thin">
        <color indexed="64"/>
      </top>
      <bottom style="thin">
        <color indexed="22"/>
      </bottom>
      <diagonal/>
    </border>
    <border>
      <left style="thin">
        <color indexed="22"/>
      </left>
      <right style="thin">
        <color indexed="8"/>
      </right>
      <top style="thin">
        <color indexed="22"/>
      </top>
      <bottom style="thin">
        <color indexed="22"/>
      </bottom>
      <diagonal/>
    </border>
    <border>
      <left style="thin">
        <color indexed="22"/>
      </left>
      <right style="thin">
        <color indexed="8"/>
      </right>
      <top style="thin">
        <color indexed="22"/>
      </top>
      <bottom style="thin">
        <color indexed="64"/>
      </bottom>
      <diagonal/>
    </border>
    <border>
      <left style="thin">
        <color indexed="22"/>
      </left>
      <right style="double">
        <color indexed="64"/>
      </right>
      <top style="thin">
        <color indexed="64"/>
      </top>
      <bottom style="thin">
        <color indexed="22"/>
      </bottom>
      <diagonal/>
    </border>
    <border>
      <left style="thin">
        <color indexed="22"/>
      </left>
      <right style="double">
        <color indexed="64"/>
      </right>
      <top style="thin">
        <color indexed="22"/>
      </top>
      <bottom style="thin">
        <color indexed="64"/>
      </bottom>
      <diagonal/>
    </border>
    <border>
      <left style="thin">
        <color indexed="22"/>
      </left>
      <right style="thin">
        <color indexed="22"/>
      </right>
      <top style="thin">
        <color indexed="8"/>
      </top>
      <bottom style="thin">
        <color indexed="8"/>
      </bottom>
      <diagonal/>
    </border>
    <border>
      <left/>
      <right style="medium">
        <color indexed="64"/>
      </right>
      <top style="thin">
        <color indexed="64"/>
      </top>
      <bottom style="medium">
        <color indexed="64"/>
      </bottom>
      <diagonal/>
    </border>
    <border>
      <left/>
      <right style="double">
        <color indexed="64"/>
      </right>
      <top style="thin">
        <color indexed="64"/>
      </top>
      <bottom style="thin">
        <color indexed="8"/>
      </bottom>
      <diagonal/>
    </border>
    <border>
      <left style="thin">
        <color indexed="22"/>
      </left>
      <right style="thin">
        <color indexed="22"/>
      </right>
      <top style="thin">
        <color indexed="64"/>
      </top>
      <bottom style="thin">
        <color indexed="8"/>
      </bottom>
      <diagonal/>
    </border>
    <border>
      <left style="thin">
        <color indexed="22"/>
      </left>
      <right/>
      <top style="thin">
        <color indexed="64"/>
      </top>
      <bottom style="thin">
        <color indexed="64"/>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double">
        <color indexed="8"/>
      </left>
      <right style="thin">
        <color indexed="22"/>
      </right>
      <top style="thin">
        <color indexed="64"/>
      </top>
      <bottom style="thin">
        <color indexed="64"/>
      </bottom>
      <diagonal/>
    </border>
    <border>
      <left style="thin">
        <color indexed="22"/>
      </left>
      <right style="double">
        <color indexed="8"/>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ck">
        <color indexed="64"/>
      </right>
      <top style="thin">
        <color indexed="64"/>
      </top>
      <bottom style="thin">
        <color indexed="64"/>
      </bottom>
      <diagonal/>
    </border>
    <border>
      <left/>
      <right style="thin">
        <color indexed="22"/>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8"/>
      </left>
      <right/>
      <top/>
      <bottom style="thin">
        <color indexed="64"/>
      </bottom>
      <diagonal/>
    </border>
    <border>
      <left style="double">
        <color indexed="64"/>
      </left>
      <right/>
      <top/>
      <bottom style="thin">
        <color indexed="64"/>
      </bottom>
      <diagonal/>
    </border>
    <border>
      <left/>
      <right style="thin">
        <color indexed="64"/>
      </right>
      <top style="thin">
        <color indexed="8"/>
      </top>
      <bottom style="thin">
        <color indexed="64"/>
      </bottom>
      <diagonal/>
    </border>
    <border>
      <left style="thin">
        <color indexed="22"/>
      </left>
      <right/>
      <top style="thin">
        <color indexed="8"/>
      </top>
      <bottom style="thin">
        <color indexed="64"/>
      </bottom>
      <diagonal/>
    </border>
    <border>
      <left style="thin">
        <color indexed="8"/>
      </left>
      <right style="thin">
        <color indexed="22"/>
      </right>
      <top style="thin">
        <color indexed="64"/>
      </top>
      <bottom style="thin">
        <color indexed="8"/>
      </bottom>
      <diagonal/>
    </border>
    <border>
      <left style="thin">
        <color indexed="22"/>
      </left>
      <right style="thin">
        <color indexed="64"/>
      </right>
      <top style="thin">
        <color indexed="8"/>
      </top>
      <bottom style="thin">
        <color indexed="8"/>
      </bottom>
      <diagonal/>
    </border>
    <border>
      <left/>
      <right style="thin">
        <color indexed="22"/>
      </right>
      <top/>
      <bottom style="thin">
        <color indexed="22"/>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thin">
        <color indexed="22"/>
      </bottom>
      <diagonal/>
    </border>
    <border>
      <left style="double">
        <color indexed="8"/>
      </left>
      <right style="thin">
        <color indexed="8"/>
      </right>
      <top/>
      <bottom style="thin">
        <color indexed="64"/>
      </bottom>
      <diagonal/>
    </border>
    <border>
      <left style="double">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3">
    <xf numFmtId="0" fontId="0" fillId="0" borderId="0"/>
    <xf numFmtId="43" fontId="2" fillId="0" borderId="0" applyFont="0" applyFill="0" applyBorder="0" applyAlignment="0" applyProtection="0"/>
    <xf numFmtId="3" fontId="45" fillId="0" borderId="0" applyFill="0" applyBorder="0" applyAlignment="0" applyProtection="0"/>
    <xf numFmtId="5" fontId="45" fillId="0" borderId="0" applyFill="0" applyBorder="0" applyAlignment="0" applyProtection="0"/>
    <xf numFmtId="0" fontId="45" fillId="0" borderId="0" applyNumberFormat="0" applyFill="0" applyBorder="0" applyAlignment="0" applyProtection="0"/>
    <xf numFmtId="2" fontId="45" fillId="0" borderId="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3" fillId="0" borderId="0" applyNumberFormat="0" applyFill="0" applyBorder="0" applyAlignment="0" applyProtection="0"/>
    <xf numFmtId="0" fontId="2" fillId="0" borderId="0"/>
    <xf numFmtId="0" fontId="48" fillId="0" borderId="0"/>
    <xf numFmtId="9" fontId="2" fillId="0" borderId="0" applyFont="0" applyFill="0" applyBorder="0" applyAlignment="0" applyProtection="0"/>
    <xf numFmtId="0" fontId="45" fillId="0" borderId="2" applyNumberFormat="0" applyFill="0" applyAlignment="0" applyProtection="0"/>
  </cellStyleXfs>
  <cellXfs count="1149">
    <xf numFmtId="0" fontId="0" fillId="0" borderId="0" xfId="0"/>
    <xf numFmtId="0" fontId="0" fillId="0" borderId="0" xfId="0" applyAlignment="1">
      <alignment wrapText="1"/>
    </xf>
    <xf numFmtId="0" fontId="4" fillId="0" borderId="0" xfId="0" applyFont="1" applyAlignment="1">
      <alignment horizontal="center" wrapText="1"/>
    </xf>
    <xf numFmtId="0" fontId="5" fillId="0" borderId="0" xfId="0" applyFont="1" applyAlignment="1">
      <alignment horizontal="center" wrapText="1"/>
    </xf>
    <xf numFmtId="3" fontId="5" fillId="0" borderId="0" xfId="0" applyNumberFormat="1" applyFont="1" applyAlignment="1">
      <alignment horizontal="center" wrapText="1"/>
    </xf>
    <xf numFmtId="3" fontId="5" fillId="0" borderId="0" xfId="0" applyNumberFormat="1" applyFont="1" applyAlignment="1">
      <alignment horizontal="center"/>
    </xf>
    <xf numFmtId="1" fontId="5" fillId="0" borderId="0" xfId="0" applyNumberFormat="1" applyFont="1" applyAlignment="1">
      <alignment horizontal="center" wrapText="1"/>
    </xf>
    <xf numFmtId="1" fontId="5" fillId="0" borderId="0" xfId="0" applyNumberFormat="1" applyFont="1" applyAlignment="1">
      <alignment horizontal="center"/>
    </xf>
    <xf numFmtId="3" fontId="7" fillId="0" borderId="0" xfId="0" applyNumberFormat="1" applyFont="1" applyAlignment="1">
      <alignment horizontal="right" wrapText="1"/>
    </xf>
    <xf numFmtId="3" fontId="7" fillId="0" borderId="0" xfId="0" applyNumberFormat="1" applyFont="1" applyAlignment="1">
      <alignment horizontal="left"/>
    </xf>
    <xf numFmtId="0" fontId="7" fillId="0" borderId="0" xfId="0" applyFont="1" applyAlignment="1">
      <alignment horizontal="right" wrapText="1"/>
    </xf>
    <xf numFmtId="1" fontId="7" fillId="0" borderId="0" xfId="0" applyNumberFormat="1" applyFont="1" applyAlignment="1">
      <alignment horizontal="left"/>
    </xf>
    <xf numFmtId="0" fontId="9" fillId="0" borderId="0" xfId="0" applyFont="1"/>
    <xf numFmtId="0" fontId="5" fillId="0" borderId="0" xfId="0" applyFont="1"/>
    <xf numFmtId="11" fontId="6" fillId="0" borderId="0" xfId="0" applyNumberFormat="1" applyFont="1" applyAlignment="1">
      <alignment vertical="top" wrapText="1"/>
    </xf>
    <xf numFmtId="0" fontId="7" fillId="0" borderId="0" xfId="0" applyFont="1" applyAlignment="1">
      <alignment vertical="top" wrapText="1"/>
    </xf>
    <xf numFmtId="0" fontId="4" fillId="0" borderId="0" xfId="0" applyFont="1" applyAlignment="1">
      <alignment vertical="top" wrapText="1"/>
    </xf>
    <xf numFmtId="0" fontId="6" fillId="0" borderId="0" xfId="0" applyFont="1" applyAlignment="1">
      <alignment vertical="top" wrapText="1"/>
    </xf>
    <xf numFmtId="0" fontId="9" fillId="0" borderId="0" xfId="0" quotePrefix="1" applyFont="1"/>
    <xf numFmtId="3" fontId="9" fillId="0" borderId="0" xfId="0" applyNumberFormat="1" applyFont="1"/>
    <xf numFmtId="11" fontId="9" fillId="0" borderId="0" xfId="0" applyNumberFormat="1" applyFont="1"/>
    <xf numFmtId="0" fontId="12" fillId="0" borderId="0" xfId="0" quotePrefix="1" applyFont="1"/>
    <xf numFmtId="0" fontId="7" fillId="0" borderId="0" xfId="0" quotePrefix="1" applyFont="1" applyAlignment="1">
      <alignment vertical="top" wrapText="1"/>
    </xf>
    <xf numFmtId="0" fontId="7" fillId="0" borderId="0" xfId="0" quotePrefix="1" applyFont="1" applyAlignment="1">
      <alignment wrapText="1"/>
    </xf>
    <xf numFmtId="3" fontId="6" fillId="0" borderId="0" xfId="0" applyNumberFormat="1" applyFont="1" applyAlignment="1">
      <alignment vertical="top" wrapText="1"/>
    </xf>
    <xf numFmtId="0" fontId="7" fillId="0" borderId="0" xfId="0" applyFont="1" applyAlignment="1">
      <alignment wrapText="1"/>
    </xf>
    <xf numFmtId="0" fontId="7" fillId="0" borderId="0" xfId="0" applyFont="1"/>
    <xf numFmtId="0" fontId="7" fillId="0" borderId="0" xfId="0" quotePrefix="1" applyFont="1"/>
    <xf numFmtId="3" fontId="7" fillId="0" borderId="0" xfId="0" applyNumberFormat="1" applyFont="1"/>
    <xf numFmtId="3" fontId="4" fillId="0" borderId="0" xfId="0" applyNumberFormat="1" applyFont="1"/>
    <xf numFmtId="0" fontId="9" fillId="0" borderId="0" xfId="0" applyFont="1" applyAlignment="1">
      <alignment wrapText="1"/>
    </xf>
    <xf numFmtId="0" fontId="7" fillId="0" borderId="0" xfId="9" applyFont="1" applyAlignment="1">
      <alignment wrapText="1"/>
    </xf>
    <xf numFmtId="0" fontId="7" fillId="0" borderId="0" xfId="9" applyFont="1"/>
    <xf numFmtId="0" fontId="17" fillId="0" borderId="0" xfId="9" applyFont="1" applyAlignment="1">
      <alignment horizontal="center"/>
    </xf>
    <xf numFmtId="0" fontId="18" fillId="0" borderId="0" xfId="9" applyFont="1"/>
    <xf numFmtId="1" fontId="10" fillId="0" borderId="0" xfId="9" applyNumberFormat="1" applyFont="1"/>
    <xf numFmtId="1" fontId="7" fillId="0" borderId="0" xfId="0" applyNumberFormat="1" applyFont="1"/>
    <xf numFmtId="11" fontId="7" fillId="0" borderId="0" xfId="0" applyNumberFormat="1" applyFont="1"/>
    <xf numFmtId="166" fontId="7" fillId="0" borderId="0" xfId="0" applyNumberFormat="1" applyFont="1"/>
    <xf numFmtId="0" fontId="10" fillId="0" borderId="0" xfId="0" applyFont="1"/>
    <xf numFmtId="0" fontId="9" fillId="0" borderId="0" xfId="9" quotePrefix="1" applyFont="1" applyAlignment="1">
      <alignment horizontal="right" vertical="top" wrapText="1"/>
    </xf>
    <xf numFmtId="0" fontId="25" fillId="0" borderId="0" xfId="0" applyFont="1"/>
    <xf numFmtId="0" fontId="25" fillId="0" borderId="13" xfId="0" applyFont="1" applyBorder="1" applyAlignment="1">
      <alignment horizontal="right"/>
    </xf>
    <xf numFmtId="0" fontId="26" fillId="0" borderId="0" xfId="0" applyFont="1" applyAlignment="1">
      <alignment horizontal="right"/>
    </xf>
    <xf numFmtId="174" fontId="26" fillId="0" borderId="0" xfId="1" applyNumberFormat="1" applyFont="1"/>
    <xf numFmtId="174" fontId="26" fillId="0" borderId="0" xfId="1" applyNumberFormat="1" applyFont="1" applyBorder="1"/>
    <xf numFmtId="0" fontId="28" fillId="0" borderId="0" xfId="0" applyFont="1"/>
    <xf numFmtId="0" fontId="26" fillId="0" borderId="0" xfId="0" applyFont="1" applyAlignment="1">
      <alignment wrapText="1"/>
    </xf>
    <xf numFmtId="0" fontId="26" fillId="0" borderId="0" xfId="0" applyFont="1" applyAlignment="1">
      <alignment horizontal="center"/>
    </xf>
    <xf numFmtId="0" fontId="31" fillId="0" borderId="0" xfId="0" applyFont="1"/>
    <xf numFmtId="0" fontId="31" fillId="0" borderId="0" xfId="0" applyFont="1" applyAlignment="1">
      <alignment horizontal="center" wrapText="1"/>
    </xf>
    <xf numFmtId="0" fontId="32" fillId="0" borderId="0" xfId="0" applyFont="1"/>
    <xf numFmtId="0" fontId="33" fillId="0" borderId="0" xfId="0" applyFont="1" applyAlignment="1">
      <alignment horizontal="left" indent="2"/>
    </xf>
    <xf numFmtId="0" fontId="29" fillId="0" borderId="0" xfId="0" applyFont="1"/>
    <xf numFmtId="0" fontId="29" fillId="0" borderId="0" xfId="0" applyFont="1" applyAlignment="1">
      <alignment wrapText="1"/>
    </xf>
    <xf numFmtId="0" fontId="11" fillId="0" borderId="0" xfId="0" applyFont="1"/>
    <xf numFmtId="0" fontId="36" fillId="0" borderId="0" xfId="0" applyFont="1"/>
    <xf numFmtId="0" fontId="25" fillId="0" borderId="0" xfId="0" applyFont="1" applyAlignment="1">
      <alignment horizontal="center"/>
    </xf>
    <xf numFmtId="0" fontId="25" fillId="0" borderId="0" xfId="0" applyFont="1" applyAlignment="1">
      <alignment wrapText="1"/>
    </xf>
    <xf numFmtId="0" fontId="9" fillId="7" borderId="0" xfId="0" applyFont="1" applyFill="1"/>
    <xf numFmtId="2" fontId="25" fillId="0" borderId="0" xfId="0" applyNumberFormat="1" applyFont="1" applyAlignment="1">
      <alignment horizontal="right"/>
    </xf>
    <xf numFmtId="0" fontId="33" fillId="0" borderId="0" xfId="0" applyFont="1"/>
    <xf numFmtId="0" fontId="37" fillId="0" borderId="0" xfId="0" applyFont="1"/>
    <xf numFmtId="0" fontId="7" fillId="0" borderId="0" xfId="0" applyFont="1" applyAlignment="1">
      <alignment horizontal="center"/>
    </xf>
    <xf numFmtId="0" fontId="34" fillId="0" borderId="0" xfId="0" applyFont="1" applyAlignment="1">
      <alignment vertical="center"/>
    </xf>
    <xf numFmtId="168" fontId="34" fillId="0" borderId="0" xfId="0" applyNumberFormat="1" applyFont="1" applyAlignment="1">
      <alignment vertical="center"/>
    </xf>
    <xf numFmtId="0" fontId="34" fillId="0" borderId="0" xfId="0" applyFont="1"/>
    <xf numFmtId="0" fontId="7" fillId="0" borderId="0" xfId="9" applyFont="1" applyAlignment="1">
      <alignment horizontal="right"/>
    </xf>
    <xf numFmtId="0" fontId="9" fillId="0" borderId="0" xfId="0" applyFont="1" applyAlignment="1">
      <alignment vertical="top"/>
    </xf>
    <xf numFmtId="0" fontId="0" fillId="0" borderId="16" xfId="0" applyBorder="1"/>
    <xf numFmtId="0" fontId="7" fillId="0" borderId="16" xfId="0" applyFont="1" applyBorder="1"/>
    <xf numFmtId="0" fontId="7" fillId="0" borderId="12" xfId="0" applyFont="1" applyBorder="1"/>
    <xf numFmtId="9" fontId="25" fillId="0" borderId="0" xfId="0" applyNumberFormat="1" applyFont="1" applyAlignment="1" applyProtection="1">
      <alignment horizontal="center"/>
      <protection locked="0"/>
    </xf>
    <xf numFmtId="0" fontId="25" fillId="0" borderId="0" xfId="0" applyFont="1" applyAlignment="1" applyProtection="1">
      <alignment horizontal="center" wrapText="1"/>
      <protection locked="0"/>
    </xf>
    <xf numFmtId="9" fontId="25" fillId="0" borderId="0" xfId="0" applyNumberFormat="1" applyFont="1" applyAlignment="1" applyProtection="1">
      <alignment horizontal="center" wrapText="1"/>
      <protection locked="0"/>
    </xf>
    <xf numFmtId="0" fontId="29" fillId="0" borderId="0" xfId="0" applyFont="1" applyAlignment="1">
      <alignment horizontal="right"/>
    </xf>
    <xf numFmtId="0" fontId="0" fillId="0" borderId="0" xfId="0" applyAlignment="1">
      <alignment vertical="top"/>
    </xf>
    <xf numFmtId="0" fontId="28" fillId="0" borderId="0" xfId="0" applyFont="1" applyAlignment="1">
      <alignment wrapText="1"/>
    </xf>
    <xf numFmtId="0" fontId="14" fillId="0" borderId="0" xfId="0" applyFont="1" applyAlignment="1">
      <alignment vertical="top"/>
    </xf>
    <xf numFmtId="0" fontId="10" fillId="0" borderId="0" xfId="0" applyFont="1" applyAlignment="1">
      <alignment vertical="top"/>
    </xf>
    <xf numFmtId="0" fontId="28" fillId="0" borderId="0" xfId="0" applyFont="1" applyAlignment="1">
      <alignment vertical="top"/>
    </xf>
    <xf numFmtId="0" fontId="38" fillId="0" borderId="0" xfId="0" applyFont="1" applyAlignment="1">
      <alignment vertical="top"/>
    </xf>
    <xf numFmtId="0" fontId="9" fillId="0" borderId="0" xfId="0" applyFont="1" applyAlignment="1">
      <alignment horizontal="left"/>
    </xf>
    <xf numFmtId="3" fontId="13" fillId="0" borderId="0" xfId="0" applyNumberFormat="1" applyFont="1"/>
    <xf numFmtId="0" fontId="9" fillId="0" borderId="16" xfId="0" applyFont="1" applyBorder="1"/>
    <xf numFmtId="0" fontId="25" fillId="7" borderId="0" xfId="0" applyFont="1" applyFill="1"/>
    <xf numFmtId="0" fontId="0" fillId="0" borderId="12" xfId="0" applyBorder="1"/>
    <xf numFmtId="0" fontId="25" fillId="0" borderId="0" xfId="0" applyFont="1" applyAlignment="1">
      <alignment horizontal="right"/>
    </xf>
    <xf numFmtId="0" fontId="0" fillId="0" borderId="13" xfId="0" applyBorder="1" applyAlignment="1">
      <alignment horizontal="center" wrapText="1"/>
    </xf>
    <xf numFmtId="0" fontId="0" fillId="0" borderId="27" xfId="0" applyBorder="1" applyAlignment="1">
      <alignment horizontal="center" wrapText="1"/>
    </xf>
    <xf numFmtId="0" fontId="37" fillId="0" borderId="0" xfId="0" applyFont="1" applyAlignment="1">
      <alignment horizontal="left"/>
    </xf>
    <xf numFmtId="0" fontId="48" fillId="0" borderId="0" xfId="10"/>
    <xf numFmtId="0" fontId="48" fillId="0" borderId="0" xfId="10" applyAlignment="1">
      <alignment horizontal="left"/>
    </xf>
    <xf numFmtId="0" fontId="13" fillId="0" borderId="0" xfId="0" applyFont="1" applyAlignment="1">
      <alignment wrapText="1"/>
    </xf>
    <xf numFmtId="14" fontId="9" fillId="0" borderId="0" xfId="0" applyNumberFormat="1" applyFont="1"/>
    <xf numFmtId="14" fontId="0" fillId="0" borderId="0" xfId="0" applyNumberFormat="1"/>
    <xf numFmtId="11" fontId="9" fillId="0" borderId="0" xfId="0" applyNumberFormat="1" applyFont="1" applyAlignment="1">
      <alignment vertical="top"/>
    </xf>
    <xf numFmtId="0" fontId="5" fillId="0" borderId="0" xfId="0" applyFont="1" applyAlignment="1">
      <alignment vertical="top"/>
    </xf>
    <xf numFmtId="172" fontId="9" fillId="0" borderId="0" xfId="0" applyNumberFormat="1" applyFont="1"/>
    <xf numFmtId="4" fontId="9" fillId="0" borderId="0" xfId="0" applyNumberFormat="1" applyFont="1"/>
    <xf numFmtId="0" fontId="16" fillId="0" borderId="0" xfId="10" applyFont="1" applyAlignment="1">
      <alignment horizontal="left" vertical="top"/>
    </xf>
    <xf numFmtId="0" fontId="51" fillId="0" borderId="0" xfId="10" applyFont="1" applyAlignment="1" applyProtection="1">
      <alignment horizontal="left" vertical="top"/>
      <protection locked="0"/>
    </xf>
    <xf numFmtId="0" fontId="0" fillId="0" borderId="0" xfId="0" applyAlignment="1">
      <alignment horizontal="left" vertical="top"/>
    </xf>
    <xf numFmtId="0" fontId="27" fillId="0" borderId="16" xfId="0" applyFont="1" applyBorder="1" applyAlignment="1">
      <alignment horizontal="center" wrapText="1"/>
    </xf>
    <xf numFmtId="0" fontId="34" fillId="0" borderId="0" xfId="0" applyFont="1" applyAlignment="1">
      <alignment horizontal="right"/>
    </xf>
    <xf numFmtId="0" fontId="34" fillId="0" borderId="13" xfId="0" applyFont="1" applyBorder="1" applyAlignment="1">
      <alignment horizontal="right"/>
    </xf>
    <xf numFmtId="0" fontId="10" fillId="0" borderId="7" xfId="0" applyFont="1" applyBorder="1" applyAlignment="1">
      <alignment horizontal="right"/>
    </xf>
    <xf numFmtId="0" fontId="7" fillId="0" borderId="0" xfId="0" applyFont="1" applyAlignment="1">
      <alignment horizontal="right"/>
    </xf>
    <xf numFmtId="0" fontId="10" fillId="11" borderId="0" xfId="0" applyFont="1" applyFill="1"/>
    <xf numFmtId="3" fontId="37" fillId="0" borderId="0" xfId="0" applyNumberFormat="1" applyFont="1" applyAlignment="1" applyProtection="1">
      <alignment horizontal="center"/>
      <protection locked="0"/>
    </xf>
    <xf numFmtId="3" fontId="13" fillId="0" borderId="0" xfId="0" applyNumberFormat="1" applyFont="1" applyAlignment="1" applyProtection="1">
      <alignment horizontal="center"/>
      <protection locked="0"/>
    </xf>
    <xf numFmtId="3" fontId="10" fillId="0" borderId="0" xfId="0" applyNumberFormat="1" applyFont="1" applyAlignment="1">
      <alignment horizontal="center"/>
    </xf>
    <xf numFmtId="0" fontId="40" fillId="0" borderId="0" xfId="0" applyFont="1" applyAlignment="1">
      <alignment horizontal="center" wrapText="1"/>
    </xf>
    <xf numFmtId="0" fontId="13" fillId="0" borderId="0" xfId="0" applyFont="1" applyProtection="1">
      <protection locked="0"/>
    </xf>
    <xf numFmtId="0" fontId="13" fillId="0" borderId="0" xfId="0" applyFont="1" applyAlignment="1" applyProtection="1">
      <alignment horizontal="center"/>
      <protection locked="0"/>
    </xf>
    <xf numFmtId="0" fontId="33" fillId="0" borderId="0" xfId="0" applyFont="1" applyAlignment="1">
      <alignment vertical="top"/>
    </xf>
    <xf numFmtId="0" fontId="25" fillId="0" borderId="13" xfId="0" applyFont="1" applyBorder="1" applyAlignment="1" applyProtection="1">
      <alignment horizontal="center" wrapText="1"/>
      <protection locked="0"/>
    </xf>
    <xf numFmtId="9" fontId="25" fillId="0" borderId="13" xfId="0" applyNumberFormat="1" applyFont="1" applyBorder="1" applyAlignment="1" applyProtection="1">
      <alignment horizontal="center" wrapText="1"/>
      <protection locked="0"/>
    </xf>
    <xf numFmtId="0" fontId="34" fillId="0" borderId="13" xfId="0" applyFont="1" applyBorder="1"/>
    <xf numFmtId="0" fontId="41" fillId="0" borderId="0" xfId="0" applyFont="1"/>
    <xf numFmtId="0" fontId="52" fillId="0" borderId="0" xfId="0" applyFont="1" applyAlignment="1">
      <alignment wrapText="1"/>
    </xf>
    <xf numFmtId="0" fontId="21" fillId="0" borderId="0" xfId="0" applyFont="1" applyAlignment="1">
      <alignment wrapText="1"/>
    </xf>
    <xf numFmtId="0" fontId="27" fillId="0" borderId="62" xfId="0" applyFont="1" applyBorder="1" applyAlignment="1">
      <alignment horizontal="center" wrapText="1"/>
    </xf>
    <xf numFmtId="0" fontId="27" fillId="0" borderId="24" xfId="0" applyFont="1" applyBorder="1" applyAlignment="1">
      <alignment horizontal="center" wrapText="1"/>
    </xf>
    <xf numFmtId="0" fontId="10" fillId="0" borderId="12" xfId="0" applyFont="1" applyBorder="1" applyAlignment="1">
      <alignment horizontal="center" wrapText="1"/>
    </xf>
    <xf numFmtId="0" fontId="28" fillId="7" borderId="0" xfId="0" applyFont="1" applyFill="1"/>
    <xf numFmtId="3" fontId="34" fillId="10" borderId="89" xfId="0" applyNumberFormat="1" applyFont="1" applyFill="1" applyBorder="1" applyAlignment="1" applyProtection="1">
      <alignment horizontal="center"/>
      <protection locked="0"/>
    </xf>
    <xf numFmtId="3" fontId="34" fillId="10" borderId="90" xfId="0" applyNumberFormat="1" applyFont="1" applyFill="1" applyBorder="1" applyAlignment="1" applyProtection="1">
      <alignment horizontal="center"/>
      <protection locked="0"/>
    </xf>
    <xf numFmtId="3" fontId="34" fillId="10" borderId="91" xfId="0" applyNumberFormat="1" applyFont="1" applyFill="1" applyBorder="1" applyAlignment="1" applyProtection="1">
      <alignment horizontal="center"/>
      <protection locked="0"/>
    </xf>
    <xf numFmtId="3" fontId="34" fillId="10" borderId="92" xfId="0" applyNumberFormat="1" applyFont="1" applyFill="1" applyBorder="1" applyAlignment="1" applyProtection="1">
      <alignment horizontal="center"/>
      <protection locked="0"/>
    </xf>
    <xf numFmtId="3" fontId="34" fillId="10" borderId="93" xfId="0" applyNumberFormat="1" applyFont="1" applyFill="1" applyBorder="1" applyAlignment="1" applyProtection="1">
      <alignment horizontal="center"/>
      <protection locked="0"/>
    </xf>
    <xf numFmtId="3" fontId="34" fillId="10" borderId="94" xfId="0" applyNumberFormat="1" applyFont="1" applyFill="1" applyBorder="1" applyAlignment="1" applyProtection="1">
      <alignment horizontal="center"/>
      <protection locked="0"/>
    </xf>
    <xf numFmtId="3" fontId="34" fillId="10" borderId="95" xfId="0" applyNumberFormat="1" applyFont="1" applyFill="1" applyBorder="1" applyAlignment="1" applyProtection="1">
      <alignment horizontal="center"/>
      <protection locked="0"/>
    </xf>
    <xf numFmtId="3" fontId="34" fillId="10" borderId="96" xfId="0" applyNumberFormat="1" applyFont="1" applyFill="1" applyBorder="1" applyAlignment="1" applyProtection="1">
      <alignment horizontal="center"/>
      <protection locked="0"/>
    </xf>
    <xf numFmtId="0" fontId="53" fillId="0" borderId="0" xfId="0" applyFont="1"/>
    <xf numFmtId="0" fontId="27" fillId="0" borderId="18" xfId="0" applyFont="1" applyBorder="1" applyAlignment="1">
      <alignment horizontal="center" wrapText="1"/>
    </xf>
    <xf numFmtId="3" fontId="34" fillId="0" borderId="0" xfId="0" applyNumberFormat="1" applyFont="1" applyAlignment="1" applyProtection="1">
      <alignment horizontal="center"/>
      <protection locked="0"/>
    </xf>
    <xf numFmtId="3" fontId="28" fillId="0" borderId="0" xfId="0" applyNumberFormat="1" applyFont="1" applyAlignment="1">
      <alignment horizontal="center"/>
    </xf>
    <xf numFmtId="3" fontId="34" fillId="0" borderId="18" xfId="0" applyNumberFormat="1" applyFont="1" applyBorder="1" applyAlignment="1" applyProtection="1">
      <alignment horizontal="center"/>
      <protection locked="0"/>
    </xf>
    <xf numFmtId="0" fontId="34" fillId="0" borderId="18" xfId="0" applyFont="1" applyBorder="1" applyAlignment="1">
      <alignment horizontal="center"/>
    </xf>
    <xf numFmtId="3" fontId="10" fillId="9" borderId="23" xfId="0" applyNumberFormat="1" applyFont="1" applyFill="1" applyBorder="1" applyAlignment="1">
      <alignment horizontal="center" vertical="center"/>
    </xf>
    <xf numFmtId="3" fontId="53" fillId="9" borderId="8" xfId="0" applyNumberFormat="1" applyFont="1" applyFill="1" applyBorder="1" applyAlignment="1">
      <alignment horizontal="center" vertical="center"/>
    </xf>
    <xf numFmtId="3" fontId="10" fillId="9" borderId="16" xfId="0" applyNumberFormat="1" applyFont="1" applyFill="1" applyBorder="1" applyAlignment="1">
      <alignment horizontal="center" vertical="center"/>
    </xf>
    <xf numFmtId="3" fontId="10" fillId="9" borderId="14" xfId="0" applyNumberFormat="1" applyFont="1" applyFill="1" applyBorder="1" applyAlignment="1">
      <alignment horizontal="center" vertical="center"/>
    </xf>
    <xf numFmtId="3" fontId="28" fillId="9" borderId="12" xfId="0" applyNumberFormat="1" applyFont="1" applyFill="1" applyBorder="1" applyAlignment="1">
      <alignment horizontal="center" vertical="center"/>
    </xf>
    <xf numFmtId="3" fontId="10" fillId="9" borderId="12" xfId="0" applyNumberFormat="1" applyFont="1" applyFill="1" applyBorder="1" applyAlignment="1">
      <alignment horizontal="center" vertical="center"/>
    </xf>
    <xf numFmtId="3" fontId="10" fillId="0" borderId="0" xfId="0" applyNumberFormat="1" applyFont="1"/>
    <xf numFmtId="3" fontId="28" fillId="9" borderId="7" xfId="0" applyNumberFormat="1" applyFont="1" applyFill="1" applyBorder="1" applyAlignment="1">
      <alignment horizontal="center" vertical="center"/>
    </xf>
    <xf numFmtId="3" fontId="10" fillId="9" borderId="7" xfId="0" applyNumberFormat="1" applyFont="1" applyFill="1" applyBorder="1" applyAlignment="1">
      <alignment horizontal="center" vertical="center"/>
    </xf>
    <xf numFmtId="0" fontId="27" fillId="0" borderId="0" xfId="0" applyFont="1"/>
    <xf numFmtId="3" fontId="9" fillId="0" borderId="0" xfId="0" applyNumberFormat="1" applyFont="1" applyAlignment="1">
      <alignment vertical="top"/>
    </xf>
    <xf numFmtId="0" fontId="14" fillId="0" borderId="0" xfId="0" applyFont="1"/>
    <xf numFmtId="3" fontId="12" fillId="0" borderId="0" xfId="9" applyNumberFormat="1" applyFont="1" applyAlignment="1">
      <alignment horizontal="center"/>
    </xf>
    <xf numFmtId="0" fontId="12" fillId="0" borderId="0" xfId="9" applyFont="1" applyAlignment="1">
      <alignment horizontal="center"/>
    </xf>
    <xf numFmtId="3" fontId="19" fillId="0" borderId="0" xfId="9" applyNumberFormat="1" applyFont="1" applyAlignment="1">
      <alignment horizontal="center" wrapText="1"/>
    </xf>
    <xf numFmtId="169" fontId="37" fillId="10" borderId="114" xfId="11" applyNumberFormat="1" applyFont="1" applyFill="1" applyBorder="1" applyAlignment="1" applyProtection="1">
      <alignment horizontal="center" wrapText="1"/>
      <protection locked="0"/>
    </xf>
    <xf numFmtId="169" fontId="37" fillId="10" borderId="115" xfId="11" applyNumberFormat="1" applyFont="1" applyFill="1" applyBorder="1" applyAlignment="1" applyProtection="1">
      <alignment horizontal="center" wrapText="1"/>
      <protection locked="0"/>
    </xf>
    <xf numFmtId="169" fontId="37" fillId="10" borderId="116" xfId="0" applyNumberFormat="1" applyFont="1" applyFill="1" applyBorder="1" applyProtection="1">
      <protection locked="0"/>
    </xf>
    <xf numFmtId="169" fontId="37" fillId="10" borderId="117" xfId="0" applyNumberFormat="1" applyFont="1" applyFill="1" applyBorder="1" applyProtection="1">
      <protection locked="0"/>
    </xf>
    <xf numFmtId="169" fontId="37" fillId="10" borderId="118" xfId="0" applyNumberFormat="1" applyFont="1" applyFill="1" applyBorder="1" applyAlignment="1" applyProtection="1">
      <alignment horizontal="center"/>
      <protection locked="0"/>
    </xf>
    <xf numFmtId="169" fontId="37" fillId="10" borderId="119" xfId="0" applyNumberFormat="1" applyFont="1" applyFill="1" applyBorder="1" applyProtection="1">
      <protection locked="0"/>
    </xf>
    <xf numFmtId="169" fontId="37" fillId="10" borderId="120" xfId="0" applyNumberFormat="1" applyFont="1" applyFill="1" applyBorder="1" applyProtection="1">
      <protection locked="0"/>
    </xf>
    <xf numFmtId="166" fontId="37" fillId="9" borderId="7" xfId="0" applyNumberFormat="1" applyFont="1" applyFill="1" applyBorder="1" applyAlignment="1">
      <alignment horizontal="center" vertical="center"/>
    </xf>
    <xf numFmtId="172" fontId="37" fillId="9" borderId="7" xfId="0" applyNumberFormat="1" applyFont="1" applyFill="1" applyBorder="1" applyAlignment="1">
      <alignment horizontal="center" vertical="center"/>
    </xf>
    <xf numFmtId="166" fontId="28" fillId="9" borderId="7" xfId="0" applyNumberFormat="1" applyFont="1" applyFill="1" applyBorder="1" applyAlignment="1">
      <alignment horizontal="center" vertical="center"/>
    </xf>
    <xf numFmtId="166" fontId="28" fillId="9" borderId="8" xfId="0" applyNumberFormat="1" applyFont="1" applyFill="1" applyBorder="1" applyAlignment="1">
      <alignment horizontal="center" vertical="center"/>
    </xf>
    <xf numFmtId="166" fontId="28" fillId="9" borderId="14" xfId="0" applyNumberFormat="1" applyFont="1" applyFill="1" applyBorder="1" applyAlignment="1">
      <alignment horizontal="center" vertical="center"/>
    </xf>
    <xf numFmtId="166" fontId="28" fillId="9" borderId="62" xfId="0" applyNumberFormat="1" applyFont="1" applyFill="1" applyBorder="1" applyAlignment="1">
      <alignment horizontal="center" vertical="center"/>
    </xf>
    <xf numFmtId="166" fontId="28" fillId="9" borderId="12" xfId="0" applyNumberFormat="1" applyFont="1" applyFill="1" applyBorder="1" applyAlignment="1">
      <alignment horizontal="center" vertical="center"/>
    </xf>
    <xf numFmtId="3" fontId="28" fillId="9" borderId="65" xfId="0" applyNumberFormat="1" applyFont="1" applyFill="1" applyBorder="1" applyAlignment="1">
      <alignment horizontal="center"/>
    </xf>
    <xf numFmtId="3" fontId="28" fillId="9" borderId="66" xfId="0" applyNumberFormat="1" applyFont="1" applyFill="1" applyBorder="1" applyAlignment="1">
      <alignment horizontal="center"/>
    </xf>
    <xf numFmtId="3" fontId="37" fillId="9" borderId="69" xfId="9" applyNumberFormat="1" applyFont="1" applyFill="1" applyBorder="1" applyAlignment="1">
      <alignment horizontal="center"/>
    </xf>
    <xf numFmtId="3" fontId="37" fillId="9" borderId="16" xfId="9" applyNumberFormat="1" applyFont="1" applyFill="1" applyBorder="1" applyAlignment="1">
      <alignment horizontal="center"/>
    </xf>
    <xf numFmtId="3" fontId="59" fillId="9" borderId="69" xfId="9" applyNumberFormat="1" applyFont="1" applyFill="1" applyBorder="1" applyAlignment="1">
      <alignment horizontal="center"/>
    </xf>
    <xf numFmtId="3" fontId="28" fillId="9" borderId="69" xfId="0" applyNumberFormat="1" applyFont="1" applyFill="1" applyBorder="1" applyAlignment="1">
      <alignment horizontal="center"/>
    </xf>
    <xf numFmtId="3" fontId="28" fillId="9" borderId="16" xfId="0" applyNumberFormat="1" applyFont="1" applyFill="1" applyBorder="1" applyAlignment="1">
      <alignment horizontal="center"/>
    </xf>
    <xf numFmtId="3" fontId="39" fillId="9" borderId="69" xfId="0" applyNumberFormat="1" applyFont="1" applyFill="1" applyBorder="1" applyAlignment="1">
      <alignment horizontal="center"/>
    </xf>
    <xf numFmtId="3" fontId="59" fillId="9" borderId="55" xfId="9" applyNumberFormat="1" applyFont="1" applyFill="1" applyBorder="1" applyAlignment="1">
      <alignment horizontal="center"/>
    </xf>
    <xf numFmtId="3" fontId="59" fillId="9" borderId="22" xfId="9" applyNumberFormat="1" applyFont="1" applyFill="1" applyBorder="1" applyAlignment="1">
      <alignment horizontal="center"/>
    </xf>
    <xf numFmtId="3" fontId="59" fillId="9" borderId="59" xfId="9" applyNumberFormat="1" applyFont="1" applyFill="1" applyBorder="1" applyAlignment="1">
      <alignment horizontal="center"/>
    </xf>
    <xf numFmtId="3" fontId="59" fillId="9" borderId="60" xfId="9" applyNumberFormat="1" applyFont="1" applyFill="1" applyBorder="1" applyAlignment="1">
      <alignment horizontal="center"/>
    </xf>
    <xf numFmtId="3" fontId="28" fillId="9" borderId="77" xfId="0" applyNumberFormat="1" applyFont="1" applyFill="1" applyBorder="1" applyAlignment="1">
      <alignment horizontal="center"/>
    </xf>
    <xf numFmtId="3" fontId="28" fillId="9" borderId="122" xfId="0" applyNumberFormat="1" applyFont="1" applyFill="1" applyBorder="1" applyAlignment="1">
      <alignment horizontal="center"/>
    </xf>
    <xf numFmtId="3" fontId="28" fillId="9" borderId="64" xfId="0" applyNumberFormat="1" applyFont="1" applyFill="1" applyBorder="1" applyAlignment="1">
      <alignment horizontal="center"/>
    </xf>
    <xf numFmtId="3" fontId="37" fillId="9" borderId="81" xfId="9" applyNumberFormat="1" applyFont="1" applyFill="1" applyBorder="1" applyAlignment="1">
      <alignment horizontal="center"/>
    </xf>
    <xf numFmtId="3" fontId="37" fillId="9" borderId="123" xfId="9" applyNumberFormat="1" applyFont="1" applyFill="1" applyBorder="1" applyAlignment="1">
      <alignment horizontal="center"/>
    </xf>
    <xf numFmtId="3" fontId="37" fillId="9" borderId="24" xfId="9" applyNumberFormat="1" applyFont="1" applyFill="1" applyBorder="1" applyAlignment="1">
      <alignment horizontal="center"/>
    </xf>
    <xf numFmtId="3" fontId="28" fillId="9" borderId="81" xfId="0" applyNumberFormat="1" applyFont="1" applyFill="1" applyBorder="1" applyAlignment="1">
      <alignment horizontal="center"/>
    </xf>
    <xf numFmtId="3" fontId="28" fillId="9" borderId="123" xfId="0" applyNumberFormat="1" applyFont="1" applyFill="1" applyBorder="1" applyAlignment="1">
      <alignment horizontal="center"/>
    </xf>
    <xf numFmtId="3" fontId="28" fillId="9" borderId="24" xfId="0" applyNumberFormat="1" applyFont="1" applyFill="1" applyBorder="1" applyAlignment="1">
      <alignment horizontal="center"/>
    </xf>
    <xf numFmtId="166" fontId="37" fillId="9" borderId="55" xfId="0" applyNumberFormat="1" applyFont="1" applyFill="1" applyBorder="1" applyAlignment="1">
      <alignment horizontal="center"/>
    </xf>
    <xf numFmtId="166" fontId="37" fillId="9" borderId="7" xfId="0" applyNumberFormat="1" applyFont="1" applyFill="1" applyBorder="1" applyAlignment="1">
      <alignment horizontal="center"/>
    </xf>
    <xf numFmtId="166" fontId="37" fillId="9" borderId="11" xfId="0" applyNumberFormat="1" applyFont="1" applyFill="1" applyBorder="1" applyAlignment="1">
      <alignment horizontal="center"/>
    </xf>
    <xf numFmtId="0" fontId="34" fillId="0" borderId="0" xfId="0" applyFont="1" applyProtection="1">
      <protection locked="0"/>
    </xf>
    <xf numFmtId="3" fontId="34" fillId="0" borderId="0" xfId="0" applyNumberFormat="1" applyFont="1" applyAlignment="1" applyProtection="1">
      <alignment horizontal="right"/>
      <protection locked="0"/>
    </xf>
    <xf numFmtId="0" fontId="34" fillId="0" borderId="0" xfId="0" applyFont="1" applyAlignment="1">
      <alignment horizontal="center"/>
    </xf>
    <xf numFmtId="3" fontId="59" fillId="0" borderId="9" xfId="9" applyNumberFormat="1" applyFont="1" applyBorder="1" applyAlignment="1">
      <alignment horizontal="center"/>
    </xf>
    <xf numFmtId="0" fontId="59" fillId="0" borderId="50" xfId="9" applyFont="1" applyBorder="1" applyAlignment="1">
      <alignment horizontal="center"/>
    </xf>
    <xf numFmtId="3" fontId="28" fillId="9" borderId="70" xfId="0" applyNumberFormat="1" applyFont="1" applyFill="1" applyBorder="1" applyAlignment="1">
      <alignment horizontal="center"/>
    </xf>
    <xf numFmtId="3" fontId="37" fillId="9" borderId="72" xfId="9" applyNumberFormat="1" applyFont="1" applyFill="1" applyBorder="1" applyAlignment="1">
      <alignment horizontal="center"/>
    </xf>
    <xf numFmtId="3" fontId="59" fillId="9" borderId="72" xfId="9" applyNumberFormat="1" applyFont="1" applyFill="1" applyBorder="1" applyAlignment="1">
      <alignment horizontal="center"/>
    </xf>
    <xf numFmtId="3" fontId="28" fillId="9" borderId="72" xfId="0" applyNumberFormat="1" applyFont="1" applyFill="1" applyBorder="1" applyAlignment="1">
      <alignment horizontal="center"/>
    </xf>
    <xf numFmtId="3" fontId="39" fillId="9" borderId="72" xfId="0" applyNumberFormat="1" applyFont="1" applyFill="1" applyBorder="1" applyAlignment="1">
      <alignment horizontal="center"/>
    </xf>
    <xf numFmtId="3" fontId="28" fillId="4" borderId="12" xfId="0" applyNumberFormat="1" applyFont="1" applyFill="1" applyBorder="1"/>
    <xf numFmtId="3" fontId="39" fillId="4" borderId="7" xfId="0" applyNumberFormat="1" applyFont="1" applyFill="1" applyBorder="1"/>
    <xf numFmtId="3" fontId="28" fillId="4" borderId="7" xfId="0" applyNumberFormat="1" applyFont="1" applyFill="1" applyBorder="1"/>
    <xf numFmtId="3" fontId="39" fillId="4" borderId="7" xfId="0" quotePrefix="1" applyNumberFormat="1" applyFont="1" applyFill="1" applyBorder="1"/>
    <xf numFmtId="0" fontId="14" fillId="0" borderId="0" xfId="0" applyFont="1" applyAlignment="1">
      <alignment horizontal="center"/>
    </xf>
    <xf numFmtId="0" fontId="34" fillId="0" borderId="0" xfId="0" applyFont="1" applyAlignment="1">
      <alignment horizontal="right" vertical="center"/>
    </xf>
    <xf numFmtId="0" fontId="34" fillId="0" borderId="0" xfId="0" applyFont="1" applyAlignment="1">
      <alignment horizontal="left" vertical="center"/>
    </xf>
    <xf numFmtId="165" fontId="37" fillId="12" borderId="7" xfId="0" applyNumberFormat="1" applyFont="1" applyFill="1" applyBorder="1" applyAlignment="1">
      <alignment horizontal="center" vertical="center"/>
    </xf>
    <xf numFmtId="3" fontId="62" fillId="12" borderId="7" xfId="0" applyNumberFormat="1" applyFont="1" applyFill="1" applyBorder="1" applyAlignment="1">
      <alignment horizontal="center" vertical="center"/>
    </xf>
    <xf numFmtId="172" fontId="37" fillId="12" borderId="7" xfId="0" applyNumberFormat="1" applyFont="1" applyFill="1" applyBorder="1" applyAlignment="1">
      <alignment horizontal="center" vertical="center"/>
    </xf>
    <xf numFmtId="0" fontId="10" fillId="0" borderId="0" xfId="0" applyFont="1" applyAlignment="1">
      <alignment vertical="top" wrapText="1"/>
    </xf>
    <xf numFmtId="0" fontId="10" fillId="0" borderId="0" xfId="0" quotePrefix="1" applyFont="1" applyAlignment="1">
      <alignment vertical="top" wrapText="1"/>
    </xf>
    <xf numFmtId="0" fontId="9" fillId="0" borderId="0" xfId="0" applyFont="1" applyAlignment="1">
      <alignment vertical="top" wrapText="1"/>
    </xf>
    <xf numFmtId="0" fontId="27" fillId="0" borderId="0" xfId="0" applyFont="1" applyAlignment="1">
      <alignment wrapText="1"/>
    </xf>
    <xf numFmtId="0" fontId="26" fillId="0" borderId="0" xfId="0" applyFont="1" applyAlignment="1">
      <alignment horizontal="center" wrapText="1"/>
    </xf>
    <xf numFmtId="0" fontId="34" fillId="0" borderId="0" xfId="0" applyFont="1" applyAlignment="1">
      <alignment wrapText="1"/>
    </xf>
    <xf numFmtId="3" fontId="34" fillId="10" borderId="84" xfId="0" applyNumberFormat="1" applyFont="1" applyFill="1" applyBorder="1" applyAlignment="1" applyProtection="1">
      <alignment horizontal="center"/>
      <protection locked="0"/>
    </xf>
    <xf numFmtId="3" fontId="34" fillId="10" borderId="83" xfId="0" applyNumberFormat="1" applyFont="1" applyFill="1" applyBorder="1" applyAlignment="1" applyProtection="1">
      <alignment horizontal="center"/>
      <protection locked="0"/>
    </xf>
    <xf numFmtId="0" fontId="10" fillId="0" borderId="0" xfId="0" applyFont="1" applyAlignment="1">
      <alignment horizontal="right"/>
    </xf>
    <xf numFmtId="0" fontId="10" fillId="0" borderId="0" xfId="0" applyFont="1" applyAlignment="1">
      <alignment horizontal="right" vertical="top"/>
    </xf>
    <xf numFmtId="0" fontId="9" fillId="0" borderId="0" xfId="9" applyFont="1" applyAlignment="1">
      <alignment vertical="top" wrapText="1"/>
    </xf>
    <xf numFmtId="0" fontId="28" fillId="0" borderId="142" xfId="0" applyFont="1" applyBorder="1" applyAlignment="1">
      <alignment vertical="top" wrapText="1"/>
    </xf>
    <xf numFmtId="3" fontId="34" fillId="10" borderId="87" xfId="0" applyNumberFormat="1" applyFont="1" applyFill="1" applyBorder="1" applyAlignment="1" applyProtection="1">
      <alignment horizontal="center"/>
      <protection locked="0"/>
    </xf>
    <xf numFmtId="3" fontId="34" fillId="10" borderId="86" xfId="0" applyNumberFormat="1" applyFont="1" applyFill="1" applyBorder="1" applyAlignment="1" applyProtection="1">
      <alignment horizontal="center"/>
      <protection locked="0"/>
    </xf>
    <xf numFmtId="0" fontId="34" fillId="0" borderId="0" xfId="0" applyFont="1" applyAlignment="1" applyProtection="1">
      <alignment horizontal="center" wrapText="1"/>
      <protection locked="0"/>
    </xf>
    <xf numFmtId="0" fontId="21" fillId="0" borderId="0" xfId="0" applyFont="1" applyAlignment="1">
      <alignment vertical="top" wrapText="1"/>
    </xf>
    <xf numFmtId="0" fontId="10" fillId="0" borderId="0" xfId="0" applyFont="1" applyAlignment="1">
      <alignment wrapText="1"/>
    </xf>
    <xf numFmtId="0" fontId="9" fillId="13" borderId="0" xfId="0" applyFont="1" applyFill="1"/>
    <xf numFmtId="0" fontId="34" fillId="0" borderId="7" xfId="0" applyFont="1" applyBorder="1" applyAlignment="1">
      <alignment horizontal="right"/>
    </xf>
    <xf numFmtId="0" fontId="28" fillId="0" borderId="143" xfId="0" applyFont="1" applyBorder="1" applyAlignment="1">
      <alignment vertical="top" wrapText="1"/>
    </xf>
    <xf numFmtId="0" fontId="28" fillId="0" borderId="0" xfId="0" applyFont="1" applyAlignment="1">
      <alignment vertical="top" wrapText="1"/>
    </xf>
    <xf numFmtId="0" fontId="61" fillId="0" borderId="0" xfId="0" applyFont="1" applyAlignment="1">
      <alignment wrapText="1"/>
    </xf>
    <xf numFmtId="0" fontId="27" fillId="0" borderId="0" xfId="0" applyFont="1" applyAlignment="1">
      <alignment vertical="center" wrapText="1"/>
    </xf>
    <xf numFmtId="0" fontId="42" fillId="0" borderId="0" xfId="0" applyFont="1" applyAlignment="1">
      <alignment vertical="center"/>
    </xf>
    <xf numFmtId="0" fontId="14" fillId="0" borderId="0" xfId="0" applyFont="1" applyAlignment="1">
      <alignment vertical="center"/>
    </xf>
    <xf numFmtId="0" fontId="9" fillId="0" borderId="0" xfId="0" applyFont="1" applyAlignment="1">
      <alignment vertical="center"/>
    </xf>
    <xf numFmtId="0" fontId="38" fillId="0" borderId="0" xfId="0" applyFont="1" applyAlignment="1">
      <alignment vertical="center"/>
    </xf>
    <xf numFmtId="0" fontId="28" fillId="0" borderId="0" xfId="0" applyFont="1" applyAlignment="1">
      <alignment vertical="center"/>
    </xf>
    <xf numFmtId="0" fontId="9" fillId="0" borderId="0" xfId="0" applyFont="1" applyAlignment="1">
      <alignment vertical="center" wrapText="1"/>
    </xf>
    <xf numFmtId="0" fontId="28" fillId="0" borderId="0" xfId="0" applyFont="1" applyAlignment="1">
      <alignment vertical="center" wrapText="1"/>
    </xf>
    <xf numFmtId="49" fontId="34" fillId="10" borderId="7" xfId="0" applyNumberFormat="1" applyFont="1" applyFill="1" applyBorder="1" applyAlignment="1" applyProtection="1">
      <alignment horizontal="center" vertical="center" wrapText="1"/>
      <protection locked="0"/>
    </xf>
    <xf numFmtId="0" fontId="26" fillId="0" borderId="0" xfId="0" applyFont="1" applyAlignment="1">
      <alignment horizontal="center" vertical="center" wrapText="1"/>
    </xf>
    <xf numFmtId="0" fontId="25" fillId="0" borderId="0" xfId="0" applyFont="1" applyAlignment="1">
      <alignment vertical="center"/>
    </xf>
    <xf numFmtId="49" fontId="34" fillId="10" borderId="7" xfId="0" applyNumberFormat="1" applyFont="1" applyFill="1" applyBorder="1" applyAlignment="1" applyProtection="1">
      <alignment vertical="center" wrapText="1"/>
      <protection locked="0"/>
    </xf>
    <xf numFmtId="0" fontId="34" fillId="10" borderId="7" xfId="0" applyFont="1" applyFill="1" applyBorder="1" applyAlignment="1" applyProtection="1">
      <alignment horizontal="center" vertical="center" wrapText="1"/>
      <protection locked="0"/>
    </xf>
    <xf numFmtId="0" fontId="28" fillId="7" borderId="0" xfId="0" applyFont="1" applyFill="1" applyAlignment="1">
      <alignment vertical="center"/>
    </xf>
    <xf numFmtId="0" fontId="41" fillId="0" borderId="0" xfId="0" applyFont="1" applyAlignment="1">
      <alignment vertical="center"/>
    </xf>
    <xf numFmtId="0" fontId="10" fillId="0" borderId="0" xfId="0" applyFont="1" applyAlignment="1">
      <alignment vertical="center"/>
    </xf>
    <xf numFmtId="0" fontId="29" fillId="0" borderId="0" xfId="0" applyFont="1" applyAlignment="1">
      <alignment vertical="center"/>
    </xf>
    <xf numFmtId="0" fontId="33" fillId="0" borderId="0" xfId="0" applyFont="1" applyAlignment="1">
      <alignment vertical="center"/>
    </xf>
    <xf numFmtId="0" fontId="27" fillId="0" borderId="7" xfId="0" applyFont="1" applyBorder="1" applyAlignment="1">
      <alignment horizontal="right" vertical="center" wrapText="1"/>
    </xf>
    <xf numFmtId="0" fontId="34" fillId="0" borderId="7" xfId="0" applyFont="1" applyBorder="1" applyAlignment="1">
      <alignment horizontal="right" vertical="center"/>
    </xf>
    <xf numFmtId="0" fontId="34" fillId="0" borderId="13" xfId="0" applyFont="1" applyBorder="1" applyAlignment="1">
      <alignment horizontal="right" vertical="center"/>
    </xf>
    <xf numFmtId="0" fontId="10" fillId="0" borderId="7" xfId="0" applyFont="1" applyBorder="1" applyAlignment="1">
      <alignment horizontal="right" vertical="center"/>
    </xf>
    <xf numFmtId="0" fontId="27" fillId="0" borderId="0" xfId="0" applyFont="1" applyAlignment="1">
      <alignment horizontal="center" vertical="center"/>
    </xf>
    <xf numFmtId="3" fontId="34" fillId="10" borderId="7" xfId="0" applyNumberFormat="1" applyFont="1" applyFill="1" applyBorder="1" applyAlignment="1" applyProtection="1">
      <alignment horizontal="center" vertical="center"/>
      <protection locked="0"/>
    </xf>
    <xf numFmtId="3" fontId="34" fillId="10" borderId="144" xfId="0" applyNumberFormat="1" applyFont="1" applyFill="1" applyBorder="1" applyAlignment="1" applyProtection="1">
      <alignment horizontal="center"/>
      <protection locked="0"/>
    </xf>
    <xf numFmtId="0" fontId="34" fillId="0" borderId="8" xfId="0" applyFont="1" applyBorder="1" applyAlignment="1">
      <alignment horizontal="right" vertical="center" wrapText="1"/>
    </xf>
    <xf numFmtId="0" fontId="10" fillId="7" borderId="0" xfId="0" applyFont="1" applyFill="1" applyAlignment="1">
      <alignment vertical="center"/>
    </xf>
    <xf numFmtId="0" fontId="10" fillId="7" borderId="0" xfId="0" applyFont="1" applyFill="1"/>
    <xf numFmtId="0" fontId="27" fillId="0" borderId="0" xfId="0" applyFont="1" applyAlignment="1">
      <alignment horizontal="center" vertical="center" wrapText="1"/>
    </xf>
    <xf numFmtId="0" fontId="10" fillId="0" borderId="0" xfId="0" applyFont="1" applyAlignment="1">
      <alignment horizontal="right" vertical="center"/>
    </xf>
    <xf numFmtId="3" fontId="28" fillId="0" borderId="0" xfId="0" applyNumberFormat="1" applyFont="1"/>
    <xf numFmtId="3" fontId="37" fillId="9" borderId="7" xfId="0" applyNumberFormat="1" applyFont="1" applyFill="1" applyBorder="1" applyAlignment="1">
      <alignment horizontal="center"/>
    </xf>
    <xf numFmtId="0" fontId="27" fillId="0" borderId="7" xfId="0" applyFont="1" applyBorder="1" applyAlignment="1">
      <alignment horizontal="center" wrapText="1"/>
    </xf>
    <xf numFmtId="0" fontId="27" fillId="0" borderId="0" xfId="0" applyFont="1" applyAlignment="1">
      <alignment horizontal="center" wrapText="1"/>
    </xf>
    <xf numFmtId="0" fontId="34" fillId="0" borderId="7" xfId="0" applyFont="1" applyBorder="1" applyAlignment="1">
      <alignment horizontal="right" wrapText="1"/>
    </xf>
    <xf numFmtId="0" fontId="53" fillId="0" borderId="7" xfId="0" applyFont="1" applyBorder="1" applyAlignment="1">
      <alignment horizontal="center" wrapText="1"/>
    </xf>
    <xf numFmtId="0" fontId="63" fillId="0" borderId="0" xfId="0" applyFont="1"/>
    <xf numFmtId="0" fontId="63" fillId="0" borderId="0" xfId="0" applyFont="1" applyAlignment="1">
      <alignment horizontal="left" indent="2"/>
    </xf>
    <xf numFmtId="0" fontId="28" fillId="0" borderId="0" xfId="9" quotePrefix="1" applyFont="1" applyAlignment="1">
      <alignment horizontal="right" vertical="top" wrapText="1"/>
    </xf>
    <xf numFmtId="0" fontId="61" fillId="0" borderId="0" xfId="0" applyFont="1" applyAlignment="1">
      <alignment vertical="top"/>
    </xf>
    <xf numFmtId="0" fontId="64" fillId="0" borderId="0" xfId="0" applyFont="1" applyAlignment="1">
      <alignment horizontal="center" wrapText="1"/>
    </xf>
    <xf numFmtId="0" fontId="27" fillId="0" borderId="7" xfId="0" applyFont="1" applyBorder="1" applyAlignment="1">
      <alignment horizontal="center" vertical="center" wrapText="1"/>
    </xf>
    <xf numFmtId="3" fontId="37" fillId="9" borderId="7" xfId="0" applyNumberFormat="1" applyFont="1" applyFill="1" applyBorder="1" applyAlignment="1">
      <alignment horizontal="center" vertical="center"/>
    </xf>
    <xf numFmtId="3" fontId="37" fillId="0" borderId="0" xfId="0" applyNumberFormat="1" applyFont="1" applyAlignment="1">
      <alignment vertical="center"/>
    </xf>
    <xf numFmtId="3" fontId="25" fillId="0" borderId="0" xfId="0" applyNumberFormat="1" applyFont="1" applyAlignment="1" applyProtection="1">
      <alignment vertical="center"/>
      <protection locked="0"/>
    </xf>
    <xf numFmtId="3" fontId="25" fillId="0" borderId="0" xfId="0" applyNumberFormat="1" applyFont="1" applyAlignment="1" applyProtection="1">
      <alignment horizontal="right" vertical="center"/>
      <protection locked="0"/>
    </xf>
    <xf numFmtId="3" fontId="25" fillId="0" borderId="0" xfId="0" applyNumberFormat="1" applyFont="1" applyAlignment="1">
      <alignment horizontal="center" vertical="center"/>
    </xf>
    <xf numFmtId="3" fontId="13" fillId="0" borderId="0" xfId="0" applyNumberFormat="1" applyFont="1" applyAlignment="1">
      <alignment vertical="center"/>
    </xf>
    <xf numFmtId="3" fontId="28" fillId="7" borderId="0" xfId="0" applyNumberFormat="1" applyFont="1" applyFill="1" applyAlignment="1">
      <alignment vertical="center"/>
    </xf>
    <xf numFmtId="3" fontId="28" fillId="0" borderId="0" xfId="0" applyNumberFormat="1" applyFont="1" applyAlignment="1">
      <alignment vertical="center"/>
    </xf>
    <xf numFmtId="3" fontId="34" fillId="0" borderId="0" xfId="0" applyNumberFormat="1" applyFont="1" applyAlignment="1" applyProtection="1">
      <alignment vertical="center"/>
      <protection locked="0"/>
    </xf>
    <xf numFmtId="3" fontId="34" fillId="0" borderId="0" xfId="0" applyNumberFormat="1" applyFont="1" applyAlignment="1">
      <alignment horizontal="center" vertical="center"/>
    </xf>
    <xf numFmtId="0" fontId="25" fillId="0" borderId="13" xfId="0" applyFont="1" applyBorder="1" applyAlignment="1">
      <alignment horizontal="right" vertical="center"/>
    </xf>
    <xf numFmtId="0" fontId="19" fillId="0" borderId="13" xfId="0" applyFont="1" applyBorder="1" applyAlignment="1">
      <alignment horizontal="center" vertical="center" wrapText="1"/>
    </xf>
    <xf numFmtId="0" fontId="19" fillId="0" borderId="97" xfId="0" applyFont="1" applyBorder="1" applyAlignment="1">
      <alignment horizontal="center" vertical="center" wrapText="1"/>
    </xf>
    <xf numFmtId="0" fontId="19" fillId="0" borderId="99" xfId="0" applyFont="1" applyBorder="1" applyAlignment="1">
      <alignment horizontal="center" vertical="center" wrapText="1"/>
    </xf>
    <xf numFmtId="0" fontId="25" fillId="0" borderId="85" xfId="0" applyFont="1" applyBorder="1" applyAlignment="1">
      <alignment horizontal="right" vertical="center" wrapText="1"/>
    </xf>
    <xf numFmtId="3" fontId="37" fillId="9" borderId="31" xfId="0" applyNumberFormat="1" applyFont="1" applyFill="1" applyBorder="1" applyAlignment="1">
      <alignment horizontal="center" vertical="center"/>
    </xf>
    <xf numFmtId="3" fontId="37" fillId="9" borderId="100" xfId="0" applyNumberFormat="1" applyFont="1" applyFill="1" applyBorder="1" applyAlignment="1">
      <alignment horizontal="center" vertical="center"/>
    </xf>
    <xf numFmtId="3" fontId="37" fillId="9" borderId="101" xfId="0" applyNumberFormat="1" applyFont="1" applyFill="1" applyBorder="1" applyAlignment="1">
      <alignment horizontal="center" vertical="center"/>
    </xf>
    <xf numFmtId="3" fontId="37" fillId="9" borderId="102" xfId="0" applyNumberFormat="1" applyFont="1" applyFill="1" applyBorder="1" applyAlignment="1">
      <alignment horizontal="center" vertical="center"/>
    </xf>
    <xf numFmtId="3" fontId="9" fillId="0" borderId="0" xfId="0" applyNumberFormat="1" applyFont="1" applyAlignment="1">
      <alignment vertical="center"/>
    </xf>
    <xf numFmtId="0" fontId="25" fillId="0" borderId="86" xfId="0" applyFont="1" applyBorder="1" applyAlignment="1">
      <alignment horizontal="right" vertical="center" wrapText="1"/>
    </xf>
    <xf numFmtId="3" fontId="37" fillId="9" borderId="32" xfId="0" applyNumberFormat="1" applyFont="1" applyFill="1" applyBorder="1" applyAlignment="1">
      <alignment horizontal="center" vertical="center"/>
    </xf>
    <xf numFmtId="0" fontId="25" fillId="0" borderId="87" xfId="0" applyFont="1" applyBorder="1" applyAlignment="1">
      <alignment horizontal="right" vertical="center" wrapText="1"/>
    </xf>
    <xf numFmtId="3" fontId="37" fillId="9" borderId="33" xfId="0" applyNumberFormat="1" applyFont="1" applyFill="1" applyBorder="1" applyAlignment="1">
      <alignment horizontal="center" vertical="center"/>
    </xf>
    <xf numFmtId="3" fontId="37" fillId="9" borderId="103" xfId="0" applyNumberFormat="1" applyFont="1" applyFill="1" applyBorder="1" applyAlignment="1">
      <alignment horizontal="center" vertical="center"/>
    </xf>
    <xf numFmtId="3" fontId="37" fillId="9" borderId="53" xfId="0" applyNumberFormat="1" applyFont="1" applyFill="1" applyBorder="1" applyAlignment="1">
      <alignment horizontal="center" vertical="center"/>
    </xf>
    <xf numFmtId="3" fontId="37" fillId="9" borderId="54" xfId="0" applyNumberFormat="1" applyFont="1" applyFill="1" applyBorder="1" applyAlignment="1">
      <alignment horizontal="center" vertical="center"/>
    </xf>
    <xf numFmtId="3" fontId="37" fillId="9" borderId="104" xfId="0" applyNumberFormat="1" applyFont="1" applyFill="1" applyBorder="1" applyAlignment="1">
      <alignment horizontal="center" vertical="center"/>
    </xf>
    <xf numFmtId="0" fontId="26" fillId="0" borderId="0" xfId="0" applyFont="1" applyAlignment="1">
      <alignment horizontal="right" vertical="center"/>
    </xf>
    <xf numFmtId="174" fontId="26" fillId="0" borderId="0" xfId="1" applyNumberFormat="1" applyFont="1" applyBorder="1" applyAlignment="1">
      <alignment vertical="center"/>
    </xf>
    <xf numFmtId="0" fontId="25" fillId="0" borderId="0" xfId="0" applyFont="1" applyAlignment="1">
      <alignment horizontal="center" vertical="center"/>
    </xf>
    <xf numFmtId="2" fontId="25" fillId="0" borderId="0" xfId="0" applyNumberFormat="1" applyFont="1" applyAlignment="1">
      <alignment horizontal="right" vertical="center"/>
    </xf>
    <xf numFmtId="0" fontId="19" fillId="0" borderId="98" xfId="0" applyFont="1" applyBorder="1" applyAlignment="1">
      <alignment horizontal="center" vertical="center" wrapText="1"/>
    </xf>
    <xf numFmtId="3" fontId="37" fillId="9" borderId="105" xfId="0" applyNumberFormat="1" applyFont="1" applyFill="1" applyBorder="1" applyAlignment="1">
      <alignment horizontal="center" vertical="center"/>
    </xf>
    <xf numFmtId="3" fontId="37" fillId="9" borderId="106" xfId="0" applyNumberFormat="1" applyFont="1" applyFill="1" applyBorder="1" applyAlignment="1">
      <alignment horizontal="center" vertical="center"/>
    </xf>
    <xf numFmtId="3" fontId="37" fillId="9" borderId="107" xfId="0" applyNumberFormat="1" applyFont="1" applyFill="1" applyBorder="1" applyAlignment="1">
      <alignment horizontal="center" vertical="center"/>
    </xf>
    <xf numFmtId="3" fontId="37" fillId="9" borderId="108" xfId="0" applyNumberFormat="1" applyFont="1" applyFill="1" applyBorder="1" applyAlignment="1">
      <alignment horizontal="center" vertical="center"/>
    </xf>
    <xf numFmtId="0" fontId="25" fillId="0" borderId="0" xfId="0" applyFont="1" applyAlignment="1">
      <alignment horizontal="right" vertical="center" wrapText="1"/>
    </xf>
    <xf numFmtId="3" fontId="37" fillId="0" borderId="0" xfId="0" applyNumberFormat="1" applyFont="1" applyAlignment="1">
      <alignment horizontal="center" vertical="center"/>
    </xf>
    <xf numFmtId="0" fontId="19" fillId="0" borderId="8"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24" xfId="0" applyFont="1" applyBorder="1" applyAlignment="1">
      <alignment horizontal="center" vertical="center" wrapText="1"/>
    </xf>
    <xf numFmtId="3" fontId="37" fillId="9" borderId="31" xfId="0" applyNumberFormat="1" applyFont="1" applyFill="1" applyBorder="1" applyAlignment="1" applyProtection="1">
      <alignment horizontal="center" vertical="center"/>
      <protection locked="0"/>
    </xf>
    <xf numFmtId="3" fontId="37" fillId="9" borderId="100" xfId="0" applyNumberFormat="1" applyFont="1" applyFill="1" applyBorder="1" applyAlignment="1" applyProtection="1">
      <alignment horizontal="center" vertical="center"/>
      <protection locked="0"/>
    </xf>
    <xf numFmtId="3" fontId="37" fillId="9" borderId="109" xfId="0" applyNumberFormat="1" applyFont="1" applyFill="1" applyBorder="1" applyAlignment="1" applyProtection="1">
      <alignment horizontal="center" vertical="center"/>
      <protection locked="0"/>
    </xf>
    <xf numFmtId="3" fontId="37" fillId="9" borderId="32" xfId="0" applyNumberFormat="1" applyFont="1" applyFill="1" applyBorder="1" applyAlignment="1" applyProtection="1">
      <alignment horizontal="center" vertical="center"/>
      <protection locked="0"/>
    </xf>
    <xf numFmtId="3" fontId="37" fillId="9" borderId="102" xfId="0" applyNumberFormat="1" applyFont="1" applyFill="1" applyBorder="1" applyAlignment="1" applyProtection="1">
      <alignment horizontal="center" vertical="center"/>
      <protection locked="0"/>
    </xf>
    <xf numFmtId="3" fontId="37" fillId="9" borderId="33" xfId="0" applyNumberFormat="1" applyFont="1" applyFill="1" applyBorder="1" applyAlignment="1" applyProtection="1">
      <alignment horizontal="center" vertical="center"/>
      <protection locked="0"/>
    </xf>
    <xf numFmtId="3" fontId="37" fillId="9" borderId="30" xfId="0" applyNumberFormat="1" applyFont="1" applyFill="1" applyBorder="1" applyAlignment="1" applyProtection="1">
      <alignment horizontal="center" vertical="center"/>
      <protection locked="0"/>
    </xf>
    <xf numFmtId="3" fontId="37" fillId="9" borderId="110" xfId="0" applyNumberFormat="1" applyFont="1" applyFill="1" applyBorder="1" applyAlignment="1" applyProtection="1">
      <alignment horizontal="center" vertical="center"/>
      <protection locked="0"/>
    </xf>
    <xf numFmtId="0" fontId="15" fillId="0" borderId="0" xfId="9" applyFont="1" applyAlignment="1">
      <alignment horizontal="center" vertical="center"/>
    </xf>
    <xf numFmtId="0" fontId="31" fillId="0" borderId="0" xfId="0" applyFont="1" applyAlignment="1">
      <alignment vertical="center"/>
    </xf>
    <xf numFmtId="175" fontId="10" fillId="9" borderId="0" xfId="0" applyNumberFormat="1" applyFont="1" applyFill="1" applyAlignment="1">
      <alignment vertical="center"/>
    </xf>
    <xf numFmtId="0" fontId="10" fillId="0" borderId="0" xfId="0" applyFont="1" applyAlignment="1">
      <alignment horizontal="center" vertical="center"/>
    </xf>
    <xf numFmtId="2" fontId="34" fillId="0" borderId="0" xfId="0" applyNumberFormat="1" applyFont="1" applyAlignment="1">
      <alignment horizontal="right" vertical="center"/>
    </xf>
    <xf numFmtId="2" fontId="28" fillId="0" borderId="0" xfId="0" applyNumberFormat="1" applyFont="1" applyAlignment="1">
      <alignment horizontal="right" vertical="center"/>
    </xf>
    <xf numFmtId="2" fontId="34" fillId="10" borderId="7" xfId="0" applyNumberFormat="1" applyFont="1" applyFill="1" applyBorder="1" applyAlignment="1" applyProtection="1">
      <alignment horizontal="center" vertical="center"/>
      <protection locked="0"/>
    </xf>
    <xf numFmtId="0" fontId="27" fillId="0" borderId="13" xfId="0" applyFont="1" applyBorder="1" applyAlignment="1">
      <alignment horizontal="center" vertical="center" wrapText="1"/>
    </xf>
    <xf numFmtId="0" fontId="10" fillId="0" borderId="16" xfId="0" applyFont="1" applyBorder="1" applyAlignment="1">
      <alignment horizontal="right" vertical="center"/>
    </xf>
    <xf numFmtId="0" fontId="10" fillId="0" borderId="16" xfId="0" applyFont="1" applyBorder="1" applyAlignment="1">
      <alignment horizontal="right"/>
    </xf>
    <xf numFmtId="0" fontId="61" fillId="0" borderId="0" xfId="0" applyFont="1"/>
    <xf numFmtId="0" fontId="14" fillId="0" borderId="0" xfId="0" applyFont="1" applyAlignment="1">
      <alignment horizontal="right"/>
    </xf>
    <xf numFmtId="0" fontId="34" fillId="0" borderId="8" xfId="0" applyFont="1" applyBorder="1" applyAlignment="1">
      <alignment horizontal="right" vertical="center"/>
    </xf>
    <xf numFmtId="0" fontId="10" fillId="0" borderId="8" xfId="0" applyFont="1" applyBorder="1" applyAlignment="1">
      <alignment horizontal="right" vertical="center"/>
    </xf>
    <xf numFmtId="2" fontId="37" fillId="10" borderId="7" xfId="0" applyNumberFormat="1" applyFont="1" applyFill="1" applyBorder="1" applyAlignment="1" applyProtection="1">
      <alignment horizontal="center" vertical="center"/>
      <protection locked="0"/>
    </xf>
    <xf numFmtId="0" fontId="61" fillId="0" borderId="0" xfId="0" applyFont="1" applyAlignment="1">
      <alignment vertical="center"/>
    </xf>
    <xf numFmtId="0" fontId="34" fillId="0" borderId="0" xfId="0" applyFont="1" applyAlignment="1">
      <alignment vertical="center" wrapText="1"/>
    </xf>
    <xf numFmtId="0" fontId="0" fillId="0" borderId="0" xfId="0" applyAlignment="1">
      <alignment vertical="center" wrapText="1"/>
    </xf>
    <xf numFmtId="3" fontId="37" fillId="9" borderId="1" xfId="0" applyNumberFormat="1" applyFont="1" applyFill="1" applyBorder="1" applyAlignment="1">
      <alignment horizontal="center" vertical="center"/>
    </xf>
    <xf numFmtId="3" fontId="37" fillId="9" borderId="51" xfId="0" applyNumberFormat="1" applyFont="1" applyFill="1" applyBorder="1" applyAlignment="1">
      <alignment horizontal="center" vertical="center"/>
    </xf>
    <xf numFmtId="0" fontId="61" fillId="0" borderId="0" xfId="0" applyFont="1" applyAlignment="1">
      <alignment vertical="center" wrapText="1"/>
    </xf>
    <xf numFmtId="0" fontId="34" fillId="0" borderId="0" xfId="0" applyFont="1" applyAlignment="1">
      <alignment horizontal="center" vertical="center"/>
    </xf>
    <xf numFmtId="0" fontId="34" fillId="0" borderId="7" xfId="0" applyFont="1" applyBorder="1" applyAlignment="1">
      <alignment horizontal="right" vertical="center" wrapText="1"/>
    </xf>
    <xf numFmtId="0" fontId="0" fillId="0" borderId="0" xfId="0" applyAlignment="1">
      <alignment vertical="center"/>
    </xf>
    <xf numFmtId="0" fontId="37" fillId="0" borderId="0" xfId="0" applyFont="1" applyAlignment="1">
      <alignment vertical="center"/>
    </xf>
    <xf numFmtId="0" fontId="53" fillId="0" borderId="0" xfId="0" applyFont="1" applyAlignment="1">
      <alignment vertical="center"/>
    </xf>
    <xf numFmtId="0" fontId="28" fillId="7" borderId="0" xfId="0" applyFont="1" applyFill="1" applyAlignment="1">
      <alignment vertical="center" wrapText="1"/>
    </xf>
    <xf numFmtId="0" fontId="64" fillId="0" borderId="0" xfId="0" applyFont="1" applyAlignment="1">
      <alignment vertical="center"/>
    </xf>
    <xf numFmtId="0" fontId="10" fillId="0" borderId="0" xfId="0" applyFont="1" applyAlignment="1">
      <alignment vertical="center" wrapText="1"/>
    </xf>
    <xf numFmtId="0" fontId="63" fillId="0" borderId="0" xfId="0" applyFont="1" applyAlignment="1">
      <alignment vertical="center"/>
    </xf>
    <xf numFmtId="0" fontId="67" fillId="0" borderId="0" xfId="0" applyFont="1" applyAlignment="1">
      <alignment vertical="center"/>
    </xf>
    <xf numFmtId="0" fontId="68" fillId="0" borderId="0" xfId="0" applyFont="1" applyAlignment="1">
      <alignment vertical="center"/>
    </xf>
    <xf numFmtId="0" fontId="53" fillId="9" borderId="7" xfId="0" applyFont="1" applyFill="1" applyBorder="1" applyAlignment="1">
      <alignment horizontal="right" vertical="center"/>
    </xf>
    <xf numFmtId="3" fontId="53" fillId="9" borderId="7" xfId="0" applyNumberFormat="1" applyFont="1" applyFill="1" applyBorder="1" applyAlignment="1">
      <alignment horizontal="center" vertical="center"/>
    </xf>
    <xf numFmtId="0" fontId="14" fillId="0" borderId="0" xfId="0" applyFont="1" applyAlignment="1">
      <alignment horizontal="right" vertical="center"/>
    </xf>
    <xf numFmtId="175" fontId="69" fillId="9" borderId="0" xfId="0" applyNumberFormat="1" applyFont="1" applyFill="1" applyAlignment="1">
      <alignment vertical="center"/>
    </xf>
    <xf numFmtId="0" fontId="14" fillId="0" borderId="0" xfId="0" applyFont="1" applyAlignment="1">
      <alignment horizontal="center" vertical="center"/>
    </xf>
    <xf numFmtId="0" fontId="65" fillId="0" borderId="0" xfId="0" applyFont="1" applyAlignment="1">
      <alignment vertical="center"/>
    </xf>
    <xf numFmtId="0" fontId="64" fillId="0" borderId="0" xfId="0" applyFont="1"/>
    <xf numFmtId="0" fontId="70" fillId="0" borderId="0" xfId="0" applyFont="1" applyAlignment="1">
      <alignment vertical="center"/>
    </xf>
    <xf numFmtId="175" fontId="14" fillId="9" borderId="0" xfId="0" applyNumberFormat="1" applyFont="1" applyFill="1" applyAlignment="1">
      <alignment vertical="center"/>
    </xf>
    <xf numFmtId="0" fontId="27" fillId="0" borderId="26" xfId="0" applyFont="1" applyBorder="1" applyAlignment="1">
      <alignment horizontal="center" wrapText="1"/>
    </xf>
    <xf numFmtId="0" fontId="27" fillId="0" borderId="14" xfId="0" applyFont="1" applyBorder="1" applyAlignment="1">
      <alignment horizontal="center" wrapText="1"/>
    </xf>
    <xf numFmtId="0" fontId="34" fillId="0" borderId="16" xfId="0" applyFont="1" applyBorder="1" applyAlignment="1">
      <alignment horizontal="right" wrapText="1"/>
    </xf>
    <xf numFmtId="0" fontId="34" fillId="0" borderId="88" xfId="0" applyFont="1" applyBorder="1" applyAlignment="1">
      <alignment horizontal="right" wrapText="1"/>
    </xf>
    <xf numFmtId="9" fontId="34" fillId="0" borderId="0" xfId="0" applyNumberFormat="1" applyFont="1" applyAlignment="1" applyProtection="1">
      <alignment horizontal="center" wrapText="1"/>
      <protection locked="0"/>
    </xf>
    <xf numFmtId="0" fontId="34" fillId="0" borderId="13" xfId="0" applyFont="1" applyBorder="1" applyAlignment="1" applyProtection="1">
      <alignment horizontal="center" wrapText="1"/>
      <protection locked="0"/>
    </xf>
    <xf numFmtId="9" fontId="34" fillId="0" borderId="13" xfId="0" applyNumberFormat="1" applyFont="1" applyBorder="1" applyAlignment="1" applyProtection="1">
      <alignment horizontal="center" wrapText="1"/>
      <protection locked="0"/>
    </xf>
    <xf numFmtId="0" fontId="41" fillId="0" borderId="0" xfId="0" applyFont="1" applyAlignment="1">
      <alignment horizontal="right"/>
    </xf>
    <xf numFmtId="9" fontId="34" fillId="0" borderId="0" xfId="0" applyNumberFormat="1" applyFont="1" applyAlignment="1" applyProtection="1">
      <alignment horizontal="center"/>
      <protection locked="0"/>
    </xf>
    <xf numFmtId="0" fontId="41" fillId="0" borderId="0" xfId="0" applyFont="1" applyAlignment="1">
      <alignment wrapText="1"/>
    </xf>
    <xf numFmtId="9" fontId="37" fillId="9" borderId="7" xfId="11" applyFont="1" applyFill="1" applyBorder="1" applyAlignment="1" applyProtection="1">
      <alignment horizontal="center" vertical="center" wrapText="1"/>
    </xf>
    <xf numFmtId="0" fontId="10" fillId="0" borderId="8" xfId="0" applyFont="1" applyBorder="1" applyAlignment="1">
      <alignment vertical="center"/>
    </xf>
    <xf numFmtId="0" fontId="41" fillId="0" borderId="0" xfId="0" applyFont="1" applyAlignment="1">
      <alignment vertical="center" wrapText="1"/>
    </xf>
    <xf numFmtId="0" fontId="37" fillId="9" borderId="7" xfId="0" applyFont="1" applyFill="1" applyBorder="1" applyAlignment="1">
      <alignment horizontal="center" vertical="center"/>
    </xf>
    <xf numFmtId="0" fontId="27" fillId="0" borderId="27" xfId="0" applyFont="1" applyBorder="1" applyAlignment="1">
      <alignment horizontal="center" vertical="center"/>
    </xf>
    <xf numFmtId="0" fontId="28" fillId="0" borderId="0" xfId="0" applyFont="1" applyAlignment="1">
      <alignment horizontal="right" vertical="center"/>
    </xf>
    <xf numFmtId="0" fontId="10" fillId="7" borderId="13" xfId="9" applyFont="1" applyFill="1" applyBorder="1" applyAlignment="1">
      <alignment vertical="center"/>
    </xf>
    <xf numFmtId="0" fontId="28" fillId="7" borderId="13" xfId="9" applyFont="1" applyFill="1" applyBorder="1" applyAlignment="1">
      <alignment vertical="center"/>
    </xf>
    <xf numFmtId="0" fontId="28" fillId="7" borderId="13" xfId="0" applyFont="1" applyFill="1" applyBorder="1" applyAlignment="1">
      <alignment vertical="center"/>
    </xf>
    <xf numFmtId="0" fontId="28" fillId="0" borderId="0" xfId="0" applyFont="1" applyAlignment="1">
      <alignment horizontal="center"/>
    </xf>
    <xf numFmtId="167" fontId="28" fillId="0" borderId="0" xfId="0" applyNumberFormat="1" applyFont="1" applyAlignment="1">
      <alignment horizontal="center" vertical="center"/>
    </xf>
    <xf numFmtId="0" fontId="39" fillId="0" borderId="0" xfId="0" applyFont="1"/>
    <xf numFmtId="0" fontId="28" fillId="0" borderId="0" xfId="0" applyFont="1" applyAlignment="1">
      <alignment horizontal="right" vertical="top"/>
    </xf>
    <xf numFmtId="0" fontId="28" fillId="0" borderId="0" xfId="0" applyFont="1" applyAlignment="1">
      <alignment horizontal="center" vertical="center"/>
    </xf>
    <xf numFmtId="0" fontId="10" fillId="0" borderId="7" xfId="0" applyFont="1" applyBorder="1" applyAlignment="1">
      <alignment horizontal="center" vertical="center" wrapText="1"/>
    </xf>
    <xf numFmtId="2" fontId="10" fillId="0" borderId="7"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14" xfId="0" applyFont="1" applyBorder="1" applyAlignment="1">
      <alignment horizontal="center" vertical="center" wrapText="1"/>
    </xf>
    <xf numFmtId="2" fontId="10" fillId="0" borderId="0" xfId="0" applyNumberFormat="1" applyFont="1" applyAlignment="1">
      <alignment horizontal="center" vertical="center" wrapText="1"/>
    </xf>
    <xf numFmtId="166" fontId="28" fillId="0" borderId="17" xfId="0" applyNumberFormat="1" applyFont="1" applyBorder="1" applyAlignment="1">
      <alignment horizontal="center" vertical="center"/>
    </xf>
    <xf numFmtId="0" fontId="28" fillId="0" borderId="17" xfId="0" applyFont="1" applyBorder="1" applyAlignment="1">
      <alignment horizontal="left" vertical="center"/>
    </xf>
    <xf numFmtId="0" fontId="39" fillId="0" borderId="17" xfId="0" applyFont="1" applyBorder="1" applyAlignment="1">
      <alignment vertical="center" wrapText="1"/>
    </xf>
    <xf numFmtId="0" fontId="28" fillId="0" borderId="17" xfId="0" applyFont="1" applyBorder="1" applyAlignment="1">
      <alignment vertical="center" wrapText="1"/>
    </xf>
    <xf numFmtId="0" fontId="39" fillId="0" borderId="17" xfId="0" applyFont="1" applyBorder="1" applyAlignment="1">
      <alignment vertical="center"/>
    </xf>
    <xf numFmtId="0" fontId="39" fillId="0" borderId="0" xfId="0" applyFont="1" applyAlignment="1">
      <alignment vertical="center"/>
    </xf>
    <xf numFmtId="0" fontId="10" fillId="0" borderId="7" xfId="0" applyFont="1" applyBorder="1" applyAlignment="1">
      <alignment horizontal="right" wrapText="1"/>
    </xf>
    <xf numFmtId="0" fontId="10" fillId="0" borderId="7" xfId="9" applyFont="1" applyBorder="1" applyAlignment="1">
      <alignment horizontal="right"/>
    </xf>
    <xf numFmtId="0" fontId="28" fillId="0" borderId="0" xfId="9" applyFont="1" applyAlignment="1">
      <alignment horizontal="center" wrapText="1"/>
    </xf>
    <xf numFmtId="0" fontId="10" fillId="0" borderId="7" xfId="9" applyFont="1" applyBorder="1" applyAlignment="1">
      <alignment horizontal="right" wrapText="1"/>
    </xf>
    <xf numFmtId="0" fontId="10" fillId="0" borderId="7" xfId="9" applyFont="1" applyBorder="1" applyAlignment="1">
      <alignment vertical="center"/>
    </xf>
    <xf numFmtId="0" fontId="10" fillId="0" borderId="18" xfId="9" applyFont="1" applyBorder="1" applyAlignment="1">
      <alignment horizontal="center" vertical="center"/>
    </xf>
    <xf numFmtId="0" fontId="71" fillId="0" borderId="0" xfId="0" applyFont="1" applyAlignment="1">
      <alignment horizontal="center" vertical="center"/>
    </xf>
    <xf numFmtId="0" fontId="10" fillId="0" borderId="7" xfId="0" applyFont="1" applyBorder="1" applyAlignment="1">
      <alignment horizontal="right" vertical="center" wrapText="1"/>
    </xf>
    <xf numFmtId="0" fontId="10" fillId="0" borderId="8"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8" xfId="9" applyFont="1" applyBorder="1" applyAlignment="1">
      <alignment horizontal="center" vertical="center" wrapText="1"/>
    </xf>
    <xf numFmtId="0" fontId="10" fillId="0" borderId="0" xfId="9" applyFont="1" applyAlignment="1">
      <alignment horizontal="center" vertical="center" wrapText="1"/>
    </xf>
    <xf numFmtId="166" fontId="39" fillId="0" borderId="0" xfId="0" applyNumberFormat="1" applyFont="1" applyAlignment="1">
      <alignment horizontal="center" vertical="center" wrapText="1"/>
    </xf>
    <xf numFmtId="0" fontId="10" fillId="0" borderId="7" xfId="9" applyFont="1" applyBorder="1" applyAlignment="1">
      <alignment horizontal="right" vertical="center"/>
    </xf>
    <xf numFmtId="3" fontId="28" fillId="9" borderId="8" xfId="9" applyNumberFormat="1" applyFont="1" applyFill="1" applyBorder="1" applyAlignment="1">
      <alignment horizontal="center" vertical="center"/>
    </xf>
    <xf numFmtId="3" fontId="28" fillId="9" borderId="14" xfId="9" applyNumberFormat="1" applyFont="1" applyFill="1" applyBorder="1" applyAlignment="1">
      <alignment horizontal="center" vertical="center"/>
    </xf>
    <xf numFmtId="3" fontId="28" fillId="9" borderId="62" xfId="0" applyNumberFormat="1" applyFont="1" applyFill="1" applyBorder="1" applyAlignment="1">
      <alignment horizontal="center" vertical="center"/>
    </xf>
    <xf numFmtId="3" fontId="28" fillId="9" borderId="12" xfId="9" applyNumberFormat="1" applyFont="1" applyFill="1" applyBorder="1" applyAlignment="1">
      <alignment horizontal="center" vertical="center"/>
    </xf>
    <xf numFmtId="3" fontId="28" fillId="0" borderId="18" xfId="9" applyNumberFormat="1" applyFont="1" applyBorder="1" applyAlignment="1">
      <alignment horizontal="center" vertical="center"/>
    </xf>
    <xf numFmtId="3" fontId="28" fillId="0" borderId="0" xfId="0" applyNumberFormat="1" applyFont="1" applyAlignment="1">
      <alignment horizontal="center" vertical="center"/>
    </xf>
    <xf numFmtId="0" fontId="28" fillId="0" borderId="0" xfId="9" applyFont="1" applyAlignment="1">
      <alignment horizontal="center" vertical="center" wrapText="1"/>
    </xf>
    <xf numFmtId="3" fontId="28" fillId="9" borderId="23" xfId="9" applyNumberFormat="1" applyFont="1" applyFill="1" applyBorder="1" applyAlignment="1">
      <alignment horizontal="center" vertical="center"/>
    </xf>
    <xf numFmtId="3" fontId="28" fillId="9" borderId="16" xfId="9" applyNumberFormat="1" applyFont="1" applyFill="1" applyBorder="1" applyAlignment="1">
      <alignment horizontal="center" vertical="center"/>
    </xf>
    <xf numFmtId="3" fontId="37" fillId="9" borderId="8" xfId="9" applyNumberFormat="1" applyFont="1" applyFill="1" applyBorder="1" applyAlignment="1">
      <alignment horizontal="center" vertical="center"/>
    </xf>
    <xf numFmtId="3" fontId="37" fillId="9" borderId="62" xfId="9" applyNumberFormat="1" applyFont="1" applyFill="1" applyBorder="1" applyAlignment="1">
      <alignment horizontal="center" vertical="center"/>
    </xf>
    <xf numFmtId="3" fontId="37" fillId="9" borderId="7" xfId="9" applyNumberFormat="1" applyFont="1" applyFill="1" applyBorder="1" applyAlignment="1">
      <alignment horizontal="center" vertical="center"/>
    </xf>
    <xf numFmtId="1" fontId="28" fillId="0" borderId="0" xfId="9" applyNumberFormat="1" applyFont="1" applyAlignment="1">
      <alignment horizontal="center" vertical="center"/>
    </xf>
    <xf numFmtId="0" fontId="10" fillId="0" borderId="7" xfId="9" applyFont="1" applyBorder="1" applyAlignment="1">
      <alignment horizontal="right" vertical="center" wrapText="1"/>
    </xf>
    <xf numFmtId="3" fontId="37" fillId="9" borderId="14" xfId="9" applyNumberFormat="1" applyFont="1" applyFill="1" applyBorder="1" applyAlignment="1">
      <alignment horizontal="center" vertical="center"/>
    </xf>
    <xf numFmtId="3" fontId="28" fillId="9" borderId="7" xfId="9" applyNumberFormat="1" applyFont="1" applyFill="1" applyBorder="1" applyAlignment="1">
      <alignment horizontal="center" vertical="center"/>
    </xf>
    <xf numFmtId="1" fontId="28" fillId="0" borderId="18" xfId="9" applyNumberFormat="1" applyFont="1" applyBorder="1" applyAlignment="1">
      <alignment horizontal="center" vertical="center"/>
    </xf>
    <xf numFmtId="1" fontId="28" fillId="0" borderId="0" xfId="0" applyNumberFormat="1" applyFont="1" applyAlignment="1">
      <alignment horizontal="center" vertical="center"/>
    </xf>
    <xf numFmtId="0" fontId="10" fillId="0" borderId="7" xfId="0" applyFont="1" applyBorder="1" applyAlignment="1">
      <alignment horizontal="center" wrapText="1"/>
    </xf>
    <xf numFmtId="0" fontId="53" fillId="0" borderId="0" xfId="0" applyFont="1" applyAlignment="1">
      <alignment horizontal="center" wrapText="1"/>
    </xf>
    <xf numFmtId="0" fontId="37" fillId="0" borderId="82" xfId="0" applyFont="1" applyBorder="1" applyAlignment="1">
      <alignment horizontal="right" vertical="center"/>
    </xf>
    <xf numFmtId="3" fontId="34" fillId="0" borderId="0" xfId="0" applyNumberFormat="1" applyFont="1" applyAlignment="1">
      <alignment vertical="center" wrapText="1"/>
    </xf>
    <xf numFmtId="170" fontId="37" fillId="0" borderId="0" xfId="0" applyNumberFormat="1" applyFont="1" applyAlignment="1">
      <alignment horizontal="center" vertical="center"/>
    </xf>
    <xf numFmtId="170" fontId="55" fillId="0" borderId="0" xfId="0" applyNumberFormat="1" applyFont="1" applyAlignment="1">
      <alignment horizontal="center" vertical="center"/>
    </xf>
    <xf numFmtId="172" fontId="37" fillId="0" borderId="0" xfId="0" applyNumberFormat="1" applyFont="1" applyAlignment="1">
      <alignment horizontal="center" vertical="center" wrapText="1"/>
    </xf>
    <xf numFmtId="172" fontId="55"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9" borderId="1" xfId="0" applyNumberFormat="1" applyFont="1" applyFill="1" applyBorder="1" applyAlignment="1">
      <alignment horizontal="center" vertical="center" wrapText="1"/>
    </xf>
    <xf numFmtId="3" fontId="37" fillId="9" borderId="75" xfId="0" applyNumberFormat="1" applyFont="1" applyFill="1" applyBorder="1" applyAlignment="1">
      <alignment horizontal="center" vertical="center" wrapText="1"/>
    </xf>
    <xf numFmtId="4" fontId="37" fillId="9" borderId="51" xfId="0" applyNumberFormat="1" applyFont="1" applyFill="1" applyBorder="1" applyAlignment="1">
      <alignment horizontal="center" vertical="center" wrapText="1"/>
    </xf>
    <xf numFmtId="3" fontId="37" fillId="9" borderId="52" xfId="0" applyNumberFormat="1" applyFont="1" applyFill="1" applyBorder="1" applyAlignment="1">
      <alignment horizontal="center" vertical="center" wrapText="1"/>
    </xf>
    <xf numFmtId="0" fontId="28" fillId="0" borderId="0" xfId="10" applyFont="1" applyAlignment="1">
      <alignment vertical="center"/>
    </xf>
    <xf numFmtId="0" fontId="28" fillId="0" borderId="0" xfId="10" applyFont="1" applyAlignment="1">
      <alignment horizontal="right" vertical="center"/>
    </xf>
    <xf numFmtId="0" fontId="53" fillId="0" borderId="7" xfId="0" applyFont="1" applyBorder="1" applyAlignment="1">
      <alignment horizontal="center" vertical="center" wrapText="1"/>
    </xf>
    <xf numFmtId="49" fontId="34" fillId="9" borderId="7" xfId="0" applyNumberFormat="1" applyFont="1" applyFill="1" applyBorder="1" applyAlignment="1">
      <alignment horizontal="center" vertical="center" wrapText="1"/>
    </xf>
    <xf numFmtId="49" fontId="28" fillId="9" borderId="7" xfId="0" applyNumberFormat="1" applyFont="1" applyFill="1" applyBorder="1" applyAlignment="1">
      <alignment horizontal="center" vertical="center" wrapText="1"/>
    </xf>
    <xf numFmtId="0" fontId="37" fillId="9" borderId="7" xfId="0" applyFont="1" applyFill="1" applyBorder="1" applyAlignment="1">
      <alignment horizontal="center" vertical="center" wrapText="1"/>
    </xf>
    <xf numFmtId="170" fontId="37" fillId="9" borderId="7" xfId="0" applyNumberFormat="1" applyFont="1" applyFill="1" applyBorder="1" applyAlignment="1">
      <alignment horizontal="center" vertical="center"/>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175" fontId="28" fillId="9" borderId="7" xfId="0" applyNumberFormat="1" applyFont="1" applyFill="1" applyBorder="1" applyAlignment="1">
      <alignment horizontal="center" vertical="center" wrapText="1"/>
    </xf>
    <xf numFmtId="0" fontId="28" fillId="9" borderId="7" xfId="0" applyFont="1" applyFill="1" applyBorder="1" applyAlignment="1">
      <alignment horizontal="center" vertical="center" wrapText="1"/>
    </xf>
    <xf numFmtId="0" fontId="28" fillId="0" borderId="7" xfId="0" applyFont="1" applyBorder="1" applyAlignment="1">
      <alignment horizontal="center" vertical="center" wrapText="1"/>
    </xf>
    <xf numFmtId="3" fontId="37" fillId="9" borderId="7" xfId="0" applyNumberFormat="1" applyFont="1" applyFill="1" applyBorder="1" applyAlignment="1">
      <alignment horizontal="center" vertical="center" wrapText="1"/>
    </xf>
    <xf numFmtId="4" fontId="37" fillId="9" borderId="7" xfId="0" applyNumberFormat="1" applyFont="1" applyFill="1" applyBorder="1" applyAlignment="1">
      <alignment horizontal="center" vertical="center" wrapText="1"/>
    </xf>
    <xf numFmtId="0" fontId="37" fillId="0" borderId="7" xfId="0" applyFont="1" applyBorder="1" applyAlignment="1">
      <alignment horizontal="center" vertical="center" wrapText="1"/>
    </xf>
    <xf numFmtId="0" fontId="28" fillId="0" borderId="7" xfId="9" quotePrefix="1" applyFont="1" applyBorder="1" applyAlignment="1">
      <alignment horizontal="right" vertical="center" wrapText="1"/>
    </xf>
    <xf numFmtId="0" fontId="61" fillId="0" borderId="18" xfId="0" applyFont="1" applyBorder="1" applyAlignment="1">
      <alignment vertical="center" wrapText="1"/>
    </xf>
    <xf numFmtId="0" fontId="28" fillId="0" borderId="7" xfId="9" quotePrefix="1" applyFont="1" applyBorder="1" applyAlignment="1">
      <alignment horizontal="right" vertical="top" wrapText="1"/>
    </xf>
    <xf numFmtId="0" fontId="28" fillId="0" borderId="0" xfId="9" applyFont="1" applyAlignment="1">
      <alignment vertical="top" wrapText="1"/>
    </xf>
    <xf numFmtId="0" fontId="61" fillId="0" borderId="18" xfId="0" applyFont="1" applyBorder="1" applyAlignment="1">
      <alignment vertical="top" wrapText="1"/>
    </xf>
    <xf numFmtId="0" fontId="28" fillId="0" borderId="0" xfId="9" quotePrefix="1" applyFont="1" applyAlignment="1">
      <alignment horizontal="right" vertical="center" wrapText="1"/>
    </xf>
    <xf numFmtId="0" fontId="28" fillId="0" borderId="0" xfId="9" applyFont="1" applyAlignment="1">
      <alignment vertical="center" wrapText="1"/>
    </xf>
    <xf numFmtId="0" fontId="21" fillId="0" borderId="18" xfId="0" applyFont="1" applyBorder="1" applyAlignment="1">
      <alignment vertical="center" wrapText="1"/>
    </xf>
    <xf numFmtId="0" fontId="28" fillId="0" borderId="18" xfId="0" applyFont="1" applyBorder="1" applyAlignment="1">
      <alignment horizontal="left" vertical="center" wrapText="1"/>
    </xf>
    <xf numFmtId="166"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28" fillId="0" borderId="7" xfId="9" applyFont="1" applyBorder="1" applyAlignment="1">
      <alignment horizontal="center" vertical="center" wrapText="1"/>
    </xf>
    <xf numFmtId="0" fontId="28" fillId="0" borderId="7" xfId="0" applyFont="1" applyBorder="1" applyAlignment="1">
      <alignment horizontal="center" vertical="center"/>
    </xf>
    <xf numFmtId="0" fontId="21" fillId="0" borderId="0" xfId="0" applyFont="1" applyAlignment="1">
      <alignment vertical="center" wrapText="1"/>
    </xf>
    <xf numFmtId="0" fontId="10" fillId="0" borderId="19" xfId="0" applyFont="1" applyBorder="1" applyAlignment="1">
      <alignment horizontal="right" vertical="center" wrapText="1"/>
    </xf>
    <xf numFmtId="0" fontId="39" fillId="0" borderId="0" xfId="0" applyFont="1" applyAlignment="1">
      <alignment horizontal="center" vertical="center" wrapText="1"/>
    </xf>
    <xf numFmtId="0" fontId="10" fillId="0" borderId="0" xfId="9" applyFont="1" applyAlignment="1">
      <alignment horizontal="right" vertical="center"/>
    </xf>
    <xf numFmtId="0" fontId="76" fillId="0" borderId="0" xfId="8" applyFont="1" applyAlignment="1">
      <alignment vertical="center"/>
    </xf>
    <xf numFmtId="0" fontId="28" fillId="0" borderId="0" xfId="0" applyFont="1" applyAlignment="1">
      <alignment horizontal="right"/>
    </xf>
    <xf numFmtId="0" fontId="9" fillId="0" borderId="0" xfId="0" applyFont="1" applyAlignment="1">
      <alignment horizontal="right"/>
    </xf>
    <xf numFmtId="0" fontId="28" fillId="0" borderId="7" xfId="0" applyFont="1" applyBorder="1" applyAlignment="1">
      <alignment vertical="center"/>
    </xf>
    <xf numFmtId="0" fontId="28" fillId="0" borderId="7" xfId="0" applyFont="1" applyBorder="1" applyAlignment="1">
      <alignment vertical="top"/>
    </xf>
    <xf numFmtId="0" fontId="3" fillId="0" borderId="0" xfId="8" applyAlignment="1">
      <alignment vertical="center"/>
    </xf>
    <xf numFmtId="0" fontId="14" fillId="0" borderId="0" xfId="0" applyFont="1" applyAlignment="1">
      <alignment horizontal="left" vertical="center"/>
    </xf>
    <xf numFmtId="0" fontId="10" fillId="0" borderId="27" xfId="0" applyFont="1" applyBorder="1" applyAlignment="1">
      <alignment horizontal="left" vertical="top" wrapText="1"/>
    </xf>
    <xf numFmtId="11" fontId="10" fillId="0" borderId="0" xfId="0" applyNumberFormat="1" applyFont="1" applyAlignment="1">
      <alignment horizontal="center" vertical="top" wrapText="1"/>
    </xf>
    <xf numFmtId="11" fontId="28" fillId="0" borderId="0" xfId="0" applyNumberFormat="1" applyFont="1"/>
    <xf numFmtId="4" fontId="28" fillId="0" borderId="0" xfId="0" applyNumberFormat="1" applyFont="1" applyAlignment="1">
      <alignment horizontal="center"/>
    </xf>
    <xf numFmtId="3" fontId="28" fillId="9" borderId="8" xfId="0" applyNumberFormat="1" applyFont="1" applyFill="1" applyBorder="1" applyAlignment="1">
      <alignment horizontal="center" vertical="center"/>
    </xf>
    <xf numFmtId="172" fontId="28" fillId="9" borderId="55" xfId="0" applyNumberFormat="1" applyFont="1" applyFill="1" applyBorder="1" applyAlignment="1">
      <alignment horizontal="center" vertical="center"/>
    </xf>
    <xf numFmtId="172" fontId="28" fillId="9" borderId="7" xfId="0" applyNumberFormat="1" applyFont="1" applyFill="1" applyBorder="1" applyAlignment="1">
      <alignment horizontal="center" vertical="center"/>
    </xf>
    <xf numFmtId="172" fontId="28" fillId="9" borderId="11" xfId="0" applyNumberFormat="1" applyFont="1" applyFill="1" applyBorder="1" applyAlignment="1">
      <alignment horizontal="center" vertical="center"/>
    </xf>
    <xf numFmtId="170" fontId="28" fillId="9" borderId="7" xfId="0" applyNumberFormat="1" applyFont="1" applyFill="1" applyBorder="1" applyAlignment="1">
      <alignment horizontal="center" vertical="center"/>
    </xf>
    <xf numFmtId="0" fontId="10" fillId="9" borderId="55"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11" xfId="0" applyFont="1" applyFill="1" applyBorder="1" applyAlignment="1">
      <alignment horizontal="center" vertical="center" wrapText="1"/>
    </xf>
    <xf numFmtId="11" fontId="10" fillId="9" borderId="7" xfId="0" applyNumberFormat="1" applyFont="1" applyFill="1" applyBorder="1" applyAlignment="1">
      <alignment horizontal="center" vertical="center" wrapText="1"/>
    </xf>
    <xf numFmtId="0" fontId="10" fillId="5" borderId="0" xfId="0" applyFont="1" applyFill="1" applyAlignment="1">
      <alignment horizontal="center" vertical="top" wrapText="1"/>
    </xf>
    <xf numFmtId="0" fontId="10" fillId="4" borderId="0" xfId="0" applyFont="1" applyFill="1" applyAlignment="1">
      <alignment horizontal="center" vertical="top" wrapText="1"/>
    </xf>
    <xf numFmtId="0" fontId="10" fillId="0" borderId="0" xfId="0" quotePrefix="1" applyFont="1" applyAlignment="1">
      <alignment horizontal="center" vertical="top" wrapText="1"/>
    </xf>
    <xf numFmtId="0" fontId="10" fillId="0" borderId="17" xfId="0" quotePrefix="1" applyFont="1" applyBorder="1" applyAlignment="1">
      <alignment wrapText="1"/>
    </xf>
    <xf numFmtId="0" fontId="10" fillId="0" borderId="17" xfId="0" quotePrefix="1" applyFont="1" applyBorder="1"/>
    <xf numFmtId="0" fontId="10" fillId="0" borderId="17" xfId="0" applyFont="1" applyBorder="1"/>
    <xf numFmtId="0" fontId="10" fillId="0" borderId="17" xfId="0" applyFont="1" applyBorder="1" applyAlignment="1">
      <alignment horizontal="right"/>
    </xf>
    <xf numFmtId="166" fontId="10" fillId="0" borderId="0" xfId="0" applyNumberFormat="1" applyFont="1"/>
    <xf numFmtId="3" fontId="42" fillId="0" borderId="0" xfId="0" applyNumberFormat="1" applyFont="1"/>
    <xf numFmtId="3" fontId="10" fillId="4" borderId="0" xfId="0" applyNumberFormat="1" applyFont="1" applyFill="1"/>
    <xf numFmtId="3" fontId="42" fillId="4" borderId="0" xfId="0" applyNumberFormat="1" applyFont="1" applyFill="1"/>
    <xf numFmtId="0" fontId="10" fillId="0" borderId="0" xfId="0" quotePrefix="1" applyFont="1"/>
    <xf numFmtId="1" fontId="10" fillId="0" borderId="0" xfId="0" applyNumberFormat="1" applyFont="1"/>
    <xf numFmtId="11" fontId="10" fillId="0" borderId="0" xfId="0" applyNumberFormat="1" applyFont="1"/>
    <xf numFmtId="0" fontId="53" fillId="0" borderId="13" xfId="0" applyFont="1" applyBorder="1" applyAlignment="1">
      <alignment horizontal="right" wrapText="1"/>
    </xf>
    <xf numFmtId="3" fontId="53" fillId="0" borderId="36" xfId="0" applyNumberFormat="1" applyFont="1" applyBorder="1" applyAlignment="1">
      <alignment horizontal="center"/>
    </xf>
    <xf numFmtId="3" fontId="53" fillId="0" borderId="37" xfId="0" applyNumberFormat="1" applyFont="1" applyBorder="1" applyAlignment="1">
      <alignment horizontal="center"/>
    </xf>
    <xf numFmtId="3" fontId="53" fillId="0" borderId="49" xfId="0" applyNumberFormat="1" applyFont="1" applyBorder="1" applyAlignment="1">
      <alignment horizontal="center"/>
    </xf>
    <xf numFmtId="0" fontId="53" fillId="0" borderId="44" xfId="0" applyFont="1" applyBorder="1" applyAlignment="1">
      <alignment horizontal="center" wrapText="1"/>
    </xf>
    <xf numFmtId="0" fontId="53" fillId="0" borderId="45" xfId="0" applyFont="1" applyBorder="1" applyAlignment="1">
      <alignment horizontal="center" wrapText="1"/>
    </xf>
    <xf numFmtId="0" fontId="53" fillId="0" borderId="38" xfId="0" applyFont="1" applyBorder="1" applyAlignment="1">
      <alignment horizontal="center" wrapText="1"/>
    </xf>
    <xf numFmtId="0" fontId="53" fillId="0" borderId="39" xfId="0" applyFont="1" applyBorder="1" applyAlignment="1">
      <alignment horizontal="center" wrapText="1"/>
    </xf>
    <xf numFmtId="3" fontId="58" fillId="0" borderId="0" xfId="0" applyNumberFormat="1" applyFont="1"/>
    <xf numFmtId="3" fontId="53" fillId="0" borderId="0" xfId="0" applyNumberFormat="1" applyFont="1"/>
    <xf numFmtId="0" fontId="53" fillId="0" borderId="0" xfId="0" quotePrefix="1" applyFont="1"/>
    <xf numFmtId="1" fontId="53" fillId="0" borderId="0" xfId="0" applyNumberFormat="1" applyFont="1"/>
    <xf numFmtId="11" fontId="53" fillId="0" borderId="0" xfId="0" applyNumberFormat="1" applyFont="1"/>
    <xf numFmtId="3" fontId="39" fillId="9" borderId="56" xfId="0" applyNumberFormat="1" applyFont="1" applyFill="1" applyBorder="1" applyAlignment="1">
      <alignment horizontal="center"/>
    </xf>
    <xf numFmtId="3" fontId="39" fillId="9" borderId="19" xfId="0" applyNumberFormat="1" applyFont="1" applyFill="1" applyBorder="1" applyAlignment="1">
      <alignment horizontal="center"/>
    </xf>
    <xf numFmtId="3" fontId="39" fillId="9" borderId="57" xfId="0" applyNumberFormat="1" applyFont="1" applyFill="1" applyBorder="1" applyAlignment="1">
      <alignment horizontal="center"/>
    </xf>
    <xf numFmtId="3" fontId="28" fillId="9" borderId="68" xfId="0" applyNumberFormat="1" applyFont="1" applyFill="1" applyBorder="1" applyAlignment="1">
      <alignment horizontal="center"/>
    </xf>
    <xf numFmtId="0" fontId="10" fillId="9" borderId="0" xfId="0" applyFont="1" applyFill="1"/>
    <xf numFmtId="3" fontId="42" fillId="9" borderId="0" xfId="0" applyNumberFormat="1" applyFont="1" applyFill="1"/>
    <xf numFmtId="3" fontId="10" fillId="9" borderId="0" xfId="0" applyNumberFormat="1" applyFont="1" applyFill="1"/>
    <xf numFmtId="0" fontId="10" fillId="9" borderId="0" xfId="0" quotePrefix="1" applyFont="1" applyFill="1"/>
    <xf numFmtId="1" fontId="10" fillId="9" borderId="0" xfId="0" applyNumberFormat="1" applyFont="1" applyFill="1"/>
    <xf numFmtId="11" fontId="10" fillId="9" borderId="0" xfId="0" applyNumberFormat="1" applyFont="1" applyFill="1"/>
    <xf numFmtId="0" fontId="10" fillId="0" borderId="17" xfId="9" applyFont="1" applyBorder="1" applyAlignment="1">
      <alignment horizontal="right"/>
    </xf>
    <xf numFmtId="3" fontId="59" fillId="9" borderId="58" xfId="9" applyNumberFormat="1" applyFont="1" applyFill="1" applyBorder="1" applyAlignment="1">
      <alignment horizontal="center"/>
    </xf>
    <xf numFmtId="3" fontId="59" fillId="9" borderId="14" xfId="9" applyNumberFormat="1" applyFont="1" applyFill="1" applyBorder="1" applyAlignment="1">
      <alignment horizontal="center"/>
    </xf>
    <xf numFmtId="0" fontId="10" fillId="0" borderId="22" xfId="9" applyFont="1" applyBorder="1" applyAlignment="1">
      <alignment horizontal="right"/>
    </xf>
    <xf numFmtId="0" fontId="10" fillId="0" borderId="8" xfId="0" applyFont="1" applyBorder="1" applyAlignment="1">
      <alignment horizontal="right"/>
    </xf>
    <xf numFmtId="3" fontId="39" fillId="9" borderId="14" xfId="0" applyNumberFormat="1" applyFont="1" applyFill="1" applyBorder="1" applyAlignment="1">
      <alignment horizontal="center"/>
    </xf>
    <xf numFmtId="166" fontId="10" fillId="9" borderId="0" xfId="0" applyNumberFormat="1" applyFont="1" applyFill="1"/>
    <xf numFmtId="3" fontId="59" fillId="0" borderId="17" xfId="9" applyNumberFormat="1" applyFont="1" applyBorder="1" applyAlignment="1">
      <alignment horizontal="center"/>
    </xf>
    <xf numFmtId="3" fontId="59" fillId="0" borderId="0" xfId="9" applyNumberFormat="1" applyFont="1" applyAlignment="1">
      <alignment horizontal="center"/>
    </xf>
    <xf numFmtId="0" fontId="59" fillId="0" borderId="0" xfId="9" applyFont="1" applyAlignment="1">
      <alignment horizontal="center"/>
    </xf>
    <xf numFmtId="0" fontId="10" fillId="0" borderId="0" xfId="9" applyFont="1" applyAlignment="1">
      <alignment horizontal="right"/>
    </xf>
    <xf numFmtId="3" fontId="59" fillId="0" borderId="48" xfId="9" applyNumberFormat="1" applyFont="1" applyBorder="1" applyAlignment="1">
      <alignment horizontal="center"/>
    </xf>
    <xf numFmtId="0" fontId="59" fillId="0" borderId="48" xfId="9" applyFont="1" applyBorder="1" applyAlignment="1">
      <alignment horizontal="center"/>
    </xf>
    <xf numFmtId="0" fontId="10" fillId="0" borderId="20" xfId="0" applyFont="1" applyBorder="1"/>
    <xf numFmtId="0" fontId="53" fillId="0" borderId="41" xfId="0" applyFont="1" applyBorder="1" applyAlignment="1">
      <alignment horizontal="center" wrapText="1"/>
    </xf>
    <xf numFmtId="0" fontId="53" fillId="0" borderId="42" xfId="0" applyFont="1" applyBorder="1" applyAlignment="1">
      <alignment horizontal="center" wrapText="1"/>
    </xf>
    <xf numFmtId="0" fontId="53" fillId="0" borderId="43" xfId="0" applyFont="1" applyBorder="1" applyAlignment="1">
      <alignment horizontal="center" wrapText="1"/>
    </xf>
    <xf numFmtId="0" fontId="53" fillId="0" borderId="25" xfId="0" applyFont="1" applyBorder="1" applyAlignment="1">
      <alignment horizontal="center" wrapText="1"/>
    </xf>
    <xf numFmtId="3" fontId="28" fillId="9" borderId="71" xfId="0" applyNumberFormat="1" applyFont="1" applyFill="1" applyBorder="1" applyAlignment="1">
      <alignment horizontal="center"/>
    </xf>
    <xf numFmtId="3" fontId="59" fillId="9" borderId="73" xfId="9" applyNumberFormat="1" applyFont="1" applyFill="1" applyBorder="1" applyAlignment="1">
      <alignment horizontal="center"/>
    </xf>
    <xf numFmtId="3" fontId="39" fillId="9" borderId="73" xfId="0" applyNumberFormat="1" applyFont="1" applyFill="1" applyBorder="1" applyAlignment="1">
      <alignment horizontal="center"/>
    </xf>
    <xf numFmtId="0" fontId="53" fillId="0" borderId="35" xfId="0" applyFont="1" applyBorder="1" applyAlignment="1">
      <alignment horizontal="right" wrapText="1"/>
    </xf>
    <xf numFmtId="0" fontId="53" fillId="0" borderId="40" xfId="0" applyFont="1" applyBorder="1" applyAlignment="1">
      <alignment horizontal="center" wrapText="1"/>
    </xf>
    <xf numFmtId="3" fontId="28" fillId="9" borderId="74" xfId="0" applyNumberFormat="1" applyFont="1" applyFill="1" applyBorder="1" applyAlignment="1">
      <alignment horizontal="center"/>
    </xf>
    <xf numFmtId="3" fontId="59" fillId="9" borderId="12" xfId="9" applyNumberFormat="1" applyFont="1" applyFill="1" applyBorder="1" applyAlignment="1">
      <alignment horizontal="center"/>
    </xf>
    <xf numFmtId="0" fontId="10" fillId="0" borderId="10" xfId="9" applyFont="1" applyBorder="1" applyAlignment="1">
      <alignment horizontal="right"/>
    </xf>
    <xf numFmtId="3" fontId="39" fillId="9" borderId="12" xfId="0" applyNumberFormat="1" applyFont="1" applyFill="1" applyBorder="1" applyAlignment="1">
      <alignment horizontal="center"/>
    </xf>
    <xf numFmtId="0" fontId="10" fillId="0" borderId="18" xfId="9" applyFont="1" applyBorder="1"/>
    <xf numFmtId="0" fontId="10" fillId="0" borderId="13" xfId="9" applyFont="1" applyBorder="1"/>
    <xf numFmtId="0" fontId="10" fillId="0" borderId="13" xfId="9" applyFont="1" applyBorder="1" applyAlignment="1">
      <alignment wrapText="1"/>
    </xf>
    <xf numFmtId="0" fontId="10" fillId="0" borderId="13" xfId="9" applyFont="1" applyBorder="1" applyAlignment="1">
      <alignment horizontal="right"/>
    </xf>
    <xf numFmtId="3" fontId="59" fillId="0" borderId="13" xfId="9" applyNumberFormat="1" applyFont="1" applyBorder="1" applyAlignment="1">
      <alignment horizontal="center"/>
    </xf>
    <xf numFmtId="0" fontId="78" fillId="0" borderId="0" xfId="9" applyFont="1" applyAlignment="1">
      <alignment horizontal="center"/>
    </xf>
    <xf numFmtId="0" fontId="28" fillId="0" borderId="7" xfId="9" applyFont="1" applyBorder="1" applyAlignment="1">
      <alignment horizontal="right" vertical="top" wrapText="1"/>
    </xf>
    <xf numFmtId="0" fontId="10" fillId="0" borderId="7" xfId="0" applyFont="1" applyBorder="1" applyAlignment="1">
      <alignment horizontal="left" vertical="center" wrapText="1"/>
    </xf>
    <xf numFmtId="0" fontId="10" fillId="0" borderId="18" xfId="0" applyFont="1" applyBorder="1" applyAlignment="1">
      <alignment horizontal="center" vertical="center" wrapText="1"/>
    </xf>
    <xf numFmtId="0" fontId="10" fillId="0" borderId="0" xfId="0" applyFont="1" applyAlignment="1">
      <alignment horizontal="center" vertical="center" wrapText="1"/>
    </xf>
    <xf numFmtId="3" fontId="10" fillId="0" borderId="0" xfId="0" applyNumberFormat="1" applyFont="1" applyAlignment="1">
      <alignment horizontal="center" vertical="center" wrapText="1"/>
    </xf>
    <xf numFmtId="11" fontId="10" fillId="0" borderId="0" xfId="0" applyNumberFormat="1" applyFont="1" applyAlignment="1">
      <alignment horizontal="center" vertical="center" wrapText="1"/>
    </xf>
    <xf numFmtId="0" fontId="10" fillId="5" borderId="0" xfId="0" applyFont="1" applyFill="1" applyAlignment="1">
      <alignment horizontal="center" vertical="center" wrapText="1"/>
    </xf>
    <xf numFmtId="0" fontId="10" fillId="4" borderId="0" xfId="0" applyFont="1" applyFill="1" applyAlignment="1">
      <alignment horizontal="center" vertical="center" wrapText="1"/>
    </xf>
    <xf numFmtId="0" fontId="42" fillId="4" borderId="0" xfId="0" applyFont="1" applyFill="1" applyAlignment="1">
      <alignment horizontal="center" vertical="center" wrapText="1"/>
    </xf>
    <xf numFmtId="0" fontId="10" fillId="0" borderId="0" xfId="0" quotePrefix="1" applyFont="1" applyAlignment="1">
      <alignment horizontal="center" vertical="center" wrapText="1"/>
    </xf>
    <xf numFmtId="0" fontId="42" fillId="0" borderId="0" xfId="0" applyFont="1" applyAlignment="1">
      <alignment horizontal="center" vertical="center" wrapText="1"/>
    </xf>
    <xf numFmtId="0" fontId="10" fillId="0" borderId="0" xfId="0" quotePrefix="1" applyFont="1" applyAlignment="1">
      <alignment vertical="center" wrapText="1"/>
    </xf>
    <xf numFmtId="3" fontId="28" fillId="9" borderId="7" xfId="0" quotePrefix="1" applyNumberFormat="1" applyFont="1" applyFill="1" applyBorder="1" applyAlignment="1">
      <alignment horizontal="center" vertical="center"/>
    </xf>
    <xf numFmtId="0" fontId="28" fillId="9" borderId="8" xfId="0" applyFont="1" applyFill="1" applyBorder="1" applyAlignment="1">
      <alignment horizontal="center" vertical="center"/>
    </xf>
    <xf numFmtId="3" fontId="28" fillId="9" borderId="14" xfId="0" applyNumberFormat="1" applyFont="1" applyFill="1" applyBorder="1" applyAlignment="1">
      <alignment horizontal="center" vertical="center"/>
    </xf>
    <xf numFmtId="3" fontId="28" fillId="9" borderId="16" xfId="0" applyNumberFormat="1" applyFont="1" applyFill="1" applyBorder="1" applyAlignment="1">
      <alignment horizontal="center" vertical="center"/>
    </xf>
    <xf numFmtId="3" fontId="10" fillId="9" borderId="0" xfId="0" applyNumberFormat="1" applyFont="1" applyFill="1" applyAlignment="1">
      <alignment horizontal="center" vertical="center" wrapText="1"/>
    </xf>
    <xf numFmtId="11" fontId="10" fillId="9" borderId="0" xfId="0" applyNumberFormat="1" applyFont="1" applyFill="1" applyAlignment="1">
      <alignment horizontal="center" vertical="center" wrapText="1"/>
    </xf>
    <xf numFmtId="0" fontId="28" fillId="9" borderId="18" xfId="0" applyFont="1" applyFill="1" applyBorder="1" applyAlignment="1">
      <alignment horizontal="center" vertical="center"/>
    </xf>
    <xf numFmtId="0" fontId="28" fillId="9" borderId="0" xfId="0" applyFont="1" applyFill="1" applyAlignment="1">
      <alignment horizontal="center" vertical="center"/>
    </xf>
    <xf numFmtId="166" fontId="28" fillId="9" borderId="0" xfId="0" applyNumberFormat="1" applyFont="1" applyFill="1" applyAlignment="1">
      <alignment horizontal="center" vertical="center"/>
    </xf>
    <xf numFmtId="0" fontId="39" fillId="9" borderId="0" xfId="0" applyFont="1" applyFill="1" applyAlignment="1">
      <alignment horizontal="center" vertical="center"/>
    </xf>
    <xf numFmtId="1" fontId="28" fillId="9" borderId="0" xfId="0" applyNumberFormat="1" applyFont="1" applyFill="1" applyAlignment="1">
      <alignment horizontal="center" vertical="center"/>
    </xf>
    <xf numFmtId="1" fontId="39" fillId="9" borderId="0" xfId="0" applyNumberFormat="1" applyFont="1" applyFill="1" applyAlignment="1">
      <alignment horizontal="center" vertical="center"/>
    </xf>
    <xf numFmtId="0" fontId="28" fillId="9" borderId="0" xfId="0" quotePrefix="1" applyFont="1" applyFill="1" applyAlignment="1">
      <alignment horizontal="center" vertical="center"/>
    </xf>
    <xf numFmtId="3" fontId="28" fillId="9" borderId="0" xfId="0" applyNumberFormat="1" applyFont="1" applyFill="1" applyAlignment="1">
      <alignment horizontal="center" vertical="center"/>
    </xf>
    <xf numFmtId="3" fontId="28" fillId="9" borderId="0" xfId="0" quotePrefix="1" applyNumberFormat="1" applyFont="1" applyFill="1" applyAlignment="1">
      <alignment horizontal="center" vertical="center"/>
    </xf>
    <xf numFmtId="1" fontId="28" fillId="9" borderId="0" xfId="0" quotePrefix="1" applyNumberFormat="1" applyFont="1" applyFill="1" applyAlignment="1">
      <alignment horizontal="center" vertical="center"/>
    </xf>
    <xf numFmtId="0" fontId="49" fillId="9" borderId="0" xfId="0" quotePrefix="1" applyFont="1" applyFill="1" applyAlignment="1">
      <alignment horizontal="center" vertical="center"/>
    </xf>
    <xf numFmtId="1" fontId="49" fillId="9" borderId="0" xfId="0" quotePrefix="1" applyNumberFormat="1" applyFont="1" applyFill="1" applyAlignment="1">
      <alignment horizontal="center" vertical="center"/>
    </xf>
    <xf numFmtId="4" fontId="28" fillId="9" borderId="0" xfId="0" applyNumberFormat="1" applyFont="1" applyFill="1" applyAlignment="1">
      <alignment horizontal="center" vertical="center"/>
    </xf>
    <xf numFmtId="0" fontId="28" fillId="9" borderId="7" xfId="0" applyFont="1" applyFill="1" applyBorder="1" applyAlignment="1">
      <alignment horizontal="center" vertical="center"/>
    </xf>
    <xf numFmtId="0" fontId="10" fillId="0" borderId="19" xfId="0" applyFont="1" applyBorder="1" applyAlignment="1">
      <alignment horizontal="center" vertical="center" wrapText="1"/>
    </xf>
    <xf numFmtId="0" fontId="27" fillId="0" borderId="145" xfId="0" applyFont="1" applyBorder="1" applyAlignment="1">
      <alignment horizontal="center" vertical="center" wrapText="1"/>
    </xf>
    <xf numFmtId="0" fontId="27" fillId="0" borderId="135" xfId="0" applyFont="1" applyBorder="1" applyAlignment="1">
      <alignment horizontal="center" vertical="center" wrapText="1"/>
    </xf>
    <xf numFmtId="0" fontId="27" fillId="0" borderId="146" xfId="0" applyFont="1" applyBorder="1" applyAlignment="1">
      <alignment horizontal="center" vertical="center" wrapText="1"/>
    </xf>
    <xf numFmtId="0" fontId="27" fillId="0" borderId="136" xfId="0" applyFont="1" applyBorder="1" applyAlignment="1">
      <alignment horizontal="center" vertical="center" wrapText="1"/>
    </xf>
    <xf numFmtId="0" fontId="27" fillId="0" borderId="99" xfId="0" applyFont="1" applyBorder="1" applyAlignment="1">
      <alignment horizontal="center" vertical="center" wrapText="1"/>
    </xf>
    <xf numFmtId="0" fontId="27" fillId="0" borderId="19" xfId="0" applyFont="1" applyBorder="1" applyAlignment="1">
      <alignment horizontal="center" vertical="center" wrapText="1"/>
    </xf>
    <xf numFmtId="0" fontId="53" fillId="0" borderId="13" xfId="0" applyFont="1" applyBorder="1" applyAlignment="1">
      <alignment horizontal="right" vertical="center" wrapText="1"/>
    </xf>
    <xf numFmtId="3" fontId="53" fillId="0" borderId="36" xfId="0" applyNumberFormat="1" applyFont="1" applyBorder="1" applyAlignment="1">
      <alignment horizontal="center" vertical="center"/>
    </xf>
    <xf numFmtId="3" fontId="53" fillId="0" borderId="37" xfId="0" applyNumberFormat="1" applyFont="1" applyBorder="1" applyAlignment="1">
      <alignment horizontal="center" vertical="center"/>
    </xf>
    <xf numFmtId="3" fontId="53" fillId="0" borderId="49" xfId="0" applyNumberFormat="1" applyFont="1" applyBorder="1" applyAlignment="1">
      <alignment horizontal="center" vertical="center"/>
    </xf>
    <xf numFmtId="0" fontId="53" fillId="0" borderId="46"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38" xfId="0" applyFont="1" applyBorder="1" applyAlignment="1">
      <alignment horizontal="center" vertical="center" wrapText="1"/>
    </xf>
    <xf numFmtId="0" fontId="53" fillId="0" borderId="39" xfId="0" applyFont="1" applyBorder="1" applyAlignment="1">
      <alignment horizontal="center" vertical="center" wrapText="1"/>
    </xf>
    <xf numFmtId="3" fontId="58" fillId="0" borderId="0" xfId="0" applyNumberFormat="1" applyFont="1" applyAlignment="1">
      <alignment vertical="center"/>
    </xf>
    <xf numFmtId="3" fontId="53" fillId="0" borderId="0" xfId="0" applyNumberFormat="1" applyFont="1" applyAlignment="1">
      <alignment vertical="center"/>
    </xf>
    <xf numFmtId="0" fontId="53" fillId="0" borderId="0" xfId="0" quotePrefix="1" applyFont="1" applyAlignment="1">
      <alignment vertical="center"/>
    </xf>
    <xf numFmtId="1" fontId="53" fillId="0" borderId="0" xfId="0" applyNumberFormat="1" applyFont="1" applyAlignment="1">
      <alignment vertical="center"/>
    </xf>
    <xf numFmtId="11" fontId="53" fillId="0" borderId="0" xfId="0" applyNumberFormat="1" applyFont="1" applyAlignment="1">
      <alignment vertical="center"/>
    </xf>
    <xf numFmtId="3" fontId="39" fillId="9" borderId="56" xfId="0" applyNumberFormat="1" applyFont="1" applyFill="1" applyBorder="1" applyAlignment="1">
      <alignment horizontal="center" vertical="center"/>
    </xf>
    <xf numFmtId="3" fontId="39" fillId="9" borderId="19" xfId="0" applyNumberFormat="1" applyFont="1" applyFill="1" applyBorder="1" applyAlignment="1">
      <alignment horizontal="center" vertical="center"/>
    </xf>
    <xf numFmtId="3" fontId="39" fillId="9" borderId="57" xfId="0" applyNumberFormat="1" applyFont="1" applyFill="1" applyBorder="1" applyAlignment="1">
      <alignment horizontal="center" vertical="center"/>
    </xf>
    <xf numFmtId="3" fontId="28" fillId="9" borderId="63" xfId="0" applyNumberFormat="1" applyFont="1" applyFill="1" applyBorder="1" applyAlignment="1">
      <alignment horizontal="center" vertical="center"/>
    </xf>
    <xf numFmtId="3" fontId="28" fillId="9" borderId="65" xfId="0" applyNumberFormat="1" applyFont="1" applyFill="1" applyBorder="1" applyAlignment="1">
      <alignment horizontal="center" vertical="center"/>
    </xf>
    <xf numFmtId="3" fontId="28" fillId="9" borderId="66" xfId="0" applyNumberFormat="1" applyFont="1" applyFill="1" applyBorder="1" applyAlignment="1">
      <alignment horizontal="center" vertical="center"/>
    </xf>
    <xf numFmtId="3" fontId="28" fillId="9" borderId="67" xfId="0" applyNumberFormat="1" applyFont="1" applyFill="1" applyBorder="1" applyAlignment="1">
      <alignment horizontal="center" vertical="center"/>
    </xf>
    <xf numFmtId="3" fontId="28" fillId="9" borderId="68" xfId="0" applyNumberFormat="1" applyFont="1" applyFill="1" applyBorder="1" applyAlignment="1">
      <alignment horizontal="center" vertical="center"/>
    </xf>
    <xf numFmtId="0" fontId="10" fillId="9" borderId="0" xfId="0" applyFont="1" applyFill="1" applyAlignment="1">
      <alignment vertical="center"/>
    </xf>
    <xf numFmtId="3" fontId="42" fillId="9" borderId="0" xfId="0" applyNumberFormat="1" applyFont="1" applyFill="1" applyAlignment="1">
      <alignment vertical="center"/>
    </xf>
    <xf numFmtId="3" fontId="10" fillId="9" borderId="0" xfId="0" applyNumberFormat="1" applyFont="1" applyFill="1" applyAlignment="1">
      <alignment vertical="center"/>
    </xf>
    <xf numFmtId="0" fontId="10" fillId="9" borderId="0" xfId="0" quotePrefix="1" applyFont="1" applyFill="1" applyAlignment="1">
      <alignment vertical="center"/>
    </xf>
    <xf numFmtId="1" fontId="10" fillId="9" borderId="0" xfId="0" applyNumberFormat="1" applyFont="1" applyFill="1" applyAlignment="1">
      <alignment vertical="center"/>
    </xf>
    <xf numFmtId="11" fontId="10" fillId="9" borderId="0" xfId="0" applyNumberFormat="1" applyFont="1" applyFill="1" applyAlignment="1">
      <alignment vertical="center"/>
    </xf>
    <xf numFmtId="0" fontId="10" fillId="0" borderId="17" xfId="9" applyFont="1" applyBorder="1" applyAlignment="1">
      <alignment horizontal="right" vertical="center"/>
    </xf>
    <xf numFmtId="3" fontId="59" fillId="9" borderId="58" xfId="9" applyNumberFormat="1" applyFont="1" applyFill="1" applyBorder="1" applyAlignment="1">
      <alignment horizontal="center" vertical="center"/>
    </xf>
    <xf numFmtId="3" fontId="59" fillId="9" borderId="22" xfId="9" applyNumberFormat="1" applyFont="1" applyFill="1" applyBorder="1" applyAlignment="1">
      <alignment horizontal="center" vertical="center"/>
    </xf>
    <xf numFmtId="3" fontId="59" fillId="9" borderId="59" xfId="9" applyNumberFormat="1" applyFont="1" applyFill="1" applyBorder="1" applyAlignment="1">
      <alignment horizontal="center" vertical="center"/>
    </xf>
    <xf numFmtId="3" fontId="37" fillId="9" borderId="23" xfId="9" applyNumberFormat="1" applyFont="1" applyFill="1" applyBorder="1" applyAlignment="1">
      <alignment horizontal="center" vertical="center"/>
    </xf>
    <xf numFmtId="3" fontId="37" fillId="9" borderId="69" xfId="9" applyNumberFormat="1" applyFont="1" applyFill="1" applyBorder="1" applyAlignment="1">
      <alignment horizontal="center" vertical="center"/>
    </xf>
    <xf numFmtId="3" fontId="37" fillId="9" borderId="16" xfId="9" applyNumberFormat="1" applyFont="1" applyFill="1" applyBorder="1" applyAlignment="1">
      <alignment horizontal="center" vertical="center"/>
    </xf>
    <xf numFmtId="3" fontId="59" fillId="9" borderId="69" xfId="9" applyNumberFormat="1" applyFont="1" applyFill="1" applyBorder="1" applyAlignment="1">
      <alignment horizontal="center" vertical="center"/>
    </xf>
    <xf numFmtId="3" fontId="59" fillId="9" borderId="14" xfId="9" applyNumberFormat="1" applyFont="1" applyFill="1" applyBorder="1" applyAlignment="1">
      <alignment horizontal="center" vertical="center"/>
    </xf>
    <xf numFmtId="0" fontId="10" fillId="0" borderId="22" xfId="9" applyFont="1" applyBorder="1" applyAlignment="1">
      <alignment horizontal="right" vertical="center"/>
    </xf>
    <xf numFmtId="3" fontId="59" fillId="9" borderId="55" xfId="9" applyNumberFormat="1" applyFont="1" applyFill="1" applyBorder="1" applyAlignment="1">
      <alignment horizontal="center" vertical="center"/>
    </xf>
    <xf numFmtId="3" fontId="28" fillId="9" borderId="23" xfId="0" applyNumberFormat="1" applyFont="1" applyFill="1" applyBorder="1" applyAlignment="1">
      <alignment horizontal="center" vertical="center"/>
    </xf>
    <xf numFmtId="3" fontId="28" fillId="9" borderId="69" xfId="0" applyNumberFormat="1" applyFont="1" applyFill="1" applyBorder="1" applyAlignment="1">
      <alignment horizontal="center" vertical="center"/>
    </xf>
    <xf numFmtId="3" fontId="39" fillId="9" borderId="69" xfId="0" applyNumberFormat="1" applyFont="1" applyFill="1" applyBorder="1" applyAlignment="1">
      <alignment horizontal="center" vertical="center"/>
    </xf>
    <xf numFmtId="3" fontId="39" fillId="9" borderId="14" xfId="0" applyNumberFormat="1" applyFont="1" applyFill="1" applyBorder="1" applyAlignment="1">
      <alignment horizontal="center" vertical="center"/>
    </xf>
    <xf numFmtId="166" fontId="10" fillId="9" borderId="0" xfId="0" applyNumberFormat="1" applyFont="1" applyFill="1" applyAlignment="1">
      <alignment vertical="center"/>
    </xf>
    <xf numFmtId="3" fontId="59" fillId="9" borderId="60" xfId="9" applyNumberFormat="1" applyFont="1" applyFill="1" applyBorder="1" applyAlignment="1">
      <alignment horizontal="center" vertical="center"/>
    </xf>
    <xf numFmtId="3" fontId="59" fillId="0" borderId="9" xfId="9" applyNumberFormat="1" applyFont="1" applyBorder="1" applyAlignment="1">
      <alignment horizontal="center" vertical="center"/>
    </xf>
    <xf numFmtId="0" fontId="59" fillId="0" borderId="50" xfId="9" applyFont="1" applyBorder="1" applyAlignment="1">
      <alignment horizontal="center" vertical="center"/>
    </xf>
    <xf numFmtId="0" fontId="10" fillId="0" borderId="17" xfId="0" applyFont="1" applyBorder="1" applyAlignment="1">
      <alignment horizontal="right" vertical="center"/>
    </xf>
    <xf numFmtId="3" fontId="10" fillId="0" borderId="0" xfId="0" applyNumberFormat="1" applyFont="1" applyAlignment="1">
      <alignment vertical="center"/>
    </xf>
    <xf numFmtId="166" fontId="10" fillId="0" borderId="0" xfId="0" applyNumberFormat="1" applyFont="1" applyAlignment="1">
      <alignment vertical="center"/>
    </xf>
    <xf numFmtId="3" fontId="42" fillId="0" borderId="0" xfId="0" applyNumberFormat="1" applyFont="1" applyAlignment="1">
      <alignment vertical="center"/>
    </xf>
    <xf numFmtId="0" fontId="10" fillId="0" borderId="0" xfId="0" quotePrefix="1" applyFont="1" applyAlignment="1">
      <alignment vertical="center"/>
    </xf>
    <xf numFmtId="1" fontId="10" fillId="0" borderId="0" xfId="0" applyNumberFormat="1" applyFont="1" applyAlignment="1">
      <alignment vertical="center"/>
    </xf>
    <xf numFmtId="11" fontId="10" fillId="0" borderId="0" xfId="0" applyNumberFormat="1" applyFont="1" applyAlignment="1">
      <alignment vertical="center"/>
    </xf>
    <xf numFmtId="0" fontId="34" fillId="0" borderId="7" xfId="0" applyFont="1" applyBorder="1"/>
    <xf numFmtId="0" fontId="14" fillId="0" borderId="0" xfId="0" quotePrefix="1" applyFont="1"/>
    <xf numFmtId="3" fontId="14" fillId="0" borderId="0" xfId="0" applyNumberFormat="1" applyFont="1"/>
    <xf numFmtId="166" fontId="14" fillId="0" borderId="0" xfId="0" applyNumberFormat="1" applyFont="1"/>
    <xf numFmtId="3" fontId="79" fillId="0" borderId="0" xfId="0" applyNumberFormat="1" applyFont="1"/>
    <xf numFmtId="1" fontId="14" fillId="0" borderId="0" xfId="0" applyNumberFormat="1" applyFont="1"/>
    <xf numFmtId="11" fontId="14" fillId="0" borderId="0" xfId="0" applyNumberFormat="1" applyFont="1"/>
    <xf numFmtId="0" fontId="14" fillId="0" borderId="0" xfId="9" applyFont="1" applyAlignment="1">
      <alignment horizontal="right"/>
    </xf>
    <xf numFmtId="3" fontId="81" fillId="0" borderId="0" xfId="9" applyNumberFormat="1" applyFont="1" applyAlignment="1">
      <alignment horizontal="center"/>
    </xf>
    <xf numFmtId="0" fontId="81" fillId="0" borderId="0" xfId="9" applyFont="1" applyAlignment="1">
      <alignment horizontal="center"/>
    </xf>
    <xf numFmtId="0" fontId="53" fillId="0" borderId="113" xfId="0" applyFont="1" applyBorder="1" applyAlignment="1">
      <alignment horizontal="center" wrapText="1"/>
    </xf>
    <xf numFmtId="0" fontId="23" fillId="0" borderId="0" xfId="0" applyFont="1"/>
    <xf numFmtId="0" fontId="53" fillId="0" borderId="60" xfId="0" applyFont="1" applyBorder="1" applyAlignment="1">
      <alignment horizontal="center" wrapText="1"/>
    </xf>
    <xf numFmtId="0" fontId="53" fillId="0" borderId="112" xfId="0" applyFont="1" applyBorder="1" applyAlignment="1">
      <alignment horizontal="center" wrapText="1"/>
    </xf>
    <xf numFmtId="0" fontId="80" fillId="0" borderId="0" xfId="9" applyFont="1" applyAlignment="1">
      <alignment vertical="top" wrapText="1"/>
    </xf>
    <xf numFmtId="0" fontId="53" fillId="0" borderId="60" xfId="0" applyFont="1" applyBorder="1" applyAlignment="1">
      <alignment horizontal="center" vertical="center" wrapText="1"/>
    </xf>
    <xf numFmtId="0" fontId="53" fillId="0" borderId="112" xfId="0" applyFont="1" applyBorder="1" applyAlignment="1">
      <alignment horizontal="center" vertical="center" wrapText="1"/>
    </xf>
    <xf numFmtId="0" fontId="53" fillId="0" borderId="113" xfId="0" applyFont="1" applyBorder="1" applyAlignment="1">
      <alignment horizontal="center" vertical="center" wrapText="1"/>
    </xf>
    <xf numFmtId="3" fontId="28" fillId="9" borderId="77" xfId="0" applyNumberFormat="1" applyFont="1" applyFill="1" applyBorder="1" applyAlignment="1">
      <alignment horizontal="center" vertical="center"/>
    </xf>
    <xf numFmtId="3" fontId="28" fillId="9" borderId="124" xfId="0" applyNumberFormat="1" applyFont="1" applyFill="1" applyBorder="1" applyAlignment="1">
      <alignment horizontal="center" vertical="center"/>
    </xf>
    <xf numFmtId="3" fontId="37" fillId="9" borderId="81" xfId="9" applyNumberFormat="1" applyFont="1" applyFill="1" applyBorder="1" applyAlignment="1">
      <alignment horizontal="center" vertical="center"/>
    </xf>
    <xf numFmtId="3" fontId="37" fillId="9" borderId="125" xfId="9" applyNumberFormat="1" applyFont="1" applyFill="1" applyBorder="1" applyAlignment="1">
      <alignment horizontal="center" vertical="center"/>
    </xf>
    <xf numFmtId="3" fontId="28" fillId="9" borderId="81" xfId="0" applyNumberFormat="1" applyFont="1" applyFill="1" applyBorder="1" applyAlignment="1">
      <alignment horizontal="center" vertical="center"/>
    </xf>
    <xf numFmtId="3" fontId="28" fillId="9" borderId="125" xfId="0" applyNumberFormat="1" applyFont="1" applyFill="1" applyBorder="1" applyAlignment="1">
      <alignment horizontal="center" vertical="center"/>
    </xf>
    <xf numFmtId="3" fontId="59" fillId="0" borderId="0" xfId="9" applyNumberFormat="1" applyFont="1" applyAlignment="1">
      <alignment horizontal="center" vertical="center"/>
    </xf>
    <xf numFmtId="0" fontId="59" fillId="0" borderId="0" xfId="9" applyFont="1" applyAlignment="1">
      <alignment horizontal="center" vertical="center"/>
    </xf>
    <xf numFmtId="0" fontId="10" fillId="0" borderId="8" xfId="9" applyFont="1" applyBorder="1" applyAlignment="1">
      <alignment horizontal="right" vertical="center" wrapText="1"/>
    </xf>
    <xf numFmtId="0" fontId="10" fillId="0" borderId="14" xfId="9" applyFont="1" applyBorder="1" applyAlignment="1">
      <alignment horizontal="center" vertical="center" wrapText="1"/>
    </xf>
    <xf numFmtId="0" fontId="10" fillId="0" borderId="8" xfId="9" applyFont="1" applyBorder="1" applyAlignment="1">
      <alignment horizontal="right" vertical="center"/>
    </xf>
    <xf numFmtId="0" fontId="28" fillId="0" borderId="0" xfId="9" applyFont="1" applyAlignment="1">
      <alignment vertical="center"/>
    </xf>
    <xf numFmtId="0" fontId="10" fillId="0" borderId="0" xfId="9" applyFont="1" applyAlignment="1">
      <alignment vertical="center" wrapText="1"/>
    </xf>
    <xf numFmtId="3" fontId="53" fillId="9" borderId="23" xfId="9" applyNumberFormat="1" applyFont="1" applyFill="1" applyBorder="1" applyAlignment="1">
      <alignment horizontal="center" vertical="center" wrapText="1"/>
    </xf>
    <xf numFmtId="3" fontId="53" fillId="9" borderId="7" xfId="9" applyNumberFormat="1" applyFont="1" applyFill="1" applyBorder="1" applyAlignment="1">
      <alignment horizontal="center" vertical="center" wrapText="1"/>
    </xf>
    <xf numFmtId="3" fontId="53" fillId="9" borderId="14" xfId="9" applyNumberFormat="1" applyFont="1" applyFill="1" applyBorder="1" applyAlignment="1">
      <alignment horizontal="center" vertical="center" wrapText="1"/>
    </xf>
    <xf numFmtId="3" fontId="53" fillId="0" borderId="0" xfId="9" applyNumberFormat="1" applyFont="1" applyAlignment="1">
      <alignment horizontal="center" vertical="center" wrapText="1"/>
    </xf>
    <xf numFmtId="0" fontId="10" fillId="0" borderId="77" xfId="0" applyFont="1" applyBorder="1" applyAlignment="1">
      <alignment horizontal="left" vertical="top"/>
    </xf>
    <xf numFmtId="0" fontId="10" fillId="0" borderId="79" xfId="0" applyFont="1" applyBorder="1" applyAlignment="1">
      <alignment horizontal="left"/>
    </xf>
    <xf numFmtId="0" fontId="10" fillId="0" borderId="66" xfId="0" applyFont="1" applyBorder="1" applyAlignment="1">
      <alignment horizontal="left"/>
    </xf>
    <xf numFmtId="0" fontId="10" fillId="0" borderId="80" xfId="0" applyFont="1" applyBorder="1"/>
    <xf numFmtId="0" fontId="53" fillId="0" borderId="8" xfId="0" applyFont="1" applyBorder="1" applyAlignment="1">
      <alignment wrapText="1"/>
    </xf>
    <xf numFmtId="166" fontId="53" fillId="0" borderId="0" xfId="0" applyNumberFormat="1" applyFont="1"/>
    <xf numFmtId="0" fontId="37" fillId="0" borderId="8" xfId="0" applyFont="1" applyBorder="1"/>
    <xf numFmtId="9" fontId="34" fillId="9" borderId="0" xfId="0" applyNumberFormat="1" applyFont="1" applyFill="1" applyAlignment="1">
      <alignment horizontal="center" wrapText="1"/>
    </xf>
    <xf numFmtId="0" fontId="34" fillId="9" borderId="7" xfId="0" applyFont="1" applyFill="1" applyBorder="1" applyAlignment="1">
      <alignment horizontal="center" wrapText="1"/>
    </xf>
    <xf numFmtId="0" fontId="14" fillId="0" borderId="0" xfId="0" applyFont="1" applyAlignment="1">
      <alignment horizontal="left" vertical="top"/>
    </xf>
    <xf numFmtId="0" fontId="10" fillId="0" borderId="0" xfId="0" applyFont="1" applyAlignment="1">
      <alignment horizontal="center" vertical="top" wrapText="1"/>
    </xf>
    <xf numFmtId="0" fontId="28" fillId="0" borderId="0" xfId="0" quotePrefix="1" applyFont="1"/>
    <xf numFmtId="0" fontId="59" fillId="0" borderId="0" xfId="0" quotePrefix="1" applyFont="1"/>
    <xf numFmtId="0" fontId="10" fillId="0" borderId="11" xfId="0" applyFont="1" applyBorder="1" applyAlignment="1">
      <alignment horizontal="left" wrapText="1"/>
    </xf>
    <xf numFmtId="0" fontId="53" fillId="9" borderId="55" xfId="0" applyFont="1" applyFill="1" applyBorder="1" applyAlignment="1">
      <alignment horizontal="center" vertical="top" wrapText="1"/>
    </xf>
    <xf numFmtId="0" fontId="53" fillId="9" borderId="7" xfId="0" applyFont="1" applyFill="1" applyBorder="1" applyAlignment="1">
      <alignment horizontal="center" vertical="top" wrapText="1"/>
    </xf>
    <xf numFmtId="0" fontId="53" fillId="9" borderId="11" xfId="0" applyFont="1" applyFill="1" applyBorder="1" applyAlignment="1">
      <alignment horizontal="center" vertical="top" wrapText="1"/>
    </xf>
    <xf numFmtId="0" fontId="10" fillId="4" borderId="12" xfId="0" applyFont="1" applyFill="1" applyBorder="1" applyAlignment="1">
      <alignment horizontal="center" vertical="top" wrapText="1"/>
    </xf>
    <xf numFmtId="0" fontId="42" fillId="4" borderId="7" xfId="0" applyFont="1" applyFill="1" applyBorder="1" applyAlignment="1">
      <alignment horizontal="center" vertical="top" wrapText="1"/>
    </xf>
    <xf numFmtId="0" fontId="10" fillId="4" borderId="7" xfId="0" applyFont="1" applyFill="1" applyBorder="1" applyAlignment="1">
      <alignment horizontal="center" vertical="top" wrapText="1"/>
    </xf>
    <xf numFmtId="0" fontId="42" fillId="4" borderId="8" xfId="0" applyFont="1" applyFill="1" applyBorder="1" applyAlignment="1">
      <alignment horizontal="center" vertical="top" wrapText="1"/>
    </xf>
    <xf numFmtId="0" fontId="10" fillId="0" borderId="15" xfId="0" quotePrefix="1" applyFont="1" applyBorder="1" applyAlignment="1">
      <alignment horizontal="center" vertical="top" wrapText="1"/>
    </xf>
    <xf numFmtId="0" fontId="42" fillId="2" borderId="7" xfId="0" applyFont="1" applyFill="1" applyBorder="1" applyAlignment="1">
      <alignment horizontal="center" vertical="top" wrapText="1"/>
    </xf>
    <xf numFmtId="0" fontId="42" fillId="3" borderId="7" xfId="0" applyFont="1" applyFill="1" applyBorder="1" applyAlignment="1">
      <alignment horizontal="center" vertical="top" wrapText="1"/>
    </xf>
    <xf numFmtId="0" fontId="10" fillId="0" borderId="7" xfId="0" quotePrefix="1" applyFont="1" applyBorder="1" applyAlignment="1">
      <alignment horizontal="center" vertical="top" wrapText="1"/>
    </xf>
    <xf numFmtId="0" fontId="10" fillId="0" borderId="8" xfId="0" quotePrefix="1" applyFont="1" applyBorder="1" applyAlignment="1">
      <alignment horizontal="center" vertical="top" wrapText="1"/>
    </xf>
    <xf numFmtId="0" fontId="10" fillId="0" borderId="11" xfId="0" quotePrefix="1" applyFont="1" applyBorder="1" applyAlignment="1">
      <alignment horizontal="center" vertical="top" wrapText="1"/>
    </xf>
    <xf numFmtId="0" fontId="10" fillId="0" borderId="28" xfId="0" quotePrefix="1" applyFont="1" applyBorder="1" applyAlignment="1">
      <alignment horizontal="center" vertical="top" wrapText="1"/>
    </xf>
    <xf numFmtId="0" fontId="37" fillId="0" borderId="11" xfId="0" applyFont="1" applyBorder="1"/>
    <xf numFmtId="0" fontId="39" fillId="4" borderId="7" xfId="0" applyFont="1" applyFill="1" applyBorder="1"/>
    <xf numFmtId="1" fontId="28" fillId="4" borderId="7" xfId="0" applyNumberFormat="1" applyFont="1" applyFill="1" applyBorder="1"/>
    <xf numFmtId="1" fontId="39" fillId="4" borderId="7" xfId="0" applyNumberFormat="1" applyFont="1" applyFill="1" applyBorder="1"/>
    <xf numFmtId="0" fontId="39" fillId="4" borderId="8" xfId="0" applyFont="1" applyFill="1" applyBorder="1"/>
    <xf numFmtId="3" fontId="28" fillId="0" borderId="15" xfId="0" applyNumberFormat="1" applyFont="1" applyBorder="1"/>
    <xf numFmtId="0" fontId="28" fillId="2" borderId="7" xfId="0" quotePrefix="1" applyFont="1" applyFill="1" applyBorder="1"/>
    <xf numFmtId="0" fontId="28" fillId="3" borderId="7" xfId="0" quotePrefix="1" applyFont="1" applyFill="1" applyBorder="1"/>
    <xf numFmtId="3" fontId="28" fillId="0" borderId="7" xfId="0" applyNumberFormat="1" applyFont="1" applyBorder="1"/>
    <xf numFmtId="3" fontId="28" fillId="0" borderId="7" xfId="0" quotePrefix="1" applyNumberFormat="1" applyFont="1" applyBorder="1"/>
    <xf numFmtId="1" fontId="28" fillId="2" borderId="7" xfId="0" quotePrefix="1" applyNumberFormat="1" applyFont="1" applyFill="1" applyBorder="1"/>
    <xf numFmtId="1" fontId="28" fillId="3" borderId="7" xfId="0" quotePrefix="1" applyNumberFormat="1" applyFont="1" applyFill="1" applyBorder="1"/>
    <xf numFmtId="0" fontId="28" fillId="2" borderId="7" xfId="0" applyFont="1" applyFill="1" applyBorder="1"/>
    <xf numFmtId="0" fontId="37" fillId="8" borderId="7" xfId="0" applyFont="1" applyFill="1" applyBorder="1"/>
    <xf numFmtId="3" fontId="28" fillId="0" borderId="8" xfId="0" applyNumberFormat="1" applyFont="1" applyBorder="1"/>
    <xf numFmtId="0" fontId="28" fillId="3" borderId="7" xfId="0" applyFont="1" applyFill="1" applyBorder="1"/>
    <xf numFmtId="1" fontId="37" fillId="2" borderId="7" xfId="0" applyNumberFormat="1" applyFont="1" applyFill="1" applyBorder="1"/>
    <xf numFmtId="1" fontId="37" fillId="3" borderId="7" xfId="0" applyNumberFormat="1" applyFont="1" applyFill="1" applyBorder="1"/>
    <xf numFmtId="167" fontId="37" fillId="2" borderId="7" xfId="0" applyNumberFormat="1" applyFont="1" applyFill="1" applyBorder="1"/>
    <xf numFmtId="167" fontId="37" fillId="3" borderId="7" xfId="0" quotePrefix="1" applyNumberFormat="1" applyFont="1" applyFill="1" applyBorder="1"/>
    <xf numFmtId="1" fontId="28" fillId="0" borderId="7" xfId="0" applyNumberFormat="1" applyFont="1" applyBorder="1"/>
    <xf numFmtId="3" fontId="28" fillId="0" borderId="11" xfId="0" applyNumberFormat="1" applyFont="1" applyBorder="1"/>
    <xf numFmtId="3" fontId="28" fillId="0" borderId="28" xfId="0" applyNumberFormat="1" applyFont="1" applyBorder="1"/>
    <xf numFmtId="1" fontId="37" fillId="3" borderId="7" xfId="0" quotePrefix="1" applyNumberFormat="1" applyFont="1" applyFill="1" applyBorder="1"/>
    <xf numFmtId="0" fontId="28" fillId="0" borderId="0" xfId="0" applyFont="1" applyAlignment="1">
      <alignment horizontal="right" vertical="top" wrapText="1"/>
    </xf>
    <xf numFmtId="164" fontId="28" fillId="0" borderId="0" xfId="0" applyNumberFormat="1" applyFont="1"/>
    <xf numFmtId="0" fontId="42" fillId="0" borderId="0" xfId="0" applyFont="1" applyAlignment="1">
      <alignment horizontal="center" wrapText="1"/>
    </xf>
    <xf numFmtId="171" fontId="39" fillId="0" borderId="0" xfId="0" applyNumberFormat="1" applyFont="1" applyAlignment="1">
      <alignment horizontal="center" wrapText="1"/>
    </xf>
    <xf numFmtId="171" fontId="39" fillId="0" borderId="0" xfId="0" applyNumberFormat="1" applyFont="1" applyAlignment="1">
      <alignment horizontal="center"/>
    </xf>
    <xf numFmtId="3" fontId="10" fillId="0" borderId="0" xfId="0" applyNumberFormat="1" applyFont="1" applyAlignment="1">
      <alignment horizontal="right" wrapText="1"/>
    </xf>
    <xf numFmtId="171" fontId="10" fillId="0" borderId="0" xfId="0" applyNumberFormat="1" applyFont="1" applyAlignment="1">
      <alignment horizontal="left"/>
    </xf>
    <xf numFmtId="11" fontId="10" fillId="0" borderId="0" xfId="0" applyNumberFormat="1" applyFont="1" applyAlignment="1">
      <alignment vertical="top" wrapText="1"/>
    </xf>
    <xf numFmtId="0" fontId="42" fillId="0" borderId="0" xfId="0" applyFont="1" applyAlignment="1">
      <alignment vertical="top" wrapText="1"/>
    </xf>
    <xf numFmtId="0" fontId="10" fillId="0" borderId="0" xfId="0" quotePrefix="1" applyFont="1" applyAlignment="1">
      <alignment wrapText="1"/>
    </xf>
    <xf numFmtId="0" fontId="75" fillId="0" borderId="0" xfId="0" quotePrefix="1" applyFont="1" applyAlignment="1">
      <alignment vertical="top" wrapText="1"/>
    </xf>
    <xf numFmtId="171" fontId="10" fillId="0" borderId="0" xfId="0" applyNumberFormat="1" applyFont="1"/>
    <xf numFmtId="3" fontId="10" fillId="0" borderId="0" xfId="0" quotePrefix="1" applyNumberFormat="1" applyFont="1"/>
    <xf numFmtId="0" fontId="37" fillId="0" borderId="0" xfId="0" quotePrefix="1" applyFont="1"/>
    <xf numFmtId="0" fontId="76" fillId="0" borderId="0" xfId="8" applyFont="1" applyFill="1" applyAlignment="1">
      <alignment vertical="center"/>
    </xf>
    <xf numFmtId="0" fontId="76" fillId="0" borderId="0" xfId="8" applyFont="1" applyFill="1" applyAlignment="1">
      <alignment horizontal="center" vertical="center"/>
    </xf>
    <xf numFmtId="2" fontId="34" fillId="0" borderId="0" xfId="0" applyNumberFormat="1" applyFont="1" applyAlignment="1">
      <alignment horizontal="right"/>
    </xf>
    <xf numFmtId="0" fontId="34" fillId="7" borderId="0" xfId="0" applyFont="1" applyFill="1"/>
    <xf numFmtId="0" fontId="28" fillId="13" borderId="0" xfId="0" applyFont="1" applyFill="1"/>
    <xf numFmtId="0" fontId="10" fillId="13" borderId="0" xfId="0" applyFont="1" applyFill="1" applyAlignment="1">
      <alignment vertical="center"/>
    </xf>
    <xf numFmtId="0" fontId="28" fillId="13" borderId="0" xfId="0" applyFont="1" applyFill="1" applyAlignment="1">
      <alignment vertical="top"/>
    </xf>
    <xf numFmtId="0" fontId="35" fillId="13" borderId="0" xfId="0" applyFont="1" applyFill="1"/>
    <xf numFmtId="0" fontId="10" fillId="13" borderId="0" xfId="0" applyFont="1" applyFill="1"/>
    <xf numFmtId="0" fontId="84" fillId="13" borderId="0" xfId="0" applyFont="1" applyFill="1"/>
    <xf numFmtId="0" fontId="10" fillId="13" borderId="0" xfId="0" applyFont="1" applyFill="1" applyAlignment="1">
      <alignment horizontal="center"/>
    </xf>
    <xf numFmtId="0" fontId="11" fillId="13" borderId="0" xfId="0" applyFont="1" applyFill="1"/>
    <xf numFmtId="11" fontId="9" fillId="13" borderId="0" xfId="0" applyNumberFormat="1" applyFont="1" applyFill="1"/>
    <xf numFmtId="0" fontId="28" fillId="0" borderId="13" xfId="0" applyFont="1" applyBorder="1"/>
    <xf numFmtId="0" fontId="28" fillId="0" borderId="13" xfId="0" applyFont="1" applyBorder="1" applyAlignment="1">
      <alignment horizontal="center" wrapText="1"/>
    </xf>
    <xf numFmtId="0" fontId="28" fillId="0" borderId="27" xfId="0" applyFont="1" applyBorder="1" applyAlignment="1">
      <alignment horizontal="center" wrapText="1"/>
    </xf>
    <xf numFmtId="0" fontId="80" fillId="0" borderId="0" xfId="0" applyFont="1" applyAlignment="1">
      <alignment vertical="center"/>
    </xf>
    <xf numFmtId="0" fontId="27" fillId="0" borderId="12" xfId="0" applyFont="1" applyBorder="1" applyAlignment="1">
      <alignment horizontal="center" wrapText="1"/>
    </xf>
    <xf numFmtId="177" fontId="10" fillId="0" borderId="0" xfId="11" applyNumberFormat="1" applyFont="1" applyAlignment="1">
      <alignment horizontal="right" vertical="center"/>
    </xf>
    <xf numFmtId="0" fontId="61" fillId="0" borderId="18" xfId="0" applyFont="1" applyBorder="1"/>
    <xf numFmtId="0" fontId="27" fillId="0" borderId="23" xfId="0" applyFont="1" applyBorder="1" applyAlignment="1">
      <alignment horizontal="center" wrapText="1"/>
    </xf>
    <xf numFmtId="3" fontId="37" fillId="0" borderId="0" xfId="0" applyNumberFormat="1" applyFont="1"/>
    <xf numFmtId="0" fontId="61" fillId="0" borderId="18" xfId="0" applyFont="1" applyBorder="1" applyAlignment="1">
      <alignment horizontal="center"/>
    </xf>
    <xf numFmtId="0" fontId="55" fillId="0" borderId="0" xfId="0" applyFont="1" applyAlignment="1" applyProtection="1">
      <alignment horizontal="center"/>
      <protection locked="0"/>
    </xf>
    <xf numFmtId="0" fontId="55" fillId="0" borderId="0" xfId="0" applyFont="1" applyProtection="1">
      <protection locked="0"/>
    </xf>
    <xf numFmtId="0" fontId="10" fillId="13" borderId="0" xfId="0" applyFont="1" applyFill="1" applyAlignment="1">
      <alignment vertical="top"/>
    </xf>
    <xf numFmtId="0" fontId="28" fillId="13" borderId="0" xfId="0" applyFont="1" applyFill="1" applyAlignment="1">
      <alignment vertical="center"/>
    </xf>
    <xf numFmtId="0" fontId="10" fillId="13" borderId="0" xfId="0" applyFont="1" applyFill="1" applyAlignment="1">
      <alignment wrapText="1"/>
    </xf>
    <xf numFmtId="0" fontId="28" fillId="0" borderId="0" xfId="0" applyFont="1" applyAlignment="1">
      <alignment horizontal="center" vertical="top" wrapText="1"/>
    </xf>
    <xf numFmtId="0" fontId="28" fillId="13" borderId="0" xfId="0" applyFont="1" applyFill="1" applyAlignment="1">
      <alignment horizontal="left" vertical="top" indent="1"/>
    </xf>
    <xf numFmtId="0" fontId="10" fillId="13" borderId="0" xfId="0" applyFont="1" applyFill="1" applyAlignment="1">
      <alignment vertical="center" wrapText="1"/>
    </xf>
    <xf numFmtId="0" fontId="23" fillId="13" borderId="0" xfId="0" applyFont="1" applyFill="1" applyAlignment="1">
      <alignment vertical="top"/>
    </xf>
    <xf numFmtId="0" fontId="87" fillId="13" borderId="0" xfId="0" applyFont="1" applyFill="1"/>
    <xf numFmtId="0" fontId="87" fillId="13" borderId="0" xfId="0" applyFont="1" applyFill="1" applyAlignment="1">
      <alignment wrapText="1"/>
    </xf>
    <xf numFmtId="0" fontId="89" fillId="13" borderId="0" xfId="0" applyFont="1" applyFill="1"/>
    <xf numFmtId="0" fontId="28" fillId="0" borderId="21" xfId="0" applyFont="1" applyBorder="1"/>
    <xf numFmtId="0" fontId="28" fillId="0" borderId="47" xfId="0" applyFont="1" applyBorder="1"/>
    <xf numFmtId="0" fontId="80" fillId="0" borderId="0" xfId="0" applyFont="1" applyAlignment="1">
      <alignment vertical="top" wrapText="1"/>
    </xf>
    <xf numFmtId="0" fontId="28" fillId="0" borderId="13" xfId="0" applyFont="1" applyBorder="1" applyAlignment="1">
      <alignment horizontal="center" vertical="center" wrapText="1"/>
    </xf>
    <xf numFmtId="0" fontId="28" fillId="0" borderId="76" xfId="0" applyFont="1" applyBorder="1" applyAlignment="1">
      <alignment horizontal="left" vertical="top"/>
    </xf>
    <xf numFmtId="0" fontId="28" fillId="0" borderId="66" xfId="0" applyFont="1" applyBorder="1"/>
    <xf numFmtId="0" fontId="28" fillId="0" borderId="76" xfId="0" applyFont="1" applyBorder="1"/>
    <xf numFmtId="0" fontId="9" fillId="0" borderId="0" xfId="0" quotePrefix="1" applyFont="1" applyAlignment="1">
      <alignment wrapText="1"/>
    </xf>
    <xf numFmtId="165" fontId="9" fillId="0" borderId="0" xfId="0" applyNumberFormat="1" applyFont="1"/>
    <xf numFmtId="0" fontId="11" fillId="0" borderId="0" xfId="0" quotePrefix="1" applyFont="1"/>
    <xf numFmtId="0" fontId="13" fillId="0" borderId="0" xfId="0" quotePrefix="1" applyFont="1"/>
    <xf numFmtId="4" fontId="7" fillId="0" borderId="0" xfId="0" applyNumberFormat="1" applyFont="1"/>
    <xf numFmtId="171" fontId="7" fillId="0" borderId="0" xfId="0" applyNumberFormat="1" applyFont="1"/>
    <xf numFmtId="3" fontId="7" fillId="0" borderId="0" xfId="0" quotePrefix="1" applyNumberFormat="1" applyFont="1"/>
    <xf numFmtId="1" fontId="9" fillId="0" borderId="0" xfId="0" applyNumberFormat="1" applyFont="1"/>
    <xf numFmtId="172" fontId="7" fillId="0" borderId="0" xfId="0" applyNumberFormat="1" applyFont="1"/>
    <xf numFmtId="0" fontId="90" fillId="0" borderId="0" xfId="0" quotePrefix="1" applyFont="1" applyAlignment="1">
      <alignment wrapText="1"/>
    </xf>
    <xf numFmtId="0" fontId="90" fillId="0" borderId="0" xfId="0" quotePrefix="1" applyFont="1"/>
    <xf numFmtId="0" fontId="90" fillId="0" borderId="0" xfId="0" applyFont="1"/>
    <xf numFmtId="3" fontId="90" fillId="0" borderId="0" xfId="0" applyNumberFormat="1" applyFont="1"/>
    <xf numFmtId="0" fontId="91" fillId="0" borderId="0" xfId="0" applyFont="1"/>
    <xf numFmtId="0" fontId="92" fillId="0" borderId="0" xfId="0" quotePrefix="1" applyFont="1"/>
    <xf numFmtId="11" fontId="90" fillId="0" borderId="0" xfId="0" applyNumberFormat="1" applyFont="1"/>
    <xf numFmtId="168" fontId="9" fillId="0" borderId="0" xfId="0" applyNumberFormat="1" applyFont="1"/>
    <xf numFmtId="0" fontId="4" fillId="0" borderId="0" xfId="0" applyFont="1"/>
    <xf numFmtId="0" fontId="19" fillId="0" borderId="0" xfId="0" quotePrefix="1" applyFont="1"/>
    <xf numFmtId="3" fontId="9" fillId="0" borderId="0" xfId="0" applyNumberFormat="1" applyFont="1" applyAlignment="1">
      <alignment horizontal="center"/>
    </xf>
    <xf numFmtId="3" fontId="7" fillId="0" borderId="0" xfId="0" applyNumberFormat="1" applyFont="1" applyAlignment="1">
      <alignment horizontal="center"/>
    </xf>
    <xf numFmtId="171" fontId="4" fillId="0" borderId="0" xfId="0" applyNumberFormat="1" applyFont="1" applyAlignment="1">
      <alignment horizontal="center"/>
    </xf>
    <xf numFmtId="0" fontId="7" fillId="0" borderId="0" xfId="0" applyFont="1" applyAlignment="1">
      <alignment horizontal="center" wrapText="1"/>
    </xf>
    <xf numFmtId="171" fontId="7" fillId="0" borderId="0" xfId="0" applyNumberFormat="1" applyFont="1" applyAlignment="1">
      <alignment horizontal="left"/>
    </xf>
    <xf numFmtId="2" fontId="9" fillId="0" borderId="0" xfId="0" applyNumberFormat="1" applyFont="1" applyAlignment="1">
      <alignment horizontal="center"/>
    </xf>
    <xf numFmtId="167" fontId="9" fillId="0" borderId="0" xfId="0" applyNumberFormat="1" applyFont="1" applyAlignment="1">
      <alignment horizontal="center"/>
    </xf>
    <xf numFmtId="166" fontId="9" fillId="0" borderId="0" xfId="0" applyNumberFormat="1" applyFont="1" applyAlignment="1">
      <alignment horizontal="center"/>
    </xf>
    <xf numFmtId="167" fontId="7" fillId="0" borderId="0" xfId="0" applyNumberFormat="1" applyFont="1" applyAlignment="1">
      <alignment horizontal="center"/>
    </xf>
    <xf numFmtId="173" fontId="7" fillId="0" borderId="0" xfId="0" applyNumberFormat="1" applyFont="1"/>
    <xf numFmtId="1" fontId="7" fillId="0" borderId="0" xfId="0" applyNumberFormat="1" applyFont="1" applyAlignment="1">
      <alignment horizontal="right" wrapText="1"/>
    </xf>
    <xf numFmtId="1" fontId="7" fillId="0" borderId="0" xfId="0" applyNumberFormat="1" applyFont="1" applyAlignment="1">
      <alignment horizontal="left" wrapText="1"/>
    </xf>
    <xf numFmtId="0" fontId="13" fillId="0" borderId="0" xfId="0" quotePrefix="1" applyFont="1" applyAlignment="1">
      <alignment wrapText="1"/>
    </xf>
    <xf numFmtId="0" fontId="13" fillId="0" borderId="0" xfId="0" applyFont="1"/>
    <xf numFmtId="0" fontId="12" fillId="0" borderId="0" xfId="0" applyFont="1"/>
    <xf numFmtId="11" fontId="13" fillId="0" borderId="0" xfId="0" applyNumberFormat="1" applyFont="1"/>
    <xf numFmtId="166" fontId="13" fillId="0" borderId="0" xfId="0" quotePrefix="1" applyNumberFormat="1" applyFont="1"/>
    <xf numFmtId="1" fontId="7" fillId="0" borderId="0" xfId="0" quotePrefix="1" applyNumberFormat="1" applyFont="1" applyAlignment="1">
      <alignment horizontal="left"/>
    </xf>
    <xf numFmtId="0" fontId="5" fillId="0" borderId="0" xfId="0" quotePrefix="1" applyFont="1"/>
    <xf numFmtId="0" fontId="4" fillId="0" borderId="0" xfId="0" applyFont="1" applyAlignment="1">
      <alignment wrapText="1"/>
    </xf>
    <xf numFmtId="166" fontId="7" fillId="0" borderId="0" xfId="0" quotePrefix="1" applyNumberFormat="1" applyFont="1"/>
    <xf numFmtId="0" fontId="4" fillId="0" borderId="0" xfId="0" quotePrefix="1" applyFont="1"/>
    <xf numFmtId="166" fontId="9" fillId="0" borderId="0" xfId="0" quotePrefix="1" applyNumberFormat="1" applyFont="1"/>
    <xf numFmtId="166" fontId="9" fillId="5" borderId="0" xfId="0" quotePrefix="1" applyNumberFormat="1" applyFont="1" applyFill="1"/>
    <xf numFmtId="0" fontId="9" fillId="0" borderId="3" xfId="0" quotePrefix="1" applyFont="1" applyBorder="1"/>
    <xf numFmtId="0" fontId="9" fillId="2" borderId="0" xfId="0" applyFont="1" applyFill="1"/>
    <xf numFmtId="0" fontId="9" fillId="3" borderId="0" xfId="0" applyFont="1" applyFill="1"/>
    <xf numFmtId="0" fontId="7" fillId="5" borderId="0" xfId="0" applyFont="1" applyFill="1" applyAlignment="1">
      <alignment wrapText="1"/>
    </xf>
    <xf numFmtId="1" fontId="7" fillId="0" borderId="0" xfId="0" quotePrefix="1" applyNumberFormat="1" applyFont="1"/>
    <xf numFmtId="1" fontId="4" fillId="0" borderId="0" xfId="0" quotePrefix="1" applyNumberFormat="1" applyFont="1"/>
    <xf numFmtId="167" fontId="4" fillId="0" borderId="0" xfId="0" quotePrefix="1" applyNumberFormat="1" applyFont="1"/>
    <xf numFmtId="167" fontId="7" fillId="0" borderId="0" xfId="0" quotePrefix="1" applyNumberFormat="1" applyFont="1"/>
    <xf numFmtId="2" fontId="4" fillId="0" borderId="0" xfId="0" quotePrefix="1" applyNumberFormat="1" applyFont="1"/>
    <xf numFmtId="0" fontId="9" fillId="5" borderId="0" xfId="0" applyFont="1" applyFill="1"/>
    <xf numFmtId="1" fontId="5" fillId="0" borderId="0" xfId="0" applyNumberFormat="1" applyFont="1"/>
    <xf numFmtId="166" fontId="5" fillId="0" borderId="0" xfId="0" applyNumberFormat="1" applyFont="1"/>
    <xf numFmtId="0" fontId="9" fillId="4" borderId="0" xfId="0" applyFont="1" applyFill="1"/>
    <xf numFmtId="0" fontId="5" fillId="4" borderId="0" xfId="0" applyFont="1" applyFill="1"/>
    <xf numFmtId="0" fontId="5" fillId="6" borderId="4" xfId="0" applyFont="1" applyFill="1" applyBorder="1"/>
    <xf numFmtId="0" fontId="5" fillId="6" borderId="5" xfId="0" applyFont="1" applyFill="1" applyBorder="1"/>
    <xf numFmtId="0" fontId="5" fillId="5" borderId="0" xfId="0" applyFont="1" applyFill="1"/>
    <xf numFmtId="0" fontId="9" fillId="0" borderId="6" xfId="0" applyFont="1" applyBorder="1"/>
    <xf numFmtId="0" fontId="5" fillId="0" borderId="3" xfId="0" applyFont="1" applyBorder="1"/>
    <xf numFmtId="0" fontId="5" fillId="3" borderId="0" xfId="0" applyFont="1" applyFill="1"/>
    <xf numFmtId="0" fontId="28" fillId="0" borderId="0" xfId="0" applyFont="1" applyAlignment="1">
      <alignment vertical="center" wrapText="1"/>
    </xf>
    <xf numFmtId="0" fontId="9" fillId="0" borderId="0" xfId="0" applyFont="1" applyAlignment="1">
      <alignment vertical="center" wrapText="1"/>
    </xf>
    <xf numFmtId="0" fontId="39" fillId="0" borderId="0" xfId="0" applyFont="1" applyAlignment="1">
      <alignment vertical="center" wrapText="1"/>
    </xf>
    <xf numFmtId="0" fontId="28" fillId="0" borderId="0" xfId="0" quotePrefix="1" applyFont="1" applyAlignment="1">
      <alignment horizontal="left" vertical="center" wrapText="1"/>
    </xf>
    <xf numFmtId="0" fontId="28" fillId="0" borderId="142" xfId="0" applyFont="1" applyBorder="1" applyAlignment="1">
      <alignment vertical="top" wrapText="1"/>
    </xf>
    <xf numFmtId="0" fontId="28" fillId="0" borderId="143" xfId="0" applyFont="1" applyBorder="1" applyAlignment="1">
      <alignment vertical="top" wrapText="1"/>
    </xf>
    <xf numFmtId="0" fontId="23" fillId="13" borderId="0" xfId="0" applyFont="1" applyFill="1" applyAlignment="1">
      <alignment horizontal="center" vertical="center" wrapText="1"/>
    </xf>
    <xf numFmtId="0" fontId="87" fillId="13" borderId="0" xfId="0" applyFont="1" applyFill="1" applyAlignment="1">
      <alignment horizontal="center" vertical="center" wrapText="1"/>
    </xf>
    <xf numFmtId="0" fontId="28" fillId="0" borderId="0" xfId="0" applyFont="1" applyAlignment="1">
      <alignment horizontal="left" vertical="center" wrapText="1"/>
    </xf>
    <xf numFmtId="0" fontId="9" fillId="0" borderId="0" xfId="0" applyFont="1" applyAlignment="1">
      <alignment wrapText="1"/>
    </xf>
    <xf numFmtId="0" fontId="10" fillId="0" borderId="0" xfId="0" applyFont="1" applyAlignment="1">
      <alignment vertical="center" wrapText="1"/>
    </xf>
    <xf numFmtId="0" fontId="0" fillId="0" borderId="0" xfId="0" applyAlignment="1">
      <alignment vertical="center" wrapText="1"/>
    </xf>
    <xf numFmtId="0" fontId="10" fillId="0" borderId="0" xfId="0" quotePrefix="1" applyFont="1" applyAlignment="1">
      <alignment horizontal="left" vertical="center" wrapText="1"/>
    </xf>
    <xf numFmtId="0" fontId="10" fillId="0" borderId="0" xfId="0" quotePrefix="1" applyFont="1" applyAlignment="1">
      <alignment vertical="center" wrapText="1"/>
    </xf>
    <xf numFmtId="0" fontId="1" fillId="0" borderId="0" xfId="0" applyFont="1" applyAlignment="1">
      <alignment vertical="center" wrapText="1"/>
    </xf>
    <xf numFmtId="0" fontId="10" fillId="13" borderId="0" xfId="0" applyFont="1" applyFill="1" applyAlignment="1">
      <alignment horizontal="right" wrapText="1"/>
    </xf>
    <xf numFmtId="0" fontId="61" fillId="13" borderId="0" xfId="0" applyFont="1" applyFill="1" applyAlignment="1">
      <alignment horizontal="right" wrapText="1"/>
    </xf>
    <xf numFmtId="0" fontId="83" fillId="10" borderId="7" xfId="8" applyFont="1" applyFill="1" applyBorder="1" applyAlignment="1" applyProtection="1">
      <alignment horizontal="center" vertical="center" wrapText="1"/>
      <protection locked="0"/>
    </xf>
    <xf numFmtId="0" fontId="34" fillId="10" borderId="7" xfId="0" applyFont="1" applyFill="1" applyBorder="1" applyAlignment="1" applyProtection="1">
      <alignment horizontal="center" vertical="center" wrapText="1"/>
      <protection locked="0"/>
    </xf>
    <xf numFmtId="0" fontId="27" fillId="0" borderId="0" xfId="0" applyFont="1" applyAlignment="1">
      <alignment vertical="center" wrapText="1"/>
    </xf>
    <xf numFmtId="0" fontId="71" fillId="0" borderId="0" xfId="0" applyFont="1" applyAlignment="1">
      <alignment vertical="center" wrapText="1"/>
    </xf>
    <xf numFmtId="176" fontId="34" fillId="10" borderId="7" xfId="0" applyNumberFormat="1"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52" fillId="0" borderId="0" xfId="0" applyFont="1" applyAlignment="1">
      <alignmen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49" fontId="34" fillId="10" borderId="7" xfId="0" applyNumberFormat="1" applyFont="1" applyFill="1" applyBorder="1" applyAlignment="1" applyProtection="1">
      <alignment vertical="center" wrapText="1"/>
      <protection locked="0"/>
    </xf>
    <xf numFmtId="3" fontId="34" fillId="10" borderId="131" xfId="0" applyNumberFormat="1" applyFont="1" applyFill="1" applyBorder="1" applyAlignment="1" applyProtection="1">
      <alignment horizontal="center"/>
      <protection locked="0"/>
    </xf>
    <xf numFmtId="0" fontId="34" fillId="0" borderId="132" xfId="0" applyFont="1" applyBorder="1" applyAlignment="1">
      <alignment horizontal="center"/>
    </xf>
    <xf numFmtId="0" fontId="34" fillId="0" borderId="133" xfId="0" applyFont="1" applyBorder="1" applyAlignment="1">
      <alignment horizontal="center"/>
    </xf>
    <xf numFmtId="3" fontId="34" fillId="10" borderId="7" xfId="0" applyNumberFormat="1" applyFont="1" applyFill="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61" fillId="0" borderId="132" xfId="0" applyFont="1" applyBorder="1" applyAlignment="1">
      <alignment horizontal="center"/>
    </xf>
    <xf numFmtId="0" fontId="61" fillId="0" borderId="133" xfId="0" applyFont="1" applyBorder="1" applyAlignment="1">
      <alignment horizontal="center"/>
    </xf>
    <xf numFmtId="0" fontId="28" fillId="0" borderId="142" xfId="0" applyFont="1" applyBorder="1" applyAlignment="1">
      <alignment horizontal="left" vertical="top" wrapText="1"/>
    </xf>
    <xf numFmtId="0" fontId="28" fillId="0" borderId="143" xfId="0" applyFont="1" applyBorder="1" applyAlignment="1">
      <alignment horizontal="left" vertical="top" wrapText="1"/>
    </xf>
    <xf numFmtId="0" fontId="10" fillId="13" borderId="2" xfId="0" applyFont="1" applyFill="1" applyBorder="1" applyAlignment="1">
      <alignment horizontal="right" wrapText="1"/>
    </xf>
    <xf numFmtId="0" fontId="34" fillId="0" borderId="7" xfId="0" applyFont="1" applyBorder="1" applyAlignment="1" applyProtection="1">
      <alignment horizontal="center" vertical="center"/>
      <protection locked="0"/>
    </xf>
    <xf numFmtId="0" fontId="27" fillId="0" borderId="13" xfId="0" applyFont="1" applyBorder="1" applyAlignment="1">
      <alignment horizontal="left" vertical="center" wrapText="1"/>
    </xf>
    <xf numFmtId="0" fontId="34" fillId="0" borderId="0" xfId="0" applyFont="1" applyAlignment="1">
      <alignment vertical="center" wrapText="1"/>
    </xf>
    <xf numFmtId="0" fontId="10" fillId="0" borderId="0" xfId="0" applyFont="1" applyAlignment="1">
      <alignment vertical="top" wrapText="1"/>
    </xf>
    <xf numFmtId="0" fontId="61" fillId="0" borderId="0" xfId="0" applyFont="1" applyAlignment="1">
      <alignment vertical="top" wrapText="1"/>
    </xf>
    <xf numFmtId="175" fontId="34" fillId="10" borderId="7" xfId="0" applyNumberFormat="1" applyFont="1" applyFill="1" applyBorder="1" applyAlignment="1" applyProtection="1">
      <alignment horizontal="center" vertical="center"/>
      <protection locked="0"/>
    </xf>
    <xf numFmtId="175" fontId="34" fillId="10" borderId="7" xfId="0" applyNumberFormat="1" applyFont="1" applyFill="1" applyBorder="1" applyAlignment="1" applyProtection="1">
      <alignment vertical="center"/>
      <protection locked="0"/>
    </xf>
    <xf numFmtId="0" fontId="27" fillId="0" borderId="7" xfId="0" applyFont="1" applyBorder="1" applyAlignment="1">
      <alignment horizontal="center" vertical="center"/>
    </xf>
    <xf numFmtId="0" fontId="61" fillId="0" borderId="7" xfId="0" applyFont="1" applyBorder="1" applyAlignment="1">
      <alignment vertical="center"/>
    </xf>
    <xf numFmtId="0" fontId="34" fillId="10" borderId="7" xfId="0" applyFont="1" applyFill="1" applyBorder="1" applyAlignment="1" applyProtection="1">
      <alignment vertical="center"/>
      <protection locked="0"/>
    </xf>
    <xf numFmtId="0" fontId="34" fillId="0" borderId="7" xfId="0" applyFont="1" applyBorder="1" applyAlignment="1" applyProtection="1">
      <alignment vertical="center"/>
      <protection locked="0"/>
    </xf>
    <xf numFmtId="0" fontId="61" fillId="0" borderId="13" xfId="0" applyFont="1" applyBorder="1" applyAlignment="1">
      <alignment vertical="center" wrapText="1"/>
    </xf>
    <xf numFmtId="0" fontId="53" fillId="0" borderId="13" xfId="0" applyFont="1" applyBorder="1" applyAlignment="1">
      <alignment horizontal="left" vertical="center" wrapText="1"/>
    </xf>
    <xf numFmtId="0" fontId="55" fillId="0" borderId="13" xfId="0" applyFont="1" applyBorder="1" applyAlignment="1">
      <alignment vertical="center" wrapText="1"/>
    </xf>
    <xf numFmtId="0" fontId="37" fillId="9" borderId="7" xfId="0" applyFont="1" applyFill="1" applyBorder="1"/>
    <xf numFmtId="0" fontId="10" fillId="0" borderId="8" xfId="0" applyFont="1" applyBorder="1" applyAlignment="1">
      <alignment horizontal="left" vertical="center"/>
    </xf>
    <xf numFmtId="0" fontId="10" fillId="0" borderId="16" xfId="0" applyFont="1" applyBorder="1" applyAlignment="1">
      <alignment horizontal="left" vertical="center"/>
    </xf>
    <xf numFmtId="0" fontId="10" fillId="0" borderId="12" xfId="0" applyFont="1" applyBorder="1" applyAlignment="1">
      <alignment horizontal="left" vertical="center"/>
    </xf>
    <xf numFmtId="0" fontId="27" fillId="0" borderId="7" xfId="0" applyFont="1" applyBorder="1" applyAlignment="1">
      <alignment horizontal="center" vertical="center" wrapText="1"/>
    </xf>
    <xf numFmtId="0" fontId="61" fillId="0" borderId="7" xfId="0" applyFont="1" applyBorder="1" applyAlignment="1">
      <alignment vertical="center" wrapText="1"/>
    </xf>
    <xf numFmtId="0" fontId="61" fillId="0" borderId="7" xfId="0" applyFont="1" applyBorder="1" applyAlignment="1">
      <alignment horizontal="center" vertical="center" wrapText="1"/>
    </xf>
    <xf numFmtId="3" fontId="37" fillId="9" borderId="7" xfId="0" applyNumberFormat="1" applyFont="1" applyFill="1" applyBorder="1" applyAlignment="1">
      <alignment horizontal="center" vertical="center" wrapText="1"/>
    </xf>
    <xf numFmtId="0" fontId="28" fillId="9" borderId="7" xfId="0" applyFont="1" applyFill="1" applyBorder="1" applyAlignment="1">
      <alignment vertical="center" wrapText="1"/>
    </xf>
    <xf numFmtId="3" fontId="37" fillId="9" borderId="7" xfId="0" applyNumberFormat="1" applyFont="1" applyFill="1" applyBorder="1" applyAlignment="1">
      <alignment horizontal="center" vertical="center"/>
    </xf>
    <xf numFmtId="0" fontId="28" fillId="9" borderId="7" xfId="0" applyFont="1" applyFill="1" applyBorder="1" applyAlignment="1">
      <alignment horizontal="center" vertical="center"/>
    </xf>
    <xf numFmtId="0" fontId="37" fillId="9" borderId="7" xfId="0" applyFont="1" applyFill="1" applyBorder="1" applyAlignment="1">
      <alignment horizontal="center" vertical="center"/>
    </xf>
    <xf numFmtId="0" fontId="14" fillId="0" borderId="0" xfId="0" applyFont="1" applyAlignment="1">
      <alignment horizontal="right" vertical="center" wrapText="1"/>
    </xf>
    <xf numFmtId="0" fontId="14" fillId="0" borderId="0" xfId="0" applyFont="1" applyAlignment="1">
      <alignment horizontal="right" vertical="center"/>
    </xf>
    <xf numFmtId="0" fontId="65" fillId="0" borderId="0" xfId="0" applyFont="1" applyAlignment="1">
      <alignment horizontal="right" vertical="center"/>
    </xf>
    <xf numFmtId="0" fontId="10" fillId="13" borderId="0" xfId="0" applyFont="1" applyFill="1" applyAlignment="1">
      <alignment horizontal="right" vertical="center" wrapText="1"/>
    </xf>
    <xf numFmtId="0" fontId="61" fillId="13" borderId="0" xfId="0" applyFont="1" applyFill="1" applyAlignment="1">
      <alignment wrapText="1"/>
    </xf>
    <xf numFmtId="0" fontId="34" fillId="0" borderId="7" xfId="0" applyFont="1" applyBorder="1" applyAlignment="1">
      <alignment horizontal="right" vertical="center" wrapText="1"/>
    </xf>
    <xf numFmtId="0" fontId="61" fillId="0" borderId="8" xfId="0" applyFont="1" applyBorder="1" applyAlignment="1">
      <alignment vertical="center" wrapText="1"/>
    </xf>
    <xf numFmtId="0" fontId="53" fillId="0" borderId="0" xfId="0" applyFont="1" applyAlignment="1">
      <alignment vertical="center" wrapText="1"/>
    </xf>
    <xf numFmtId="0" fontId="8" fillId="0" borderId="0" xfId="0" applyFont="1" applyAlignment="1">
      <alignment vertical="center" wrapText="1"/>
    </xf>
    <xf numFmtId="0" fontId="37" fillId="0" borderId="0" xfId="0" applyFont="1" applyAlignment="1">
      <alignment horizontal="right" vertical="center" wrapText="1"/>
    </xf>
    <xf numFmtId="0" fontId="21" fillId="0" borderId="0" xfId="0" applyFont="1" applyAlignment="1">
      <alignment horizontal="right" vertical="center" wrapText="1"/>
    </xf>
    <xf numFmtId="0" fontId="37" fillId="0" borderId="0" xfId="0" applyFont="1" applyAlignment="1">
      <alignment vertical="center" wrapText="1"/>
    </xf>
    <xf numFmtId="0" fontId="14" fillId="0" borderId="0" xfId="0" applyFont="1" applyAlignment="1">
      <alignment horizontal="left" vertical="center"/>
    </xf>
    <xf numFmtId="0" fontId="65" fillId="0" borderId="0" xfId="0" applyFont="1" applyAlignment="1">
      <alignment horizontal="left" vertical="center"/>
    </xf>
    <xf numFmtId="3" fontId="34" fillId="10" borderId="7" xfId="0" applyNumberFormat="1" applyFont="1" applyFill="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34" fillId="0" borderId="0" xfId="0" applyFont="1" applyAlignment="1">
      <alignment horizontal="left" vertical="center" wrapText="1"/>
    </xf>
    <xf numFmtId="0" fontId="0" fillId="13" borderId="0" xfId="0" applyFill="1" applyAlignment="1">
      <alignment horizontal="right" wrapText="1"/>
    </xf>
    <xf numFmtId="3" fontId="53" fillId="9" borderId="7" xfId="0" applyNumberFormat="1" applyFont="1" applyFill="1" applyBorder="1" applyAlignment="1">
      <alignment horizontal="center" vertical="center" wrapText="1"/>
    </xf>
    <xf numFmtId="0" fontId="53" fillId="9" borderId="7" xfId="0" applyFont="1" applyFill="1" applyBorder="1" applyAlignment="1">
      <alignment horizontal="center" vertical="center" wrapText="1"/>
    </xf>
    <xf numFmtId="0" fontId="21" fillId="0" borderId="7" xfId="0" applyFont="1" applyBorder="1" applyAlignment="1">
      <alignment vertical="center" wrapText="1"/>
    </xf>
    <xf numFmtId="0" fontId="34" fillId="0" borderId="7" xfId="0" applyFont="1" applyBorder="1" applyAlignment="1" applyProtection="1">
      <alignment horizontal="center" vertical="center" wrapText="1"/>
      <protection locked="0"/>
    </xf>
    <xf numFmtId="3" fontId="53" fillId="9" borderId="7" xfId="0" applyNumberFormat="1" applyFont="1" applyFill="1" applyBorder="1" applyAlignment="1">
      <alignment horizontal="center" vertical="center"/>
    </xf>
    <xf numFmtId="3" fontId="53" fillId="0" borderId="7" xfId="0" applyNumberFormat="1" applyFont="1" applyBorder="1" applyAlignment="1">
      <alignment horizontal="center" vertical="center"/>
    </xf>
    <xf numFmtId="0" fontId="85" fillId="13" borderId="0" xfId="0" applyFont="1" applyFill="1" applyAlignment="1">
      <alignment horizontal="right" vertical="center" wrapText="1"/>
    </xf>
    <xf numFmtId="0" fontId="19" fillId="0" borderId="0" xfId="0" applyFont="1" applyAlignment="1">
      <alignment vertical="center" wrapText="1"/>
    </xf>
    <xf numFmtId="0" fontId="28" fillId="13" borderId="0" xfId="0" applyFont="1" applyFill="1" applyAlignment="1">
      <alignment horizontal="right" wrapText="1"/>
    </xf>
    <xf numFmtId="0" fontId="27" fillId="0" borderId="8" xfId="0" applyFont="1" applyBorder="1" applyAlignment="1">
      <alignment horizontal="center" wrapText="1"/>
    </xf>
    <xf numFmtId="0" fontId="28" fillId="0" borderId="16" xfId="0" applyFont="1" applyBorder="1" applyAlignment="1">
      <alignment wrapText="1"/>
    </xf>
    <xf numFmtId="0" fontId="27" fillId="0" borderId="0" xfId="0" applyFont="1" applyAlignment="1">
      <alignment vertical="top" wrapText="1"/>
    </xf>
    <xf numFmtId="0" fontId="10" fillId="0" borderId="0" xfId="0" applyFont="1" applyAlignment="1">
      <alignment wrapText="1"/>
    </xf>
    <xf numFmtId="169" fontId="37" fillId="10" borderId="8" xfId="0" applyNumberFormat="1" applyFont="1" applyFill="1" applyBorder="1" applyAlignment="1" applyProtection="1">
      <alignment horizontal="center" wrapText="1"/>
      <protection locked="0"/>
    </xf>
    <xf numFmtId="169" fontId="37" fillId="0" borderId="16" xfId="0" applyNumberFormat="1" applyFont="1" applyBorder="1" applyAlignment="1" applyProtection="1">
      <alignment horizontal="center"/>
      <protection locked="0"/>
    </xf>
    <xf numFmtId="169" fontId="37" fillId="0" borderId="12" xfId="0" applyNumberFormat="1" applyFont="1" applyBorder="1" applyAlignment="1" applyProtection="1">
      <alignment horizontal="center"/>
      <protection locked="0"/>
    </xf>
    <xf numFmtId="0" fontId="27" fillId="0" borderId="7" xfId="0" applyFont="1" applyBorder="1" applyAlignment="1">
      <alignment horizontal="center" wrapText="1"/>
    </xf>
    <xf numFmtId="0" fontId="10" fillId="0" borderId="8" xfId="0" applyFont="1" applyBorder="1" applyAlignment="1">
      <alignment wrapText="1"/>
    </xf>
    <xf numFmtId="0" fontId="28" fillId="0" borderId="12" xfId="0" applyFont="1" applyBorder="1" applyAlignment="1">
      <alignment wrapText="1"/>
    </xf>
    <xf numFmtId="0" fontId="27" fillId="0" borderId="17" xfId="0" applyFont="1" applyBorder="1" applyAlignment="1">
      <alignment horizontal="center" wrapText="1"/>
    </xf>
    <xf numFmtId="0" fontId="28" fillId="0" borderId="10" xfId="0" applyFont="1" applyBorder="1" applyAlignment="1">
      <alignment horizontal="center" wrapText="1"/>
    </xf>
    <xf numFmtId="0" fontId="28" fillId="0" borderId="8" xfId="0" applyFont="1" applyBorder="1" applyAlignment="1">
      <alignment horizontal="center" wrapText="1"/>
    </xf>
    <xf numFmtId="0" fontId="28" fillId="0" borderId="24" xfId="0" applyFont="1" applyBorder="1" applyAlignment="1">
      <alignment horizontal="center" wrapText="1"/>
    </xf>
    <xf numFmtId="169" fontId="37" fillId="10" borderId="8" xfId="11" applyNumberFormat="1" applyFont="1" applyFill="1" applyBorder="1" applyAlignment="1" applyProtection="1">
      <alignment horizontal="center" wrapText="1"/>
      <protection locked="0"/>
    </xf>
    <xf numFmtId="169" fontId="28" fillId="0" borderId="130" xfId="0" applyNumberFormat="1" applyFont="1" applyBorder="1" applyAlignment="1" applyProtection="1">
      <alignment horizontal="center" wrapText="1"/>
      <protection locked="0"/>
    </xf>
    <xf numFmtId="169" fontId="37" fillId="10" borderId="138" xfId="11" applyNumberFormat="1" applyFont="1" applyFill="1" applyBorder="1" applyAlignment="1" applyProtection="1">
      <alignment horizontal="center" wrapText="1"/>
      <protection locked="0"/>
    </xf>
    <xf numFmtId="169" fontId="28" fillId="0" borderId="137" xfId="0" applyNumberFormat="1" applyFont="1" applyBorder="1" applyAlignment="1" applyProtection="1">
      <alignment horizontal="center" wrapText="1"/>
      <protection locked="0"/>
    </xf>
    <xf numFmtId="0" fontId="28" fillId="0" borderId="23" xfId="0" applyFont="1" applyBorder="1" applyAlignment="1">
      <alignment horizontal="center" wrapText="1"/>
    </xf>
    <xf numFmtId="0" fontId="28" fillId="0" borderId="7" xfId="0" applyFont="1" applyBorder="1" applyAlignment="1">
      <alignment horizontal="center" wrapText="1"/>
    </xf>
    <xf numFmtId="0" fontId="27" fillId="0" borderId="61" xfId="0" applyFont="1" applyBorder="1" applyAlignment="1">
      <alignment horizontal="center" wrapText="1"/>
    </xf>
    <xf numFmtId="0" fontId="28" fillId="0" borderId="17" xfId="0" applyFont="1" applyBorder="1" applyAlignment="1">
      <alignment horizontal="center" wrapText="1"/>
    </xf>
    <xf numFmtId="169" fontId="37" fillId="10" borderId="139" xfId="11" applyNumberFormat="1" applyFont="1" applyFill="1" applyBorder="1" applyAlignment="1" applyProtection="1">
      <alignment horizontal="center" wrapText="1"/>
      <protection locked="0"/>
    </xf>
    <xf numFmtId="169" fontId="28" fillId="0" borderId="114" xfId="0" applyNumberFormat="1" applyFont="1" applyBorder="1" applyAlignment="1" applyProtection="1">
      <alignment wrapText="1"/>
      <protection locked="0"/>
    </xf>
    <xf numFmtId="169" fontId="37" fillId="10" borderId="111" xfId="11" applyNumberFormat="1" applyFont="1" applyFill="1" applyBorder="1" applyAlignment="1" applyProtection="1">
      <alignment horizontal="center" wrapText="1"/>
      <protection locked="0"/>
    </xf>
    <xf numFmtId="169" fontId="28" fillId="0" borderId="140" xfId="0" applyNumberFormat="1" applyFont="1" applyBorder="1" applyAlignment="1" applyProtection="1">
      <alignment horizontal="center" wrapText="1"/>
      <protection locked="0"/>
    </xf>
    <xf numFmtId="0" fontId="28" fillId="0" borderId="12" xfId="0" applyFont="1" applyBorder="1" applyAlignment="1">
      <alignment horizontal="center" wrapText="1"/>
    </xf>
    <xf numFmtId="169" fontId="28" fillId="0" borderId="130" xfId="0" applyNumberFormat="1" applyFont="1" applyBorder="1" applyAlignment="1" applyProtection="1">
      <alignment wrapText="1"/>
      <protection locked="0"/>
    </xf>
    <xf numFmtId="0" fontId="37" fillId="10" borderId="8" xfId="0" applyFont="1" applyFill="1" applyBorder="1" applyAlignment="1" applyProtection="1">
      <alignment wrapText="1"/>
      <protection locked="0"/>
    </xf>
    <xf numFmtId="0" fontId="37" fillId="10" borderId="16" xfId="0" applyFont="1" applyFill="1" applyBorder="1" applyAlignment="1" applyProtection="1">
      <alignment wrapText="1"/>
      <protection locked="0"/>
    </xf>
    <xf numFmtId="0" fontId="37" fillId="10" borderId="12" xfId="0" applyFont="1" applyFill="1" applyBorder="1" applyAlignment="1" applyProtection="1">
      <alignment wrapText="1"/>
      <protection locked="0"/>
    </xf>
    <xf numFmtId="0" fontId="28" fillId="0" borderId="17" xfId="0" applyFont="1" applyBorder="1" applyAlignment="1">
      <alignment wrapText="1"/>
    </xf>
    <xf numFmtId="169" fontId="37" fillId="10" borderId="8" xfId="0" applyNumberFormat="1" applyFont="1" applyFill="1" applyBorder="1" applyAlignment="1" applyProtection="1">
      <alignment wrapText="1"/>
      <protection locked="0"/>
    </xf>
    <xf numFmtId="169" fontId="37" fillId="10" borderId="16" xfId="0" applyNumberFormat="1" applyFont="1" applyFill="1" applyBorder="1" applyAlignment="1" applyProtection="1">
      <alignment wrapText="1"/>
      <protection locked="0"/>
    </xf>
    <xf numFmtId="169" fontId="37" fillId="10" borderId="12" xfId="0" applyNumberFormat="1" applyFont="1" applyFill="1" applyBorder="1" applyAlignment="1" applyProtection="1">
      <alignment wrapText="1"/>
      <protection locked="0"/>
    </xf>
    <xf numFmtId="169" fontId="37" fillId="10" borderId="16" xfId="0" applyNumberFormat="1" applyFont="1" applyFill="1" applyBorder="1" applyAlignment="1" applyProtection="1">
      <alignment horizontal="center" wrapText="1"/>
      <protection locked="0"/>
    </xf>
    <xf numFmtId="169" fontId="37" fillId="10" borderId="12" xfId="0" applyNumberFormat="1" applyFont="1" applyFill="1" applyBorder="1" applyAlignment="1" applyProtection="1">
      <alignment horizontal="center" wrapText="1"/>
      <protection locked="0"/>
    </xf>
    <xf numFmtId="9" fontId="37" fillId="9" borderId="7" xfId="11" applyFont="1" applyFill="1" applyBorder="1" applyAlignment="1" applyProtection="1">
      <alignment horizontal="center" vertical="center" wrapText="1"/>
    </xf>
    <xf numFmtId="9" fontId="55" fillId="9" borderId="7" xfId="0" applyNumberFormat="1" applyFont="1" applyFill="1" applyBorder="1" applyAlignment="1">
      <alignment vertical="center" wrapText="1"/>
    </xf>
    <xf numFmtId="0" fontId="37" fillId="9" borderId="7" xfId="0" applyFont="1" applyFill="1" applyBorder="1" applyAlignment="1">
      <alignment horizontal="center" vertical="center" wrapText="1"/>
    </xf>
    <xf numFmtId="9" fontId="55" fillId="9" borderId="7" xfId="0" applyNumberFormat="1" applyFont="1" applyFill="1" applyBorder="1" applyAlignment="1">
      <alignment horizontal="center" vertical="center" wrapText="1"/>
    </xf>
    <xf numFmtId="0" fontId="69" fillId="0" borderId="0" xfId="0" applyFont="1" applyAlignment="1">
      <alignment vertical="center" wrapText="1"/>
    </xf>
    <xf numFmtId="0" fontId="72" fillId="0" borderId="0" xfId="0" applyFont="1" applyAlignment="1">
      <alignment vertical="center" wrapText="1"/>
    </xf>
    <xf numFmtId="0" fontId="28" fillId="0" borderId="7" xfId="0" applyFont="1" applyBorder="1" applyAlignment="1">
      <alignment horizontal="center" vertical="center" wrapText="1"/>
    </xf>
    <xf numFmtId="0" fontId="23" fillId="13" borderId="0" xfId="0" applyFont="1" applyFill="1" applyAlignment="1">
      <alignment horizontal="left" vertical="top" wrapText="1"/>
    </xf>
    <xf numFmtId="0" fontId="88" fillId="13" borderId="0" xfId="0" applyFont="1" applyFill="1" applyAlignment="1">
      <alignment horizontal="left" vertical="top" wrapText="1"/>
    </xf>
    <xf numFmtId="0" fontId="87" fillId="13" borderId="0" xfId="0" applyFont="1" applyFill="1" applyAlignment="1">
      <alignment wrapText="1"/>
    </xf>
    <xf numFmtId="0" fontId="89" fillId="13" borderId="0" xfId="0" applyFont="1" applyFill="1" applyAlignment="1">
      <alignment wrapText="1"/>
    </xf>
    <xf numFmtId="0" fontId="37" fillId="0" borderId="0" xfId="0" applyFont="1" applyAlignment="1">
      <alignment wrapText="1"/>
    </xf>
    <xf numFmtId="0" fontId="55" fillId="0" borderId="0" xfId="0" applyFont="1" applyAlignment="1">
      <alignment wrapText="1"/>
    </xf>
    <xf numFmtId="167" fontId="28" fillId="0" borderId="0" xfId="0" applyNumberFormat="1" applyFont="1" applyAlignment="1">
      <alignment horizontal="center" vertical="center" wrapText="1"/>
    </xf>
    <xf numFmtId="0" fontId="21" fillId="0" borderId="0" xfId="0" applyFont="1" applyAlignment="1">
      <alignment vertical="center" wrapText="1"/>
    </xf>
    <xf numFmtId="0" fontId="10" fillId="7" borderId="13" xfId="0" applyFont="1" applyFill="1" applyBorder="1" applyAlignment="1">
      <alignment vertical="center" wrapText="1"/>
    </xf>
    <xf numFmtId="0" fontId="10" fillId="0" borderId="16" xfId="9" applyFont="1" applyBorder="1" applyAlignment="1">
      <alignment horizontal="center" vertical="center" wrapText="1"/>
    </xf>
    <xf numFmtId="0" fontId="71" fillId="0" borderId="16" xfId="0" applyFont="1" applyBorder="1" applyAlignment="1">
      <alignment horizontal="center" vertical="center" wrapText="1"/>
    </xf>
    <xf numFmtId="0" fontId="10" fillId="0" borderId="8" xfId="9" applyFont="1" applyBorder="1" applyAlignment="1">
      <alignment horizontal="center" vertical="center" wrapText="1"/>
    </xf>
    <xf numFmtId="0" fontId="10" fillId="0" borderId="69" xfId="9" applyFont="1" applyBorder="1" applyAlignment="1">
      <alignment horizontal="center" vertical="center" wrapText="1"/>
    </xf>
    <xf numFmtId="0" fontId="71" fillId="0" borderId="69" xfId="0" applyFont="1" applyBorder="1" applyAlignment="1">
      <alignment horizontal="center" vertical="center" wrapText="1"/>
    </xf>
    <xf numFmtId="0" fontId="28" fillId="0" borderId="0" xfId="0" applyFont="1" applyAlignment="1">
      <alignment vertical="top" wrapText="1"/>
    </xf>
    <xf numFmtId="0" fontId="10" fillId="0" borderId="134" xfId="0" applyFont="1" applyBorder="1" applyAlignment="1">
      <alignment horizontal="center" vertical="center" wrapText="1"/>
    </xf>
    <xf numFmtId="0" fontId="28" fillId="0" borderId="17" xfId="0" applyFont="1" applyBorder="1" applyAlignment="1">
      <alignment horizontal="center" vertical="center" wrapText="1"/>
    </xf>
    <xf numFmtId="0" fontId="61" fillId="0" borderId="10" xfId="0" applyFont="1" applyBorder="1" applyAlignment="1">
      <alignment horizontal="center" vertical="center" wrapText="1"/>
    </xf>
    <xf numFmtId="0" fontId="10" fillId="0" borderId="8" xfId="0" applyFont="1" applyBorder="1" applyAlignment="1">
      <alignment horizontal="center" vertical="center" wrapText="1"/>
    </xf>
    <xf numFmtId="0" fontId="61" fillId="0" borderId="12" xfId="0" applyFont="1" applyBorder="1" applyAlignment="1">
      <alignment horizontal="center" vertical="center" wrapText="1"/>
    </xf>
    <xf numFmtId="166" fontId="28" fillId="9" borderId="8" xfId="0" applyNumberFormat="1" applyFont="1" applyFill="1" applyBorder="1" applyAlignment="1">
      <alignment horizontal="center" vertical="center" wrapText="1"/>
    </xf>
    <xf numFmtId="166" fontId="21" fillId="0" borderId="12"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10"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10" fillId="0" borderId="16" xfId="0" applyFont="1" applyBorder="1" applyAlignment="1">
      <alignment horizontal="center" vertical="center" wrapText="1"/>
    </xf>
    <xf numFmtId="0" fontId="55" fillId="0" borderId="0" xfId="0" applyFont="1" applyAlignment="1">
      <alignment vertical="center" wrapText="1"/>
    </xf>
    <xf numFmtId="3" fontId="28" fillId="0" borderId="7" xfId="0" applyNumberFormat="1" applyFont="1" applyBorder="1" applyAlignment="1">
      <alignment horizontal="center" vertical="center" wrapText="1"/>
    </xf>
    <xf numFmtId="0" fontId="28" fillId="9" borderId="7" xfId="0" applyFont="1" applyFill="1" applyBorder="1" applyAlignment="1">
      <alignment horizontal="center" vertical="center" wrapText="1"/>
    </xf>
    <xf numFmtId="0" fontId="28" fillId="0" borderId="7" xfId="0" applyFont="1" applyBorder="1" applyAlignment="1">
      <alignment vertical="center" wrapText="1"/>
    </xf>
    <xf numFmtId="170" fontId="37" fillId="9" borderId="7" xfId="0" applyNumberFormat="1" applyFont="1" applyFill="1" applyBorder="1" applyAlignment="1">
      <alignment horizontal="center" vertical="center" wrapText="1"/>
    </xf>
    <xf numFmtId="172" fontId="37" fillId="9" borderId="7" xfId="0" applyNumberFormat="1" applyFont="1" applyFill="1" applyBorder="1" applyAlignment="1">
      <alignment horizontal="center" vertical="center" wrapText="1"/>
    </xf>
    <xf numFmtId="0" fontId="53" fillId="0" borderId="7" xfId="0" applyFont="1" applyBorder="1" applyAlignment="1">
      <alignment horizontal="center" vertical="center" wrapText="1"/>
    </xf>
    <xf numFmtId="0" fontId="55" fillId="0" borderId="7" xfId="0" applyFont="1" applyBorder="1" applyAlignment="1">
      <alignment horizontal="center" vertical="center" wrapText="1"/>
    </xf>
    <xf numFmtId="0" fontId="10" fillId="0" borderId="7" xfId="0" applyFont="1" applyBorder="1" applyAlignment="1">
      <alignment horizontal="center" vertical="center"/>
    </xf>
    <xf numFmtId="2" fontId="28" fillId="9" borderId="7" xfId="0" applyNumberFormat="1" applyFont="1" applyFill="1" applyBorder="1" applyAlignment="1">
      <alignment horizontal="center" vertical="center" wrapText="1"/>
    </xf>
    <xf numFmtId="0" fontId="55" fillId="0" borderId="7" xfId="0" applyFont="1" applyBorder="1" applyAlignment="1">
      <alignment vertical="center" wrapText="1"/>
    </xf>
    <xf numFmtId="0" fontId="23" fillId="13" borderId="0" xfId="0" applyFont="1" applyFill="1" applyAlignment="1">
      <alignment horizontal="left" vertical="top"/>
    </xf>
    <xf numFmtId="49" fontId="34" fillId="9" borderId="7" xfId="0" applyNumberFormat="1" applyFont="1" applyFill="1" applyBorder="1" applyAlignment="1">
      <alignment horizontal="center" vertical="center" wrapText="1"/>
    </xf>
    <xf numFmtId="49" fontId="28"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0" fontId="71" fillId="0" borderId="7" xfId="0" applyFont="1" applyBorder="1" applyAlignment="1">
      <alignment horizontal="center" vertical="center" wrapText="1"/>
    </xf>
    <xf numFmtId="166" fontId="37" fillId="9" borderId="7" xfId="0" applyNumberFormat="1" applyFont="1" applyFill="1" applyBorder="1" applyAlignment="1">
      <alignment horizontal="center" vertical="center" wrapText="1"/>
    </xf>
    <xf numFmtId="166" fontId="28" fillId="0" borderId="7" xfId="0" applyNumberFormat="1" applyFont="1" applyBorder="1" applyAlignment="1">
      <alignment vertical="center"/>
    </xf>
    <xf numFmtId="168" fontId="37" fillId="9" borderId="7" xfId="0" applyNumberFormat="1" applyFont="1" applyFill="1" applyBorder="1" applyAlignment="1">
      <alignment horizontal="center" vertical="center" wrapText="1"/>
    </xf>
    <xf numFmtId="168" fontId="28" fillId="0" borderId="7" xfId="0" applyNumberFormat="1" applyFont="1" applyBorder="1" applyAlignment="1">
      <alignment vertical="center"/>
    </xf>
    <xf numFmtId="172" fontId="37" fillId="9" borderId="29" xfId="0" applyNumberFormat="1" applyFont="1" applyFill="1" applyBorder="1" applyAlignment="1">
      <alignment horizontal="center" vertical="center" wrapText="1"/>
    </xf>
    <xf numFmtId="0" fontId="61" fillId="0" borderId="121" xfId="0" applyFont="1" applyBorder="1" applyAlignment="1">
      <alignment vertical="center"/>
    </xf>
    <xf numFmtId="172" fontId="37" fillId="9" borderId="1" xfId="0" applyNumberFormat="1" applyFont="1" applyFill="1" applyBorder="1" applyAlignment="1">
      <alignment horizontal="center" vertical="center" wrapText="1"/>
    </xf>
    <xf numFmtId="172" fontId="55" fillId="9" borderId="29" xfId="0" applyNumberFormat="1" applyFont="1" applyFill="1" applyBorder="1" applyAlignment="1">
      <alignment horizontal="center" vertical="center" wrapText="1"/>
    </xf>
    <xf numFmtId="172" fontId="37" fillId="9" borderId="100" xfId="0" applyNumberFormat="1" applyFont="1" applyFill="1" applyBorder="1" applyAlignment="1">
      <alignment horizontal="center" vertical="center" wrapText="1"/>
    </xf>
    <xf numFmtId="0" fontId="61" fillId="0" borderId="141" xfId="0" applyFont="1" applyBorder="1" applyAlignment="1">
      <alignment vertical="center"/>
    </xf>
    <xf numFmtId="172" fontId="37" fillId="9" borderId="51" xfId="0" applyNumberFormat="1" applyFont="1" applyFill="1" applyBorder="1" applyAlignment="1">
      <alignment horizontal="center" vertical="center" wrapText="1"/>
    </xf>
    <xf numFmtId="172" fontId="55" fillId="9" borderId="100" xfId="0" applyNumberFormat="1" applyFont="1" applyFill="1" applyBorder="1" applyAlignment="1">
      <alignment horizontal="center" vertical="center" wrapText="1"/>
    </xf>
    <xf numFmtId="0" fontId="28" fillId="0" borderId="0" xfId="10" applyFont="1" applyAlignment="1">
      <alignment vertical="center" wrapText="1"/>
    </xf>
    <xf numFmtId="0" fontId="22" fillId="0" borderId="0" xfId="10" applyFont="1" applyAlignment="1">
      <alignment horizontal="right" wrapText="1"/>
    </xf>
    <xf numFmtId="0" fontId="86" fillId="0" borderId="0" xfId="0" applyFont="1" applyAlignment="1">
      <alignment wrapText="1"/>
    </xf>
    <xf numFmtId="0" fontId="50" fillId="10" borderId="7" xfId="10" applyFont="1" applyFill="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37" fillId="10" borderId="7" xfId="10" applyFont="1" applyFill="1" applyBorder="1" applyAlignment="1" applyProtection="1">
      <alignment horizontal="left" vertical="center"/>
      <protection locked="0"/>
    </xf>
    <xf numFmtId="0" fontId="28" fillId="0" borderId="7" xfId="0" applyFont="1" applyBorder="1" applyAlignment="1" applyProtection="1">
      <alignment vertical="center"/>
      <protection locked="0"/>
    </xf>
    <xf numFmtId="0" fontId="37" fillId="0" borderId="0" xfId="10" applyFont="1" applyAlignment="1">
      <alignment horizontal="left" vertical="center" wrapText="1"/>
    </xf>
    <xf numFmtId="0" fontId="61" fillId="0" borderId="0" xfId="0" applyFont="1" applyAlignment="1">
      <alignment horizontal="left" vertical="center" wrapText="1"/>
    </xf>
    <xf numFmtId="0" fontId="37" fillId="10" borderId="12" xfId="10" applyFont="1" applyFill="1" applyBorder="1" applyAlignment="1" applyProtection="1">
      <alignment horizontal="left" vertical="center" wrapText="1"/>
      <protection locked="0"/>
    </xf>
    <xf numFmtId="0" fontId="61" fillId="0" borderId="7" xfId="0" applyFont="1" applyBorder="1" applyAlignment="1">
      <alignment horizontal="left" vertical="center" wrapText="1"/>
    </xf>
    <xf numFmtId="0" fontId="37" fillId="10" borderId="7" xfId="10" applyFont="1" applyFill="1" applyBorder="1" applyAlignment="1" applyProtection="1">
      <alignment horizontal="left" vertical="center" wrapText="1"/>
      <protection locked="0"/>
    </xf>
    <xf numFmtId="0" fontId="28" fillId="0" borderId="22" xfId="10" applyFont="1" applyBorder="1" applyAlignment="1">
      <alignment horizontal="right" vertical="center"/>
    </xf>
    <xf numFmtId="0" fontId="28" fillId="0" borderId="147" xfId="10" applyFont="1" applyBorder="1" applyAlignment="1">
      <alignment horizontal="right" vertical="center"/>
    </xf>
    <xf numFmtId="0" fontId="28" fillId="0" borderId="7" xfId="10" applyFont="1" applyBorder="1" applyAlignment="1">
      <alignment horizontal="right" vertical="center"/>
    </xf>
    <xf numFmtId="0" fontId="39" fillId="0" borderId="8" xfId="0" applyFont="1" applyBorder="1" applyAlignment="1">
      <alignment horizontal="center" vertical="center" wrapText="1"/>
    </xf>
    <xf numFmtId="0" fontId="61" fillId="0" borderId="12" xfId="0" applyFont="1" applyBorder="1" applyAlignment="1">
      <alignment vertical="center" wrapText="1"/>
    </xf>
    <xf numFmtId="0" fontId="28" fillId="0" borderId="7" xfId="0" applyFont="1" applyBorder="1" applyAlignment="1">
      <alignment vertical="top" wrapText="1"/>
    </xf>
    <xf numFmtId="0" fontId="61" fillId="0" borderId="7" xfId="0" applyFont="1" applyBorder="1" applyAlignment="1">
      <alignment vertical="top" wrapText="1"/>
    </xf>
    <xf numFmtId="0" fontId="28" fillId="0" borderId="8" xfId="0" applyFont="1" applyBorder="1" applyAlignment="1">
      <alignment horizontal="center" vertical="center" wrapText="1"/>
    </xf>
    <xf numFmtId="0" fontId="61" fillId="0" borderId="16" xfId="0" applyFont="1" applyBorder="1" applyAlignment="1">
      <alignment vertical="center" wrapText="1"/>
    </xf>
    <xf numFmtId="0" fontId="28" fillId="0" borderId="8" xfId="0" applyFont="1" applyBorder="1" applyAlignment="1">
      <alignment horizontal="right" vertical="center" wrapText="1"/>
    </xf>
    <xf numFmtId="0" fontId="28" fillId="0" borderId="12" xfId="0" applyFont="1" applyBorder="1" applyAlignment="1">
      <alignment horizontal="right" vertical="center" wrapText="1"/>
    </xf>
    <xf numFmtId="0" fontId="0" fillId="13" borderId="0" xfId="0" applyFill="1" applyAlignment="1">
      <alignment horizontal="center" vertical="center" wrapText="1"/>
    </xf>
    <xf numFmtId="0" fontId="28" fillId="0" borderId="7" xfId="9" applyFont="1" applyBorder="1" applyAlignment="1">
      <alignment vertical="top" wrapText="1"/>
    </xf>
    <xf numFmtId="1" fontId="28" fillId="0" borderId="8" xfId="9" applyNumberFormat="1" applyFont="1" applyBorder="1" applyAlignment="1">
      <alignment vertical="center" wrapText="1"/>
    </xf>
    <xf numFmtId="0" fontId="28" fillId="0" borderId="8" xfId="9" applyFont="1" applyBorder="1" applyAlignment="1">
      <alignment vertical="center" wrapText="1"/>
    </xf>
    <xf numFmtId="0" fontId="28" fillId="0" borderId="8" xfId="9" applyFont="1" applyBorder="1" applyAlignment="1">
      <alignment vertical="top" wrapText="1"/>
    </xf>
    <xf numFmtId="0" fontId="61" fillId="0" borderId="16" xfId="0" applyFont="1" applyBorder="1" applyAlignment="1">
      <alignment vertical="top" wrapText="1"/>
    </xf>
    <xf numFmtId="0" fontId="61" fillId="0" borderId="12" xfId="0" applyFont="1" applyBorder="1" applyAlignment="1">
      <alignment vertical="top" wrapText="1"/>
    </xf>
    <xf numFmtId="0" fontId="61" fillId="0" borderId="16" xfId="0" applyFont="1" applyBorder="1" applyAlignment="1">
      <alignment horizontal="center" vertical="center" wrapText="1"/>
    </xf>
    <xf numFmtId="0" fontId="28" fillId="0" borderId="8" xfId="0" applyFont="1" applyBorder="1" applyAlignment="1">
      <alignment vertical="center" wrapText="1"/>
    </xf>
    <xf numFmtId="0" fontId="28" fillId="0" borderId="16" xfId="0" applyFont="1" applyBorder="1" applyAlignment="1">
      <alignment vertical="center" wrapText="1"/>
    </xf>
    <xf numFmtId="0" fontId="28" fillId="0" borderId="12" xfId="0" applyFont="1" applyBorder="1" applyAlignment="1">
      <alignment vertical="center" wrapText="1"/>
    </xf>
    <xf numFmtId="0" fontId="28" fillId="0" borderId="7" xfId="0" applyFont="1" applyBorder="1" applyAlignment="1">
      <alignment horizontal="left" vertical="center" wrapText="1"/>
    </xf>
    <xf numFmtId="0" fontId="28" fillId="0" borderId="7" xfId="9" applyFont="1" applyBorder="1" applyAlignment="1">
      <alignment vertical="center" wrapText="1"/>
    </xf>
    <xf numFmtId="0" fontId="76" fillId="0" borderId="0" xfId="8" applyFont="1" applyFill="1" applyBorder="1" applyAlignment="1">
      <alignment vertical="center" wrapText="1"/>
    </xf>
    <xf numFmtId="0" fontId="28" fillId="0" borderId="0" xfId="9" applyFont="1" applyAlignment="1">
      <alignment vertical="center" wrapText="1"/>
    </xf>
    <xf numFmtId="0" fontId="10" fillId="0" borderId="0" xfId="9" applyFont="1" applyAlignment="1">
      <alignment vertical="center" wrapText="1"/>
    </xf>
    <xf numFmtId="0" fontId="28" fillId="0" borderId="8" xfId="0" quotePrefix="1" applyFont="1" applyBorder="1" applyAlignment="1">
      <alignment horizontal="center" vertical="center" wrapText="1"/>
    </xf>
    <xf numFmtId="3" fontId="28" fillId="0" borderId="8" xfId="0" applyNumberFormat="1" applyFont="1" applyBorder="1" applyAlignment="1">
      <alignment horizontal="center" vertical="center" wrapText="1"/>
    </xf>
    <xf numFmtId="0" fontId="28" fillId="0" borderId="7" xfId="9" applyFont="1" applyBorder="1" applyAlignment="1">
      <alignment horizontal="left" vertical="top" wrapText="1"/>
    </xf>
    <xf numFmtId="0" fontId="28" fillId="13" borderId="0" xfId="0" applyFont="1" applyFill="1" applyAlignment="1">
      <alignment horizontal="right" vertical="center" wrapText="1"/>
    </xf>
    <xf numFmtId="0" fontId="10" fillId="0" borderId="20" xfId="0" applyFont="1" applyBorder="1" applyAlignment="1">
      <alignment vertical="center"/>
    </xf>
    <xf numFmtId="0" fontId="28" fillId="0" borderId="21" xfId="0" applyFont="1" applyBorder="1" applyAlignment="1">
      <alignment vertical="center"/>
    </xf>
    <xf numFmtId="0" fontId="28" fillId="0" borderId="47" xfId="0" applyFont="1" applyBorder="1" applyAlignment="1">
      <alignment vertical="center"/>
    </xf>
    <xf numFmtId="3" fontId="10" fillId="0" borderId="77" xfId="0" applyNumberFormat="1" applyFont="1" applyBorder="1" applyAlignment="1">
      <alignment horizontal="center" vertical="center" wrapText="1"/>
    </xf>
    <xf numFmtId="0" fontId="28" fillId="0" borderId="66" xfId="0" applyFont="1" applyBorder="1" applyAlignment="1">
      <alignment horizontal="center" vertical="center" wrapText="1"/>
    </xf>
    <xf numFmtId="0" fontId="28" fillId="0" borderId="76" xfId="0" applyFont="1" applyBorder="1" applyAlignment="1">
      <alignment horizontal="center" vertical="center" wrapText="1"/>
    </xf>
    <xf numFmtId="0" fontId="28" fillId="0" borderId="24" xfId="0" applyFont="1" applyBorder="1" applyAlignment="1">
      <alignment vertical="center" wrapText="1"/>
    </xf>
    <xf numFmtId="3" fontId="10" fillId="9" borderId="8" xfId="11" applyNumberFormat="1" applyFont="1" applyFill="1" applyBorder="1" applyAlignment="1" applyProtection="1">
      <alignment horizontal="center" vertical="center" wrapText="1"/>
    </xf>
    <xf numFmtId="0" fontId="28" fillId="9" borderId="24" xfId="0" applyFont="1" applyFill="1" applyBorder="1" applyAlignment="1">
      <alignment vertical="center" wrapText="1"/>
    </xf>
    <xf numFmtId="11" fontId="10" fillId="9" borderId="8" xfId="0" applyNumberFormat="1" applyFont="1" applyFill="1" applyBorder="1" applyAlignment="1">
      <alignment horizontal="center" vertical="center" wrapText="1"/>
    </xf>
    <xf numFmtId="0" fontId="28" fillId="9" borderId="16" xfId="0" applyFont="1" applyFill="1" applyBorder="1" applyAlignment="1">
      <alignment horizontal="center" vertical="center" wrapText="1"/>
    </xf>
    <xf numFmtId="0" fontId="28" fillId="9" borderId="12" xfId="0" applyFont="1" applyFill="1" applyBorder="1" applyAlignment="1">
      <alignment horizontal="center" vertical="center" wrapText="1"/>
    </xf>
    <xf numFmtId="3" fontId="10" fillId="9" borderId="8" xfId="0" applyNumberFormat="1" applyFont="1" applyFill="1" applyBorder="1" applyAlignment="1">
      <alignment horizontal="center" vertical="center" wrapText="1"/>
    </xf>
    <xf numFmtId="0" fontId="28" fillId="9" borderId="78" xfId="0" applyFont="1" applyFill="1" applyBorder="1" applyAlignment="1">
      <alignment horizontal="center" vertical="center" wrapText="1"/>
    </xf>
    <xf numFmtId="3" fontId="28" fillId="9" borderId="8" xfId="0" applyNumberFormat="1" applyFont="1" applyFill="1" applyBorder="1" applyAlignment="1">
      <alignment horizontal="center" vertical="center"/>
    </xf>
    <xf numFmtId="3" fontId="28" fillId="9" borderId="78" xfId="0" applyNumberFormat="1" applyFont="1" applyFill="1" applyBorder="1" applyAlignment="1">
      <alignment horizontal="center" vertical="center"/>
    </xf>
    <xf numFmtId="0" fontId="10" fillId="0" borderId="126" xfId="0" applyFont="1" applyBorder="1" applyAlignment="1">
      <alignment horizontal="center" vertical="center"/>
    </xf>
    <xf numFmtId="0" fontId="28" fillId="0" borderId="127" xfId="0" applyFont="1" applyBorder="1" applyAlignment="1">
      <alignment horizontal="center" vertical="center"/>
    </xf>
    <xf numFmtId="0" fontId="28" fillId="0" borderId="128" xfId="0" applyFont="1" applyBorder="1" applyAlignment="1">
      <alignment horizontal="center" vertical="center"/>
    </xf>
    <xf numFmtId="0" fontId="10" fillId="0" borderId="7" xfId="0" applyFont="1" applyBorder="1" applyAlignment="1">
      <alignment horizontal="center" wrapText="1"/>
    </xf>
    <xf numFmtId="0" fontId="53" fillId="9" borderId="77" xfId="0" applyFont="1" applyFill="1" applyBorder="1" applyAlignment="1">
      <alignment horizontal="center" vertical="top" wrapText="1"/>
    </xf>
    <xf numFmtId="0" fontId="37" fillId="9" borderId="66" xfId="0" applyFont="1" applyFill="1" applyBorder="1"/>
    <xf numFmtId="0" fontId="37" fillId="9" borderId="76" xfId="0" applyFont="1" applyFill="1" applyBorder="1"/>
    <xf numFmtId="0" fontId="10" fillId="0" borderId="7" xfId="0" applyFont="1" applyBorder="1" applyAlignment="1">
      <alignment horizontal="center" vertical="top" wrapText="1"/>
    </xf>
    <xf numFmtId="0" fontId="28" fillId="0" borderId="7" xfId="0" applyFont="1" applyBorder="1" applyAlignment="1">
      <alignment wrapText="1"/>
    </xf>
    <xf numFmtId="0" fontId="10" fillId="4" borderId="81" xfId="0" applyFont="1" applyFill="1" applyBorder="1" applyAlignment="1">
      <alignment horizontal="center" vertical="top" wrapText="1"/>
    </xf>
    <xf numFmtId="0" fontId="28" fillId="0" borderId="16" xfId="0" applyFont="1" applyBorder="1" applyAlignment="1">
      <alignment horizontal="center" vertical="top" wrapText="1"/>
    </xf>
    <xf numFmtId="0" fontId="28" fillId="0" borderId="129" xfId="0" applyFont="1" applyBorder="1" applyAlignment="1">
      <alignment horizontal="center" vertical="top" wrapText="1"/>
    </xf>
    <xf numFmtId="3" fontId="10" fillId="9" borderId="7" xfId="0" applyNumberFormat="1" applyFont="1" applyFill="1" applyBorder="1" applyAlignment="1">
      <alignment horizontal="center" vertical="center" wrapText="1"/>
    </xf>
    <xf numFmtId="0" fontId="10" fillId="0" borderId="20" xfId="0" applyFont="1" applyBorder="1"/>
    <xf numFmtId="0" fontId="28" fillId="0" borderId="21" xfId="0" applyFont="1" applyBorder="1"/>
    <xf numFmtId="0" fontId="28" fillId="0" borderId="47" xfId="0" applyFont="1" applyBorder="1"/>
    <xf numFmtId="3" fontId="10" fillId="0" borderId="77" xfId="0" applyNumberFormat="1" applyFont="1" applyBorder="1" applyAlignment="1">
      <alignment horizontal="center" wrapText="1"/>
    </xf>
    <xf numFmtId="0" fontId="28" fillId="0" borderId="66" xfId="0" applyFont="1" applyBorder="1" applyAlignment="1">
      <alignment horizontal="center" wrapText="1"/>
    </xf>
    <xf numFmtId="0" fontId="28" fillId="0" borderId="76" xfId="0" applyFont="1" applyBorder="1" applyAlignment="1">
      <alignment horizontal="center" wrapText="1"/>
    </xf>
    <xf numFmtId="0" fontId="10" fillId="0" borderId="7" xfId="0" applyFont="1" applyBorder="1" applyAlignment="1">
      <alignment horizontal="left" vertical="top" wrapText="1"/>
    </xf>
    <xf numFmtId="0" fontId="10" fillId="9" borderId="77" xfId="0" applyFont="1" applyFill="1" applyBorder="1" applyAlignment="1">
      <alignment horizontal="center" vertical="center" wrapText="1"/>
    </xf>
    <xf numFmtId="0" fontId="28" fillId="9" borderId="66" xfId="0" applyFont="1" applyFill="1" applyBorder="1" applyAlignment="1">
      <alignment horizontal="center" vertical="center" wrapText="1"/>
    </xf>
    <xf numFmtId="0" fontId="28" fillId="9" borderId="76" xfId="0" applyFont="1" applyFill="1" applyBorder="1" applyAlignment="1">
      <alignment horizontal="center" vertical="center" wrapText="1"/>
    </xf>
    <xf numFmtId="0" fontId="28" fillId="0" borderId="0" xfId="0" applyFont="1" applyAlignment="1">
      <alignment horizontal="left" wrapText="1"/>
    </xf>
    <xf numFmtId="0" fontId="28" fillId="0" borderId="19" xfId="9" applyFont="1" applyBorder="1" applyAlignment="1">
      <alignment vertical="top" wrapText="1"/>
    </xf>
    <xf numFmtId="0" fontId="10" fillId="0" borderId="0" xfId="0" applyFont="1" applyAlignment="1">
      <alignment horizontal="center" vertical="top" wrapText="1"/>
    </xf>
    <xf numFmtId="0" fontId="10" fillId="0" borderId="34" xfId="0" applyFont="1" applyBorder="1" applyAlignment="1">
      <alignment horizontal="center" vertical="top" wrapText="1"/>
    </xf>
    <xf numFmtId="0" fontId="28" fillId="0" borderId="78" xfId="0" applyFont="1" applyBorder="1" applyAlignment="1">
      <alignment horizontal="center" vertical="top" wrapText="1"/>
    </xf>
    <xf numFmtId="0" fontId="10" fillId="0" borderId="28" xfId="0" applyFont="1" applyBorder="1" applyAlignment="1">
      <alignment horizontal="center" vertical="top" wrapText="1"/>
    </xf>
    <xf numFmtId="0" fontId="28" fillId="0" borderId="0" xfId="0" applyFont="1" applyAlignment="1">
      <alignment horizontal="center" vertical="top" wrapText="1"/>
    </xf>
    <xf numFmtId="3" fontId="28" fillId="0" borderId="7" xfId="0" applyNumberFormat="1" applyFont="1" applyBorder="1" applyAlignment="1">
      <alignment horizontal="center" wrapText="1"/>
    </xf>
    <xf numFmtId="0" fontId="28" fillId="0" borderId="7" xfId="0" quotePrefix="1" applyFont="1" applyBorder="1" applyAlignment="1">
      <alignment horizontal="center" wrapText="1"/>
    </xf>
  </cellXfs>
  <cellStyles count="13">
    <cellStyle name="Comma" xfId="1" builtinId="3"/>
    <cellStyle name="Comma0"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Hyperlink" xfId="8" builtinId="8"/>
    <cellStyle name="Normal" xfId="0" builtinId="0"/>
    <cellStyle name="Normal_032008 Query FG Usage With Control Tech" xfId="9" xr:uid="{00000000-0005-0000-0000-000009000000}"/>
    <cellStyle name="Normal_123105pm_prod_s" xfId="10" xr:uid="{00000000-0005-0000-0000-00000A000000}"/>
    <cellStyle name="Percent" xfId="11" builtinId="5"/>
    <cellStyle name="Total" xfId="12" builtinId="25" customBuiltin="1"/>
  </cellStyles>
  <dxfs count="5">
    <dxf>
      <font>
        <condense val="0"/>
        <extend val="0"/>
        <color indexed="55"/>
      </font>
    </dxf>
    <dxf>
      <font>
        <condense val="0"/>
        <extend val="0"/>
        <color indexed="55"/>
      </font>
    </dxf>
    <dxf>
      <font>
        <condense val="0"/>
        <extend val="0"/>
        <color indexed="55"/>
      </font>
    </dxf>
    <dxf>
      <font>
        <condense val="0"/>
        <extend val="0"/>
        <color indexed="55"/>
      </font>
    </dxf>
    <dxf>
      <font>
        <condense val="0"/>
        <extend val="0"/>
        <color indexed="55"/>
      </font>
    </dxf>
  </dxfs>
  <tableStyles count="0" defaultTableStyle="TableStyleMedium9" defaultPivotStyle="PivotStyleLight16"/>
  <colors>
    <mruColors>
      <color rgb="FF00CCFF"/>
      <color rgb="FFC39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xdr:row>
          <xdr:rowOff>266700</xdr:rowOff>
        </xdr:from>
        <xdr:to>
          <xdr:col>7</xdr:col>
          <xdr:colOff>812800</xdr:colOff>
          <xdr:row>2</xdr:row>
          <xdr:rowOff>330200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12700</xdr:colOff>
          <xdr:row>1</xdr:row>
          <xdr:rowOff>425450</xdr:rowOff>
        </xdr:from>
        <xdr:to>
          <xdr:col>4</xdr:col>
          <xdr:colOff>800100</xdr:colOff>
          <xdr:row>2</xdr:row>
          <xdr:rowOff>457200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742950</xdr:colOff>
          <xdr:row>1</xdr:row>
          <xdr:rowOff>323850</xdr:rowOff>
        </xdr:from>
        <xdr:to>
          <xdr:col>13</xdr:col>
          <xdr:colOff>806450</xdr:colOff>
          <xdr:row>2</xdr:row>
          <xdr:rowOff>285750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6350</xdr:colOff>
          <xdr:row>1</xdr:row>
          <xdr:rowOff>222250</xdr:rowOff>
        </xdr:from>
        <xdr:to>
          <xdr:col>7</xdr:col>
          <xdr:colOff>889000</xdr:colOff>
          <xdr:row>2</xdr:row>
          <xdr:rowOff>266700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31750</xdr:colOff>
          <xdr:row>1</xdr:row>
          <xdr:rowOff>381000</xdr:rowOff>
        </xdr:from>
        <xdr:to>
          <xdr:col>8</xdr:col>
          <xdr:colOff>736600</xdr:colOff>
          <xdr:row>2</xdr:row>
          <xdr:rowOff>342900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F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6350</xdr:colOff>
          <xdr:row>1</xdr:row>
          <xdr:rowOff>107950</xdr:rowOff>
        </xdr:from>
        <xdr:to>
          <xdr:col>9</xdr:col>
          <xdr:colOff>933450</xdr:colOff>
          <xdr:row>1</xdr:row>
          <xdr:rowOff>393700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6350</xdr:colOff>
          <xdr:row>1</xdr:row>
          <xdr:rowOff>438150</xdr:rowOff>
        </xdr:from>
        <xdr:to>
          <xdr:col>8</xdr:col>
          <xdr:colOff>800100</xdr:colOff>
          <xdr:row>2</xdr:row>
          <xdr:rowOff>298450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xdr:row>
          <xdr:rowOff>88900</xdr:rowOff>
        </xdr:from>
        <xdr:to>
          <xdr:col>14</xdr:col>
          <xdr:colOff>698500</xdr:colOff>
          <xdr:row>1</xdr:row>
          <xdr:rowOff>400050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1</xdr:row>
          <xdr:rowOff>317500</xdr:rowOff>
        </xdr:from>
        <xdr:to>
          <xdr:col>14</xdr:col>
          <xdr:colOff>0</xdr:colOff>
          <xdr:row>2</xdr:row>
          <xdr:rowOff>323850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1</xdr:row>
          <xdr:rowOff>12700</xdr:rowOff>
        </xdr:from>
        <xdr:to>
          <xdr:col>13</xdr:col>
          <xdr:colOff>762000</xdr:colOff>
          <xdr:row>1</xdr:row>
          <xdr:rowOff>317500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1</xdr:row>
          <xdr:rowOff>241300</xdr:rowOff>
        </xdr:from>
        <xdr:to>
          <xdr:col>13</xdr:col>
          <xdr:colOff>679450</xdr:colOff>
          <xdr:row>2</xdr:row>
          <xdr:rowOff>279400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19050</xdr:colOff>
          <xdr:row>0</xdr:row>
          <xdr:rowOff>977900</xdr:rowOff>
        </xdr:from>
        <xdr:to>
          <xdr:col>16</xdr:col>
          <xdr:colOff>146050</xdr:colOff>
          <xdr:row>1</xdr:row>
          <xdr:rowOff>387350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31750</xdr:colOff>
          <xdr:row>1</xdr:row>
          <xdr:rowOff>215900</xdr:rowOff>
        </xdr:from>
        <xdr:to>
          <xdr:col>16</xdr:col>
          <xdr:colOff>654050</xdr:colOff>
          <xdr:row>2</xdr:row>
          <xdr:rowOff>304800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hyperlink" Target="mailto:semiconductor@arb.ca.gov" TargetMode="External"/><Relationship Id="rId2" Type="http://schemas.openxmlformats.org/officeDocument/2006/relationships/hyperlink" Target="https://www.arb.ca.gov/capcoa/roster.htm" TargetMode="External"/><Relationship Id="rId1" Type="http://schemas.openxmlformats.org/officeDocument/2006/relationships/hyperlink" Target="http://www.arb.ca.gov/regact/2009/semi2009/semi2009.htm"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57"/>
  <sheetViews>
    <sheetView topLeftCell="A33" workbookViewId="0">
      <selection activeCell="B37" sqref="B37"/>
    </sheetView>
  </sheetViews>
  <sheetFormatPr defaultRowHeight="13" x14ac:dyDescent="0.3"/>
  <cols>
    <col min="2" max="2" width="10.1796875" bestFit="1" customWidth="1"/>
  </cols>
  <sheetData>
    <row r="1" spans="1:1" s="46" customFormat="1" ht="15.5" x14ac:dyDescent="0.35">
      <c r="A1" s="46" t="s">
        <v>0</v>
      </c>
    </row>
    <row r="2" spans="1:1" s="46" customFormat="1" ht="15.5" x14ac:dyDescent="0.35">
      <c r="A2" s="46" t="s">
        <v>1</v>
      </c>
    </row>
    <row r="3" spans="1:1" s="46" customFormat="1" ht="15.5" x14ac:dyDescent="0.35">
      <c r="A3" s="46" t="s">
        <v>2</v>
      </c>
    </row>
    <row r="4" spans="1:1" s="46" customFormat="1" ht="15.5" x14ac:dyDescent="0.35">
      <c r="A4" s="46" t="s">
        <v>3</v>
      </c>
    </row>
    <row r="5" spans="1:1" s="46" customFormat="1" ht="15.5" x14ac:dyDescent="0.35">
      <c r="A5" s="46" t="s">
        <v>4</v>
      </c>
    </row>
    <row r="6" spans="1:1" s="46" customFormat="1" ht="15.5" x14ac:dyDescent="0.35"/>
    <row r="7" spans="1:1" s="46" customFormat="1" ht="15.5" x14ac:dyDescent="0.35"/>
    <row r="8" spans="1:1" s="46" customFormat="1" ht="15.5" x14ac:dyDescent="0.35">
      <c r="A8" s="46" t="s">
        <v>5</v>
      </c>
    </row>
    <row r="9" spans="1:1" s="46" customFormat="1" ht="15.5" x14ac:dyDescent="0.35">
      <c r="A9" s="46" t="s">
        <v>6</v>
      </c>
    </row>
    <row r="10" spans="1:1" s="46" customFormat="1" ht="15.5" x14ac:dyDescent="0.35">
      <c r="A10" s="46" t="s">
        <v>7</v>
      </c>
    </row>
    <row r="11" spans="1:1" s="46" customFormat="1" ht="15.5" x14ac:dyDescent="0.35"/>
    <row r="12" spans="1:1" s="46" customFormat="1" ht="15.5" x14ac:dyDescent="0.35"/>
    <row r="13" spans="1:1" s="46" customFormat="1" ht="15.5" x14ac:dyDescent="0.35">
      <c r="A13" s="46" t="b">
        <v>1</v>
      </c>
    </row>
    <row r="14" spans="1:1" s="46" customFormat="1" ht="15.5" x14ac:dyDescent="0.35"/>
    <row r="17" spans="1:2" ht="15" x14ac:dyDescent="0.4">
      <c r="A17" s="217" t="s">
        <v>8</v>
      </c>
    </row>
    <row r="18" spans="1:2" ht="15" x14ac:dyDescent="0.4">
      <c r="A18" s="217" t="s">
        <v>9</v>
      </c>
    </row>
    <row r="19" spans="1:2" ht="15" x14ac:dyDescent="0.4">
      <c r="A19" s="217" t="s">
        <v>10</v>
      </c>
    </row>
    <row r="20" spans="1:2" ht="15" x14ac:dyDescent="0.4">
      <c r="A20" s="217" t="s">
        <v>11</v>
      </c>
    </row>
    <row r="21" spans="1:2" ht="15" x14ac:dyDescent="0.4">
      <c r="A21" s="217" t="s">
        <v>12</v>
      </c>
    </row>
    <row r="22" spans="1:2" ht="15" x14ac:dyDescent="0.4">
      <c r="A22" s="48" t="s">
        <v>13</v>
      </c>
    </row>
    <row r="23" spans="1:2" ht="15" x14ac:dyDescent="0.4">
      <c r="A23" s="48" t="s">
        <v>14</v>
      </c>
    </row>
    <row r="24" spans="1:2" ht="15" x14ac:dyDescent="0.4">
      <c r="A24" s="48" t="s">
        <v>15</v>
      </c>
    </row>
    <row r="25" spans="1:2" ht="15" x14ac:dyDescent="0.4">
      <c r="A25" s="48" t="s">
        <v>16</v>
      </c>
    </row>
    <row r="28" spans="1:2" ht="15.5" x14ac:dyDescent="0.35">
      <c r="A28" s="90" t="s">
        <v>17</v>
      </c>
    </row>
    <row r="29" spans="1:2" ht="15.5" x14ac:dyDescent="0.35">
      <c r="A29" s="90" t="s">
        <v>18</v>
      </c>
    </row>
    <row r="30" spans="1:2" ht="15.5" x14ac:dyDescent="0.35">
      <c r="A30" s="90" t="s">
        <v>19</v>
      </c>
    </row>
    <row r="32" spans="1:2" x14ac:dyDescent="0.3">
      <c r="A32" s="95">
        <v>42370</v>
      </c>
      <c r="B32" s="95">
        <v>42735</v>
      </c>
    </row>
    <row r="33" spans="1:2" x14ac:dyDescent="0.3">
      <c r="A33" s="95">
        <v>42736</v>
      </c>
      <c r="B33" s="95">
        <v>43100</v>
      </c>
    </row>
    <row r="34" spans="1:2" x14ac:dyDescent="0.3">
      <c r="A34" s="95">
        <v>43101</v>
      </c>
      <c r="B34" s="95">
        <v>43465</v>
      </c>
    </row>
    <row r="35" spans="1:2" x14ac:dyDescent="0.3">
      <c r="A35" s="95">
        <v>43466</v>
      </c>
      <c r="B35" s="95">
        <v>43830</v>
      </c>
    </row>
    <row r="36" spans="1:2" x14ac:dyDescent="0.3">
      <c r="A36" s="95">
        <v>43831</v>
      </c>
      <c r="B36" s="95">
        <v>44196</v>
      </c>
    </row>
    <row r="37" spans="1:2" x14ac:dyDescent="0.3">
      <c r="A37" s="95">
        <v>44197</v>
      </c>
      <c r="B37" s="95">
        <v>44561</v>
      </c>
    </row>
    <row r="38" spans="1:2" x14ac:dyDescent="0.3">
      <c r="A38" s="95">
        <v>44562</v>
      </c>
      <c r="B38" s="95">
        <v>44926</v>
      </c>
    </row>
    <row r="39" spans="1:2" x14ac:dyDescent="0.3">
      <c r="A39" s="95">
        <v>44927</v>
      </c>
      <c r="B39" s="95">
        <v>45291</v>
      </c>
    </row>
    <row r="40" spans="1:2" x14ac:dyDescent="0.3">
      <c r="A40" s="95">
        <v>45292</v>
      </c>
      <c r="B40" s="95">
        <v>45657</v>
      </c>
    </row>
    <row r="41" spans="1:2" x14ac:dyDescent="0.3">
      <c r="A41" s="95">
        <v>45658</v>
      </c>
      <c r="B41" s="95">
        <v>46022</v>
      </c>
    </row>
    <row r="42" spans="1:2" x14ac:dyDescent="0.3">
      <c r="A42" s="95">
        <v>46023</v>
      </c>
      <c r="B42" s="95">
        <v>46387</v>
      </c>
    </row>
    <row r="43" spans="1:2" x14ac:dyDescent="0.3">
      <c r="A43" s="95">
        <v>46388</v>
      </c>
      <c r="B43" s="95">
        <v>46752</v>
      </c>
    </row>
    <row r="44" spans="1:2" x14ac:dyDescent="0.3">
      <c r="A44" s="95">
        <v>46753</v>
      </c>
      <c r="B44" s="95">
        <v>47118</v>
      </c>
    </row>
    <row r="45" spans="1:2" x14ac:dyDescent="0.3">
      <c r="A45" s="95">
        <v>47119</v>
      </c>
      <c r="B45" s="95">
        <v>47483</v>
      </c>
    </row>
    <row r="46" spans="1:2" x14ac:dyDescent="0.3">
      <c r="A46" s="95">
        <v>47484</v>
      </c>
      <c r="B46" s="95">
        <v>47848</v>
      </c>
    </row>
    <row r="47" spans="1:2" x14ac:dyDescent="0.3">
      <c r="A47" s="95">
        <v>47849</v>
      </c>
      <c r="B47" s="95">
        <v>48213</v>
      </c>
    </row>
    <row r="48" spans="1:2" x14ac:dyDescent="0.3">
      <c r="A48" s="95">
        <v>48214</v>
      </c>
      <c r="B48" s="95">
        <v>48579</v>
      </c>
    </row>
    <row r="49" spans="1:2" x14ac:dyDescent="0.3">
      <c r="A49" s="95">
        <v>48580</v>
      </c>
      <c r="B49" s="95">
        <v>48944</v>
      </c>
    </row>
    <row r="50" spans="1:2" x14ac:dyDescent="0.3">
      <c r="A50" s="95">
        <v>48945</v>
      </c>
      <c r="B50" s="95">
        <v>49309</v>
      </c>
    </row>
    <row r="51" spans="1:2" x14ac:dyDescent="0.3">
      <c r="A51" s="95">
        <v>49310</v>
      </c>
      <c r="B51" s="95">
        <v>49674</v>
      </c>
    </row>
    <row r="52" spans="1:2" x14ac:dyDescent="0.3">
      <c r="A52" s="95">
        <v>49675</v>
      </c>
      <c r="B52" s="95">
        <v>50040</v>
      </c>
    </row>
    <row r="55" spans="1:2" x14ac:dyDescent="0.3">
      <c r="A55" t="s">
        <v>20</v>
      </c>
    </row>
    <row r="56" spans="1:2" x14ac:dyDescent="0.3">
      <c r="A56" t="s">
        <v>21</v>
      </c>
    </row>
    <row r="57" spans="1:2" x14ac:dyDescent="0.3">
      <c r="A57" t="s">
        <v>22</v>
      </c>
    </row>
  </sheetData>
  <sheetProtection algorithmName="SHA-512" hashValue="OApm91f2UU1lRf8qvPKmXqF+EdncIRCFzSjOteDegI0gyVxbDNSRTdbj1Lb5p1Co/Ip1wqdurHziJG5w6BQOtw==" saltValue="DxuUZOj9edv1E+qQewUMiQ==" spinCount="100000" sheet="1" objects="1" scenarios="1"/>
  <phoneticPr fontId="0"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autoPageBreaks="0"/>
  </sheetPr>
  <dimension ref="A1:XFC97"/>
  <sheetViews>
    <sheetView showGridLines="0" zoomScaleNormal="100" zoomScaleSheetLayoutView="75" workbookViewId="0">
      <selection sqref="A1:XFD1"/>
    </sheetView>
  </sheetViews>
  <sheetFormatPr defaultColWidth="0" defaultRowHeight="12.5" zeroHeight="1" x14ac:dyDescent="0.25"/>
  <cols>
    <col min="1" max="1" width="8.81640625" style="12" customWidth="1"/>
    <col min="2" max="2" width="7.7265625" style="12" customWidth="1"/>
    <col min="3" max="3" width="11.7265625" style="12" customWidth="1"/>
    <col min="4" max="4" width="9.7265625" style="12" customWidth="1"/>
    <col min="5" max="5" width="11.54296875" style="12" customWidth="1"/>
    <col min="6" max="6" width="9.7265625" style="12" customWidth="1"/>
    <col min="7" max="7" width="11.54296875" style="12" customWidth="1"/>
    <col min="8" max="8" width="9.7265625" style="12" customWidth="1"/>
    <col min="9" max="9" width="10.7265625" style="12" customWidth="1"/>
    <col min="10" max="10" width="9.7265625" style="12" customWidth="1"/>
    <col min="11" max="11" width="10.7265625" style="12" customWidth="1"/>
    <col min="12" max="12" width="9.7265625" style="12" customWidth="1"/>
    <col min="13" max="13" width="10.7265625" style="12" customWidth="1"/>
    <col min="14" max="14" width="9.7265625" style="12" customWidth="1"/>
    <col min="15" max="15" width="10.7265625" style="12" customWidth="1"/>
    <col min="16" max="16" width="9.7265625" style="12" customWidth="1"/>
    <col min="17" max="17" width="10.7265625" style="12" customWidth="1"/>
    <col min="18" max="25" width="0" style="12" hidden="1" customWidth="1"/>
    <col min="26" max="16384" width="8.7265625" style="12" hidden="1"/>
  </cols>
  <sheetData>
    <row r="1" spans="1:16383" s="874" customFormat="1" ht="81" customHeight="1" thickBot="1" x14ac:dyDescent="0.35">
      <c r="A1" s="874" t="s">
        <v>274</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73" customFormat="1" ht="42" customHeight="1" thickTop="1" x14ac:dyDescent="0.65">
      <c r="A2" s="796" t="s">
        <v>275</v>
      </c>
      <c r="L2" s="885" t="s">
        <v>62</v>
      </c>
      <c r="M2" s="959"/>
      <c r="N2" s="959"/>
      <c r="O2" s="959"/>
      <c r="P2" s="772"/>
    </row>
    <row r="3" spans="1:16383" s="250" customFormat="1" ht="44.25" customHeight="1" x14ac:dyDescent="0.3">
      <c r="A3" s="264" t="s">
        <v>80</v>
      </c>
      <c r="B3" s="880" t="s">
        <v>276</v>
      </c>
      <c r="C3" s="870"/>
      <c r="D3" s="870"/>
      <c r="E3" s="870"/>
      <c r="F3" s="870"/>
      <c r="G3" s="870"/>
      <c r="H3" s="870"/>
      <c r="I3" s="870"/>
      <c r="J3" s="870"/>
      <c r="K3" s="870"/>
      <c r="L3" s="870"/>
      <c r="M3" s="870"/>
      <c r="N3" s="870"/>
      <c r="O3" s="870"/>
      <c r="P3" s="870"/>
      <c r="Q3" s="870"/>
    </row>
    <row r="4" spans="1:16383" s="250" customFormat="1" ht="65.25" customHeight="1" x14ac:dyDescent="0.3">
      <c r="A4" s="264" t="s">
        <v>82</v>
      </c>
      <c r="B4" s="880" t="s">
        <v>277</v>
      </c>
      <c r="C4" s="880"/>
      <c r="D4" s="880"/>
      <c r="E4" s="880"/>
      <c r="F4" s="880"/>
      <c r="G4" s="880"/>
      <c r="H4" s="880"/>
      <c r="I4" s="880"/>
      <c r="J4" s="880"/>
      <c r="K4" s="880"/>
      <c r="L4" s="880"/>
      <c r="M4" s="880"/>
      <c r="N4" s="880"/>
      <c r="O4" s="880"/>
      <c r="P4" s="870"/>
      <c r="Q4" s="870"/>
    </row>
    <row r="5" spans="1:16383" s="250" customFormat="1" ht="33" customHeight="1" x14ac:dyDescent="0.3">
      <c r="A5" s="264" t="s">
        <v>278</v>
      </c>
      <c r="B5" s="880" t="s">
        <v>279</v>
      </c>
      <c r="C5" s="870"/>
      <c r="D5" s="870"/>
      <c r="E5" s="870"/>
      <c r="F5" s="870"/>
      <c r="G5" s="870"/>
      <c r="H5" s="870"/>
      <c r="I5" s="870"/>
      <c r="J5" s="870"/>
      <c r="K5" s="870"/>
      <c r="L5" s="870"/>
      <c r="M5" s="870"/>
      <c r="N5" s="870"/>
      <c r="O5" s="870"/>
      <c r="P5" s="870"/>
      <c r="Q5" s="870"/>
    </row>
    <row r="6" spans="1:16383" x14ac:dyDescent="0.25"/>
    <row r="7" spans="1:16383" s="366" customFormat="1" ht="18" x14ac:dyDescent="0.3">
      <c r="A7" s="487" t="s">
        <v>88</v>
      </c>
      <c r="D7" s="361" t="s">
        <v>233</v>
      </c>
      <c r="E7" s="367" t="str">
        <f>IF(ISBLANK('2. Wafer Tracking'!C9), "", '2. Wafer Tracking'!C9)</f>
        <v/>
      </c>
      <c r="F7" s="363" t="s">
        <v>234</v>
      </c>
      <c r="G7" s="367" t="str">
        <f>IF(ISBLANK('2. Wafer Tracking'!G9), "", '2. Wafer Tracking'!G9)</f>
        <v/>
      </c>
    </row>
    <row r="8" spans="1:16383" s="240" customFormat="1" ht="24" customHeight="1" x14ac:dyDescent="0.3">
      <c r="B8" s="261" t="s">
        <v>280</v>
      </c>
      <c r="C8" s="248"/>
      <c r="D8" s="248"/>
      <c r="E8" s="248"/>
      <c r="F8" s="248"/>
      <c r="G8" s="248"/>
      <c r="H8" s="248"/>
      <c r="I8" s="248"/>
      <c r="J8" s="248"/>
      <c r="K8" s="248"/>
      <c r="L8" s="248"/>
      <c r="M8" s="248"/>
      <c r="N8" s="248"/>
      <c r="O8" s="248"/>
      <c r="P8" s="248"/>
      <c r="Q8" s="248"/>
    </row>
    <row r="9" spans="1:16383" s="30" customFormat="1" ht="57.75" customHeight="1" x14ac:dyDescent="0.35">
      <c r="B9" s="54"/>
      <c r="C9" s="77"/>
      <c r="D9" s="972" t="s">
        <v>281</v>
      </c>
      <c r="E9" s="973"/>
      <c r="F9" s="978" t="s">
        <v>282</v>
      </c>
      <c r="G9" s="973"/>
      <c r="H9" s="978" t="s">
        <v>283</v>
      </c>
      <c r="I9" s="973"/>
      <c r="J9" s="978" t="s">
        <v>284</v>
      </c>
      <c r="K9" s="973"/>
      <c r="L9" s="978" t="s">
        <v>285</v>
      </c>
      <c r="M9" s="973"/>
      <c r="N9" s="978" t="s">
        <v>286</v>
      </c>
      <c r="O9" s="973"/>
      <c r="P9" s="978" t="s">
        <v>287</v>
      </c>
      <c r="Q9" s="986"/>
    </row>
    <row r="10" spans="1:16383" ht="48" customHeight="1" x14ac:dyDescent="0.35">
      <c r="B10" s="61"/>
      <c r="C10" s="105"/>
      <c r="D10" s="267" t="s">
        <v>6</v>
      </c>
      <c r="E10" s="368" t="s">
        <v>5</v>
      </c>
      <c r="F10" s="369" t="s">
        <v>6</v>
      </c>
      <c r="G10" s="368" t="s">
        <v>5</v>
      </c>
      <c r="H10" s="369" t="s">
        <v>6</v>
      </c>
      <c r="I10" s="368" t="s">
        <v>5</v>
      </c>
      <c r="J10" s="369" t="s">
        <v>6</v>
      </c>
      <c r="K10" s="368" t="s">
        <v>5</v>
      </c>
      <c r="L10" s="369" t="s">
        <v>6</v>
      </c>
      <c r="M10" s="368" t="s">
        <v>5</v>
      </c>
      <c r="N10" s="369" t="s">
        <v>6</v>
      </c>
      <c r="O10" s="368" t="s">
        <v>5</v>
      </c>
      <c r="P10" s="369" t="s">
        <v>6</v>
      </c>
      <c r="Q10" s="267" t="s">
        <v>5</v>
      </c>
    </row>
    <row r="11" spans="1:16383" ht="31" x14ac:dyDescent="0.35">
      <c r="B11" s="49"/>
      <c r="C11" s="370" t="s">
        <v>88</v>
      </c>
      <c r="D11" s="157"/>
      <c r="E11" s="158"/>
      <c r="F11" s="159"/>
      <c r="G11" s="160"/>
      <c r="H11" s="159"/>
      <c r="I11" s="160"/>
      <c r="J11" s="159"/>
      <c r="K11" s="160"/>
      <c r="L11" s="159"/>
      <c r="M11" s="160"/>
      <c r="N11" s="159"/>
      <c r="O11" s="160"/>
      <c r="P11" s="159"/>
      <c r="Q11" s="161"/>
    </row>
    <row r="12" spans="1:16383" x14ac:dyDescent="0.25"/>
    <row r="13" spans="1:16383" s="240" customFormat="1" ht="24" customHeight="1" x14ac:dyDescent="0.3">
      <c r="B13" s="261" t="s">
        <v>288</v>
      </c>
      <c r="C13" s="248"/>
      <c r="D13" s="248"/>
      <c r="E13" s="248"/>
      <c r="F13" s="248"/>
      <c r="G13" s="248"/>
      <c r="H13" s="248"/>
      <c r="I13" s="248"/>
      <c r="J13" s="248"/>
      <c r="K13" s="248"/>
      <c r="L13" s="248"/>
      <c r="M13" s="248"/>
      <c r="N13" s="248"/>
      <c r="O13" s="248"/>
      <c r="P13" s="248"/>
      <c r="Q13" s="248"/>
    </row>
    <row r="14" spans="1:16383" s="46" customFormat="1" ht="30.75" customHeight="1" x14ac:dyDescent="0.35">
      <c r="B14" s="962" t="s">
        <v>289</v>
      </c>
      <c r="C14" s="963"/>
      <c r="D14" s="963"/>
      <c r="E14" s="963"/>
      <c r="F14" s="963"/>
      <c r="G14" s="963"/>
      <c r="H14" s="963"/>
      <c r="I14" s="963"/>
      <c r="J14" s="963"/>
      <c r="K14" s="963"/>
      <c r="L14" s="963"/>
      <c r="M14" s="963"/>
      <c r="N14" s="963"/>
      <c r="O14" s="963"/>
      <c r="P14" s="963"/>
      <c r="Q14" s="963"/>
    </row>
    <row r="15" spans="1:16383" s="46" customFormat="1" ht="20.5" customHeight="1" x14ac:dyDescent="0.35">
      <c r="B15" s="119"/>
      <c r="D15" s="968" t="s">
        <v>235</v>
      </c>
      <c r="E15" s="961"/>
      <c r="F15" s="961"/>
      <c r="G15" s="961"/>
      <c r="H15" s="961"/>
      <c r="I15" s="961"/>
      <c r="J15" s="961"/>
      <c r="K15" s="961"/>
      <c r="L15" s="961"/>
      <c r="M15" s="961"/>
      <c r="N15" s="961"/>
      <c r="O15" s="961"/>
      <c r="P15" s="961"/>
      <c r="Q15" s="969"/>
    </row>
    <row r="16" spans="1:16383" s="46" customFormat="1" ht="33" customHeight="1" x14ac:dyDescent="0.45">
      <c r="C16" s="105"/>
      <c r="D16" s="960" t="s">
        <v>290</v>
      </c>
      <c r="E16" s="961"/>
      <c r="F16" s="103" t="s">
        <v>291</v>
      </c>
      <c r="G16" s="103" t="s">
        <v>292</v>
      </c>
      <c r="H16" s="103" t="s">
        <v>293</v>
      </c>
      <c r="I16" s="103" t="s">
        <v>294</v>
      </c>
      <c r="J16" s="103" t="s">
        <v>295</v>
      </c>
      <c r="K16" s="103" t="s">
        <v>296</v>
      </c>
      <c r="L16" s="103" t="s">
        <v>297</v>
      </c>
      <c r="M16" s="103" t="s">
        <v>298</v>
      </c>
      <c r="N16" s="103" t="s">
        <v>299</v>
      </c>
      <c r="O16" s="103" t="s">
        <v>300</v>
      </c>
      <c r="P16" s="970" t="s">
        <v>301</v>
      </c>
      <c r="Q16" s="971"/>
      <c r="R16" s="268"/>
      <c r="S16" s="268"/>
      <c r="T16" s="268"/>
      <c r="U16" s="268"/>
      <c r="V16" s="268"/>
      <c r="W16" s="268"/>
      <c r="X16" s="268"/>
      <c r="Y16" s="268"/>
    </row>
    <row r="17" spans="1:25" s="46" customFormat="1" ht="31" x14ac:dyDescent="0.35">
      <c r="C17" s="371" t="s">
        <v>88</v>
      </c>
      <c r="D17" s="982"/>
      <c r="E17" s="983"/>
      <c r="F17" s="155"/>
      <c r="G17" s="155"/>
      <c r="H17" s="155"/>
      <c r="I17" s="155"/>
      <c r="J17" s="155"/>
      <c r="K17" s="155"/>
      <c r="L17" s="155"/>
      <c r="M17" s="155"/>
      <c r="N17" s="155"/>
      <c r="O17" s="155"/>
      <c r="P17" s="984"/>
      <c r="Q17" s="985"/>
      <c r="R17" s="227"/>
      <c r="S17" s="227"/>
      <c r="T17" s="227"/>
      <c r="U17" s="227"/>
      <c r="V17" s="227"/>
      <c r="W17" s="227"/>
      <c r="X17" s="227"/>
      <c r="Y17" s="372"/>
    </row>
    <row r="18" spans="1:25" s="46" customFormat="1" ht="15.5" x14ac:dyDescent="0.35">
      <c r="C18" s="104"/>
      <c r="D18" s="373"/>
      <c r="E18" s="373"/>
      <c r="F18" s="373"/>
      <c r="G18" s="373"/>
      <c r="H18" s="373"/>
      <c r="I18" s="373"/>
      <c r="J18" s="373"/>
      <c r="K18" s="373"/>
      <c r="L18" s="373"/>
      <c r="M18" s="374"/>
      <c r="N18" s="779"/>
      <c r="O18" s="779"/>
      <c r="P18" s="779"/>
      <c r="Q18" s="780"/>
      <c r="R18" s="227"/>
      <c r="S18" s="227"/>
      <c r="T18" s="227"/>
      <c r="U18" s="227"/>
      <c r="V18" s="227"/>
      <c r="W18" s="227"/>
      <c r="X18" s="227"/>
      <c r="Y18" s="372"/>
    </row>
    <row r="19" spans="1:25" s="46" customFormat="1" ht="20.5" customHeight="1" x14ac:dyDescent="0.35">
      <c r="B19" s="375"/>
      <c r="D19" s="968" t="s">
        <v>248</v>
      </c>
      <c r="E19" s="961"/>
      <c r="F19" s="961"/>
      <c r="G19" s="961"/>
      <c r="H19" s="961"/>
      <c r="I19" s="961"/>
      <c r="J19" s="961"/>
      <c r="K19" s="961"/>
      <c r="L19" s="961"/>
      <c r="M19" s="961"/>
      <c r="N19" s="961"/>
      <c r="O19" s="961"/>
      <c r="P19" s="961"/>
      <c r="Q19" s="969"/>
      <c r="R19" s="39"/>
      <c r="S19" s="39"/>
      <c r="T19" s="39"/>
      <c r="U19" s="39"/>
      <c r="V19" s="39"/>
      <c r="W19" s="39"/>
      <c r="X19" s="39"/>
      <c r="Y19" s="39"/>
    </row>
    <row r="20" spans="1:25" s="46" customFormat="1" ht="33" customHeight="1" x14ac:dyDescent="0.45">
      <c r="C20" s="105"/>
      <c r="D20" s="980" t="s">
        <v>290</v>
      </c>
      <c r="E20" s="981"/>
      <c r="F20" s="103" t="s">
        <v>291</v>
      </c>
      <c r="G20" s="103" t="s">
        <v>292</v>
      </c>
      <c r="H20" s="103" t="s">
        <v>293</v>
      </c>
      <c r="I20" s="103" t="s">
        <v>294</v>
      </c>
      <c r="J20" s="103" t="s">
        <v>295</v>
      </c>
      <c r="K20" s="103" t="s">
        <v>296</v>
      </c>
      <c r="L20" s="103" t="s">
        <v>297</v>
      </c>
      <c r="M20" s="103" t="s">
        <v>298</v>
      </c>
      <c r="N20" s="103" t="s">
        <v>299</v>
      </c>
      <c r="O20" s="103" t="s">
        <v>300</v>
      </c>
      <c r="P20" s="970" t="s">
        <v>301</v>
      </c>
      <c r="Q20" s="971"/>
      <c r="R20" s="268"/>
      <c r="S20" s="268"/>
      <c r="T20" s="268"/>
      <c r="U20" s="268"/>
      <c r="V20" s="268"/>
      <c r="W20" s="268"/>
      <c r="X20" s="268"/>
      <c r="Y20" s="268"/>
    </row>
    <row r="21" spans="1:25" s="46" customFormat="1" ht="31" x14ac:dyDescent="0.35">
      <c r="C21" s="370" t="s">
        <v>88</v>
      </c>
      <c r="D21" s="974"/>
      <c r="E21" s="975"/>
      <c r="F21" s="156"/>
      <c r="G21" s="156"/>
      <c r="H21" s="156"/>
      <c r="I21" s="156"/>
      <c r="J21" s="156"/>
      <c r="K21" s="156"/>
      <c r="L21" s="156"/>
      <c r="M21" s="156"/>
      <c r="N21" s="156"/>
      <c r="O21" s="156"/>
      <c r="P21" s="976"/>
      <c r="Q21" s="977"/>
      <c r="R21" s="227"/>
      <c r="S21" s="227"/>
      <c r="T21" s="227"/>
      <c r="U21" s="227"/>
      <c r="V21" s="227"/>
      <c r="W21" s="227"/>
      <c r="X21" s="227"/>
      <c r="Y21" s="372"/>
    </row>
    <row r="22" spans="1:25" s="46" customFormat="1" ht="15.5" x14ac:dyDescent="0.35">
      <c r="C22" s="66"/>
      <c r="D22" s="376"/>
      <c r="E22" s="376"/>
      <c r="F22" s="227"/>
      <c r="G22" s="227"/>
      <c r="H22" s="227"/>
      <c r="I22" s="227"/>
      <c r="J22" s="227"/>
      <c r="K22" s="227"/>
      <c r="L22" s="227"/>
      <c r="M22" s="227"/>
      <c r="N22" s="227"/>
      <c r="O22" s="372"/>
      <c r="P22" s="227"/>
      <c r="Q22" s="227"/>
      <c r="R22" s="227"/>
      <c r="S22" s="227"/>
      <c r="T22" s="227"/>
      <c r="U22" s="227"/>
      <c r="V22" s="227"/>
      <c r="W22" s="227"/>
      <c r="X22" s="227"/>
      <c r="Y22" s="372"/>
    </row>
    <row r="23" spans="1:25" s="240" customFormat="1" ht="24" customHeight="1" x14ac:dyDescent="0.3">
      <c r="B23" s="261" t="s">
        <v>302</v>
      </c>
      <c r="C23" s="248"/>
      <c r="D23" s="248"/>
      <c r="E23" s="248"/>
      <c r="F23" s="248"/>
      <c r="G23" s="248"/>
      <c r="H23" s="248"/>
      <c r="I23" s="248"/>
      <c r="J23" s="248"/>
      <c r="K23" s="248"/>
      <c r="L23" s="248"/>
      <c r="M23" s="248"/>
      <c r="N23" s="248"/>
      <c r="O23" s="248"/>
      <c r="P23" s="248"/>
      <c r="Q23" s="248"/>
    </row>
    <row r="24" spans="1:25" s="271" customFormat="1" ht="18" customHeight="1" x14ac:dyDescent="0.35">
      <c r="B24" s="149" t="s">
        <v>303</v>
      </c>
      <c r="C24" s="46"/>
      <c r="E24" s="778"/>
      <c r="F24" s="778"/>
      <c r="G24" s="778"/>
      <c r="H24" s="778"/>
      <c r="I24" s="778"/>
      <c r="J24" s="778"/>
      <c r="K24" s="778"/>
      <c r="L24" s="778"/>
      <c r="M24" s="778"/>
      <c r="N24" s="778"/>
      <c r="O24" s="778"/>
      <c r="P24" s="778"/>
      <c r="Q24" s="778"/>
    </row>
    <row r="25" spans="1:25" s="271" customFormat="1" ht="33" customHeight="1" x14ac:dyDescent="0.35">
      <c r="D25" s="967" t="s">
        <v>304</v>
      </c>
      <c r="E25" s="979"/>
      <c r="F25" s="979"/>
      <c r="G25" s="979"/>
      <c r="H25" s="979"/>
      <c r="I25" s="979"/>
      <c r="J25" s="979"/>
      <c r="K25" s="979"/>
      <c r="L25" s="967" t="s">
        <v>305</v>
      </c>
      <c r="M25" s="967"/>
      <c r="N25" s="967"/>
      <c r="O25" s="967"/>
      <c r="P25" s="967"/>
      <c r="Q25" s="967"/>
    </row>
    <row r="26" spans="1:25" s="271" customFormat="1" ht="31" x14ac:dyDescent="0.35">
      <c r="C26" s="370" t="s">
        <v>88</v>
      </c>
      <c r="D26" s="964"/>
      <c r="E26" s="965"/>
      <c r="F26" s="965"/>
      <c r="G26" s="965"/>
      <c r="H26" s="965"/>
      <c r="I26" s="965"/>
      <c r="J26" s="965"/>
      <c r="K26" s="966"/>
      <c r="L26" s="964"/>
      <c r="M26" s="965"/>
      <c r="N26" s="965"/>
      <c r="O26" s="965"/>
      <c r="P26" s="965"/>
      <c r="Q26" s="966"/>
    </row>
    <row r="27" spans="1:25" x14ac:dyDescent="0.25"/>
    <row r="28" spans="1:25" s="781" customFormat="1" ht="31.5" customHeight="1" x14ac:dyDescent="0.3">
      <c r="A28" s="237" t="s">
        <v>89</v>
      </c>
      <c r="B28" s="366"/>
      <c r="C28" s="366"/>
      <c r="D28" s="361" t="s">
        <v>233</v>
      </c>
      <c r="E28" s="367" t="str">
        <f>IF(ISBLANK('2. Wafer Tracking'!C10), "", '2. Wafer Tracking'!C10)</f>
        <v/>
      </c>
      <c r="F28" s="363" t="s">
        <v>234</v>
      </c>
      <c r="G28" s="367" t="str">
        <f>IF(ISBLANK('2. Wafer Tracking'!G10), "", '2. Wafer Tracking'!G10)</f>
        <v/>
      </c>
      <c r="H28" s="366"/>
      <c r="I28" s="366"/>
      <c r="J28" s="366"/>
      <c r="K28" s="366"/>
      <c r="L28" s="366"/>
      <c r="M28" s="366"/>
      <c r="N28" s="366"/>
      <c r="O28" s="366"/>
      <c r="P28" s="366"/>
      <c r="Q28" s="366"/>
    </row>
    <row r="29" spans="1:25" s="240" customFormat="1" ht="24" customHeight="1" x14ac:dyDescent="0.3">
      <c r="B29" s="261" t="s">
        <v>280</v>
      </c>
      <c r="C29" s="248"/>
      <c r="D29" s="248"/>
      <c r="E29" s="248"/>
      <c r="F29" s="248"/>
      <c r="G29" s="248"/>
      <c r="H29" s="248"/>
      <c r="I29" s="248"/>
      <c r="J29" s="248"/>
      <c r="K29" s="248"/>
      <c r="L29" s="248"/>
      <c r="M29" s="248"/>
      <c r="N29" s="248"/>
      <c r="O29" s="248"/>
      <c r="P29" s="248"/>
      <c r="Q29" s="248"/>
    </row>
    <row r="30" spans="1:25" s="46" customFormat="1" ht="43.15" customHeight="1" x14ac:dyDescent="0.35">
      <c r="A30" s="77"/>
      <c r="B30" s="377"/>
      <c r="C30" s="77"/>
      <c r="D30" s="972" t="s">
        <v>281</v>
      </c>
      <c r="E30" s="973"/>
      <c r="F30" s="978" t="s">
        <v>282</v>
      </c>
      <c r="G30" s="973"/>
      <c r="H30" s="978" t="s">
        <v>283</v>
      </c>
      <c r="I30" s="973"/>
      <c r="J30" s="978" t="s">
        <v>284</v>
      </c>
      <c r="K30" s="973"/>
      <c r="L30" s="978" t="s">
        <v>285</v>
      </c>
      <c r="M30" s="973"/>
      <c r="N30" s="978" t="s">
        <v>286</v>
      </c>
      <c r="O30" s="973"/>
      <c r="P30" s="978" t="s">
        <v>287</v>
      </c>
      <c r="Q30" s="986"/>
    </row>
    <row r="31" spans="1:25" s="46" customFormat="1" ht="48" customHeight="1" x14ac:dyDescent="0.35">
      <c r="B31" s="271"/>
      <c r="C31" s="105"/>
      <c r="D31" s="267" t="s">
        <v>6</v>
      </c>
      <c r="E31" s="368" t="s">
        <v>5</v>
      </c>
      <c r="F31" s="369" t="s">
        <v>6</v>
      </c>
      <c r="G31" s="368" t="s">
        <v>5</v>
      </c>
      <c r="H31" s="369" t="s">
        <v>6</v>
      </c>
      <c r="I31" s="368" t="s">
        <v>5</v>
      </c>
      <c r="J31" s="369" t="s">
        <v>6</v>
      </c>
      <c r="K31" s="368" t="s">
        <v>5</v>
      </c>
      <c r="L31" s="369" t="s">
        <v>6</v>
      </c>
      <c r="M31" s="368" t="s">
        <v>5</v>
      </c>
      <c r="N31" s="369" t="s">
        <v>6</v>
      </c>
      <c r="O31" s="368" t="s">
        <v>5</v>
      </c>
      <c r="P31" s="369" t="s">
        <v>6</v>
      </c>
      <c r="Q31" s="267" t="s">
        <v>5</v>
      </c>
    </row>
    <row r="32" spans="1:25" s="46" customFormat="1" ht="31" x14ac:dyDescent="0.35">
      <c r="B32" s="365"/>
      <c r="C32" s="370" t="s">
        <v>89</v>
      </c>
      <c r="D32" s="157"/>
      <c r="E32" s="158"/>
      <c r="F32" s="159"/>
      <c r="G32" s="160"/>
      <c r="H32" s="159"/>
      <c r="I32" s="160"/>
      <c r="J32" s="159"/>
      <c r="K32" s="160"/>
      <c r="L32" s="159"/>
      <c r="M32" s="160"/>
      <c r="N32" s="159"/>
      <c r="O32" s="160"/>
      <c r="P32" s="159"/>
      <c r="Q32" s="161"/>
    </row>
    <row r="33" spans="1:17" s="46" customFormat="1" ht="15.5" x14ac:dyDescent="0.35"/>
    <row r="34" spans="1:17" s="240" customFormat="1" ht="24" customHeight="1" x14ac:dyDescent="0.3">
      <c r="B34" s="261" t="s">
        <v>288</v>
      </c>
      <c r="C34" s="248"/>
      <c r="D34" s="248"/>
      <c r="E34" s="248"/>
      <c r="F34" s="248"/>
      <c r="G34" s="248"/>
      <c r="H34" s="248"/>
      <c r="I34" s="248"/>
      <c r="J34" s="248"/>
      <c r="K34" s="248"/>
      <c r="L34" s="248"/>
      <c r="M34" s="248"/>
      <c r="N34" s="248"/>
      <c r="O34" s="248"/>
      <c r="P34" s="248"/>
      <c r="Q34" s="248"/>
    </row>
    <row r="35" spans="1:17" s="46" customFormat="1" ht="30" customHeight="1" x14ac:dyDescent="0.35">
      <c r="B35" s="962" t="s">
        <v>289</v>
      </c>
      <c r="C35" s="963"/>
      <c r="D35" s="963"/>
      <c r="E35" s="963"/>
      <c r="F35" s="963"/>
      <c r="G35" s="963"/>
      <c r="H35" s="963"/>
      <c r="I35" s="963"/>
      <c r="J35" s="963"/>
      <c r="K35" s="963"/>
      <c r="L35" s="963"/>
      <c r="M35" s="963"/>
      <c r="N35" s="963"/>
      <c r="O35" s="963"/>
      <c r="P35" s="963"/>
      <c r="Q35" s="963"/>
    </row>
    <row r="36" spans="1:17" s="46" customFormat="1" ht="21" customHeight="1" x14ac:dyDescent="0.35">
      <c r="B36" s="119"/>
      <c r="D36" s="968" t="s">
        <v>235</v>
      </c>
      <c r="E36" s="961"/>
      <c r="F36" s="961"/>
      <c r="G36" s="961"/>
      <c r="H36" s="961"/>
      <c r="I36" s="961"/>
      <c r="J36" s="961"/>
      <c r="K36" s="961"/>
      <c r="L36" s="961"/>
      <c r="M36" s="961"/>
      <c r="N36" s="961"/>
      <c r="O36" s="961"/>
      <c r="P36" s="961"/>
      <c r="Q36" s="969"/>
    </row>
    <row r="37" spans="1:17" s="46" customFormat="1" ht="33" customHeight="1" x14ac:dyDescent="0.45">
      <c r="C37" s="105"/>
      <c r="D37" s="960" t="s">
        <v>290</v>
      </c>
      <c r="E37" s="961"/>
      <c r="F37" s="103" t="s">
        <v>291</v>
      </c>
      <c r="G37" s="103" t="s">
        <v>292</v>
      </c>
      <c r="H37" s="103" t="s">
        <v>293</v>
      </c>
      <c r="I37" s="103" t="s">
        <v>294</v>
      </c>
      <c r="J37" s="103" t="s">
        <v>295</v>
      </c>
      <c r="K37" s="103" t="s">
        <v>296</v>
      </c>
      <c r="L37" s="103" t="s">
        <v>297</v>
      </c>
      <c r="M37" s="103" t="s">
        <v>298</v>
      </c>
      <c r="N37" s="103" t="s">
        <v>299</v>
      </c>
      <c r="O37" s="103" t="s">
        <v>300</v>
      </c>
      <c r="P37" s="970" t="s">
        <v>301</v>
      </c>
      <c r="Q37" s="971"/>
    </row>
    <row r="38" spans="1:17" s="46" customFormat="1" ht="31" x14ac:dyDescent="0.35">
      <c r="C38" s="370" t="s">
        <v>89</v>
      </c>
      <c r="D38" s="974"/>
      <c r="E38" s="987"/>
      <c r="F38" s="156"/>
      <c r="G38" s="156"/>
      <c r="H38" s="156"/>
      <c r="I38" s="156"/>
      <c r="J38" s="156"/>
      <c r="K38" s="156"/>
      <c r="L38" s="156"/>
      <c r="M38" s="156"/>
      <c r="N38" s="156"/>
      <c r="O38" s="156"/>
      <c r="P38" s="976"/>
      <c r="Q38" s="977"/>
    </row>
    <row r="39" spans="1:17" s="46" customFormat="1" ht="15.5" x14ac:dyDescent="0.35">
      <c r="C39" s="104"/>
      <c r="D39" s="373"/>
      <c r="E39" s="373"/>
      <c r="F39" s="373"/>
      <c r="G39" s="373"/>
      <c r="H39" s="373"/>
      <c r="I39" s="373"/>
      <c r="J39" s="373"/>
      <c r="K39" s="373"/>
      <c r="L39" s="373"/>
      <c r="M39" s="374"/>
      <c r="N39" s="779"/>
      <c r="O39" s="779"/>
      <c r="P39" s="779"/>
      <c r="Q39" s="780"/>
    </row>
    <row r="40" spans="1:17" s="46" customFormat="1" ht="21" customHeight="1" x14ac:dyDescent="0.35">
      <c r="B40" s="375"/>
      <c r="D40" s="968" t="s">
        <v>248</v>
      </c>
      <c r="E40" s="961"/>
      <c r="F40" s="961"/>
      <c r="G40" s="961"/>
      <c r="H40" s="961"/>
      <c r="I40" s="961"/>
      <c r="J40" s="961"/>
      <c r="K40" s="961"/>
      <c r="L40" s="961"/>
      <c r="M40" s="961"/>
      <c r="N40" s="961"/>
      <c r="O40" s="961"/>
      <c r="P40" s="961"/>
      <c r="Q40" s="969"/>
    </row>
    <row r="41" spans="1:17" s="46" customFormat="1" ht="33" customHeight="1" x14ac:dyDescent="0.45">
      <c r="C41" s="105"/>
      <c r="D41" s="980" t="s">
        <v>290</v>
      </c>
      <c r="E41" s="981"/>
      <c r="F41" s="103" t="s">
        <v>291</v>
      </c>
      <c r="G41" s="103" t="s">
        <v>292</v>
      </c>
      <c r="H41" s="103" t="s">
        <v>293</v>
      </c>
      <c r="I41" s="103" t="s">
        <v>294</v>
      </c>
      <c r="J41" s="103" t="s">
        <v>295</v>
      </c>
      <c r="K41" s="103" t="s">
        <v>296</v>
      </c>
      <c r="L41" s="103" t="s">
        <v>297</v>
      </c>
      <c r="M41" s="103" t="s">
        <v>298</v>
      </c>
      <c r="N41" s="103" t="s">
        <v>299</v>
      </c>
      <c r="O41" s="103" t="s">
        <v>300</v>
      </c>
      <c r="P41" s="970" t="s">
        <v>301</v>
      </c>
      <c r="Q41" s="971"/>
    </row>
    <row r="42" spans="1:17" s="46" customFormat="1" ht="31" x14ac:dyDescent="0.35">
      <c r="C42" s="370" t="s">
        <v>89</v>
      </c>
      <c r="D42" s="974"/>
      <c r="E42" s="975"/>
      <c r="F42" s="156"/>
      <c r="G42" s="156"/>
      <c r="H42" s="156"/>
      <c r="I42" s="156"/>
      <c r="J42" s="156"/>
      <c r="K42" s="156"/>
      <c r="L42" s="156"/>
      <c r="M42" s="156"/>
      <c r="N42" s="156"/>
      <c r="O42" s="156"/>
      <c r="P42" s="976"/>
      <c r="Q42" s="977"/>
    </row>
    <row r="43" spans="1:17" s="46" customFormat="1" ht="15.5" x14ac:dyDescent="0.35">
      <c r="C43" s="66"/>
      <c r="D43" s="376"/>
      <c r="E43" s="376"/>
      <c r="F43" s="227"/>
      <c r="G43" s="227"/>
      <c r="H43" s="227"/>
      <c r="I43" s="227"/>
      <c r="J43" s="227"/>
      <c r="K43" s="227"/>
      <c r="L43" s="227"/>
      <c r="M43" s="227"/>
      <c r="N43" s="227"/>
      <c r="O43" s="372"/>
      <c r="P43" s="227"/>
      <c r="Q43" s="227"/>
    </row>
    <row r="44" spans="1:17" s="240" customFormat="1" ht="24" customHeight="1" x14ac:dyDescent="0.3">
      <c r="B44" s="261" t="s">
        <v>302</v>
      </c>
      <c r="C44" s="248"/>
      <c r="D44" s="248"/>
      <c r="E44" s="248"/>
      <c r="F44" s="248"/>
      <c r="G44" s="248"/>
      <c r="H44" s="248"/>
      <c r="I44" s="248"/>
      <c r="J44" s="248"/>
      <c r="K44" s="248"/>
      <c r="L44" s="248"/>
      <c r="M44" s="248"/>
      <c r="N44" s="248"/>
      <c r="O44" s="248"/>
      <c r="P44" s="248"/>
      <c r="Q44" s="248"/>
    </row>
    <row r="45" spans="1:17" s="46" customFormat="1" ht="18.649999999999999" customHeight="1" x14ac:dyDescent="0.35">
      <c r="A45" s="271"/>
      <c r="B45" s="149" t="s">
        <v>303</v>
      </c>
      <c r="D45" s="118"/>
      <c r="E45" s="778"/>
      <c r="F45" s="778"/>
      <c r="G45" s="778"/>
      <c r="H45" s="778"/>
      <c r="I45" s="778"/>
      <c r="J45" s="778"/>
      <c r="K45" s="778"/>
      <c r="L45" s="778"/>
      <c r="M45" s="778"/>
      <c r="N45" s="778"/>
      <c r="O45" s="778"/>
      <c r="P45" s="778"/>
      <c r="Q45" s="778"/>
    </row>
    <row r="46" spans="1:17" s="46" customFormat="1" ht="33" customHeight="1" x14ac:dyDescent="0.35">
      <c r="A46" s="271"/>
      <c r="B46" s="271"/>
      <c r="C46" s="271"/>
      <c r="D46" s="967" t="s">
        <v>304</v>
      </c>
      <c r="E46" s="979"/>
      <c r="F46" s="979"/>
      <c r="G46" s="979"/>
      <c r="H46" s="979"/>
      <c r="I46" s="979"/>
      <c r="J46" s="979"/>
      <c r="K46" s="979"/>
      <c r="L46" s="967" t="s">
        <v>305</v>
      </c>
      <c r="M46" s="967"/>
      <c r="N46" s="967"/>
      <c r="O46" s="967"/>
      <c r="P46" s="967"/>
      <c r="Q46" s="967"/>
    </row>
    <row r="47" spans="1:17" s="46" customFormat="1" ht="31" x14ac:dyDescent="0.35">
      <c r="A47" s="271"/>
      <c r="B47" s="271"/>
      <c r="C47" s="370" t="s">
        <v>89</v>
      </c>
      <c r="D47" s="988"/>
      <c r="E47" s="989"/>
      <c r="F47" s="989"/>
      <c r="G47" s="989"/>
      <c r="H47" s="989"/>
      <c r="I47" s="989"/>
      <c r="J47" s="989"/>
      <c r="K47" s="990"/>
      <c r="L47" s="988"/>
      <c r="M47" s="989"/>
      <c r="N47" s="989"/>
      <c r="O47" s="989"/>
      <c r="P47" s="989"/>
      <c r="Q47" s="990"/>
    </row>
    <row r="48" spans="1:17" x14ac:dyDescent="0.25"/>
    <row r="49" spans="1:17" s="781" customFormat="1" ht="18" x14ac:dyDescent="0.3">
      <c r="A49" s="237" t="s">
        <v>90</v>
      </c>
      <c r="B49" s="366"/>
      <c r="C49" s="366"/>
      <c r="D49" s="361" t="s">
        <v>233</v>
      </c>
      <c r="E49" s="367" t="str">
        <f>IF(ISBLANK('2. Wafer Tracking'!C11), "", '2. Wafer Tracking'!C11)</f>
        <v/>
      </c>
      <c r="F49" s="363" t="s">
        <v>234</v>
      </c>
      <c r="G49" s="367" t="str">
        <f>IF(ISBLANK('2. Wafer Tracking'!G11), "", '2. Wafer Tracking'!G11)</f>
        <v/>
      </c>
      <c r="H49" s="366"/>
      <c r="I49" s="366"/>
      <c r="J49" s="366"/>
      <c r="K49" s="366"/>
      <c r="L49" s="366"/>
      <c r="M49" s="366"/>
      <c r="N49" s="366"/>
      <c r="O49" s="366"/>
      <c r="P49" s="366"/>
      <c r="Q49" s="366"/>
    </row>
    <row r="50" spans="1:17" s="240" customFormat="1" ht="24" customHeight="1" x14ac:dyDescent="0.3">
      <c r="B50" s="261" t="s">
        <v>280</v>
      </c>
      <c r="C50" s="248"/>
      <c r="D50" s="248"/>
      <c r="E50" s="248"/>
      <c r="F50" s="248"/>
      <c r="G50" s="248"/>
      <c r="H50" s="248"/>
      <c r="I50" s="248"/>
      <c r="J50" s="248"/>
      <c r="K50" s="248"/>
      <c r="L50" s="248"/>
      <c r="M50" s="248"/>
      <c r="N50" s="248"/>
      <c r="O50" s="248"/>
      <c r="P50" s="248"/>
      <c r="Q50" s="248"/>
    </row>
    <row r="51" spans="1:17" s="46" customFormat="1" ht="48" customHeight="1" x14ac:dyDescent="0.35">
      <c r="A51" s="77"/>
      <c r="B51" s="377"/>
      <c r="C51" s="77"/>
      <c r="D51" s="972" t="s">
        <v>281</v>
      </c>
      <c r="E51" s="973"/>
      <c r="F51" s="978" t="s">
        <v>282</v>
      </c>
      <c r="G51" s="973"/>
      <c r="H51" s="978" t="s">
        <v>283</v>
      </c>
      <c r="I51" s="973"/>
      <c r="J51" s="978" t="s">
        <v>284</v>
      </c>
      <c r="K51" s="973"/>
      <c r="L51" s="978" t="s">
        <v>285</v>
      </c>
      <c r="M51" s="973"/>
      <c r="N51" s="978" t="s">
        <v>286</v>
      </c>
      <c r="O51" s="973"/>
      <c r="P51" s="978" t="s">
        <v>287</v>
      </c>
      <c r="Q51" s="986"/>
    </row>
    <row r="52" spans="1:17" s="46" customFormat="1" ht="48" customHeight="1" x14ac:dyDescent="0.35">
      <c r="B52" s="271"/>
      <c r="C52" s="105"/>
      <c r="D52" s="267" t="s">
        <v>6</v>
      </c>
      <c r="E52" s="368" t="s">
        <v>5</v>
      </c>
      <c r="F52" s="369" t="s">
        <v>6</v>
      </c>
      <c r="G52" s="368" t="s">
        <v>5</v>
      </c>
      <c r="H52" s="369" t="s">
        <v>6</v>
      </c>
      <c r="I52" s="368" t="s">
        <v>5</v>
      </c>
      <c r="J52" s="369" t="s">
        <v>6</v>
      </c>
      <c r="K52" s="368" t="s">
        <v>5</v>
      </c>
      <c r="L52" s="369" t="s">
        <v>6</v>
      </c>
      <c r="M52" s="368" t="s">
        <v>5</v>
      </c>
      <c r="N52" s="369" t="s">
        <v>6</v>
      </c>
      <c r="O52" s="368" t="s">
        <v>5</v>
      </c>
      <c r="P52" s="369" t="s">
        <v>6</v>
      </c>
      <c r="Q52" s="267" t="s">
        <v>5</v>
      </c>
    </row>
    <row r="53" spans="1:17" s="46" customFormat="1" ht="31" x14ac:dyDescent="0.35">
      <c r="B53" s="365"/>
      <c r="C53" s="370" t="s">
        <v>90</v>
      </c>
      <c r="D53" s="157"/>
      <c r="E53" s="158"/>
      <c r="F53" s="159"/>
      <c r="G53" s="160"/>
      <c r="H53" s="159"/>
      <c r="I53" s="160"/>
      <c r="J53" s="159"/>
      <c r="K53" s="160"/>
      <c r="L53" s="159"/>
      <c r="M53" s="160"/>
      <c r="N53" s="159"/>
      <c r="O53" s="160"/>
      <c r="P53" s="159"/>
      <c r="Q53" s="161"/>
    </row>
    <row r="54" spans="1:17" s="46" customFormat="1" ht="15.5" x14ac:dyDescent="0.35"/>
    <row r="55" spans="1:17" s="240" customFormat="1" ht="24" customHeight="1" x14ac:dyDescent="0.3">
      <c r="B55" s="261" t="s">
        <v>288</v>
      </c>
      <c r="C55" s="248"/>
      <c r="D55" s="248"/>
      <c r="E55" s="248"/>
      <c r="F55" s="248"/>
      <c r="G55" s="248"/>
      <c r="H55" s="248"/>
      <c r="I55" s="248"/>
      <c r="J55" s="248"/>
      <c r="K55" s="248"/>
      <c r="L55" s="248"/>
      <c r="M55" s="248"/>
      <c r="N55" s="248"/>
      <c r="O55" s="248"/>
      <c r="P55" s="248"/>
      <c r="Q55" s="248"/>
    </row>
    <row r="56" spans="1:17" s="46" customFormat="1" ht="30" customHeight="1" x14ac:dyDescent="0.35">
      <c r="B56" s="962" t="s">
        <v>289</v>
      </c>
      <c r="C56" s="963"/>
      <c r="D56" s="963"/>
      <c r="E56" s="963"/>
      <c r="F56" s="963"/>
      <c r="G56" s="963"/>
      <c r="H56" s="963"/>
      <c r="I56" s="963"/>
      <c r="J56" s="963"/>
      <c r="K56" s="963"/>
      <c r="L56" s="963"/>
      <c r="M56" s="963"/>
      <c r="N56" s="963"/>
      <c r="O56" s="963"/>
      <c r="P56" s="963"/>
      <c r="Q56" s="963"/>
    </row>
    <row r="57" spans="1:17" s="46" customFormat="1" ht="21" customHeight="1" x14ac:dyDescent="0.35">
      <c r="B57" s="119"/>
      <c r="D57" s="968" t="s">
        <v>235</v>
      </c>
      <c r="E57" s="961"/>
      <c r="F57" s="961"/>
      <c r="G57" s="961"/>
      <c r="H57" s="961"/>
      <c r="I57" s="961"/>
      <c r="J57" s="961"/>
      <c r="K57" s="961"/>
      <c r="L57" s="961"/>
      <c r="M57" s="961"/>
      <c r="N57" s="961"/>
      <c r="O57" s="961"/>
      <c r="P57" s="961"/>
      <c r="Q57" s="969"/>
    </row>
    <row r="58" spans="1:17" s="46" customFormat="1" ht="33" customHeight="1" x14ac:dyDescent="0.45">
      <c r="C58" s="105"/>
      <c r="D58" s="960" t="s">
        <v>290</v>
      </c>
      <c r="E58" s="961"/>
      <c r="F58" s="103" t="s">
        <v>291</v>
      </c>
      <c r="G58" s="103" t="s">
        <v>292</v>
      </c>
      <c r="H58" s="103" t="s">
        <v>293</v>
      </c>
      <c r="I58" s="103" t="s">
        <v>294</v>
      </c>
      <c r="J58" s="103" t="s">
        <v>295</v>
      </c>
      <c r="K58" s="103" t="s">
        <v>296</v>
      </c>
      <c r="L58" s="103" t="s">
        <v>297</v>
      </c>
      <c r="M58" s="103" t="s">
        <v>298</v>
      </c>
      <c r="N58" s="103" t="s">
        <v>299</v>
      </c>
      <c r="O58" s="103" t="s">
        <v>300</v>
      </c>
      <c r="P58" s="970" t="s">
        <v>301</v>
      </c>
      <c r="Q58" s="971"/>
    </row>
    <row r="59" spans="1:17" s="46" customFormat="1" ht="31" x14ac:dyDescent="0.35">
      <c r="C59" s="370" t="s">
        <v>90</v>
      </c>
      <c r="D59" s="974"/>
      <c r="E59" s="987"/>
      <c r="F59" s="156"/>
      <c r="G59" s="156"/>
      <c r="H59" s="156"/>
      <c r="I59" s="156"/>
      <c r="J59" s="156"/>
      <c r="K59" s="156"/>
      <c r="L59" s="156"/>
      <c r="M59" s="156"/>
      <c r="N59" s="156"/>
      <c r="O59" s="156"/>
      <c r="P59" s="976"/>
      <c r="Q59" s="977"/>
    </row>
    <row r="60" spans="1:17" s="46" customFormat="1" ht="15.5" x14ac:dyDescent="0.35">
      <c r="C60" s="104"/>
      <c r="D60" s="373"/>
      <c r="E60" s="373"/>
      <c r="F60" s="373"/>
      <c r="G60" s="373"/>
      <c r="H60" s="373"/>
      <c r="I60" s="373"/>
      <c r="J60" s="373"/>
      <c r="K60" s="373"/>
      <c r="L60" s="373"/>
      <c r="M60" s="374"/>
      <c r="N60" s="779"/>
      <c r="O60" s="779"/>
      <c r="P60" s="779"/>
      <c r="Q60" s="780"/>
    </row>
    <row r="61" spans="1:17" s="46" customFormat="1" ht="21" customHeight="1" x14ac:dyDescent="0.35">
      <c r="B61" s="375"/>
      <c r="D61" s="968" t="s">
        <v>248</v>
      </c>
      <c r="E61" s="961"/>
      <c r="F61" s="961"/>
      <c r="G61" s="961"/>
      <c r="H61" s="961"/>
      <c r="I61" s="961"/>
      <c r="J61" s="961"/>
      <c r="K61" s="961"/>
      <c r="L61" s="961"/>
      <c r="M61" s="961"/>
      <c r="N61" s="961"/>
      <c r="O61" s="961"/>
      <c r="P61" s="961"/>
      <c r="Q61" s="969"/>
    </row>
    <row r="62" spans="1:17" s="46" customFormat="1" ht="33" customHeight="1" x14ac:dyDescent="0.45">
      <c r="C62" s="105"/>
      <c r="D62" s="980" t="s">
        <v>290</v>
      </c>
      <c r="E62" s="981"/>
      <c r="F62" s="103" t="s">
        <v>291</v>
      </c>
      <c r="G62" s="103" t="s">
        <v>292</v>
      </c>
      <c r="H62" s="103" t="s">
        <v>293</v>
      </c>
      <c r="I62" s="103" t="s">
        <v>294</v>
      </c>
      <c r="J62" s="103" t="s">
        <v>295</v>
      </c>
      <c r="K62" s="103" t="s">
        <v>296</v>
      </c>
      <c r="L62" s="103" t="s">
        <v>297</v>
      </c>
      <c r="M62" s="103" t="s">
        <v>298</v>
      </c>
      <c r="N62" s="103" t="s">
        <v>299</v>
      </c>
      <c r="O62" s="103" t="s">
        <v>300</v>
      </c>
      <c r="P62" s="970" t="s">
        <v>301</v>
      </c>
      <c r="Q62" s="971"/>
    </row>
    <row r="63" spans="1:17" s="46" customFormat="1" ht="31" x14ac:dyDescent="0.35">
      <c r="C63" s="370" t="s">
        <v>90</v>
      </c>
      <c r="D63" s="974"/>
      <c r="E63" s="975"/>
      <c r="F63" s="156"/>
      <c r="G63" s="156"/>
      <c r="H63" s="156"/>
      <c r="I63" s="156"/>
      <c r="J63" s="156"/>
      <c r="K63" s="156"/>
      <c r="L63" s="156"/>
      <c r="M63" s="156"/>
      <c r="N63" s="156"/>
      <c r="O63" s="156"/>
      <c r="P63" s="976"/>
      <c r="Q63" s="977"/>
    </row>
    <row r="64" spans="1:17" s="46" customFormat="1" ht="15.5" x14ac:dyDescent="0.35">
      <c r="C64" s="66"/>
      <c r="D64" s="376"/>
      <c r="E64" s="376"/>
      <c r="F64" s="227"/>
      <c r="G64" s="227"/>
      <c r="H64" s="227"/>
      <c r="I64" s="227"/>
      <c r="J64" s="227"/>
      <c r="K64" s="227"/>
      <c r="L64" s="227"/>
      <c r="M64" s="227"/>
      <c r="N64" s="227"/>
      <c r="O64" s="372"/>
      <c r="P64" s="227"/>
      <c r="Q64" s="227"/>
    </row>
    <row r="65" spans="1:17" s="240" customFormat="1" ht="24" customHeight="1" x14ac:dyDescent="0.3">
      <c r="B65" s="261" t="s">
        <v>302</v>
      </c>
      <c r="C65" s="248"/>
      <c r="D65" s="248"/>
      <c r="E65" s="248"/>
      <c r="F65" s="248"/>
      <c r="G65" s="248"/>
      <c r="H65" s="248"/>
      <c r="I65" s="248"/>
      <c r="J65" s="248"/>
      <c r="K65" s="248"/>
      <c r="L65" s="248"/>
      <c r="M65" s="248"/>
      <c r="N65" s="248"/>
      <c r="O65" s="248"/>
      <c r="P65" s="248"/>
      <c r="Q65" s="248"/>
    </row>
    <row r="66" spans="1:17" s="46" customFormat="1" ht="18.649999999999999" customHeight="1" x14ac:dyDescent="0.35">
      <c r="A66" s="271"/>
      <c r="B66" s="149" t="s">
        <v>303</v>
      </c>
      <c r="D66" s="118"/>
      <c r="E66" s="778"/>
      <c r="F66" s="778"/>
      <c r="G66" s="778"/>
      <c r="H66" s="778"/>
      <c r="I66" s="778"/>
      <c r="J66" s="778"/>
      <c r="K66" s="778"/>
      <c r="L66" s="778"/>
      <c r="M66" s="778"/>
      <c r="N66" s="778"/>
      <c r="O66" s="778"/>
      <c r="P66" s="778"/>
      <c r="Q66" s="778"/>
    </row>
    <row r="67" spans="1:17" s="46" customFormat="1" ht="33" customHeight="1" x14ac:dyDescent="0.35">
      <c r="A67" s="271"/>
      <c r="B67" s="271"/>
      <c r="C67" s="271"/>
      <c r="D67" s="967" t="s">
        <v>304</v>
      </c>
      <c r="E67" s="979"/>
      <c r="F67" s="979"/>
      <c r="G67" s="979"/>
      <c r="H67" s="979"/>
      <c r="I67" s="979"/>
      <c r="J67" s="979"/>
      <c r="K67" s="979"/>
      <c r="L67" s="967" t="s">
        <v>305</v>
      </c>
      <c r="M67" s="967"/>
      <c r="N67" s="967"/>
      <c r="O67" s="967"/>
      <c r="P67" s="967"/>
      <c r="Q67" s="967"/>
    </row>
    <row r="68" spans="1:17" s="46" customFormat="1" ht="31" x14ac:dyDescent="0.35">
      <c r="A68" s="271"/>
      <c r="B68" s="271"/>
      <c r="C68" s="370" t="s">
        <v>90</v>
      </c>
      <c r="D68" s="992"/>
      <c r="E68" s="993"/>
      <c r="F68" s="993"/>
      <c r="G68" s="993"/>
      <c r="H68" s="993"/>
      <c r="I68" s="993"/>
      <c r="J68" s="993"/>
      <c r="K68" s="994"/>
      <c r="L68" s="992"/>
      <c r="M68" s="993"/>
      <c r="N68" s="993"/>
      <c r="O68" s="993"/>
      <c r="P68" s="993"/>
      <c r="Q68" s="994"/>
    </row>
    <row r="69" spans="1:17" x14ac:dyDescent="0.25"/>
    <row r="70" spans="1:17" s="781" customFormat="1" ht="18" x14ac:dyDescent="0.3">
      <c r="A70" s="237" t="s">
        <v>91</v>
      </c>
      <c r="B70" s="366"/>
      <c r="C70" s="366"/>
      <c r="D70" s="361" t="s">
        <v>233</v>
      </c>
      <c r="E70" s="367" t="str">
        <f>IF(ISBLANK('2. Wafer Tracking'!C12), "", '2. Wafer Tracking'!C12)</f>
        <v/>
      </c>
      <c r="F70" s="363" t="s">
        <v>234</v>
      </c>
      <c r="G70" s="367" t="str">
        <f>IF(ISBLANK('2. Wafer Tracking'!G12), "", '2. Wafer Tracking'!G12)</f>
        <v/>
      </c>
      <c r="H70" s="366"/>
      <c r="I70" s="366"/>
      <c r="J70" s="366"/>
      <c r="K70" s="366"/>
      <c r="L70" s="366"/>
      <c r="M70" s="366"/>
      <c r="N70" s="366"/>
      <c r="O70" s="366"/>
      <c r="P70" s="366"/>
      <c r="Q70" s="366"/>
    </row>
    <row r="71" spans="1:17" s="240" customFormat="1" ht="24" customHeight="1" x14ac:dyDescent="0.3">
      <c r="B71" s="261" t="s">
        <v>280</v>
      </c>
      <c r="C71" s="248"/>
      <c r="D71" s="248"/>
      <c r="E71" s="248"/>
      <c r="F71" s="248"/>
      <c r="G71" s="248"/>
      <c r="H71" s="248"/>
      <c r="I71" s="248"/>
      <c r="J71" s="248"/>
      <c r="K71" s="248"/>
      <c r="L71" s="248"/>
      <c r="M71" s="248"/>
      <c r="N71" s="248"/>
      <c r="O71" s="248"/>
      <c r="P71" s="248"/>
      <c r="Q71" s="248"/>
    </row>
    <row r="72" spans="1:17" s="46" customFormat="1" ht="49" customHeight="1" x14ac:dyDescent="0.35">
      <c r="A72" s="77"/>
      <c r="B72" s="377"/>
      <c r="C72" s="77"/>
      <c r="D72" s="972" t="s">
        <v>281</v>
      </c>
      <c r="E72" s="973"/>
      <c r="F72" s="978" t="s">
        <v>282</v>
      </c>
      <c r="G72" s="973"/>
      <c r="H72" s="978" t="s">
        <v>283</v>
      </c>
      <c r="I72" s="973"/>
      <c r="J72" s="978" t="s">
        <v>284</v>
      </c>
      <c r="K72" s="973"/>
      <c r="L72" s="978" t="s">
        <v>285</v>
      </c>
      <c r="M72" s="973"/>
      <c r="N72" s="978" t="s">
        <v>286</v>
      </c>
      <c r="O72" s="973"/>
      <c r="P72" s="978" t="s">
        <v>287</v>
      </c>
      <c r="Q72" s="986"/>
    </row>
    <row r="73" spans="1:17" s="46" customFormat="1" ht="48" customHeight="1" x14ac:dyDescent="0.35">
      <c r="B73" s="271"/>
      <c r="C73" s="105"/>
      <c r="D73" s="267" t="s">
        <v>6</v>
      </c>
      <c r="E73" s="368" t="s">
        <v>5</v>
      </c>
      <c r="F73" s="369" t="s">
        <v>6</v>
      </c>
      <c r="G73" s="368" t="s">
        <v>5</v>
      </c>
      <c r="H73" s="369" t="s">
        <v>6</v>
      </c>
      <c r="I73" s="368" t="s">
        <v>5</v>
      </c>
      <c r="J73" s="369" t="s">
        <v>6</v>
      </c>
      <c r="K73" s="368" t="s">
        <v>5</v>
      </c>
      <c r="L73" s="369" t="s">
        <v>6</v>
      </c>
      <c r="M73" s="368" t="s">
        <v>5</v>
      </c>
      <c r="N73" s="369" t="s">
        <v>6</v>
      </c>
      <c r="O73" s="368" t="s">
        <v>5</v>
      </c>
      <c r="P73" s="369" t="s">
        <v>6</v>
      </c>
      <c r="Q73" s="267" t="s">
        <v>5</v>
      </c>
    </row>
    <row r="74" spans="1:17" s="46" customFormat="1" ht="31" x14ac:dyDescent="0.35">
      <c r="B74" s="365"/>
      <c r="C74" s="370" t="s">
        <v>91</v>
      </c>
      <c r="D74" s="157"/>
      <c r="E74" s="158"/>
      <c r="F74" s="159"/>
      <c r="G74" s="160"/>
      <c r="H74" s="159"/>
      <c r="I74" s="160"/>
      <c r="J74" s="159"/>
      <c r="K74" s="160"/>
      <c r="L74" s="159"/>
      <c r="M74" s="160"/>
      <c r="N74" s="159"/>
      <c r="O74" s="160"/>
      <c r="P74" s="159"/>
      <c r="Q74" s="161"/>
    </row>
    <row r="75" spans="1:17" s="46" customFormat="1" ht="15.5" x14ac:dyDescent="0.35"/>
    <row r="76" spans="1:17" s="240" customFormat="1" ht="24" customHeight="1" x14ac:dyDescent="0.3">
      <c r="B76" s="261" t="s">
        <v>288</v>
      </c>
      <c r="C76" s="248"/>
      <c r="D76" s="248"/>
      <c r="E76" s="248"/>
      <c r="F76" s="248"/>
      <c r="G76" s="248"/>
      <c r="H76" s="248"/>
      <c r="I76" s="248"/>
      <c r="J76" s="248"/>
      <c r="K76" s="248"/>
      <c r="L76" s="248"/>
      <c r="M76" s="248"/>
      <c r="N76" s="248"/>
      <c r="O76" s="248"/>
      <c r="P76" s="248"/>
      <c r="Q76" s="248"/>
    </row>
    <row r="77" spans="1:17" s="46" customFormat="1" ht="35.25" customHeight="1" x14ac:dyDescent="0.35">
      <c r="B77" s="962" t="s">
        <v>289</v>
      </c>
      <c r="C77" s="963"/>
      <c r="D77" s="963"/>
      <c r="E77" s="963"/>
      <c r="F77" s="963"/>
      <c r="G77" s="963"/>
      <c r="H77" s="963"/>
      <c r="I77" s="963"/>
      <c r="J77" s="963"/>
      <c r="K77" s="963"/>
      <c r="L77" s="963"/>
      <c r="M77" s="963"/>
      <c r="N77" s="963"/>
      <c r="O77" s="963"/>
      <c r="P77" s="963"/>
      <c r="Q77" s="963"/>
    </row>
    <row r="78" spans="1:17" s="46" customFormat="1" ht="21" customHeight="1" x14ac:dyDescent="0.35">
      <c r="B78" s="119"/>
      <c r="D78" s="968" t="s">
        <v>235</v>
      </c>
      <c r="E78" s="961"/>
      <c r="F78" s="961"/>
      <c r="G78" s="961"/>
      <c r="H78" s="961"/>
      <c r="I78" s="961"/>
      <c r="J78" s="961"/>
      <c r="K78" s="961"/>
      <c r="L78" s="961"/>
      <c r="M78" s="961"/>
      <c r="N78" s="961"/>
      <c r="O78" s="961"/>
      <c r="P78" s="961"/>
      <c r="Q78" s="969"/>
    </row>
    <row r="79" spans="1:17" s="46" customFormat="1" ht="33" customHeight="1" x14ac:dyDescent="0.45">
      <c r="C79" s="105"/>
      <c r="D79" s="980" t="s">
        <v>290</v>
      </c>
      <c r="E79" s="991"/>
      <c r="F79" s="103" t="s">
        <v>291</v>
      </c>
      <c r="G79" s="103" t="s">
        <v>292</v>
      </c>
      <c r="H79" s="103" t="s">
        <v>293</v>
      </c>
      <c r="I79" s="103" t="s">
        <v>294</v>
      </c>
      <c r="J79" s="103" t="s">
        <v>295</v>
      </c>
      <c r="K79" s="103" t="s">
        <v>296</v>
      </c>
      <c r="L79" s="103" t="s">
        <v>297</v>
      </c>
      <c r="M79" s="103" t="s">
        <v>298</v>
      </c>
      <c r="N79" s="103" t="s">
        <v>299</v>
      </c>
      <c r="O79" s="103" t="s">
        <v>300</v>
      </c>
      <c r="P79" s="970" t="s">
        <v>301</v>
      </c>
      <c r="Q79" s="971"/>
    </row>
    <row r="80" spans="1:17" s="46" customFormat="1" ht="31" x14ac:dyDescent="0.35">
      <c r="C80" s="370" t="s">
        <v>91</v>
      </c>
      <c r="D80" s="974"/>
      <c r="E80" s="987"/>
      <c r="F80" s="156"/>
      <c r="G80" s="156"/>
      <c r="H80" s="156"/>
      <c r="I80" s="156"/>
      <c r="J80" s="156"/>
      <c r="K80" s="156"/>
      <c r="L80" s="156"/>
      <c r="M80" s="156"/>
      <c r="N80" s="156"/>
      <c r="O80" s="156"/>
      <c r="P80" s="976"/>
      <c r="Q80" s="977"/>
    </row>
    <row r="81" spans="1:17" s="46" customFormat="1" ht="15.5" x14ac:dyDescent="0.35">
      <c r="C81" s="104"/>
      <c r="D81" s="373"/>
      <c r="E81" s="373"/>
      <c r="F81" s="373"/>
      <c r="G81" s="373"/>
      <c r="H81" s="373"/>
      <c r="I81" s="373"/>
      <c r="J81" s="373"/>
      <c r="K81" s="373"/>
      <c r="L81" s="373"/>
      <c r="M81" s="374"/>
      <c r="N81" s="779"/>
      <c r="O81" s="779"/>
      <c r="P81" s="779"/>
      <c r="Q81" s="780"/>
    </row>
    <row r="82" spans="1:17" s="46" customFormat="1" ht="21" customHeight="1" x14ac:dyDescent="0.35">
      <c r="B82" s="375"/>
      <c r="D82" s="968" t="s">
        <v>248</v>
      </c>
      <c r="E82" s="961"/>
      <c r="F82" s="961"/>
      <c r="G82" s="961"/>
      <c r="H82" s="961"/>
      <c r="I82" s="961"/>
      <c r="J82" s="961"/>
      <c r="K82" s="961"/>
      <c r="L82" s="961"/>
      <c r="M82" s="961"/>
      <c r="N82" s="961"/>
      <c r="O82" s="961"/>
      <c r="P82" s="961"/>
      <c r="Q82" s="969"/>
    </row>
    <row r="83" spans="1:17" s="46" customFormat="1" ht="33" customHeight="1" x14ac:dyDescent="0.45">
      <c r="C83" s="105"/>
      <c r="D83" s="980" t="s">
        <v>290</v>
      </c>
      <c r="E83" s="981"/>
      <c r="F83" s="103" t="s">
        <v>291</v>
      </c>
      <c r="G83" s="103" t="s">
        <v>292</v>
      </c>
      <c r="H83" s="103" t="s">
        <v>293</v>
      </c>
      <c r="I83" s="103" t="s">
        <v>294</v>
      </c>
      <c r="J83" s="103" t="s">
        <v>295</v>
      </c>
      <c r="K83" s="103" t="s">
        <v>296</v>
      </c>
      <c r="L83" s="103" t="s">
        <v>297</v>
      </c>
      <c r="M83" s="103" t="s">
        <v>298</v>
      </c>
      <c r="N83" s="103" t="s">
        <v>299</v>
      </c>
      <c r="O83" s="103" t="s">
        <v>300</v>
      </c>
      <c r="P83" s="970" t="s">
        <v>301</v>
      </c>
      <c r="Q83" s="971"/>
    </row>
    <row r="84" spans="1:17" s="46" customFormat="1" ht="31" x14ac:dyDescent="0.35">
      <c r="C84" s="370" t="s">
        <v>91</v>
      </c>
      <c r="D84" s="974"/>
      <c r="E84" s="975"/>
      <c r="F84" s="156"/>
      <c r="G84" s="156"/>
      <c r="H84" s="156"/>
      <c r="I84" s="156"/>
      <c r="J84" s="156"/>
      <c r="K84" s="156"/>
      <c r="L84" s="156"/>
      <c r="M84" s="156"/>
      <c r="N84" s="156"/>
      <c r="O84" s="156"/>
      <c r="P84" s="976"/>
      <c r="Q84" s="977"/>
    </row>
    <row r="85" spans="1:17" s="46" customFormat="1" ht="15.5" x14ac:dyDescent="0.35">
      <c r="N85" s="268"/>
    </row>
    <row r="86" spans="1:17" s="240" customFormat="1" ht="24" customHeight="1" x14ac:dyDescent="0.3">
      <c r="B86" s="261" t="s">
        <v>302</v>
      </c>
      <c r="C86" s="248"/>
      <c r="D86" s="248"/>
      <c r="E86" s="248"/>
      <c r="F86" s="248"/>
      <c r="G86" s="248"/>
      <c r="H86" s="248"/>
      <c r="I86" s="248"/>
      <c r="J86" s="248"/>
      <c r="K86" s="248"/>
      <c r="L86" s="248"/>
      <c r="M86" s="248"/>
      <c r="N86" s="248"/>
      <c r="O86" s="248"/>
      <c r="P86" s="248"/>
      <c r="Q86" s="248"/>
    </row>
    <row r="87" spans="1:17" s="46" customFormat="1" ht="18.649999999999999" customHeight="1" x14ac:dyDescent="0.35">
      <c r="A87" s="271"/>
      <c r="B87" s="149" t="s">
        <v>303</v>
      </c>
      <c r="D87" s="118"/>
      <c r="E87" s="778"/>
      <c r="F87" s="778"/>
      <c r="G87" s="778"/>
      <c r="H87" s="778"/>
      <c r="I87" s="778"/>
      <c r="J87" s="778"/>
      <c r="K87" s="778"/>
      <c r="L87" s="778"/>
      <c r="M87" s="778"/>
      <c r="N87" s="778"/>
      <c r="O87" s="778"/>
      <c r="P87" s="778"/>
      <c r="Q87" s="778"/>
    </row>
    <row r="88" spans="1:17" s="46" customFormat="1" ht="33" customHeight="1" x14ac:dyDescent="0.35">
      <c r="A88" s="271"/>
      <c r="B88" s="271"/>
      <c r="C88" s="271"/>
      <c r="D88" s="967" t="s">
        <v>304</v>
      </c>
      <c r="E88" s="979"/>
      <c r="F88" s="979"/>
      <c r="G88" s="979"/>
      <c r="H88" s="979"/>
      <c r="I88" s="979"/>
      <c r="J88" s="979"/>
      <c r="K88" s="979"/>
      <c r="L88" s="967" t="s">
        <v>305</v>
      </c>
      <c r="M88" s="967"/>
      <c r="N88" s="967"/>
      <c r="O88" s="967"/>
      <c r="P88" s="967"/>
      <c r="Q88" s="967"/>
    </row>
    <row r="89" spans="1:17" s="46" customFormat="1" ht="31" x14ac:dyDescent="0.35">
      <c r="A89" s="271"/>
      <c r="B89" s="271"/>
      <c r="C89" s="370" t="s">
        <v>91</v>
      </c>
      <c r="D89" s="964"/>
      <c r="E89" s="995"/>
      <c r="F89" s="995"/>
      <c r="G89" s="995"/>
      <c r="H89" s="995"/>
      <c r="I89" s="995"/>
      <c r="J89" s="995"/>
      <c r="K89" s="996"/>
      <c r="L89" s="964"/>
      <c r="M89" s="995"/>
      <c r="N89" s="995"/>
      <c r="O89" s="995"/>
      <c r="P89" s="995"/>
      <c r="Q89" s="996"/>
    </row>
    <row r="92" spans="1:17" ht="15.5" hidden="1" x14ac:dyDescent="0.35">
      <c r="A92" s="39"/>
      <c r="B92" s="41"/>
      <c r="C92" s="41"/>
      <c r="D92" s="41"/>
      <c r="E92" s="41"/>
      <c r="F92" s="57"/>
      <c r="G92" s="41"/>
      <c r="H92" s="41"/>
      <c r="I92" s="41"/>
      <c r="J92" s="41"/>
      <c r="K92" s="41"/>
      <c r="L92" s="41"/>
      <c r="M92" s="41"/>
      <c r="N92" s="41"/>
      <c r="O92" s="41"/>
      <c r="P92" s="41"/>
      <c r="Q92" s="41"/>
    </row>
    <row r="93" spans="1:17" ht="13" hidden="1" x14ac:dyDescent="0.3">
      <c r="B93" s="53"/>
    </row>
    <row r="94" spans="1:17" hidden="1" x14ac:dyDescent="0.25">
      <c r="B94" s="61"/>
      <c r="C94" s="87"/>
      <c r="D94" s="112"/>
      <c r="E94" s="112"/>
      <c r="F94" s="112"/>
      <c r="G94" s="112"/>
      <c r="H94" s="112"/>
      <c r="I94" s="112"/>
      <c r="J94" s="112"/>
      <c r="K94" s="112"/>
      <c r="L94" s="112"/>
      <c r="M94" s="112"/>
      <c r="N94" s="112"/>
      <c r="O94" s="112"/>
      <c r="P94" s="112"/>
      <c r="Q94" s="112"/>
    </row>
    <row r="95" spans="1:17" ht="13" hidden="1" x14ac:dyDescent="0.3">
      <c r="B95" s="49"/>
      <c r="C95" s="87"/>
      <c r="D95" s="113"/>
      <c r="E95" s="113"/>
      <c r="F95" s="114"/>
      <c r="G95" s="113"/>
      <c r="H95" s="114"/>
      <c r="I95" s="113"/>
      <c r="J95" s="114"/>
      <c r="K95" s="113"/>
      <c r="L95" s="114"/>
      <c r="M95" s="113"/>
      <c r="N95" s="114"/>
      <c r="O95" s="113"/>
      <c r="P95" s="114"/>
      <c r="Q95" s="113"/>
    </row>
    <row r="96" spans="1:17" hidden="1" x14ac:dyDescent="0.25">
      <c r="B96" s="61"/>
      <c r="C96" s="87"/>
      <c r="D96" s="113"/>
      <c r="E96" s="113"/>
      <c r="F96" s="114"/>
      <c r="G96" s="113"/>
      <c r="H96" s="114"/>
      <c r="I96" s="113"/>
      <c r="J96" s="114"/>
      <c r="K96" s="113"/>
      <c r="L96" s="114"/>
      <c r="M96" s="113"/>
      <c r="N96" s="114"/>
      <c r="O96" s="113"/>
      <c r="P96" s="114"/>
      <c r="Q96" s="113"/>
    </row>
    <row r="97" spans="2:16" ht="13" hidden="1" x14ac:dyDescent="0.3">
      <c r="B97" s="53"/>
      <c r="D97" s="26"/>
      <c r="E97" s="26"/>
      <c r="F97" s="26"/>
      <c r="G97" s="26"/>
      <c r="H97" s="26"/>
      <c r="I97" s="26"/>
      <c r="J97" s="26"/>
      <c r="K97" s="26"/>
      <c r="L97" s="26"/>
      <c r="M97" s="26"/>
      <c r="P97" s="26"/>
    </row>
  </sheetData>
  <sheetProtection algorithmName="SHA-512" hashValue="RZVUCfgxvEUJEHluvx/JAp2rfLR14g7ls9Sj5/Cn79aNwpM1YQmNDxOTZRyHfLE12EIuiCxFOlqsaGvXS04qpQ==" saltValue="9Rv7qrMWfFzBQw/YD5Ic2w==" spinCount="100000" sheet="1" objects="1" scenarios="1"/>
  <mergeCells count="93">
    <mergeCell ref="D88:K88"/>
    <mergeCell ref="L88:Q88"/>
    <mergeCell ref="D89:K89"/>
    <mergeCell ref="L89:Q89"/>
    <mergeCell ref="P84:Q84"/>
    <mergeCell ref="J72:K72"/>
    <mergeCell ref="B77:Q77"/>
    <mergeCell ref="D68:K68"/>
    <mergeCell ref="D84:E84"/>
    <mergeCell ref="L68:Q68"/>
    <mergeCell ref="D67:K67"/>
    <mergeCell ref="D83:E83"/>
    <mergeCell ref="P83:Q83"/>
    <mergeCell ref="D82:Q82"/>
    <mergeCell ref="L72:M72"/>
    <mergeCell ref="N72:O72"/>
    <mergeCell ref="P72:Q72"/>
    <mergeCell ref="D79:E79"/>
    <mergeCell ref="P79:Q79"/>
    <mergeCell ref="D72:E72"/>
    <mergeCell ref="F72:G72"/>
    <mergeCell ref="L67:Q67"/>
    <mergeCell ref="D80:E80"/>
    <mergeCell ref="P80:Q80"/>
    <mergeCell ref="D78:Q78"/>
    <mergeCell ref="H72:I72"/>
    <mergeCell ref="D63:E63"/>
    <mergeCell ref="P63:Q63"/>
    <mergeCell ref="D62:E62"/>
    <mergeCell ref="P62:Q62"/>
    <mergeCell ref="P59:Q59"/>
    <mergeCell ref="D59:E59"/>
    <mergeCell ref="D61:Q61"/>
    <mergeCell ref="D47:K47"/>
    <mergeCell ref="L47:Q47"/>
    <mergeCell ref="D51:E51"/>
    <mergeCell ref="J51:K51"/>
    <mergeCell ref="L51:M51"/>
    <mergeCell ref="N51:O51"/>
    <mergeCell ref="P51:Q51"/>
    <mergeCell ref="F9:G9"/>
    <mergeCell ref="D9:E9"/>
    <mergeCell ref="P16:Q16"/>
    <mergeCell ref="D58:E58"/>
    <mergeCell ref="P58:Q58"/>
    <mergeCell ref="D36:Q36"/>
    <mergeCell ref="B35:Q35"/>
    <mergeCell ref="D41:E41"/>
    <mergeCell ref="P41:Q41"/>
    <mergeCell ref="D38:E38"/>
    <mergeCell ref="P38:Q38"/>
    <mergeCell ref="F51:G51"/>
    <mergeCell ref="D46:K46"/>
    <mergeCell ref="L46:Q46"/>
    <mergeCell ref="H51:I51"/>
    <mergeCell ref="D57:Q57"/>
    <mergeCell ref="H9:I9"/>
    <mergeCell ref="J9:K9"/>
    <mergeCell ref="N9:O9"/>
    <mergeCell ref="P9:Q9"/>
    <mergeCell ref="L9:M9"/>
    <mergeCell ref="B3:Q3"/>
    <mergeCell ref="D40:Q40"/>
    <mergeCell ref="D20:E20"/>
    <mergeCell ref="P20:Q20"/>
    <mergeCell ref="D21:E21"/>
    <mergeCell ref="P21:Q21"/>
    <mergeCell ref="L30:M30"/>
    <mergeCell ref="D17:E17"/>
    <mergeCell ref="P17:Q17"/>
    <mergeCell ref="B4:Q4"/>
    <mergeCell ref="B14:Q14"/>
    <mergeCell ref="F30:G30"/>
    <mergeCell ref="H30:I30"/>
    <mergeCell ref="J30:K30"/>
    <mergeCell ref="P30:Q30"/>
    <mergeCell ref="D15:Q15"/>
    <mergeCell ref="A1:XFD1"/>
    <mergeCell ref="L2:O2"/>
    <mergeCell ref="B5:Q5"/>
    <mergeCell ref="D16:E16"/>
    <mergeCell ref="B56:Q56"/>
    <mergeCell ref="D26:K26"/>
    <mergeCell ref="L25:Q25"/>
    <mergeCell ref="L26:Q26"/>
    <mergeCell ref="D19:Q19"/>
    <mergeCell ref="D37:E37"/>
    <mergeCell ref="P37:Q37"/>
    <mergeCell ref="D30:E30"/>
    <mergeCell ref="D42:E42"/>
    <mergeCell ref="P42:Q42"/>
    <mergeCell ref="N30:O30"/>
    <mergeCell ref="D25:K25"/>
  </mergeCells>
  <phoneticPr fontId="56" type="noConversion"/>
  <dataValidations count="2">
    <dataValidation type="list" allowBlank="1" showInputMessage="1" showErrorMessage="1" sqref="D95:Q96 D89:Q89 D53:Q53 S21:X21 D47:Q47 D74:Q74 D26:Q26 D11:Q11 D32:Q32 D68:Q68 S17:X17" xr:uid="{00000000-0002-0000-0900-000000000000}">
      <formula1>TorF</formula1>
    </dataValidation>
    <dataValidation allowBlank="1" showInputMessage="1" showErrorMessage="1" sqref="R21 R17 L4" xr:uid="{00000000-0002-0000-0900-000001000000}"/>
  </dataValidations>
  <pageMargins left="0.7" right="0.7" top="0.75" bottom="0.75" header="0.3" footer="0.3"/>
  <pageSetup scale="59" orientation="portrait" r:id="rId1"/>
  <headerFooter>
    <oddFooter>&amp;C&amp;"Arial,Regular"&amp;P of &amp;N</oddFooter>
  </headerFooter>
  <rowBreaks count="2" manualBreakCount="2">
    <brk id="27" max="16383" man="1"/>
    <brk id="68"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15</xdr:col>
                    <xdr:colOff>19050</xdr:colOff>
                    <xdr:row>0</xdr:row>
                    <xdr:rowOff>977900</xdr:rowOff>
                  </from>
                  <to>
                    <xdr:col>16</xdr:col>
                    <xdr:colOff>146050</xdr:colOff>
                    <xdr:row>1</xdr:row>
                    <xdr:rowOff>387350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autoPageBreaks="0"/>
  </sheetPr>
  <dimension ref="A1:XFC35"/>
  <sheetViews>
    <sheetView showGridLines="0" zoomScaleNormal="100" zoomScaleSheetLayoutView="90" workbookViewId="0">
      <selection sqref="A1:XFD1"/>
    </sheetView>
  </sheetViews>
  <sheetFormatPr defaultColWidth="0" defaultRowHeight="12.5" zeroHeight="1" x14ac:dyDescent="0.25"/>
  <cols>
    <col min="1" max="2" width="2.7265625" style="12" customWidth="1"/>
    <col min="3" max="3" width="12.7265625" style="12" customWidth="1"/>
    <col min="4" max="17" width="10.7265625" style="12" customWidth="1"/>
    <col min="18" max="18" width="9.1796875" style="12" hidden="1" customWidth="1"/>
    <col min="19" max="19" width="13.7265625" style="12" hidden="1" customWidth="1"/>
    <col min="20" max="20" width="9.1796875" style="12" hidden="1" customWidth="1"/>
    <col min="21" max="21" width="13.7265625" style="12" hidden="1" customWidth="1"/>
    <col min="22" max="22" width="9.1796875" style="12" hidden="1" customWidth="1"/>
    <col min="23" max="23" width="13.7265625" style="12" hidden="1" customWidth="1"/>
    <col min="24" max="24" width="9.1796875" style="12" hidden="1" customWidth="1"/>
    <col min="25" max="25" width="13.7265625" style="12" hidden="1" customWidth="1"/>
    <col min="26" max="26" width="9.1796875" style="12" hidden="1" customWidth="1"/>
    <col min="27" max="27" width="13.7265625" style="12" hidden="1" customWidth="1"/>
    <col min="28" max="16384" width="9.1796875" style="12" hidden="1"/>
  </cols>
  <sheetData>
    <row r="1" spans="1:16383" s="874" customFormat="1" ht="81" customHeight="1" thickBot="1" x14ac:dyDescent="0.35">
      <c r="A1" s="874" t="s">
        <v>306</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23.25" customHeight="1" thickTop="1" x14ac:dyDescent="0.4">
      <c r="A2" s="796" t="s">
        <v>60</v>
      </c>
    </row>
    <row r="3" spans="1:16383" s="769" customFormat="1" ht="31.5" customHeight="1" x14ac:dyDescent="0.35">
      <c r="A3" s="770"/>
      <c r="B3" s="771" t="s">
        <v>307</v>
      </c>
      <c r="M3" s="936" t="s">
        <v>62</v>
      </c>
      <c r="N3" s="957"/>
      <c r="O3" s="957"/>
      <c r="P3" s="957"/>
    </row>
    <row r="4" spans="1:16383" s="41" customFormat="1" ht="28.9" customHeight="1" x14ac:dyDescent="0.25">
      <c r="A4" s="1001" t="s">
        <v>308</v>
      </c>
      <c r="B4" s="1002"/>
      <c r="C4" s="1002"/>
      <c r="D4" s="1002"/>
      <c r="E4" s="1002"/>
      <c r="F4" s="1002"/>
      <c r="G4" s="1002"/>
      <c r="H4" s="1002"/>
      <c r="I4" s="1002"/>
      <c r="J4" s="1002"/>
      <c r="K4" s="1002"/>
      <c r="L4" s="1002"/>
      <c r="M4" s="1002"/>
      <c r="N4" s="1002"/>
      <c r="O4" s="1002"/>
      <c r="P4" s="1002"/>
      <c r="Q4" s="1002"/>
    </row>
    <row r="5" spans="1:16383" s="41" customFormat="1" x14ac:dyDescent="0.25">
      <c r="F5" s="57"/>
    </row>
    <row r="6" spans="1:16383" s="240" customFormat="1" ht="24" customHeight="1" x14ac:dyDescent="0.3">
      <c r="B6" s="261" t="s">
        <v>280</v>
      </c>
      <c r="C6" s="248"/>
      <c r="D6" s="248"/>
      <c r="E6" s="248"/>
      <c r="F6" s="248"/>
      <c r="G6" s="248"/>
      <c r="H6" s="248"/>
      <c r="I6" s="248"/>
      <c r="J6" s="248"/>
      <c r="K6" s="248"/>
      <c r="L6" s="248"/>
      <c r="M6" s="248"/>
      <c r="N6" s="248"/>
      <c r="O6" s="248"/>
      <c r="P6" s="248"/>
      <c r="Q6" s="248"/>
    </row>
    <row r="7" spans="1:16383" s="242" customFormat="1" ht="43.15" customHeight="1" x14ac:dyDescent="0.3">
      <c r="B7" s="380"/>
      <c r="D7" s="1003" t="s">
        <v>281</v>
      </c>
      <c r="E7" s="1003"/>
      <c r="F7" s="1003" t="s">
        <v>282</v>
      </c>
      <c r="G7" s="1003"/>
      <c r="H7" s="1003" t="s">
        <v>283</v>
      </c>
      <c r="I7" s="1003"/>
      <c r="J7" s="1003" t="s">
        <v>284</v>
      </c>
      <c r="K7" s="1003"/>
      <c r="L7" s="1003" t="s">
        <v>285</v>
      </c>
      <c r="M7" s="1003"/>
      <c r="N7" s="1003" t="s">
        <v>286</v>
      </c>
      <c r="O7" s="1003"/>
      <c r="P7" s="1003" t="s">
        <v>287</v>
      </c>
      <c r="Q7" s="1003"/>
    </row>
    <row r="8" spans="1:16383" s="240" customFormat="1" ht="48" customHeight="1" x14ac:dyDescent="0.3">
      <c r="B8" s="356"/>
      <c r="C8" s="208"/>
      <c r="D8" s="276" t="s">
        <v>6</v>
      </c>
      <c r="E8" s="276" t="s">
        <v>5</v>
      </c>
      <c r="F8" s="276" t="s">
        <v>6</v>
      </c>
      <c r="G8" s="276" t="s">
        <v>5</v>
      </c>
      <c r="H8" s="276" t="s">
        <v>6</v>
      </c>
      <c r="I8" s="276" t="s">
        <v>5</v>
      </c>
      <c r="J8" s="276" t="s">
        <v>6</v>
      </c>
      <c r="K8" s="276" t="s">
        <v>5</v>
      </c>
      <c r="L8" s="276" t="s">
        <v>6</v>
      </c>
      <c r="M8" s="276" t="s">
        <v>5</v>
      </c>
      <c r="N8" s="276" t="s">
        <v>6</v>
      </c>
      <c r="O8" s="276" t="s">
        <v>5</v>
      </c>
      <c r="P8" s="276" t="s">
        <v>6</v>
      </c>
      <c r="Q8" s="276" t="s">
        <v>5</v>
      </c>
    </row>
    <row r="9" spans="1:16383" s="240" customFormat="1" ht="27" customHeight="1" x14ac:dyDescent="0.3">
      <c r="B9" s="938" t="s">
        <v>88</v>
      </c>
      <c r="C9" s="915"/>
      <c r="D9" s="381" t="str">
        <f>IF(ISBLANK('5. EmisRedStrategy Tracking'!D11), "", '5. EmisRedStrategy Tracking'!D11)</f>
        <v/>
      </c>
      <c r="E9" s="381" t="str">
        <f>IF(ISBLANK('5. EmisRedStrategy Tracking'!E11), "", '5. EmisRedStrategy Tracking'!E11)</f>
        <v/>
      </c>
      <c r="F9" s="381" t="str">
        <f>IF(ISBLANK('5. EmisRedStrategy Tracking'!F11), "", '5. EmisRedStrategy Tracking'!F11)</f>
        <v/>
      </c>
      <c r="G9" s="381" t="str">
        <f>IF(ISBLANK('5. EmisRedStrategy Tracking'!G11), "", '5. EmisRedStrategy Tracking'!G11)</f>
        <v/>
      </c>
      <c r="H9" s="381" t="str">
        <f>IF(ISBLANK('5. EmisRedStrategy Tracking'!H11), "", '5. EmisRedStrategy Tracking'!H11)</f>
        <v/>
      </c>
      <c r="I9" s="381" t="str">
        <f>IF(ISBLANK('5. EmisRedStrategy Tracking'!I11), "", '5. EmisRedStrategy Tracking'!I11)</f>
        <v/>
      </c>
      <c r="J9" s="381" t="str">
        <f>IF(ISBLANK('5. EmisRedStrategy Tracking'!J11), "", '5. EmisRedStrategy Tracking'!J11)</f>
        <v/>
      </c>
      <c r="K9" s="381" t="str">
        <f>IF(ISBLANK('5. EmisRedStrategy Tracking'!K11), "", '5. EmisRedStrategy Tracking'!K11)</f>
        <v/>
      </c>
      <c r="L9" s="381" t="str">
        <f>IF(ISBLANK('5. EmisRedStrategy Tracking'!L11), "", '5. EmisRedStrategy Tracking'!L11)</f>
        <v/>
      </c>
      <c r="M9" s="381" t="str">
        <f>IF(ISBLANK('5. EmisRedStrategy Tracking'!M11), "", '5. EmisRedStrategy Tracking'!M11)</f>
        <v/>
      </c>
      <c r="N9" s="381" t="str">
        <f>IF(ISBLANK('5. EmisRedStrategy Tracking'!N11), "", '5. EmisRedStrategy Tracking'!N11)</f>
        <v/>
      </c>
      <c r="O9" s="381" t="str">
        <f>IF(ISBLANK('5. EmisRedStrategy Tracking'!O11), "", '5. EmisRedStrategy Tracking'!O11)</f>
        <v/>
      </c>
      <c r="P9" s="381" t="str">
        <f>IF(ISBLANK('5. EmisRedStrategy Tracking'!P11), "", '5. EmisRedStrategy Tracking'!P11)</f>
        <v/>
      </c>
      <c r="Q9" s="381" t="str">
        <f>IF(ISBLANK('5. EmisRedStrategy Tracking'!Q11), "", '5. EmisRedStrategy Tracking'!Q11)</f>
        <v/>
      </c>
    </row>
    <row r="10" spans="1:16383" s="240" customFormat="1" ht="27" customHeight="1" x14ac:dyDescent="0.3">
      <c r="B10" s="938" t="s">
        <v>89</v>
      </c>
      <c r="C10" s="926"/>
      <c r="D10" s="381" t="str">
        <f>IF(ISBLANK('5. EmisRedStrategy Tracking'!D32), "", '5. EmisRedStrategy Tracking'!D32)</f>
        <v/>
      </c>
      <c r="E10" s="381" t="str">
        <f>IF(ISBLANK('5. EmisRedStrategy Tracking'!E32), "", '5. EmisRedStrategy Tracking'!E32)</f>
        <v/>
      </c>
      <c r="F10" s="381" t="str">
        <f>IF(ISBLANK('5. EmisRedStrategy Tracking'!F32), "", '5. EmisRedStrategy Tracking'!F32)</f>
        <v/>
      </c>
      <c r="G10" s="381" t="str">
        <f>IF(ISBLANK('5. EmisRedStrategy Tracking'!G32), "", '5. EmisRedStrategy Tracking'!G32)</f>
        <v/>
      </c>
      <c r="H10" s="381" t="str">
        <f>IF(ISBLANK('5. EmisRedStrategy Tracking'!H32), "", '5. EmisRedStrategy Tracking'!H32)</f>
        <v/>
      </c>
      <c r="I10" s="381" t="str">
        <f>IF(ISBLANK('5. EmisRedStrategy Tracking'!I32), "", '5. EmisRedStrategy Tracking'!I32)</f>
        <v/>
      </c>
      <c r="J10" s="381" t="str">
        <f>IF(ISBLANK('5. EmisRedStrategy Tracking'!J32), "", '5. EmisRedStrategy Tracking'!J32)</f>
        <v/>
      </c>
      <c r="K10" s="381" t="str">
        <f>IF(ISBLANK('5. EmisRedStrategy Tracking'!K32), "", '5. EmisRedStrategy Tracking'!K32)</f>
        <v/>
      </c>
      <c r="L10" s="381" t="str">
        <f>IF(ISBLANK('5. EmisRedStrategy Tracking'!L32), "", '5. EmisRedStrategy Tracking'!L32)</f>
        <v/>
      </c>
      <c r="M10" s="381" t="str">
        <f>IF(ISBLANK('5. EmisRedStrategy Tracking'!M32), "", '5. EmisRedStrategy Tracking'!M32)</f>
        <v/>
      </c>
      <c r="N10" s="381" t="str">
        <f>IF(ISBLANK('5. EmisRedStrategy Tracking'!N32), "", '5. EmisRedStrategy Tracking'!N32)</f>
        <v/>
      </c>
      <c r="O10" s="381" t="str">
        <f>IF(ISBLANK('5. EmisRedStrategy Tracking'!O32), "", '5. EmisRedStrategy Tracking'!O32)</f>
        <v/>
      </c>
      <c r="P10" s="381" t="str">
        <f>IF(ISBLANK('5. EmisRedStrategy Tracking'!P32), "", '5. EmisRedStrategy Tracking'!P32)</f>
        <v/>
      </c>
      <c r="Q10" s="381" t="str">
        <f>IF(ISBLANK('5. EmisRedStrategy Tracking'!Q32), "", '5. EmisRedStrategy Tracking'!Q32)</f>
        <v/>
      </c>
    </row>
    <row r="11" spans="1:16383" s="240" customFormat="1" ht="27" customHeight="1" x14ac:dyDescent="0.3">
      <c r="B11" s="938" t="s">
        <v>90</v>
      </c>
      <c r="C11" s="926"/>
      <c r="D11" s="381" t="str">
        <f>IF(ISBLANK('5. EmisRedStrategy Tracking'!D53), "", '5. EmisRedStrategy Tracking'!D53)</f>
        <v/>
      </c>
      <c r="E11" s="381" t="str">
        <f>IF(ISBLANK('5. EmisRedStrategy Tracking'!E53), "", '5. EmisRedStrategy Tracking'!E53)</f>
        <v/>
      </c>
      <c r="F11" s="381" t="str">
        <f>IF(ISBLANK('5. EmisRedStrategy Tracking'!F53), "", '5. EmisRedStrategy Tracking'!F53)</f>
        <v/>
      </c>
      <c r="G11" s="381" t="str">
        <f>IF(ISBLANK('5. EmisRedStrategy Tracking'!G53), "", '5. EmisRedStrategy Tracking'!G53)</f>
        <v/>
      </c>
      <c r="H11" s="381" t="str">
        <f>IF(ISBLANK('5. EmisRedStrategy Tracking'!H53), "", '5. EmisRedStrategy Tracking'!H53)</f>
        <v/>
      </c>
      <c r="I11" s="381" t="str">
        <f>IF(ISBLANK('5. EmisRedStrategy Tracking'!I53), "", '5. EmisRedStrategy Tracking'!I53)</f>
        <v/>
      </c>
      <c r="J11" s="381" t="str">
        <f>IF(ISBLANK('5. EmisRedStrategy Tracking'!J53), "", '5. EmisRedStrategy Tracking'!J53)</f>
        <v/>
      </c>
      <c r="K11" s="381" t="str">
        <f>IF(ISBLANK('5. EmisRedStrategy Tracking'!K53), "", '5. EmisRedStrategy Tracking'!K53)</f>
        <v/>
      </c>
      <c r="L11" s="381" t="str">
        <f>IF(ISBLANK('5. EmisRedStrategy Tracking'!L53), "", '5. EmisRedStrategy Tracking'!L53)</f>
        <v/>
      </c>
      <c r="M11" s="381" t="str">
        <f>IF(ISBLANK('5. EmisRedStrategy Tracking'!M53), "", '5. EmisRedStrategy Tracking'!M53)</f>
        <v/>
      </c>
      <c r="N11" s="381" t="str">
        <f>IF(ISBLANK('5. EmisRedStrategy Tracking'!N53), "", '5. EmisRedStrategy Tracking'!N53)</f>
        <v/>
      </c>
      <c r="O11" s="381" t="str">
        <f>IF(ISBLANK('5. EmisRedStrategy Tracking'!O53), "", '5. EmisRedStrategy Tracking'!O53)</f>
        <v/>
      </c>
      <c r="P11" s="381" t="str">
        <f>IF(ISBLANK('5. EmisRedStrategy Tracking'!P53), "", '5. EmisRedStrategy Tracking'!P53)</f>
        <v/>
      </c>
      <c r="Q11" s="381" t="str">
        <f>IF(ISBLANK('5. EmisRedStrategy Tracking'!Q53), "", '5. EmisRedStrategy Tracking'!Q53)</f>
        <v/>
      </c>
    </row>
    <row r="12" spans="1:16383" s="240" customFormat="1" ht="27" customHeight="1" x14ac:dyDescent="0.3">
      <c r="B12" s="938" t="s">
        <v>91</v>
      </c>
      <c r="C12" s="926"/>
      <c r="D12" s="381" t="str">
        <f>IF(ISBLANK('5. EmisRedStrategy Tracking'!D74), "", '5. EmisRedStrategy Tracking'!D74)</f>
        <v/>
      </c>
      <c r="E12" s="381" t="str">
        <f>IF(ISBLANK('5. EmisRedStrategy Tracking'!E74), "", '5. EmisRedStrategy Tracking'!E74)</f>
        <v/>
      </c>
      <c r="F12" s="381" t="str">
        <f>IF(ISBLANK('5. EmisRedStrategy Tracking'!F74), "", '5. EmisRedStrategy Tracking'!F74)</f>
        <v/>
      </c>
      <c r="G12" s="381" t="str">
        <f>IF(ISBLANK('5. EmisRedStrategy Tracking'!G74), "", '5. EmisRedStrategy Tracking'!G74)</f>
        <v/>
      </c>
      <c r="H12" s="381" t="str">
        <f>IF(ISBLANK('5. EmisRedStrategy Tracking'!H74), "", '5. EmisRedStrategy Tracking'!H74)</f>
        <v/>
      </c>
      <c r="I12" s="381" t="str">
        <f>IF(ISBLANK('5. EmisRedStrategy Tracking'!I74), "", '5. EmisRedStrategy Tracking'!I74)</f>
        <v/>
      </c>
      <c r="J12" s="381" t="str">
        <f>IF(ISBLANK('5. EmisRedStrategy Tracking'!J74), "", '5. EmisRedStrategy Tracking'!J74)</f>
        <v/>
      </c>
      <c r="K12" s="381" t="str">
        <f>IF(ISBLANK('5. EmisRedStrategy Tracking'!K74), "", '5. EmisRedStrategy Tracking'!K74)</f>
        <v/>
      </c>
      <c r="L12" s="381" t="str">
        <f>IF(ISBLANK('5. EmisRedStrategy Tracking'!L74), "", '5. EmisRedStrategy Tracking'!L74)</f>
        <v/>
      </c>
      <c r="M12" s="381" t="str">
        <f>IF(ISBLANK('5. EmisRedStrategy Tracking'!M74), "", '5. EmisRedStrategy Tracking'!M74)</f>
        <v/>
      </c>
      <c r="N12" s="381" t="str">
        <f>IF(ISBLANK('5. EmisRedStrategy Tracking'!N74), "", '5. EmisRedStrategy Tracking'!N74)</f>
        <v/>
      </c>
      <c r="O12" s="381" t="str">
        <f>IF(ISBLANK('5. EmisRedStrategy Tracking'!O74), "", '5. EmisRedStrategy Tracking'!O74)</f>
        <v/>
      </c>
      <c r="P12" s="381" t="str">
        <f>IF(ISBLANK('5. EmisRedStrategy Tracking'!P74), "", '5. EmisRedStrategy Tracking'!P74)</f>
        <v/>
      </c>
      <c r="Q12" s="381" t="str">
        <f>IF(ISBLANK('5. EmisRedStrategy Tracking'!Q74), "", '5. EmisRedStrategy Tracking'!Q74)</f>
        <v/>
      </c>
    </row>
    <row r="13" spans="1:16383" x14ac:dyDescent="0.25"/>
    <row r="14" spans="1:16383" s="240" customFormat="1" ht="24" customHeight="1" x14ac:dyDescent="0.3">
      <c r="B14" s="261" t="s">
        <v>288</v>
      </c>
      <c r="C14" s="248"/>
      <c r="D14" s="248"/>
      <c r="E14" s="248"/>
      <c r="F14" s="248"/>
      <c r="G14" s="248"/>
      <c r="H14" s="248"/>
      <c r="I14" s="248"/>
      <c r="J14" s="248"/>
      <c r="K14" s="248"/>
      <c r="L14" s="248"/>
      <c r="M14" s="248"/>
      <c r="N14" s="248"/>
      <c r="O14" s="248"/>
      <c r="P14" s="248"/>
      <c r="Q14" s="248"/>
    </row>
    <row r="15" spans="1:16383" ht="20.5" customHeight="1" x14ac:dyDescent="0.3">
      <c r="B15" s="53"/>
      <c r="D15" s="379" t="s">
        <v>235</v>
      </c>
      <c r="E15" s="70"/>
      <c r="F15" s="70"/>
      <c r="G15" s="70"/>
      <c r="H15" s="70"/>
      <c r="I15" s="70"/>
      <c r="J15" s="70"/>
      <c r="K15" s="70"/>
      <c r="L15" s="70"/>
      <c r="M15" s="70"/>
      <c r="N15" s="84"/>
      <c r="O15" s="84"/>
      <c r="P15" s="70"/>
      <c r="Q15" s="86"/>
      <c r="R15"/>
      <c r="S15"/>
      <c r="T15"/>
      <c r="U15"/>
      <c r="V15"/>
      <c r="W15"/>
      <c r="X15"/>
      <c r="Y15"/>
    </row>
    <row r="16" spans="1:16383" ht="47.5" customHeight="1" x14ac:dyDescent="0.3">
      <c r="C16" s="42"/>
      <c r="D16" s="925" t="s">
        <v>290</v>
      </c>
      <c r="E16" s="926"/>
      <c r="F16" s="276" t="s">
        <v>291</v>
      </c>
      <c r="G16" s="276" t="s">
        <v>292</v>
      </c>
      <c r="H16" s="276" t="s">
        <v>293</v>
      </c>
      <c r="I16" s="276" t="s">
        <v>294</v>
      </c>
      <c r="J16" s="276" t="s">
        <v>295</v>
      </c>
      <c r="K16" s="276" t="s">
        <v>296</v>
      </c>
      <c r="L16" s="276" t="s">
        <v>297</v>
      </c>
      <c r="M16" s="276" t="s">
        <v>298</v>
      </c>
      <c r="N16" s="276" t="s">
        <v>299</v>
      </c>
      <c r="O16" s="276" t="s">
        <v>300</v>
      </c>
      <c r="P16" s="925" t="s">
        <v>301</v>
      </c>
      <c r="Q16" s="927"/>
      <c r="R16" s="217"/>
      <c r="S16" s="217"/>
      <c r="T16" s="217"/>
      <c r="U16" s="217"/>
      <c r="V16" s="217"/>
      <c r="W16" s="217"/>
      <c r="X16" s="217"/>
      <c r="Y16" s="217"/>
    </row>
    <row r="17" spans="2:25" ht="27" customHeight="1" x14ac:dyDescent="0.25">
      <c r="B17" s="938" t="s">
        <v>88</v>
      </c>
      <c r="C17" s="915"/>
      <c r="D17" s="997" t="str">
        <f>IF(ISBLANK('5. EmisRedStrategy Tracking'!D17),"",'5. EmisRedStrategy Tracking'!D17)</f>
        <v/>
      </c>
      <c r="E17" s="998"/>
      <c r="F17" s="378" t="str">
        <f>IF(ISBLANK('5. EmisRedStrategy Tracking'!F17),"",'5. EmisRedStrategy Tracking'!F17)</f>
        <v/>
      </c>
      <c r="G17" s="378" t="str">
        <f>IF(ISBLANK('5. EmisRedStrategy Tracking'!G17),"",'5. EmisRedStrategy Tracking'!G17)</f>
        <v/>
      </c>
      <c r="H17" s="378" t="str">
        <f>IF(ISBLANK('5. EmisRedStrategy Tracking'!H17),"",'5. EmisRedStrategy Tracking'!H17)</f>
        <v/>
      </c>
      <c r="I17" s="378" t="str">
        <f>IF(ISBLANK('5. EmisRedStrategy Tracking'!I17),"",'5. EmisRedStrategy Tracking'!I17)</f>
        <v/>
      </c>
      <c r="J17" s="378" t="str">
        <f>IF(ISBLANK('5. EmisRedStrategy Tracking'!J17),"",'5. EmisRedStrategy Tracking'!J17)</f>
        <v/>
      </c>
      <c r="K17" s="378" t="str">
        <f>IF(ISBLANK('5. EmisRedStrategy Tracking'!K17),"",'5. EmisRedStrategy Tracking'!K17)</f>
        <v/>
      </c>
      <c r="L17" s="378" t="str">
        <f>IF(ISBLANK('5. EmisRedStrategy Tracking'!L17),"",'5. EmisRedStrategy Tracking'!L17)</f>
        <v/>
      </c>
      <c r="M17" s="378" t="str">
        <f>IF(ISBLANK('5. EmisRedStrategy Tracking'!M17),"",'5. EmisRedStrategy Tracking'!M17)</f>
        <v/>
      </c>
      <c r="N17" s="378" t="str">
        <f>IF(ISBLANK('5. EmisRedStrategy Tracking'!N17),"",'5. EmisRedStrategy Tracking'!N17)</f>
        <v/>
      </c>
      <c r="O17" s="378" t="str">
        <f>IF(ISBLANK('5. EmisRedStrategy Tracking'!O17),"",'5. EmisRedStrategy Tracking'!O17)</f>
        <v/>
      </c>
      <c r="P17" s="997" t="str">
        <f>IF(ISBLANK('5. EmisRedStrategy Tracking'!P17),"",'5. EmisRedStrategy Tracking'!P17)</f>
        <v/>
      </c>
      <c r="Q17" s="997"/>
      <c r="R17" s="73"/>
      <c r="S17" s="73"/>
      <c r="T17" s="73"/>
      <c r="U17" s="73"/>
      <c r="V17" s="73"/>
      <c r="W17" s="73"/>
      <c r="X17" s="73"/>
      <c r="Y17" s="74"/>
    </row>
    <row r="18" spans="2:25" ht="27" customHeight="1" x14ac:dyDescent="0.25">
      <c r="B18" s="938" t="s">
        <v>89</v>
      </c>
      <c r="C18" s="926"/>
      <c r="D18" s="997" t="str">
        <f>IF(ISBLANK('5. EmisRedStrategy Tracking'!D38),"",'5. EmisRedStrategy Tracking'!D38)</f>
        <v/>
      </c>
      <c r="E18" s="998"/>
      <c r="F18" s="378" t="str">
        <f>IF(ISBLANK('5. EmisRedStrategy Tracking'!F38),"",'5. EmisRedStrategy Tracking'!F38)</f>
        <v/>
      </c>
      <c r="G18" s="378" t="str">
        <f>IF(ISBLANK('5. EmisRedStrategy Tracking'!G38),"",'5. EmisRedStrategy Tracking'!G38)</f>
        <v/>
      </c>
      <c r="H18" s="378" t="str">
        <f>IF(ISBLANK('5. EmisRedStrategy Tracking'!H38),"",'5. EmisRedStrategy Tracking'!H38)</f>
        <v/>
      </c>
      <c r="I18" s="378" t="str">
        <f>IF(ISBLANK('5. EmisRedStrategy Tracking'!I38),"",'5. EmisRedStrategy Tracking'!I38)</f>
        <v/>
      </c>
      <c r="J18" s="378" t="str">
        <f>IF(ISBLANK('5. EmisRedStrategy Tracking'!J38),"",'5. EmisRedStrategy Tracking'!J38)</f>
        <v/>
      </c>
      <c r="K18" s="378" t="str">
        <f>IF(ISBLANK('5. EmisRedStrategy Tracking'!K38),"",'5. EmisRedStrategy Tracking'!K38)</f>
        <v/>
      </c>
      <c r="L18" s="378" t="str">
        <f>IF(ISBLANK('5. EmisRedStrategy Tracking'!L38),"",'5. EmisRedStrategy Tracking'!L38)</f>
        <v/>
      </c>
      <c r="M18" s="378" t="str">
        <f>IF(ISBLANK('5. EmisRedStrategy Tracking'!M38),"",'5. EmisRedStrategy Tracking'!M38)</f>
        <v/>
      </c>
      <c r="N18" s="378" t="str">
        <f>IF(ISBLANK('5. EmisRedStrategy Tracking'!N38),"",'5. EmisRedStrategy Tracking'!N38)</f>
        <v/>
      </c>
      <c r="O18" s="378" t="str">
        <f>IF(ISBLANK('5. EmisRedStrategy Tracking'!O38),"",'5. EmisRedStrategy Tracking'!O38)</f>
        <v/>
      </c>
      <c r="P18" s="997" t="str">
        <f>IF(ISBLANK('5. EmisRedStrategy Tracking'!P38),"",'5. EmisRedStrategy Tracking'!P38)</f>
        <v/>
      </c>
      <c r="Q18" s="997"/>
      <c r="R18" s="73"/>
      <c r="S18" s="73"/>
      <c r="T18" s="73"/>
      <c r="U18" s="73"/>
      <c r="V18" s="73"/>
      <c r="W18" s="73"/>
      <c r="X18" s="73"/>
      <c r="Y18" s="74"/>
    </row>
    <row r="19" spans="2:25" ht="27" customHeight="1" x14ac:dyDescent="0.25">
      <c r="B19" s="938" t="s">
        <v>90</v>
      </c>
      <c r="C19" s="926"/>
      <c r="D19" s="997" t="str">
        <f>IF(ISBLANK('5. EmisRedStrategy Tracking'!D59),"",'5. EmisRedStrategy Tracking'!D59)</f>
        <v/>
      </c>
      <c r="E19" s="998"/>
      <c r="F19" s="378" t="str">
        <f>IF(ISBLANK('5. EmisRedStrategy Tracking'!F59),"",'5. EmisRedStrategy Tracking'!F59)</f>
        <v/>
      </c>
      <c r="G19" s="378" t="str">
        <f>IF(ISBLANK('5. EmisRedStrategy Tracking'!G59),"",'5. EmisRedStrategy Tracking'!G59)</f>
        <v/>
      </c>
      <c r="H19" s="378" t="str">
        <f>IF(ISBLANK('5. EmisRedStrategy Tracking'!H59),"",'5. EmisRedStrategy Tracking'!H59)</f>
        <v/>
      </c>
      <c r="I19" s="378" t="str">
        <f>IF(ISBLANK('5. EmisRedStrategy Tracking'!I59),"",'5. EmisRedStrategy Tracking'!I59)</f>
        <v/>
      </c>
      <c r="J19" s="378" t="str">
        <f>IF(ISBLANK('5. EmisRedStrategy Tracking'!J59),"",'5. EmisRedStrategy Tracking'!J59)</f>
        <v/>
      </c>
      <c r="K19" s="378" t="str">
        <f>IF(ISBLANK('5. EmisRedStrategy Tracking'!K59),"",'5. EmisRedStrategy Tracking'!K59)</f>
        <v/>
      </c>
      <c r="L19" s="378" t="str">
        <f>IF(ISBLANK('5. EmisRedStrategy Tracking'!L59),"",'5. EmisRedStrategy Tracking'!L59)</f>
        <v/>
      </c>
      <c r="M19" s="378" t="str">
        <f>IF(ISBLANK('5. EmisRedStrategy Tracking'!M59),"",'5. EmisRedStrategy Tracking'!M59)</f>
        <v/>
      </c>
      <c r="N19" s="378" t="str">
        <f>IF(ISBLANK('5. EmisRedStrategy Tracking'!N59),"",'5. EmisRedStrategy Tracking'!N59)</f>
        <v/>
      </c>
      <c r="O19" s="378" t="str">
        <f>IF(ISBLANK('5. EmisRedStrategy Tracking'!O59),"",'5. EmisRedStrategy Tracking'!O59)</f>
        <v/>
      </c>
      <c r="P19" s="997" t="str">
        <f>IF(ISBLANK('5. EmisRedStrategy Tracking'!P59),"",'5. EmisRedStrategy Tracking'!P59)</f>
        <v/>
      </c>
      <c r="Q19" s="997"/>
      <c r="R19" s="73"/>
      <c r="S19" s="73"/>
      <c r="T19" s="73"/>
      <c r="U19" s="73"/>
      <c r="V19" s="73"/>
      <c r="W19" s="73"/>
      <c r="X19" s="73"/>
      <c r="Y19" s="74"/>
    </row>
    <row r="20" spans="2:25" ht="27" customHeight="1" x14ac:dyDescent="0.25">
      <c r="B20" s="938" t="s">
        <v>91</v>
      </c>
      <c r="C20" s="926"/>
      <c r="D20" s="997" t="str">
        <f>IF(ISBLANK('5. EmisRedStrategy Tracking'!D80),"",'5. EmisRedStrategy Tracking'!D80)</f>
        <v/>
      </c>
      <c r="E20" s="998"/>
      <c r="F20" s="378" t="str">
        <f>IF(ISBLANK('5. EmisRedStrategy Tracking'!F80),"",'5. EmisRedStrategy Tracking'!F80)</f>
        <v/>
      </c>
      <c r="G20" s="378" t="str">
        <f>IF(ISBLANK('5. EmisRedStrategy Tracking'!G80),"",'5. EmisRedStrategy Tracking'!G80)</f>
        <v/>
      </c>
      <c r="H20" s="378" t="str">
        <f>IF(ISBLANK('5. EmisRedStrategy Tracking'!H80),"",'5. EmisRedStrategy Tracking'!H80)</f>
        <v/>
      </c>
      <c r="I20" s="378" t="str">
        <f>IF(ISBLANK('5. EmisRedStrategy Tracking'!I80),"",'5. EmisRedStrategy Tracking'!I80)</f>
        <v/>
      </c>
      <c r="J20" s="378" t="str">
        <f>IF(ISBLANK('5. EmisRedStrategy Tracking'!J80),"",'5. EmisRedStrategy Tracking'!J80)</f>
        <v/>
      </c>
      <c r="K20" s="378" t="str">
        <f>IF(ISBLANK('5. EmisRedStrategy Tracking'!K80),"",'5. EmisRedStrategy Tracking'!K80)</f>
        <v/>
      </c>
      <c r="L20" s="378" t="str">
        <f>IF(ISBLANK('5. EmisRedStrategy Tracking'!L80),"",'5. EmisRedStrategy Tracking'!L80)</f>
        <v/>
      </c>
      <c r="M20" s="378" t="str">
        <f>IF(ISBLANK('5. EmisRedStrategy Tracking'!M80),"",'5. EmisRedStrategy Tracking'!M80)</f>
        <v/>
      </c>
      <c r="N20" s="378" t="str">
        <f>IF(ISBLANK('5. EmisRedStrategy Tracking'!N80),"",'5. EmisRedStrategy Tracking'!N80)</f>
        <v/>
      </c>
      <c r="O20" s="378" t="str">
        <f>IF(ISBLANK('5. EmisRedStrategy Tracking'!O80),"",'5. EmisRedStrategy Tracking'!O80)</f>
        <v/>
      </c>
      <c r="P20" s="997" t="str">
        <f>IF(ISBLANK('5. EmisRedStrategy Tracking'!P80),"",'5. EmisRedStrategy Tracking'!P80)</f>
        <v/>
      </c>
      <c r="Q20" s="997"/>
      <c r="R20" s="73"/>
      <c r="S20" s="73"/>
      <c r="T20" s="73"/>
      <c r="U20" s="73"/>
      <c r="V20" s="73"/>
      <c r="W20" s="73"/>
      <c r="X20" s="73"/>
      <c r="Y20" s="74"/>
    </row>
    <row r="21" spans="2:25" ht="13" x14ac:dyDescent="0.3">
      <c r="C21" s="87"/>
      <c r="D21" s="116"/>
      <c r="E21" s="116"/>
      <c r="F21" s="116"/>
      <c r="G21" s="116"/>
      <c r="H21" s="116"/>
      <c r="I21" s="116"/>
      <c r="J21" s="116"/>
      <c r="K21" s="116"/>
      <c r="L21" s="116"/>
      <c r="M21" s="117"/>
      <c r="N21" s="88"/>
      <c r="O21" s="88"/>
      <c r="P21" s="88"/>
      <c r="Q21" s="89"/>
      <c r="R21" s="73"/>
      <c r="S21" s="73"/>
      <c r="T21" s="73"/>
      <c r="U21" s="73"/>
      <c r="V21" s="73"/>
      <c r="W21" s="73"/>
      <c r="X21" s="73"/>
      <c r="Y21" s="74"/>
    </row>
    <row r="22" spans="2:25" ht="20.5" customHeight="1" x14ac:dyDescent="0.3">
      <c r="B22" s="75"/>
      <c r="D22" s="379" t="s">
        <v>248</v>
      </c>
      <c r="E22" s="69"/>
      <c r="F22" s="69"/>
      <c r="G22" s="69"/>
      <c r="H22" s="69"/>
      <c r="I22" s="69"/>
      <c r="J22" s="69"/>
      <c r="K22" s="69"/>
      <c r="L22" s="69"/>
      <c r="M22" s="69"/>
      <c r="N22" s="84"/>
      <c r="O22" s="84"/>
      <c r="P22" s="70"/>
      <c r="Q22" s="71"/>
      <c r="R22" s="26"/>
      <c r="S22" s="26"/>
      <c r="T22" s="26"/>
      <c r="U22" s="26"/>
      <c r="V22" s="26"/>
      <c r="W22" s="26"/>
      <c r="X22" s="26"/>
      <c r="Y22" s="26"/>
    </row>
    <row r="23" spans="2:25" ht="45.65" customHeight="1" x14ac:dyDescent="0.3">
      <c r="C23" s="42"/>
      <c r="D23" s="925" t="s">
        <v>290</v>
      </c>
      <c r="E23" s="927"/>
      <c r="F23" s="276" t="s">
        <v>291</v>
      </c>
      <c r="G23" s="276" t="s">
        <v>292</v>
      </c>
      <c r="H23" s="276" t="s">
        <v>293</v>
      </c>
      <c r="I23" s="276" t="s">
        <v>294</v>
      </c>
      <c r="J23" s="276" t="s">
        <v>295</v>
      </c>
      <c r="K23" s="276" t="s">
        <v>296</v>
      </c>
      <c r="L23" s="276" t="s">
        <v>297</v>
      </c>
      <c r="M23" s="276" t="s">
        <v>298</v>
      </c>
      <c r="N23" s="276" t="s">
        <v>299</v>
      </c>
      <c r="O23" s="276" t="s">
        <v>300</v>
      </c>
      <c r="P23" s="925" t="s">
        <v>301</v>
      </c>
      <c r="Q23" s="927"/>
      <c r="R23" s="217"/>
      <c r="S23" s="217"/>
      <c r="T23" s="217"/>
      <c r="U23" s="217"/>
      <c r="V23" s="217"/>
      <c r="W23" s="217"/>
      <c r="X23" s="217"/>
      <c r="Y23" s="217"/>
    </row>
    <row r="24" spans="2:25" ht="27" customHeight="1" x14ac:dyDescent="0.25">
      <c r="B24" s="938" t="s">
        <v>88</v>
      </c>
      <c r="C24" s="915"/>
      <c r="D24" s="997" t="str">
        <f>IF(ISBLANK('5. EmisRedStrategy Tracking'!D21),"", '5. EmisRedStrategy Tracking'!D21)</f>
        <v/>
      </c>
      <c r="E24" s="1000"/>
      <c r="F24" s="378" t="str">
        <f>IF(ISBLANK('5. EmisRedStrategy Tracking'!F21),"",'5. EmisRedStrategy Tracking'!F21)</f>
        <v/>
      </c>
      <c r="G24" s="378" t="str">
        <f>IF(ISBLANK('5. EmisRedStrategy Tracking'!G21),"",'5. EmisRedStrategy Tracking'!G21)</f>
        <v/>
      </c>
      <c r="H24" s="378" t="str">
        <f>IF(ISBLANK('5. EmisRedStrategy Tracking'!H21),"",'5. EmisRedStrategy Tracking'!H21)</f>
        <v/>
      </c>
      <c r="I24" s="378" t="str">
        <f>IF(ISBLANK('5. EmisRedStrategy Tracking'!I21),"",'5. EmisRedStrategy Tracking'!I21)</f>
        <v/>
      </c>
      <c r="J24" s="378" t="str">
        <f>IF(ISBLANK('5. EmisRedStrategy Tracking'!J21),"",'5. EmisRedStrategy Tracking'!J21)</f>
        <v/>
      </c>
      <c r="K24" s="378" t="str">
        <f>IF(ISBLANK('5. EmisRedStrategy Tracking'!K21),"",'5. EmisRedStrategy Tracking'!K21)</f>
        <v/>
      </c>
      <c r="L24" s="378" t="str">
        <f>IF(ISBLANK('5. EmisRedStrategy Tracking'!L21),"",'5. EmisRedStrategy Tracking'!L21)</f>
        <v/>
      </c>
      <c r="M24" s="378" t="str">
        <f>IF(ISBLANK('5. EmisRedStrategy Tracking'!M21),"",'5. EmisRedStrategy Tracking'!M21)</f>
        <v/>
      </c>
      <c r="N24" s="378" t="str">
        <f>IF(ISBLANK('5. EmisRedStrategy Tracking'!N21),"",'5. EmisRedStrategy Tracking'!N21)</f>
        <v/>
      </c>
      <c r="O24" s="378" t="str">
        <f>IF(ISBLANK('5. EmisRedStrategy Tracking'!O21),"",'5. EmisRedStrategy Tracking'!O21)</f>
        <v/>
      </c>
      <c r="P24" s="997" t="str">
        <f>IF(ISBLANK('5. EmisRedStrategy Tracking'!P21),"",'5. EmisRedStrategy Tracking'!P21)</f>
        <v/>
      </c>
      <c r="Q24" s="1000"/>
      <c r="R24" s="73"/>
      <c r="S24" s="73"/>
      <c r="T24" s="73"/>
      <c r="U24" s="73"/>
      <c r="V24" s="73"/>
      <c r="W24" s="73"/>
      <c r="X24" s="73"/>
      <c r="Y24" s="74"/>
    </row>
    <row r="25" spans="2:25" ht="27" customHeight="1" x14ac:dyDescent="0.25">
      <c r="B25" s="938" t="s">
        <v>89</v>
      </c>
      <c r="C25" s="926"/>
      <c r="D25" s="997" t="str">
        <f>IF(ISBLANK('5. EmisRedStrategy Tracking'!D42),"", '5. EmisRedStrategy Tracking'!D42)</f>
        <v/>
      </c>
      <c r="E25" s="1000"/>
      <c r="F25" s="378" t="str">
        <f>IF(ISBLANK('5. EmisRedStrategy Tracking'!F42),"",'5. EmisRedStrategy Tracking'!F42)</f>
        <v/>
      </c>
      <c r="G25" s="378" t="str">
        <f>IF(ISBLANK('5. EmisRedStrategy Tracking'!G42),"",'5. EmisRedStrategy Tracking'!G42)</f>
        <v/>
      </c>
      <c r="H25" s="378" t="str">
        <f>IF(ISBLANK('5. EmisRedStrategy Tracking'!H42),"",'5. EmisRedStrategy Tracking'!H42)</f>
        <v/>
      </c>
      <c r="I25" s="378" t="str">
        <f>IF(ISBLANK('5. EmisRedStrategy Tracking'!I42),"",'5. EmisRedStrategy Tracking'!I42)</f>
        <v/>
      </c>
      <c r="J25" s="378" t="str">
        <f>IF(ISBLANK('5. EmisRedStrategy Tracking'!J42),"",'5. EmisRedStrategy Tracking'!J42)</f>
        <v/>
      </c>
      <c r="K25" s="378" t="str">
        <f>IF(ISBLANK('5. EmisRedStrategy Tracking'!K42),"",'5. EmisRedStrategy Tracking'!K42)</f>
        <v/>
      </c>
      <c r="L25" s="378" t="str">
        <f>IF(ISBLANK('5. EmisRedStrategy Tracking'!L42),"",'5. EmisRedStrategy Tracking'!L42)</f>
        <v/>
      </c>
      <c r="M25" s="378" t="str">
        <f>IF(ISBLANK('5. EmisRedStrategy Tracking'!M42),"",'5. EmisRedStrategy Tracking'!M42)</f>
        <v/>
      </c>
      <c r="N25" s="378" t="str">
        <f>IF(ISBLANK('5. EmisRedStrategy Tracking'!N42),"",'5. EmisRedStrategy Tracking'!N42)</f>
        <v/>
      </c>
      <c r="O25" s="378" t="str">
        <f>IF(ISBLANK('5. EmisRedStrategy Tracking'!O42),"",'5. EmisRedStrategy Tracking'!O42)</f>
        <v/>
      </c>
      <c r="P25" s="997" t="str">
        <f>IF(ISBLANK('5. EmisRedStrategy Tracking'!P42),"",'5. EmisRedStrategy Tracking'!P42)</f>
        <v/>
      </c>
      <c r="Q25" s="1000"/>
      <c r="R25" s="73"/>
      <c r="S25" s="73"/>
      <c r="T25" s="73"/>
      <c r="U25" s="73"/>
      <c r="V25" s="73"/>
      <c r="W25" s="73"/>
      <c r="X25" s="73"/>
      <c r="Y25" s="74"/>
    </row>
    <row r="26" spans="2:25" ht="27" customHeight="1" x14ac:dyDescent="0.25">
      <c r="B26" s="938" t="s">
        <v>90</v>
      </c>
      <c r="C26" s="926"/>
      <c r="D26" s="997" t="str">
        <f>IF(ISBLANK('5. EmisRedStrategy Tracking'!D63),"", '5. EmisRedStrategy Tracking'!D63)</f>
        <v/>
      </c>
      <c r="E26" s="1000"/>
      <c r="F26" s="378" t="str">
        <f>IF(ISBLANK('5. EmisRedStrategy Tracking'!F63),"",'5. EmisRedStrategy Tracking'!F63)</f>
        <v/>
      </c>
      <c r="G26" s="378" t="str">
        <f>IF(ISBLANK('5. EmisRedStrategy Tracking'!G63),"",'5. EmisRedStrategy Tracking'!G63)</f>
        <v/>
      </c>
      <c r="H26" s="378" t="str">
        <f>IF(ISBLANK('5. EmisRedStrategy Tracking'!H63),"",'5. EmisRedStrategy Tracking'!H63)</f>
        <v/>
      </c>
      <c r="I26" s="378" t="str">
        <f>IF(ISBLANK('5. EmisRedStrategy Tracking'!I63),"",'5. EmisRedStrategy Tracking'!I63)</f>
        <v/>
      </c>
      <c r="J26" s="378" t="str">
        <f>IF(ISBLANK('5. EmisRedStrategy Tracking'!J63),"",'5. EmisRedStrategy Tracking'!J63)</f>
        <v/>
      </c>
      <c r="K26" s="378" t="str">
        <f>IF(ISBLANK('5. EmisRedStrategy Tracking'!K63),"",'5. EmisRedStrategy Tracking'!K63)</f>
        <v/>
      </c>
      <c r="L26" s="378" t="str">
        <f>IF(ISBLANK('5. EmisRedStrategy Tracking'!L63),"",'5. EmisRedStrategy Tracking'!L63)</f>
        <v/>
      </c>
      <c r="M26" s="378" t="str">
        <f>IF(ISBLANK('5. EmisRedStrategy Tracking'!M63),"",'5. EmisRedStrategy Tracking'!M63)</f>
        <v/>
      </c>
      <c r="N26" s="378" t="str">
        <f>IF(ISBLANK('5. EmisRedStrategy Tracking'!N63),"",'5. EmisRedStrategy Tracking'!N63)</f>
        <v/>
      </c>
      <c r="O26" s="378" t="str">
        <f>IF(ISBLANK('5. EmisRedStrategy Tracking'!O63),"",'5. EmisRedStrategy Tracking'!O63)</f>
        <v/>
      </c>
      <c r="P26" s="997" t="str">
        <f>IF(ISBLANK('5. EmisRedStrategy Tracking'!P63),"",'5. EmisRedStrategy Tracking'!P63)</f>
        <v/>
      </c>
      <c r="Q26" s="1000"/>
      <c r="R26" s="73"/>
      <c r="S26" s="73"/>
      <c r="T26" s="73"/>
      <c r="U26" s="73"/>
      <c r="V26" s="73"/>
      <c r="W26" s="73"/>
      <c r="X26" s="73"/>
      <c r="Y26" s="74"/>
    </row>
    <row r="27" spans="2:25" ht="27" customHeight="1" x14ac:dyDescent="0.25">
      <c r="B27" s="938" t="s">
        <v>91</v>
      </c>
      <c r="C27" s="926"/>
      <c r="D27" s="997" t="str">
        <f>IF(ISBLANK('5. EmisRedStrategy Tracking'!D84),"", '5. EmisRedStrategy Tracking'!D84)</f>
        <v/>
      </c>
      <c r="E27" s="1000"/>
      <c r="F27" s="378" t="str">
        <f>IF(ISBLANK('5. EmisRedStrategy Tracking'!F84),"",'5. EmisRedStrategy Tracking'!F84)</f>
        <v/>
      </c>
      <c r="G27" s="378" t="str">
        <f>IF(ISBLANK('5. EmisRedStrategy Tracking'!G84),"",'5. EmisRedStrategy Tracking'!G84)</f>
        <v/>
      </c>
      <c r="H27" s="378" t="str">
        <f>IF(ISBLANK('5. EmisRedStrategy Tracking'!H84),"",'5. EmisRedStrategy Tracking'!H84)</f>
        <v/>
      </c>
      <c r="I27" s="378" t="str">
        <f>IF(ISBLANK('5. EmisRedStrategy Tracking'!I84),"",'5. EmisRedStrategy Tracking'!I84)</f>
        <v/>
      </c>
      <c r="J27" s="378" t="str">
        <f>IF(ISBLANK('5. EmisRedStrategy Tracking'!J84),"",'5. EmisRedStrategy Tracking'!J84)</f>
        <v/>
      </c>
      <c r="K27" s="378" t="str">
        <f>IF(ISBLANK('5. EmisRedStrategy Tracking'!K84),"",'5. EmisRedStrategy Tracking'!K84)</f>
        <v/>
      </c>
      <c r="L27" s="378" t="str">
        <f>IF(ISBLANK('5. EmisRedStrategy Tracking'!L84),"",'5. EmisRedStrategy Tracking'!L84)</f>
        <v/>
      </c>
      <c r="M27" s="378" t="str">
        <f>IF(ISBLANK('5. EmisRedStrategy Tracking'!M84),"",'5. EmisRedStrategy Tracking'!M84)</f>
        <v/>
      </c>
      <c r="N27" s="378" t="str">
        <f>IF(ISBLANK('5. EmisRedStrategy Tracking'!N84),"",'5. EmisRedStrategy Tracking'!N84)</f>
        <v/>
      </c>
      <c r="O27" s="378" t="str">
        <f>IF(ISBLANK('5. EmisRedStrategy Tracking'!O84),"",'5. EmisRedStrategy Tracking'!O84)</f>
        <v/>
      </c>
      <c r="P27" s="997" t="str">
        <f>IF(ISBLANK('5. EmisRedStrategy Tracking'!P84),"",'5. EmisRedStrategy Tracking'!P84)</f>
        <v/>
      </c>
      <c r="Q27" s="1000"/>
      <c r="R27" s="73"/>
      <c r="S27" s="73"/>
      <c r="T27" s="73"/>
      <c r="U27" s="73"/>
      <c r="V27" s="73"/>
      <c r="W27" s="73"/>
      <c r="X27" s="73"/>
      <c r="Y27" s="74"/>
    </row>
    <row r="28" spans="2:25" x14ac:dyDescent="0.25">
      <c r="C28" s="41"/>
      <c r="D28" s="72"/>
      <c r="E28" s="72"/>
      <c r="F28" s="73"/>
      <c r="G28" s="73"/>
      <c r="H28" s="73"/>
      <c r="I28" s="73"/>
      <c r="J28" s="73"/>
      <c r="K28" s="73"/>
      <c r="L28" s="73"/>
      <c r="M28" s="73"/>
      <c r="N28" s="73"/>
      <c r="O28" s="74"/>
      <c r="P28" s="73"/>
      <c r="Q28" s="73"/>
      <c r="R28" s="73"/>
      <c r="S28" s="73"/>
      <c r="T28" s="73"/>
      <c r="U28" s="73"/>
      <c r="V28" s="73"/>
      <c r="W28" s="73"/>
      <c r="X28" s="73"/>
      <c r="Y28" s="74"/>
    </row>
    <row r="29" spans="2:25" s="240" customFormat="1" ht="24" customHeight="1" x14ac:dyDescent="0.3">
      <c r="B29" s="261" t="s">
        <v>302</v>
      </c>
      <c r="C29" s="248"/>
      <c r="D29" s="248"/>
      <c r="E29" s="248"/>
      <c r="F29" s="248"/>
      <c r="G29" s="248"/>
      <c r="H29" s="248"/>
      <c r="I29" s="248"/>
      <c r="J29" s="248"/>
      <c r="K29" s="248"/>
      <c r="L29" s="248"/>
      <c r="M29" s="248"/>
      <c r="N29" s="248"/>
      <c r="O29" s="248"/>
      <c r="P29" s="248"/>
      <c r="Q29" s="248"/>
    </row>
    <row r="30" spans="2:25" s="356" customFormat="1" ht="32.5" customHeight="1" x14ac:dyDescent="0.3">
      <c r="D30" s="925" t="s">
        <v>304</v>
      </c>
      <c r="E30" s="927"/>
      <c r="F30" s="927"/>
      <c r="G30" s="927"/>
      <c r="H30" s="927"/>
      <c r="I30" s="927"/>
      <c r="J30" s="927"/>
      <c r="K30" s="927"/>
      <c r="L30" s="925" t="s">
        <v>305</v>
      </c>
      <c r="M30" s="925"/>
      <c r="N30" s="925"/>
      <c r="O30" s="925"/>
      <c r="P30" s="925"/>
      <c r="Q30" s="925"/>
    </row>
    <row r="31" spans="2:25" s="356" customFormat="1" ht="27" customHeight="1" x14ac:dyDescent="0.3">
      <c r="B31" s="938" t="s">
        <v>88</v>
      </c>
      <c r="C31" s="915"/>
      <c r="D31" s="999" t="str">
        <f>IF(ISBLANK('5. EmisRedStrategy Tracking'!D26),"",'5. EmisRedStrategy Tracking'!D26)</f>
        <v/>
      </c>
      <c r="E31" s="999"/>
      <c r="F31" s="999"/>
      <c r="G31" s="999"/>
      <c r="H31" s="999"/>
      <c r="I31" s="999"/>
      <c r="J31" s="999"/>
      <c r="K31" s="999"/>
      <c r="L31" s="999" t="str">
        <f>IF(ISBLANK('5. EmisRedStrategy Tracking'!L26), "", '5. EmisRedStrategy Tracking'!L26)</f>
        <v/>
      </c>
      <c r="M31" s="999"/>
      <c r="N31" s="999"/>
      <c r="O31" s="999"/>
      <c r="P31" s="999"/>
      <c r="Q31" s="999"/>
    </row>
    <row r="32" spans="2:25" s="356" customFormat="1" ht="27" customHeight="1" x14ac:dyDescent="0.3">
      <c r="B32" s="938" t="s">
        <v>89</v>
      </c>
      <c r="C32" s="926"/>
      <c r="D32" s="999" t="str">
        <f>IF(ISBLANK('5. EmisRedStrategy Tracking'!D47),"",'5. EmisRedStrategy Tracking'!D47)</f>
        <v/>
      </c>
      <c r="E32" s="999"/>
      <c r="F32" s="999"/>
      <c r="G32" s="999"/>
      <c r="H32" s="999"/>
      <c r="I32" s="999"/>
      <c r="J32" s="999"/>
      <c r="K32" s="999"/>
      <c r="L32" s="999" t="str">
        <f>IF(ISBLANK('5. EmisRedStrategy Tracking'!L47), "", '5. EmisRedStrategy Tracking'!L47)</f>
        <v/>
      </c>
      <c r="M32" s="999"/>
      <c r="N32" s="999"/>
      <c r="O32" s="999"/>
      <c r="P32" s="999"/>
      <c r="Q32" s="999"/>
    </row>
    <row r="33" spans="2:17" s="356" customFormat="1" ht="27" customHeight="1" x14ac:dyDescent="0.3">
      <c r="B33" s="938" t="s">
        <v>90</v>
      </c>
      <c r="C33" s="926"/>
      <c r="D33" s="999" t="str">
        <f>IF(ISBLANK('5. EmisRedStrategy Tracking'!D68), "", '5. EmisRedStrategy Tracking'!D68)</f>
        <v/>
      </c>
      <c r="E33" s="999"/>
      <c r="F33" s="999"/>
      <c r="G33" s="999"/>
      <c r="H33" s="999"/>
      <c r="I33" s="999"/>
      <c r="J33" s="999"/>
      <c r="K33" s="999"/>
      <c r="L33" s="999" t="str">
        <f>IF(ISBLANK('5. EmisRedStrategy Tracking'!L68), "", '5. EmisRedStrategy Tracking'!L68)</f>
        <v/>
      </c>
      <c r="M33" s="999"/>
      <c r="N33" s="999"/>
      <c r="O33" s="999"/>
      <c r="P33" s="999"/>
      <c r="Q33" s="999"/>
    </row>
    <row r="34" spans="2:17" s="356" customFormat="1" ht="27" customHeight="1" x14ac:dyDescent="0.3">
      <c r="B34" s="938" t="s">
        <v>91</v>
      </c>
      <c r="C34" s="926"/>
      <c r="D34" s="999" t="str">
        <f>IF(ISBLANK('5. EmisRedStrategy Tracking'!D89), "", '5. EmisRedStrategy Tracking'!D89)</f>
        <v/>
      </c>
      <c r="E34" s="999"/>
      <c r="F34" s="999"/>
      <c r="G34" s="999"/>
      <c r="H34" s="999"/>
      <c r="I34" s="999"/>
      <c r="J34" s="999"/>
      <c r="K34" s="999"/>
      <c r="L34" s="999" t="str">
        <f>IF(ISBLANK('5. EmisRedStrategy Tracking'!L89), "", '5. EmisRedStrategy Tracking'!L89)</f>
        <v/>
      </c>
      <c r="M34" s="999"/>
      <c r="N34" s="999"/>
      <c r="O34" s="999"/>
      <c r="P34" s="999"/>
      <c r="Q34" s="999"/>
    </row>
    <row r="35" spans="2:17" s="61" customFormat="1" hidden="1" x14ac:dyDescent="0.25">
      <c r="C35" s="51"/>
    </row>
  </sheetData>
  <sheetProtection algorithmName="SHA-512" hashValue="TdfIShwcgjKIVOGOIMuly5fmXK60XaeBzoPgCQKP6ySPkY+P5D/OkxBLREUEdAzyi7h+j6LbI+m+rpnOCstdMA==" saltValue="QutJHNwLzkqwAQRsWAtEQw==" spinCount="100000" sheet="1" objects="1" scenarios="1"/>
  <mergeCells count="56">
    <mergeCell ref="A4:Q4"/>
    <mergeCell ref="D7:E7"/>
    <mergeCell ref="F7:G7"/>
    <mergeCell ref="H7:I7"/>
    <mergeCell ref="J7:K7"/>
    <mergeCell ref="L7:M7"/>
    <mergeCell ref="P7:Q7"/>
    <mergeCell ref="N7:O7"/>
    <mergeCell ref="D34:K34"/>
    <mergeCell ref="L34:Q34"/>
    <mergeCell ref="P25:Q25"/>
    <mergeCell ref="D24:E24"/>
    <mergeCell ref="D32:K32"/>
    <mergeCell ref="D27:E27"/>
    <mergeCell ref="P27:Q27"/>
    <mergeCell ref="D33:K33"/>
    <mergeCell ref="L33:Q33"/>
    <mergeCell ref="L32:Q32"/>
    <mergeCell ref="D20:E20"/>
    <mergeCell ref="P20:Q20"/>
    <mergeCell ref="L30:Q30"/>
    <mergeCell ref="D31:K31"/>
    <mergeCell ref="L31:Q31"/>
    <mergeCell ref="D23:E23"/>
    <mergeCell ref="P23:Q23"/>
    <mergeCell ref="P24:Q24"/>
    <mergeCell ref="P26:Q26"/>
    <mergeCell ref="D30:K30"/>
    <mergeCell ref="D25:E25"/>
    <mergeCell ref="D26:E26"/>
    <mergeCell ref="D19:E19"/>
    <mergeCell ref="P18:Q18"/>
    <mergeCell ref="P17:Q17"/>
    <mergeCell ref="D17:E17"/>
    <mergeCell ref="P19:Q19"/>
    <mergeCell ref="B11:C11"/>
    <mergeCell ref="B12:C12"/>
    <mergeCell ref="D16:E16"/>
    <mergeCell ref="D18:E18"/>
    <mergeCell ref="P16:Q16"/>
    <mergeCell ref="A1:XFD1"/>
    <mergeCell ref="M3:P3"/>
    <mergeCell ref="B34:C34"/>
    <mergeCell ref="B24:C24"/>
    <mergeCell ref="B25:C25"/>
    <mergeCell ref="B31:C31"/>
    <mergeCell ref="B32:C32"/>
    <mergeCell ref="B26:C26"/>
    <mergeCell ref="B27:C27"/>
    <mergeCell ref="B33:C33"/>
    <mergeCell ref="B19:C19"/>
    <mergeCell ref="B17:C17"/>
    <mergeCell ref="B18:C18"/>
    <mergeCell ref="B20:C20"/>
    <mergeCell ref="B9:C9"/>
    <mergeCell ref="B10:C10"/>
  </mergeCells>
  <phoneticPr fontId="0" type="noConversion"/>
  <dataValidations count="2">
    <dataValidation allowBlank="1" showInputMessage="1" showErrorMessage="1" sqref="N36:N37 R24:R27 R17:R20" xr:uid="{00000000-0002-0000-0A00-000000000000}"/>
    <dataValidation type="list" allowBlank="1" showInputMessage="1" showErrorMessage="1" sqref="S24:X27 S17:X20" xr:uid="{00000000-0002-0000-0A00-000001000000}">
      <formula1>TorF</formula1>
    </dataValidation>
  </dataValidations>
  <pageMargins left="0.25" right="0.25" top="0.75" bottom="0.75" header="0.5" footer="0.25"/>
  <pageSetup scale="74" orientation="portrait" r:id="rId1"/>
  <headerFooter alignWithMargins="0">
    <oddHeader>&amp;C&amp;P of &amp;N</oddHeader>
    <oddFooter>&amp;C&amp;"Arial,Regular"&amp;P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16</xdr:col>
                    <xdr:colOff>31750</xdr:colOff>
                    <xdr:row>1</xdr:row>
                    <xdr:rowOff>215900</xdr:rowOff>
                  </from>
                  <to>
                    <xdr:col>16</xdr:col>
                    <xdr:colOff>654050</xdr:colOff>
                    <xdr:row>2</xdr:row>
                    <xdr:rowOff>304800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XFC12"/>
  <sheetViews>
    <sheetView showGridLines="0" zoomScaleNormal="100" zoomScaleSheetLayoutView="100" workbookViewId="0">
      <selection sqref="A1:XFD1"/>
    </sheetView>
  </sheetViews>
  <sheetFormatPr defaultColWidth="0" defaultRowHeight="12.5" zeroHeight="1" x14ac:dyDescent="0.25"/>
  <cols>
    <col min="1" max="1" width="36.81640625" style="12" customWidth="1"/>
    <col min="2" max="5" width="31.1796875" style="12" customWidth="1"/>
    <col min="6" max="6" width="10.7265625" style="12" hidden="1" customWidth="1"/>
    <col min="7" max="9" width="9.7265625" style="12" hidden="1" customWidth="1"/>
    <col min="10" max="10" width="8.7265625" style="12" hidden="1" customWidth="1"/>
    <col min="11" max="11" width="9.453125" style="12" hidden="1" customWidth="1"/>
    <col min="12" max="12" width="8.81640625" style="12" hidden="1" customWidth="1"/>
    <col min="13" max="13" width="8.7265625" style="12" hidden="1" customWidth="1"/>
    <col min="14" max="14" width="9.1796875" style="12" hidden="1" customWidth="1"/>
    <col min="15" max="16" width="8.81640625" style="12" hidden="1" customWidth="1"/>
    <col min="17" max="16384" width="9.1796875" style="12" hidden="1"/>
  </cols>
  <sheetData>
    <row r="1" spans="1:16383" s="874" customFormat="1" ht="81" customHeight="1" thickBot="1" x14ac:dyDescent="0.35">
      <c r="A1" s="874" t="s">
        <v>309</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33.65" customHeight="1" thickTop="1" x14ac:dyDescent="0.45">
      <c r="A2" s="1004" t="s">
        <v>60</v>
      </c>
      <c r="B2" s="1005"/>
      <c r="C2" s="1005"/>
      <c r="D2" s="1005"/>
      <c r="E2" s="1005"/>
      <c r="H2" s="1006"/>
      <c r="I2" s="1007"/>
      <c r="J2" s="1007"/>
    </row>
    <row r="3" spans="1:16383" s="769" customFormat="1" ht="38" customHeight="1" x14ac:dyDescent="0.35">
      <c r="A3" s="794" t="s">
        <v>310</v>
      </c>
      <c r="C3" s="936" t="s">
        <v>62</v>
      </c>
      <c r="D3" s="936"/>
    </row>
    <row r="4" spans="1:16383" s="238" customFormat="1" ht="71.5" customHeight="1" x14ac:dyDescent="0.3">
      <c r="A4" s="940" t="s">
        <v>311</v>
      </c>
      <c r="B4" s="884"/>
      <c r="C4" s="884"/>
      <c r="D4" s="884"/>
      <c r="E4" s="884"/>
      <c r="F4" s="344"/>
      <c r="G4" s="344"/>
      <c r="H4" s="344"/>
      <c r="I4" s="344"/>
      <c r="J4" s="344"/>
      <c r="K4" s="344"/>
      <c r="L4" s="344"/>
    </row>
    <row r="5" spans="1:16383" s="63" customFormat="1" ht="33" customHeight="1" x14ac:dyDescent="0.3">
      <c r="A5" s="382"/>
      <c r="B5" s="451" t="s">
        <v>88</v>
      </c>
      <c r="C5" s="451" t="s">
        <v>89</v>
      </c>
      <c r="D5" s="451" t="s">
        <v>90</v>
      </c>
      <c r="E5" s="451" t="s">
        <v>91</v>
      </c>
      <c r="F5" s="48"/>
      <c r="G5" s="48"/>
      <c r="H5" s="48"/>
      <c r="I5" s="48"/>
      <c r="J5" s="48"/>
    </row>
    <row r="6" spans="1:16383" s="41" customFormat="1" ht="64.900000000000006" customHeight="1" x14ac:dyDescent="0.35">
      <c r="A6" s="451" t="s">
        <v>312</v>
      </c>
      <c r="B6" s="162" t="str">
        <f>IF(ISBLANK('Facility&amp;Emissions Info'!D7), " ",'Facility&amp;Emissions Info'!D7)</f>
        <v/>
      </c>
      <c r="C6" s="162" t="str">
        <f>IF(ISBLANK('Facility&amp;Emissions Info'!D8), " ", 'Facility&amp;Emissions Info'!D8)</f>
        <v/>
      </c>
      <c r="D6" s="162" t="str">
        <f>IF(ISBLANK('Facility&amp;Emissions Info'!D9), " ", 'Facility&amp;Emissions Info'!D9)</f>
        <v/>
      </c>
      <c r="E6" s="162" t="str">
        <f>IF(ISBLANK('Facility&amp;Emissions Info'!D10), " ", 'Facility&amp;Emissions Info'!D10)</f>
        <v/>
      </c>
      <c r="F6" s="64"/>
      <c r="G6" s="64"/>
      <c r="H6" s="64"/>
      <c r="I6" s="64"/>
      <c r="J6" s="64"/>
      <c r="K6" s="64"/>
      <c r="L6" s="65"/>
      <c r="M6" s="65"/>
      <c r="N6" s="64"/>
      <c r="O6" s="66"/>
      <c r="P6" s="66"/>
    </row>
    <row r="7" spans="1:16383" s="41" customFormat="1" ht="64.900000000000006" customHeight="1" x14ac:dyDescent="0.35">
      <c r="A7" s="451" t="s">
        <v>313</v>
      </c>
      <c r="B7" s="162" t="str">
        <f>IF(ISBLANK('Facility&amp;Emissions Info'!E7), " ", 'Facility&amp;Emissions Info'!E7)</f>
        <v/>
      </c>
      <c r="C7" s="162" t="str">
        <f>IF(ISBLANK('Facility&amp;Emissions Info'!E8), " ", 'Facility&amp;Emissions Info'!E8)</f>
        <v/>
      </c>
      <c r="D7" s="162" t="str">
        <f>IF(ISBLANK('Facility&amp;Emissions Info'!E9), " ", 'Facility&amp;Emissions Info'!E9)</f>
        <v/>
      </c>
      <c r="E7" s="162" t="str">
        <f>IF(ISBLANK('Facility&amp;Emissions Info'!E10), "",'Facility&amp;Emissions Info'!E10)</f>
        <v/>
      </c>
      <c r="F7" s="64"/>
      <c r="G7" s="64"/>
      <c r="H7" s="64"/>
      <c r="I7" s="64"/>
      <c r="J7" s="64"/>
      <c r="K7" s="64"/>
      <c r="L7" s="65"/>
      <c r="M7" s="65"/>
      <c r="N7" s="64"/>
      <c r="O7" s="66"/>
      <c r="P7" s="66"/>
    </row>
    <row r="8" spans="1:16383" s="41" customFormat="1" ht="64.900000000000006" customHeight="1" x14ac:dyDescent="0.35">
      <c r="A8" s="451" t="s">
        <v>314</v>
      </c>
      <c r="B8" s="210" t="str">
        <f>IF(ISBLANK('Facility&amp;Emissions Info'!F7), " ", 'Facility&amp;Emissions Info'!F7)</f>
        <v/>
      </c>
      <c r="C8" s="162" t="str">
        <f>IF(ISBLANK('Facility&amp;Emissions Info'!F8), "", 'Facility&amp;Emissions Info'!F8)</f>
        <v/>
      </c>
      <c r="D8" s="162" t="str">
        <f>IF(ISBLANK('Facility&amp;Emissions Info'!F9), "",'Facility&amp;Emissions Info'!F9)</f>
        <v/>
      </c>
      <c r="E8" s="162" t="str">
        <f>IF(ISBLANK('Facility&amp;Emissions Info'!F10), "",'Facility&amp;Emissions Info'!F10)</f>
        <v/>
      </c>
      <c r="F8" s="64"/>
      <c r="G8" s="64"/>
      <c r="H8" s="64"/>
      <c r="I8" s="64"/>
      <c r="J8" s="64"/>
      <c r="K8" s="64"/>
      <c r="L8" s="65"/>
      <c r="M8" s="65"/>
      <c r="N8" s="64"/>
      <c r="O8" s="66"/>
      <c r="P8" s="66"/>
    </row>
    <row r="9" spans="1:16383" s="41" customFormat="1" ht="64.900000000000006" customHeight="1" x14ac:dyDescent="0.35">
      <c r="A9" s="451" t="s">
        <v>119</v>
      </c>
      <c r="B9" s="211" t="str">
        <f>IF(ISBLANK('Facility&amp;Emissions Info'!B7),"",'Facility&amp;Emissions Info'!B7)</f>
        <v/>
      </c>
      <c r="C9" s="277" t="str">
        <f>IF(ISBLANK('Facility&amp;Emissions Info'!B8),"",'Facility&amp;Emissions Info'!B8)</f>
        <v/>
      </c>
      <c r="D9" s="277" t="str">
        <f>IF(ISBLANK('Facility&amp;Emissions Info'!B9),"",'Facility&amp;Emissions Info'!B9)</f>
        <v/>
      </c>
      <c r="E9" s="277" t="str">
        <f>IF(ISBLANK('Facility&amp;Emissions Info'!B10),"",'Facility&amp;Emissions Info'!B10)</f>
        <v/>
      </c>
      <c r="F9" s="208"/>
      <c r="G9" s="209"/>
      <c r="H9" s="64"/>
      <c r="I9" s="64"/>
      <c r="J9" s="64"/>
      <c r="K9" s="64"/>
      <c r="L9" s="65"/>
      <c r="M9" s="65"/>
      <c r="N9" s="64"/>
      <c r="O9" s="66"/>
      <c r="P9" s="66"/>
    </row>
    <row r="10" spans="1:16383" s="41" customFormat="1" ht="88.9" customHeight="1" x14ac:dyDescent="0.35">
      <c r="A10" s="451" t="s">
        <v>315</v>
      </c>
      <c r="B10" s="212" t="str">
        <f>IF(OR(B8="",B9=""),"",(B8/B9)*10^9)</f>
        <v/>
      </c>
      <c r="C10" s="163" t="str">
        <f>IF(OR(C8="",C9=""),"",(C8/C9)*10^9)</f>
        <v/>
      </c>
      <c r="D10" s="163" t="str">
        <f>IF(OR(D8="",D9=""),"",(D8/D9)*10^9)</f>
        <v/>
      </c>
      <c r="E10" s="163" t="str">
        <f>IF(OR(E8="",E9=""),"",(E8/E9)*10^9)</f>
        <v/>
      </c>
      <c r="F10" s="64"/>
      <c r="G10" s="64"/>
      <c r="H10" s="64"/>
      <c r="I10" s="64"/>
      <c r="J10" s="64"/>
      <c r="K10" s="64"/>
      <c r="L10" s="65"/>
      <c r="M10" s="65"/>
      <c r="N10" s="64"/>
      <c r="O10" s="66"/>
      <c r="P10" s="66"/>
    </row>
    <row r="11" spans="1:16383" ht="48" customHeight="1" x14ac:dyDescent="0.35">
      <c r="A11" s="383" t="s">
        <v>252</v>
      </c>
      <c r="B11" s="1008" t="s">
        <v>316</v>
      </c>
      <c r="C11" s="1009"/>
      <c r="D11" s="1009"/>
      <c r="E11" s="1009"/>
      <c r="F11" s="76"/>
      <c r="G11" s="76"/>
      <c r="H11" s="76"/>
      <c r="I11" s="76"/>
      <c r="J11" s="76"/>
      <c r="K11" s="76"/>
      <c r="L11" s="76"/>
      <c r="M11" s="76"/>
      <c r="N11" s="76"/>
      <c r="O11" s="76"/>
    </row>
    <row r="12" spans="1:16383" ht="13" hidden="1" x14ac:dyDescent="0.3">
      <c r="D12" s="13"/>
      <c r="E12" s="30"/>
      <c r="F12" s="30"/>
      <c r="I12" s="30"/>
    </row>
  </sheetData>
  <sheetProtection algorithmName="SHA-512" hashValue="QrxZW+zJmM9CQYk+4YvoIobvU7JWZvqStkwcYavhB2AXhY/R++CyK0/p5KSdI4eXyyBF4LIcc9hzymj+05gvLg==" saltValue="p637Tr4AO0nf70S/NP41Iw==" spinCount="100000" sheet="1" objects="1" scenarios="1"/>
  <mergeCells count="6">
    <mergeCell ref="A1:XFD1"/>
    <mergeCell ref="A2:E2"/>
    <mergeCell ref="H2:J2"/>
    <mergeCell ref="B11:E11"/>
    <mergeCell ref="A4:E4"/>
    <mergeCell ref="C3:D3"/>
  </mergeCells>
  <phoneticPr fontId="0" type="noConversion"/>
  <pageMargins left="1" right="1" top="1" bottom="1" header="0.25" footer="0.25"/>
  <pageSetup orientation="portrait" r:id="rId1"/>
  <headerFooter alignWithMargins="0">
    <oddFooter>&amp;C&amp;"Arial,Regular"&amp;12&amp;P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12700</xdr:colOff>
                    <xdr:row>1</xdr:row>
                    <xdr:rowOff>425450</xdr:rowOff>
                  </from>
                  <to>
                    <xdr:col>4</xdr:col>
                    <xdr:colOff>800100</xdr:colOff>
                    <xdr:row>2</xdr:row>
                    <xdr:rowOff>457200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autoPageBreaks="0"/>
  </sheetPr>
  <dimension ref="A1:XFC32"/>
  <sheetViews>
    <sheetView showGridLines="0" zoomScaleNormal="100" zoomScaleSheetLayoutView="100" workbookViewId="0">
      <selection sqref="A1:XFD1"/>
    </sheetView>
  </sheetViews>
  <sheetFormatPr defaultColWidth="0" defaultRowHeight="12.5" zeroHeight="1" x14ac:dyDescent="0.25"/>
  <cols>
    <col min="1" max="1" width="2.7265625" style="12" customWidth="1"/>
    <col min="2" max="2" width="18.7265625" style="12" customWidth="1"/>
    <col min="3" max="4" width="10.7265625" style="12" customWidth="1"/>
    <col min="5" max="5" width="15.7265625" style="12" customWidth="1"/>
    <col min="6" max="7" width="10.7265625" style="12" customWidth="1"/>
    <col min="8" max="8" width="15.7265625" style="12" customWidth="1"/>
    <col min="9" max="10" width="10.7265625" style="12" customWidth="1"/>
    <col min="11" max="11" width="15.7265625" style="12" customWidth="1"/>
    <col min="12" max="13" width="10.7265625" style="12" customWidth="1"/>
    <col min="14" max="14" width="15.7265625" style="12" customWidth="1"/>
    <col min="15" max="15" width="7.7265625" style="12" hidden="1" customWidth="1"/>
    <col min="16" max="16" width="7.81640625" style="12" hidden="1" customWidth="1"/>
    <col min="17" max="17" width="8.1796875" style="12" hidden="1" customWidth="1"/>
    <col min="18" max="26" width="0" style="12" hidden="1" customWidth="1"/>
    <col min="27" max="16384" width="9.1796875" style="12" hidden="1"/>
  </cols>
  <sheetData>
    <row r="1" spans="1:16383" s="874" customFormat="1" ht="81" customHeight="1" thickBot="1" x14ac:dyDescent="0.35">
      <c r="A1" s="874" t="s">
        <v>317</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33.75" customHeight="1" thickTop="1" x14ac:dyDescent="0.45">
      <c r="A2" s="796" t="s">
        <v>60</v>
      </c>
      <c r="J2" s="799"/>
      <c r="K2" s="799"/>
    </row>
    <row r="3" spans="1:16383" s="769" customFormat="1" ht="31" customHeight="1" x14ac:dyDescent="0.35">
      <c r="A3" s="770"/>
      <c r="B3" s="771" t="s">
        <v>622</v>
      </c>
      <c r="K3" s="936" t="s">
        <v>62</v>
      </c>
      <c r="L3" s="957"/>
      <c r="M3" s="957"/>
    </row>
    <row r="4" spans="1:16383" ht="39" customHeight="1" x14ac:dyDescent="0.3">
      <c r="A4" s="940" t="s">
        <v>318</v>
      </c>
      <c r="B4" s="940"/>
      <c r="C4" s="940"/>
      <c r="D4" s="940"/>
      <c r="E4" s="940"/>
      <c r="F4" s="940"/>
      <c r="G4" s="940"/>
      <c r="H4" s="940"/>
      <c r="I4" s="940"/>
      <c r="J4" s="940"/>
      <c r="K4" s="940"/>
      <c r="L4" s="940"/>
      <c r="M4" s="940"/>
      <c r="N4" s="940"/>
      <c r="O4" s="1"/>
      <c r="P4" s="1"/>
      <c r="Q4" s="1"/>
    </row>
    <row r="5" spans="1:16383" x14ac:dyDescent="0.25">
      <c r="A5" s="41"/>
      <c r="B5" s="41"/>
      <c r="C5" s="41"/>
      <c r="D5" s="41"/>
      <c r="E5" s="41"/>
      <c r="F5" s="57"/>
      <c r="G5" s="41"/>
      <c r="H5" s="41"/>
      <c r="I5" s="41"/>
    </row>
    <row r="6" spans="1:16383" s="240" customFormat="1" ht="24" customHeight="1" x14ac:dyDescent="0.3">
      <c r="B6" s="384" t="s">
        <v>319</v>
      </c>
      <c r="C6" s="385"/>
      <c r="D6" s="385"/>
      <c r="E6" s="385"/>
      <c r="F6" s="384"/>
      <c r="G6" s="386"/>
      <c r="H6" s="386"/>
      <c r="I6" s="386"/>
      <c r="J6" s="386"/>
      <c r="K6" s="385"/>
      <c r="L6" s="386"/>
      <c r="M6" s="386"/>
      <c r="N6" s="386"/>
    </row>
    <row r="7" spans="1:16383" s="240" customFormat="1" ht="18" customHeight="1" x14ac:dyDescent="0.3">
      <c r="B7" s="407"/>
      <c r="C7" s="1015" t="s">
        <v>88</v>
      </c>
      <c r="D7" s="1014"/>
      <c r="E7" s="1014"/>
      <c r="F7" s="1016" t="s">
        <v>89</v>
      </c>
      <c r="G7" s="1017"/>
      <c r="H7" s="1017"/>
      <c r="I7" s="1016" t="s">
        <v>90</v>
      </c>
      <c r="J7" s="1017"/>
      <c r="K7" s="1017"/>
      <c r="L7" s="1013" t="s">
        <v>91</v>
      </c>
      <c r="M7" s="1014"/>
      <c r="N7" s="1014"/>
      <c r="O7" s="408"/>
      <c r="P7" s="409"/>
      <c r="Q7" s="409"/>
    </row>
    <row r="8" spans="1:16383" s="250" customFormat="1" ht="82.5" customHeight="1" x14ac:dyDescent="0.3">
      <c r="B8" s="410" t="s">
        <v>320</v>
      </c>
      <c r="C8" s="411" t="s">
        <v>321</v>
      </c>
      <c r="D8" s="412" t="s">
        <v>322</v>
      </c>
      <c r="E8" s="411" t="s">
        <v>323</v>
      </c>
      <c r="F8" s="413" t="s">
        <v>324</v>
      </c>
      <c r="G8" s="412" t="s">
        <v>322</v>
      </c>
      <c r="H8" s="411" t="s">
        <v>323</v>
      </c>
      <c r="I8" s="413" t="s">
        <v>324</v>
      </c>
      <c r="J8" s="412" t="s">
        <v>322</v>
      </c>
      <c r="K8" s="411" t="s">
        <v>323</v>
      </c>
      <c r="L8" s="413" t="s">
        <v>324</v>
      </c>
      <c r="M8" s="412" t="s">
        <v>322</v>
      </c>
      <c r="N8" s="412" t="s">
        <v>323</v>
      </c>
      <c r="O8" s="414"/>
      <c r="P8" s="415"/>
      <c r="Q8" s="415"/>
      <c r="Z8" s="416"/>
    </row>
    <row r="9" spans="1:16383" s="240" customFormat="1" ht="18" customHeight="1" x14ac:dyDescent="0.3">
      <c r="B9" s="417" t="s">
        <v>325</v>
      </c>
      <c r="C9" s="418" t="str">
        <f>'Facility&amp;Emissions Info'!$F199</f>
        <v/>
      </c>
      <c r="D9" s="147" t="str">
        <f>'Facility&amp;Emissions Info'!$G199</f>
        <v/>
      </c>
      <c r="E9" s="492" t="str">
        <f>'Facility&amp;Emissions Info'!$E199</f>
        <v/>
      </c>
      <c r="F9" s="419" t="str">
        <f>'Facility&amp;Emissions Info'!F200</f>
        <v/>
      </c>
      <c r="G9" s="147" t="str">
        <f>'Facility&amp;Emissions Info'!G200</f>
        <v/>
      </c>
      <c r="H9" s="420" t="str">
        <f>'Facility&amp;Emissions Info'!E200</f>
        <v/>
      </c>
      <c r="I9" s="421" t="str">
        <f>'Facility&amp;Emissions Info'!F201</f>
        <v/>
      </c>
      <c r="J9" s="147" t="str">
        <f>'Facility&amp;Emissions Info'!G201</f>
        <v/>
      </c>
      <c r="K9" s="492" t="str">
        <f>'Facility&amp;Emissions Info'!E201</f>
        <v/>
      </c>
      <c r="L9" s="419" t="str">
        <f>'Facility&amp;Emissions Info'!F202</f>
        <v/>
      </c>
      <c r="M9" s="147" t="str">
        <f>'Facility&amp;Emissions Info'!G202</f>
        <v/>
      </c>
      <c r="N9" s="147" t="str">
        <f>'Facility&amp;Emissions Info'!E202</f>
        <v/>
      </c>
      <c r="O9" s="422"/>
      <c r="P9" s="423"/>
      <c r="Q9" s="423"/>
      <c r="Z9" s="424"/>
    </row>
    <row r="10" spans="1:16383" s="240" customFormat="1" ht="18" customHeight="1" x14ac:dyDescent="0.3">
      <c r="B10" s="417" t="s">
        <v>326</v>
      </c>
      <c r="C10" s="418" t="str">
        <f>'Facility&amp;Emissions Info'!$I199</f>
        <v/>
      </c>
      <c r="D10" s="147" t="str">
        <f>'Facility&amp;Emissions Info'!$J199</f>
        <v/>
      </c>
      <c r="E10" s="492" t="str">
        <f>'Facility&amp;Emissions Info'!$H199</f>
        <v/>
      </c>
      <c r="F10" s="425" t="str">
        <f>'Facility&amp;Emissions Info'!$I200</f>
        <v/>
      </c>
      <c r="G10" s="147" t="str">
        <f>'Facility&amp;Emissions Info'!$J200</f>
        <v/>
      </c>
      <c r="H10" s="420" t="str">
        <f>'Facility&amp;Emissions Info'!$H200</f>
        <v/>
      </c>
      <c r="I10" s="426" t="str">
        <f>'Facility&amp;Emissions Info'!$I201</f>
        <v/>
      </c>
      <c r="J10" s="147" t="str">
        <f>'Facility&amp;Emissions Info'!$J201</f>
        <v/>
      </c>
      <c r="K10" s="492" t="str">
        <f>'Facility&amp;Emissions Info'!$H201</f>
        <v/>
      </c>
      <c r="L10" s="425" t="str">
        <f>'Facility&amp;Emissions Info'!$I202</f>
        <v/>
      </c>
      <c r="M10" s="147" t="str">
        <f>'Facility&amp;Emissions Info'!$J202</f>
        <v/>
      </c>
      <c r="N10" s="147" t="str">
        <f>'Facility&amp;Emissions Info'!$H202</f>
        <v/>
      </c>
      <c r="O10" s="422"/>
      <c r="P10" s="423"/>
      <c r="Q10" s="423"/>
      <c r="Z10" s="424"/>
    </row>
    <row r="11" spans="1:16383" s="240" customFormat="1" ht="18" customHeight="1" x14ac:dyDescent="0.3">
      <c r="B11" s="417" t="s">
        <v>327</v>
      </c>
      <c r="C11" s="418" t="str">
        <f>'Facility&amp;Emissions Info'!$L199</f>
        <v/>
      </c>
      <c r="D11" s="147" t="str">
        <f>'Facility&amp;Emissions Info'!$M199</f>
        <v/>
      </c>
      <c r="E11" s="492" t="str">
        <f>'Facility&amp;Emissions Info'!$K199</f>
        <v/>
      </c>
      <c r="F11" s="425" t="str">
        <f>'Facility&amp;Emissions Info'!$L200</f>
        <v/>
      </c>
      <c r="G11" s="147" t="str">
        <f>'Facility&amp;Emissions Info'!$M200</f>
        <v/>
      </c>
      <c r="H11" s="420" t="str">
        <f>'Facility&amp;Emissions Info'!$K200</f>
        <v/>
      </c>
      <c r="I11" s="426" t="str">
        <f>'Facility&amp;Emissions Info'!$L201</f>
        <v/>
      </c>
      <c r="J11" s="147" t="str">
        <f>'Facility&amp;Emissions Info'!$M201</f>
        <v/>
      </c>
      <c r="K11" s="492" t="str">
        <f>'Facility&amp;Emissions Info'!$K201</f>
        <v/>
      </c>
      <c r="L11" s="425" t="str">
        <f>'Facility&amp;Emissions Info'!$L202</f>
        <v/>
      </c>
      <c r="M11" s="147" t="str">
        <f>'Facility&amp;Emissions Info'!$M202</f>
        <v/>
      </c>
      <c r="N11" s="147" t="str">
        <f>'Facility&amp;Emissions Info'!$K202</f>
        <v/>
      </c>
      <c r="O11" s="422"/>
      <c r="P11" s="423"/>
      <c r="Q11" s="423"/>
      <c r="Z11" s="424"/>
    </row>
    <row r="12" spans="1:16383" s="240" customFormat="1" ht="18" customHeight="1" x14ac:dyDescent="0.3">
      <c r="B12" s="417" t="s">
        <v>328</v>
      </c>
      <c r="C12" s="418" t="str">
        <f>'Facility&amp;Emissions Info'!$O199</f>
        <v/>
      </c>
      <c r="D12" s="147" t="str">
        <f>'Facility&amp;Emissions Info'!$P199</f>
        <v/>
      </c>
      <c r="E12" s="492" t="str">
        <f>'Facility&amp;Emissions Info'!$N199</f>
        <v/>
      </c>
      <c r="F12" s="425" t="str">
        <f>'Facility&amp;Emissions Info'!$O200</f>
        <v/>
      </c>
      <c r="G12" s="147" t="str">
        <f>'Facility&amp;Emissions Info'!$P200</f>
        <v/>
      </c>
      <c r="H12" s="420" t="str">
        <f>'Facility&amp;Emissions Info'!$N200</f>
        <v/>
      </c>
      <c r="I12" s="426" t="str">
        <f>'Facility&amp;Emissions Info'!$O201</f>
        <v/>
      </c>
      <c r="J12" s="147" t="str">
        <f>'Facility&amp;Emissions Info'!$P201</f>
        <v/>
      </c>
      <c r="K12" s="492" t="str">
        <f>'Facility&amp;Emissions Info'!$N201</f>
        <v/>
      </c>
      <c r="L12" s="425" t="str">
        <f>'Facility&amp;Emissions Info'!$O202</f>
        <v/>
      </c>
      <c r="M12" s="147" t="str">
        <f>'Facility&amp;Emissions Info'!$P202</f>
        <v/>
      </c>
      <c r="N12" s="147" t="str">
        <f>'Facility&amp;Emissions Info'!$N202</f>
        <v/>
      </c>
      <c r="O12" s="422"/>
      <c r="P12" s="423"/>
      <c r="Q12" s="423"/>
      <c r="Z12" s="424"/>
    </row>
    <row r="13" spans="1:16383" s="240" customFormat="1" ht="18" customHeight="1" x14ac:dyDescent="0.3">
      <c r="B13" s="417" t="s">
        <v>329</v>
      </c>
      <c r="C13" s="418" t="str">
        <f>'Facility&amp;Emissions Info'!$R199</f>
        <v/>
      </c>
      <c r="D13" s="147" t="str">
        <f>'Facility&amp;Emissions Info'!$S199</f>
        <v/>
      </c>
      <c r="E13" s="492" t="str">
        <f>'Facility&amp;Emissions Info'!$Q199</f>
        <v/>
      </c>
      <c r="F13" s="425" t="str">
        <f>'Facility&amp;Emissions Info'!$R200</f>
        <v/>
      </c>
      <c r="G13" s="147" t="str">
        <f>'Facility&amp;Emissions Info'!$S200</f>
        <v/>
      </c>
      <c r="H13" s="420" t="str">
        <f>'Facility&amp;Emissions Info'!$Q200</f>
        <v/>
      </c>
      <c r="I13" s="426" t="str">
        <f>'Facility&amp;Emissions Info'!$R201</f>
        <v/>
      </c>
      <c r="J13" s="147" t="str">
        <f>'Facility&amp;Emissions Info'!$S201</f>
        <v/>
      </c>
      <c r="K13" s="492" t="str">
        <f>'Facility&amp;Emissions Info'!$Q201</f>
        <v/>
      </c>
      <c r="L13" s="425" t="str">
        <f>'Facility&amp;Emissions Info'!$R202</f>
        <v/>
      </c>
      <c r="M13" s="147" t="str">
        <f>'Facility&amp;Emissions Info'!$S202</f>
        <v/>
      </c>
      <c r="N13" s="147" t="str">
        <f>'Facility&amp;Emissions Info'!$Q202</f>
        <v/>
      </c>
      <c r="O13" s="422"/>
      <c r="P13" s="423"/>
      <c r="Q13" s="423"/>
      <c r="Z13" s="424"/>
    </row>
    <row r="14" spans="1:16383" s="240" customFormat="1" ht="18" customHeight="1" x14ac:dyDescent="0.3">
      <c r="B14" s="417" t="s">
        <v>330</v>
      </c>
      <c r="C14" s="418" t="str">
        <f>'Facility&amp;Emissions Info'!$U199</f>
        <v/>
      </c>
      <c r="D14" s="147" t="str">
        <f>'Facility&amp;Emissions Info'!$V199</f>
        <v/>
      </c>
      <c r="E14" s="492" t="str">
        <f>'Facility&amp;Emissions Info'!$T199</f>
        <v/>
      </c>
      <c r="F14" s="425" t="str">
        <f>'Facility&amp;Emissions Info'!$U200</f>
        <v/>
      </c>
      <c r="G14" s="147" t="str">
        <f>'Facility&amp;Emissions Info'!$V200</f>
        <v/>
      </c>
      <c r="H14" s="420" t="str">
        <f>'Facility&amp;Emissions Info'!$T200</f>
        <v/>
      </c>
      <c r="I14" s="426" t="str">
        <f>'Facility&amp;Emissions Info'!$U201</f>
        <v/>
      </c>
      <c r="J14" s="147" t="str">
        <f>'Facility&amp;Emissions Info'!$V201</f>
        <v/>
      </c>
      <c r="K14" s="492" t="str">
        <f>'Facility&amp;Emissions Info'!$T201</f>
        <v/>
      </c>
      <c r="L14" s="425" t="str">
        <f>'Facility&amp;Emissions Info'!$U202</f>
        <v/>
      </c>
      <c r="M14" s="147" t="str">
        <f>'Facility&amp;Emissions Info'!$V202</f>
        <v/>
      </c>
      <c r="N14" s="147" t="str">
        <f>'Facility&amp;Emissions Info'!$T202</f>
        <v/>
      </c>
      <c r="O14" s="422"/>
      <c r="P14" s="423"/>
      <c r="Q14" s="423"/>
      <c r="Z14" s="424"/>
    </row>
    <row r="15" spans="1:16383" s="240" customFormat="1" ht="18" customHeight="1" x14ac:dyDescent="0.3">
      <c r="B15" s="417" t="s">
        <v>331</v>
      </c>
      <c r="C15" s="418" t="str">
        <f>'Facility&amp;Emissions Info'!$X199</f>
        <v/>
      </c>
      <c r="D15" s="147" t="str">
        <f>'Facility&amp;Emissions Info'!$Y199</f>
        <v/>
      </c>
      <c r="E15" s="492" t="str">
        <f>'Facility&amp;Emissions Info'!$W199</f>
        <v/>
      </c>
      <c r="F15" s="425" t="str">
        <f>'Facility&amp;Emissions Info'!$X200</f>
        <v/>
      </c>
      <c r="G15" s="147" t="str">
        <f>'Facility&amp;Emissions Info'!$Y200</f>
        <v/>
      </c>
      <c r="H15" s="420" t="str">
        <f>'Facility&amp;Emissions Info'!$W200</f>
        <v/>
      </c>
      <c r="I15" s="426" t="str">
        <f>'Facility&amp;Emissions Info'!$X201</f>
        <v/>
      </c>
      <c r="J15" s="147" t="str">
        <f>'Facility&amp;Emissions Info'!$Y201</f>
        <v/>
      </c>
      <c r="K15" s="492" t="str">
        <f>'Facility&amp;Emissions Info'!$W201</f>
        <v/>
      </c>
      <c r="L15" s="425" t="str">
        <f>'Facility&amp;Emissions Info'!$X202</f>
        <v/>
      </c>
      <c r="M15" s="147" t="str">
        <f>'Facility&amp;Emissions Info'!$Y202</f>
        <v/>
      </c>
      <c r="N15" s="147" t="str">
        <f>'Facility&amp;Emissions Info'!$W202</f>
        <v/>
      </c>
      <c r="O15" s="422"/>
      <c r="P15" s="423"/>
      <c r="Q15" s="423"/>
      <c r="Z15" s="424"/>
    </row>
    <row r="16" spans="1:16383" s="240" customFormat="1" ht="18" customHeight="1" x14ac:dyDescent="0.3">
      <c r="B16" s="417" t="s">
        <v>332</v>
      </c>
      <c r="C16" s="427" t="str">
        <f>IF('GHG Usage'!K9="","",IF(ISBLANK('5. EmisRedStrategy Tracking'!D26),'Facility&amp;Emissions Info'!AA199, 'Facility&amp;Emissions Info'!Z196))</f>
        <v/>
      </c>
      <c r="D16" s="427" t="str">
        <f>IF('GHG Usage'!K16="","",IF(ISBLANK('5. EmisRedStrategy Tracking'!L26),'Facility&amp;Emissions Info'!AB199, 'Facility&amp;Emissions Info'!Z196))</f>
        <v/>
      </c>
      <c r="E16" s="427" t="str">
        <f>IF(AND('GHG Usage'!K9="",'GHG Usage'!K16=""),"",IF('GHG Usage'!K9="",IF(ISBLANK('5. EmisRedStrategy Tracking'!L26),'Facility&amp;Emissions Info'!AB199,'Facility&amp;Emissions Info'!Z196),IF('GHG Usage'!K16="",IF(ISBLANK('5. EmisRedStrategy Tracking'!D26),'Facility&amp;Emissions Info'!AA199,'Facility&amp;Emissions Info'!Z196),IF(AND(ISBLANK('5. EmisRedStrategy Tracking'!L26), ISBLANK('5. EmisRedStrategy Tracking'!D26)),   'Facility&amp;Emissions Info'!AA199+'Facility&amp;Emissions Info'!AB199,        IF(ISBLANK('5. EmisRedStrategy Tracking'!L26), 'Facility&amp;Emissions Info'!AB199,  IF(ISBLANK('5. EmisRedStrategy Tracking'!D26), 'Facility&amp;Emissions Info'!AA199,   'Facility&amp;Emissions Info'!Z196 ))))))</f>
        <v/>
      </c>
      <c r="F16" s="419" t="str">
        <f>IF('GHG Usage'!K10="","",IF(ISBLANK('5. EmisRedStrategy Tracking'!D47), 'Facility&amp;Emissions Info'!AA200,'Facility&amp;Emissions Info'!Z196))</f>
        <v/>
      </c>
      <c r="G16" s="426" t="str">
        <f>IF('GHG Usage'!K17="","",IF(ISBLANK('5. EmisRedStrategy Tracking'!L47), 'Facility&amp;Emissions Info'!AB200,'Facility&amp;Emissions Info'!Z196))</f>
        <v/>
      </c>
      <c r="H16" s="428" t="str">
        <f>IF(AND('GHG Usage'!K10="",'GHG Usage'!K17=""),"",IF('GHG Usage'!K10="",IF(ISBLANK('5. EmisRedStrategy Tracking'!L47),'Facility&amp;Emissions Info'!AB200,'Facility&amp;Emissions Info'!Z196),IF('GHG Usage'!K17="",IF(ISBLANK('5. EmisRedStrategy Tracking'!D47),'Facility&amp;Emissions Info'!AA200,'Facility&amp;Emissions Info'!Z196),IF(AND(ISBLANK('5. EmisRedStrategy Tracking'!L47), ISBLANK('5. EmisRedStrategy Tracking'!D47)),   'Facility&amp;Emissions Info'!AA200+'Facility&amp;Emissions Info'!AB200,        IF(ISBLANK('5. EmisRedStrategy Tracking'!L47), 'Facility&amp;Emissions Info'!AB200,  IF(ISBLANK('5. EmisRedStrategy Tracking'!D47), 'Facility&amp;Emissions Info'!AA200,   'Facility&amp;Emissions Info'!Z196 ))))))</f>
        <v/>
      </c>
      <c r="I16" s="419" t="str">
        <f>IF('GHG Usage'!K11="","",IF(ISBLANK('5. EmisRedStrategy Tracking'!D68), 'Facility&amp;Emissions Info'!AA201,'Facility&amp;Emissions Info'!Z196))</f>
        <v/>
      </c>
      <c r="J16" s="426" t="str">
        <f>IF('GHG Usage'!K18="","",IF(ISBLANK('5. EmisRedStrategy Tracking'!L68), 'Facility&amp;Emissions Info'!AB201,'Facility&amp;Emissions Info'!Z196))</f>
        <v/>
      </c>
      <c r="K16" s="428" t="str">
        <f>IF(AND('GHG Usage'!K11="",'GHG Usage'!K18=""),"",IF('GHG Usage'!K11="",IF(ISBLANK('5. EmisRedStrategy Tracking'!L68),'Facility&amp;Emissions Info'!AB201,'Facility&amp;Emissions Info'!Z196),IF('GHG Usage'!K18="",IF(ISBLANK('5. EmisRedStrategy Tracking'!D68),'Facility&amp;Emissions Info'!AA201,'Facility&amp;Emissions Info'!Z196),IF(AND(ISBLANK('5. EmisRedStrategy Tracking'!L68), ISBLANK('5. EmisRedStrategy Tracking'!D68)),   'Facility&amp;Emissions Info'!AA201+'Facility&amp;Emissions Info'!AB201,        IF(ISBLANK('5. EmisRedStrategy Tracking'!L68), 'Facility&amp;Emissions Info'!AB201,  IF(ISBLANK('5. EmisRedStrategy Tracking'!D68), 'Facility&amp;Emissions Info'!AA201,   'Facility&amp;Emissions Info'!Z196 ))))))</f>
        <v/>
      </c>
      <c r="L16" s="419" t="str">
        <f>IF('GHG Usage'!K12="","",IF(ISBLANK('5. EmisRedStrategy Tracking'!D89), 'Facility&amp;Emissions Info'!AA202,'Facility&amp;Emissions Info'!Z196))</f>
        <v/>
      </c>
      <c r="M16" s="426" t="str">
        <f>IF('GHG Usage'!K19="","",IF(ISBLANK('5. EmisRedStrategy Tracking'!L89), 'Facility&amp;Emissions Info'!AB202,'Facility&amp;Emissions Info'!Z196))</f>
        <v/>
      </c>
      <c r="N16" s="429" t="str">
        <f>IF(AND('GHG Usage'!K12="",'GHG Usage'!K19=""),"",IF('GHG Usage'!K12="",IF(ISBLANK('5. EmisRedStrategy Tracking'!L89),'Facility&amp;Emissions Info'!AB202,'Facility&amp;Emissions Info'!Z196),IF('GHG Usage'!K19="",IF(ISBLANK('5. EmisRedStrategy Tracking'!D89),'Facility&amp;Emissions Info'!AA202,'Facility&amp;Emissions Info'!Z196),IF(AND(ISBLANK('5. EmisRedStrategy Tracking'!L89), ISBLANK('5. EmisRedStrategy Tracking'!D89)),   'Facility&amp;Emissions Info'!AA202+'Facility&amp;Emissions Info'!AB202,        IF(ISBLANK('5. EmisRedStrategy Tracking'!L89), 'Facility&amp;Emissions Info'!AB202,  IF(ISBLANK('5. EmisRedStrategy Tracking'!D89), 'Facility&amp;Emissions Info'!AA202,   'Facility&amp;Emissions Info'!Z196 ))))))</f>
        <v/>
      </c>
      <c r="O16" s="430"/>
      <c r="P16" s="430"/>
      <c r="Q16" s="430"/>
      <c r="Z16" s="424"/>
    </row>
    <row r="17" spans="2:26" s="240" customFormat="1" ht="28.5" customHeight="1" x14ac:dyDescent="0.3">
      <c r="B17" s="431" t="s">
        <v>333</v>
      </c>
      <c r="C17" s="427" t="str">
        <f>IF('GHG Usage'!K9="","",IF(ISBLANK('5. EmisRedStrategy Tracking'!D26),'Facility&amp;Emissions Info'!Z196,'Facility&amp;Emissions Info'!AA199))</f>
        <v/>
      </c>
      <c r="D17" s="427" t="str">
        <f>IF('GHG Usage'!K16="","",IF(ISBLANK('5. EmisRedStrategy Tracking'!L26),'Facility&amp;Emissions Info'!Z196, 'Facility&amp;Emissions Info'!AB199))</f>
        <v/>
      </c>
      <c r="E17" s="427" t="str">
        <f>IF(AND('GHG Usage'!K9="",'GHG Usage'!K16=""),"",IF('GHG Usage'!K9="",IF(ISBLANK('5. EmisRedStrategy Tracking'!L26),'Facility&amp;Emissions Info'!Z196,'Facility&amp;Emissions Info'!AB199),IF('GHG Usage'!K16="",IF(ISBLANK('5. EmisRedStrategy Tracking'!D26),'Facility&amp;Emissions Info'!Z196,'Facility&amp;Emissions Info'!AA199),IF(AND(ISBLANK('5. EmisRedStrategy Tracking'!L26), ISBLANK('5. EmisRedStrategy Tracking'!D26)),   'Facility&amp;Emissions Info'!Z196,        IF(ISBLANK('5. EmisRedStrategy Tracking'!L26), 'Facility&amp;Emissions Info'!AB199,  IF(ISBLANK('5. EmisRedStrategy Tracking'!D26), 'Facility&amp;Emissions Info'!AA199,  'Facility&amp;Emissions Info'!AA199+'Facility&amp;Emissions Info'!AB199  ))))))</f>
        <v/>
      </c>
      <c r="F17" s="419" t="str">
        <f>IF('GHG Usage'!K10="","",IF(ISBLANK('5. EmisRedStrategy Tracking'!D47), 'Facility&amp;Emissions Info'!Z196,'Facility&amp;Emissions Info'!AA200))</f>
        <v/>
      </c>
      <c r="G17" s="426" t="str">
        <f>IF('GHG Usage'!K17="","",IF(ISBLANK('5. EmisRedStrategy Tracking'!L47), 'Facility&amp;Emissions Info'!Z196,'Facility&amp;Emissions Info'!AB200))</f>
        <v/>
      </c>
      <c r="H17" s="428" t="str">
        <f>IF(AND('GHG Usage'!K10="",'GHG Usage'!K17=""),"",IF('GHG Usage'!K10="",IF(ISBLANK('5. EmisRedStrategy Tracking'!L47),'Facility&amp;Emissions Info'!Z196,'Facility&amp;Emissions Info'!AB200),IF('GHG Usage'!K17="",IF(ISBLANK('5. EmisRedStrategy Tracking'!D47),'Facility&amp;Emissions Info'!Z196,'Facility&amp;Emissions Info'!AA200),IF(AND(ISBLANK('5. EmisRedStrategy Tracking'!L47), ISBLANK('5. EmisRedStrategy Tracking'!D47)),   'Facility&amp;Emissions Info'!Z196,        IF(ISBLANK('5. EmisRedStrategy Tracking'!L47), 'Facility&amp;Emissions Info'!AB200,  IF(ISBLANK('5. EmisRedStrategy Tracking'!D47), 'Facility&amp;Emissions Info'!AA200,  'Facility&amp;Emissions Info'!AA200+'Facility&amp;Emissions Info'!AB200  ))))))</f>
        <v/>
      </c>
      <c r="I17" s="419" t="str">
        <f>IF('GHG Usage'!K11="","",IF(ISBLANK('5. EmisRedStrategy Tracking'!D68), 'Facility&amp;Emissions Info'!Z196,'Facility&amp;Emissions Info'!AA201))</f>
        <v/>
      </c>
      <c r="J17" s="426" t="str">
        <f>IF('GHG Usage'!K18="","",IF(ISBLANK('5. EmisRedStrategy Tracking'!L68), 'Facility&amp;Emissions Info'!Z196,'Facility&amp;Emissions Info'!AB201))</f>
        <v/>
      </c>
      <c r="K17" s="428" t="str">
        <f>IF(AND('GHG Usage'!K11="",'GHG Usage'!K18=""),"",IF('GHG Usage'!K11="",IF(ISBLANK('5. EmisRedStrategy Tracking'!L68),'Facility&amp;Emissions Info'!Z196,'Facility&amp;Emissions Info'!AB201),IF('GHG Usage'!K18="",IF(ISBLANK('5. EmisRedStrategy Tracking'!D68),'Facility&amp;Emissions Info'!Z196,'Facility&amp;Emissions Info'!AA201),IF(AND(ISBLANK('5. EmisRedStrategy Tracking'!L68), ISBLANK('5. EmisRedStrategy Tracking'!D68)),   'Facility&amp;Emissions Info'!Z196,        IF(ISBLANK('5. EmisRedStrategy Tracking'!L68), 'Facility&amp;Emissions Info'!AB201,  IF(ISBLANK('5. EmisRedStrategy Tracking'!D68), 'Facility&amp;Emissions Info'!AA201,  'Facility&amp;Emissions Info'!AA201+'Facility&amp;Emissions Info'!AB201  ))))))</f>
        <v/>
      </c>
      <c r="L17" s="432" t="str">
        <f>IF('GHG Usage'!K12="","",IF(ISBLANK('5. EmisRedStrategy Tracking'!D89), 'Facility&amp;Emissions Info'!Z196,'Facility&amp;Emissions Info'!AA202))</f>
        <v/>
      </c>
      <c r="M17" s="426" t="str">
        <f>IF('GHG Usage'!K19="","",IF(ISBLANK('5. EmisRedStrategy Tracking'!L89), 'Facility&amp;Emissions Info'!Z196,'Facility&amp;Emissions Info'!AB202))</f>
        <v/>
      </c>
      <c r="N17" s="433" t="str">
        <f>IF(AND('GHG Usage'!K12="",'GHG Usage'!K19=""),"",IF('GHG Usage'!K12="",IF(ISBLANK('5. EmisRedStrategy Tracking'!L89),'Facility&amp;Emissions Info'!Z196,'Facility&amp;Emissions Info'!AB202),IF('GHG Usage'!K19="",IF(ISBLANK('5. EmisRedStrategy Tracking'!D89),'Facility&amp;Emissions Info'!Z196,'Facility&amp;Emissions Info'!AA202),IF(AND(ISBLANK('5. EmisRedStrategy Tracking'!L89), ISBLANK('5. EmisRedStrategy Tracking'!D89)),   'Facility&amp;Emissions Info'!Z196,        IF(ISBLANK('5. EmisRedStrategy Tracking'!L89), 'Facility&amp;Emissions Info'!AB202,  IF(ISBLANK('5. EmisRedStrategy Tracking'!D89), 'Facility&amp;Emissions Info'!AA202,  'Facility&amp;Emissions Info'!AA202+'Facility&amp;Emissions Info'!AB202  ))))))</f>
        <v/>
      </c>
      <c r="O17" s="434"/>
      <c r="P17" s="430"/>
      <c r="Q17" s="430"/>
      <c r="Z17" s="424"/>
    </row>
    <row r="18" spans="2:26" s="240" customFormat="1" ht="18" customHeight="1" x14ac:dyDescent="0.3">
      <c r="B18" s="417" t="s">
        <v>334</v>
      </c>
      <c r="C18" s="418" t="str">
        <f>'Facility&amp;Emissions Info'!$AD199</f>
        <v/>
      </c>
      <c r="D18" s="147" t="str">
        <f>'Facility&amp;Emissions Info'!$AE199</f>
        <v/>
      </c>
      <c r="E18" s="492" t="str">
        <f>'Facility&amp;Emissions Info'!$AC199</f>
        <v/>
      </c>
      <c r="F18" s="425" t="str">
        <f>'Facility&amp;Emissions Info'!$AD200</f>
        <v/>
      </c>
      <c r="G18" s="147" t="str">
        <f>'Facility&amp;Emissions Info'!$AE200</f>
        <v/>
      </c>
      <c r="H18" s="420" t="str">
        <f>'Facility&amp;Emissions Info'!$AC200</f>
        <v/>
      </c>
      <c r="I18" s="426" t="str">
        <f>'Facility&amp;Emissions Info'!$AD201</f>
        <v/>
      </c>
      <c r="J18" s="147" t="str">
        <f>'Facility&amp;Emissions Info'!$AE201</f>
        <v/>
      </c>
      <c r="K18" s="492" t="str">
        <f>'Facility&amp;Emissions Info'!$AC201</f>
        <v/>
      </c>
      <c r="L18" s="425" t="str">
        <f>'Facility&amp;Emissions Info'!$AD202</f>
        <v/>
      </c>
      <c r="M18" s="147" t="str">
        <f>'Facility&amp;Emissions Info'!$AE202</f>
        <v/>
      </c>
      <c r="N18" s="147" t="str">
        <f>'Facility&amp;Emissions Info'!$AC202</f>
        <v/>
      </c>
      <c r="O18" s="434"/>
      <c r="P18" s="435"/>
      <c r="Q18" s="435"/>
      <c r="Z18" s="424"/>
    </row>
    <row r="19" spans="2:26" s="240" customFormat="1" ht="18" customHeight="1" x14ac:dyDescent="0.3">
      <c r="B19" s="417" t="s">
        <v>335</v>
      </c>
      <c r="C19" s="418" t="str">
        <f>'Facility&amp;Emissions Info'!$AG199</f>
        <v/>
      </c>
      <c r="D19" s="147" t="str">
        <f>'Facility&amp;Emissions Info'!$AH199</f>
        <v/>
      </c>
      <c r="E19" s="492" t="str">
        <f>'Facility&amp;Emissions Info'!$AF199</f>
        <v/>
      </c>
      <c r="F19" s="425" t="str">
        <f>'Facility&amp;Emissions Info'!$AG200</f>
        <v/>
      </c>
      <c r="G19" s="147" t="str">
        <f>'Facility&amp;Emissions Info'!$AH200</f>
        <v/>
      </c>
      <c r="H19" s="420" t="str">
        <f>'Facility&amp;Emissions Info'!$AF200</f>
        <v/>
      </c>
      <c r="I19" s="426" t="str">
        <f>'Facility&amp;Emissions Info'!$AG201</f>
        <v/>
      </c>
      <c r="J19" s="147" t="str">
        <f>'Facility&amp;Emissions Info'!$AH201</f>
        <v/>
      </c>
      <c r="K19" s="492" t="str">
        <f>'Facility&amp;Emissions Info'!$AF201</f>
        <v/>
      </c>
      <c r="L19" s="425" t="str">
        <f>'Facility&amp;Emissions Info'!$AG202</f>
        <v/>
      </c>
      <c r="M19" s="147" t="str">
        <f>'Facility&amp;Emissions Info'!$AH202</f>
        <v/>
      </c>
      <c r="N19" s="147" t="str">
        <f>'Facility&amp;Emissions Info'!$AF202</f>
        <v/>
      </c>
      <c r="O19" s="434"/>
      <c r="P19" s="435"/>
      <c r="Q19" s="435"/>
      <c r="Z19" s="424"/>
    </row>
    <row r="20" spans="2:26" s="240" customFormat="1" ht="18" customHeight="1" x14ac:dyDescent="0.3">
      <c r="B20" s="417" t="s">
        <v>336</v>
      </c>
      <c r="C20" s="418" t="str">
        <f>'Facility&amp;Emissions Info'!$AJ199</f>
        <v/>
      </c>
      <c r="D20" s="147" t="str">
        <f>'Facility&amp;Emissions Info'!$AK199</f>
        <v/>
      </c>
      <c r="E20" s="492" t="str">
        <f>'Facility&amp;Emissions Info'!$AI199</f>
        <v/>
      </c>
      <c r="F20" s="425" t="str">
        <f>'Facility&amp;Emissions Info'!$AJ200</f>
        <v/>
      </c>
      <c r="G20" s="147" t="str">
        <f>'Facility&amp;Emissions Info'!$AK200</f>
        <v/>
      </c>
      <c r="H20" s="420" t="str">
        <f>'Facility&amp;Emissions Info'!$AI200</f>
        <v/>
      </c>
      <c r="I20" s="426" t="str">
        <f>'Facility&amp;Emissions Info'!$AJ201</f>
        <v/>
      </c>
      <c r="J20" s="147" t="str">
        <f>'Facility&amp;Emissions Info'!$AK201</f>
        <v/>
      </c>
      <c r="K20" s="492" t="str">
        <f>'Facility&amp;Emissions Info'!$AI201</f>
        <v/>
      </c>
      <c r="L20" s="425" t="str">
        <f>'Facility&amp;Emissions Info'!$AJ202</f>
        <v/>
      </c>
      <c r="M20" s="147" t="str">
        <f>'Facility&amp;Emissions Info'!$AK202</f>
        <v/>
      </c>
      <c r="N20" s="147" t="str">
        <f>'Facility&amp;Emissions Info'!$AI202</f>
        <v/>
      </c>
      <c r="O20" s="434"/>
      <c r="P20" s="435"/>
      <c r="Q20" s="435"/>
      <c r="Z20" s="424"/>
    </row>
    <row r="21" spans="2:26" s="240" customFormat="1" ht="18" customHeight="1" x14ac:dyDescent="0.3">
      <c r="B21" s="417" t="s">
        <v>337</v>
      </c>
      <c r="C21" s="418" t="str">
        <f>'Facility&amp;Emissions Info'!$AM199</f>
        <v/>
      </c>
      <c r="D21" s="147" t="str">
        <f>'Facility&amp;Emissions Info'!$AN199</f>
        <v/>
      </c>
      <c r="E21" s="492" t="str">
        <f>'Facility&amp;Emissions Info'!$AL199</f>
        <v/>
      </c>
      <c r="F21" s="425" t="str">
        <f>'Facility&amp;Emissions Info'!$AM200</f>
        <v/>
      </c>
      <c r="G21" s="147" t="str">
        <f>'Facility&amp;Emissions Info'!$AN200</f>
        <v/>
      </c>
      <c r="H21" s="420" t="str">
        <f>'Facility&amp;Emissions Info'!$AL200</f>
        <v/>
      </c>
      <c r="I21" s="426" t="str">
        <f>'Facility&amp;Emissions Info'!$AM201</f>
        <v/>
      </c>
      <c r="J21" s="147" t="str">
        <f>'Facility&amp;Emissions Info'!$AN201</f>
        <v/>
      </c>
      <c r="K21" s="492" t="str">
        <f>'Facility&amp;Emissions Info'!$AL201</f>
        <v/>
      </c>
      <c r="L21" s="425" t="str">
        <f>'Facility&amp;Emissions Info'!$AM202</f>
        <v/>
      </c>
      <c r="M21" s="147" t="str">
        <f>'Facility&amp;Emissions Info'!$AN202</f>
        <v/>
      </c>
      <c r="N21" s="147" t="str">
        <f>'Facility&amp;Emissions Info'!$AL202</f>
        <v/>
      </c>
      <c r="O21" s="434"/>
      <c r="P21" s="435"/>
      <c r="Q21" s="435"/>
      <c r="Z21" s="424"/>
    </row>
    <row r="22" spans="2:26" ht="15.5" x14ac:dyDescent="0.35">
      <c r="B22" s="34"/>
      <c r="C22" s="35"/>
      <c r="D22" s="31"/>
      <c r="E22" s="31"/>
      <c r="F22" s="32"/>
      <c r="G22" s="33"/>
      <c r="H22" s="31"/>
      <c r="I22" s="31"/>
      <c r="J22" s="33"/>
    </row>
    <row r="23" spans="2:26" s="240" customFormat="1" ht="24" customHeight="1" x14ac:dyDescent="0.3">
      <c r="B23" s="1012" t="s">
        <v>338</v>
      </c>
      <c r="C23" s="918"/>
      <c r="D23" s="918"/>
      <c r="E23" s="918"/>
      <c r="F23" s="918"/>
      <c r="G23" s="918"/>
      <c r="H23" s="918"/>
      <c r="I23" s="918"/>
      <c r="J23" s="386"/>
      <c r="K23" s="248"/>
      <c r="L23" s="248"/>
      <c r="M23" s="248"/>
      <c r="N23" s="248"/>
    </row>
    <row r="24" spans="2:26" s="240" customFormat="1" ht="32.25" customHeight="1" x14ac:dyDescent="0.3">
      <c r="B24" s="1022" t="s">
        <v>88</v>
      </c>
      <c r="C24" s="1026"/>
      <c r="D24" s="1026"/>
      <c r="E24" s="1027" t="s">
        <v>89</v>
      </c>
      <c r="F24" s="1026"/>
      <c r="G24" s="1028"/>
      <c r="H24" s="1029" t="s">
        <v>90</v>
      </c>
      <c r="I24" s="1026"/>
      <c r="J24" s="1026"/>
      <c r="K24" s="1019" t="s">
        <v>91</v>
      </c>
      <c r="L24" s="1020"/>
      <c r="M24" s="1020"/>
      <c r="N24" s="1021"/>
      <c r="O24" s="391"/>
      <c r="P24" s="391"/>
      <c r="Q24" s="342"/>
    </row>
    <row r="25" spans="2:26" s="240" customFormat="1" ht="90.75" customHeight="1" x14ac:dyDescent="0.3">
      <c r="B25" s="392" t="s">
        <v>339</v>
      </c>
      <c r="C25" s="393" t="s">
        <v>340</v>
      </c>
      <c r="D25" s="394" t="s">
        <v>341</v>
      </c>
      <c r="E25" s="395" t="s">
        <v>6</v>
      </c>
      <c r="F25" s="393" t="s">
        <v>342</v>
      </c>
      <c r="G25" s="394" t="s">
        <v>341</v>
      </c>
      <c r="H25" s="395" t="s">
        <v>6</v>
      </c>
      <c r="I25" s="393" t="s">
        <v>342</v>
      </c>
      <c r="J25" s="394" t="s">
        <v>341</v>
      </c>
      <c r="K25" s="395" t="s">
        <v>6</v>
      </c>
      <c r="L25" s="393" t="s">
        <v>342</v>
      </c>
      <c r="M25" s="1022" t="s">
        <v>341</v>
      </c>
      <c r="N25" s="1023"/>
      <c r="O25" s="396"/>
      <c r="P25" s="330"/>
      <c r="Q25" s="342"/>
    </row>
    <row r="26" spans="2:26" s="240" customFormat="1" ht="26.25" customHeight="1" x14ac:dyDescent="0.3">
      <c r="B26" s="164" t="str">
        <f>'Results Summary'!B6</f>
        <v/>
      </c>
      <c r="C26" s="164" t="str">
        <f>'Results Summary'!B7</f>
        <v/>
      </c>
      <c r="D26" s="165" t="str">
        <f>'Results Summary'!B8</f>
        <v/>
      </c>
      <c r="E26" s="166" t="str">
        <f>'Results Summary'!C6</f>
        <v/>
      </c>
      <c r="F26" s="164" t="str">
        <f>'Results Summary'!C7</f>
        <v/>
      </c>
      <c r="G26" s="167" t="str">
        <f>'Results Summary'!C8</f>
        <v/>
      </c>
      <c r="H26" s="168" t="str">
        <f>'Results Summary'!D6</f>
        <v/>
      </c>
      <c r="I26" s="164" t="str">
        <f>'Results Summary'!D7</f>
        <v/>
      </c>
      <c r="J26" s="165" t="str">
        <f>'Results Summary'!D8</f>
        <v/>
      </c>
      <c r="K26" s="166" t="str">
        <f>'Results Summary'!E6</f>
        <v/>
      </c>
      <c r="L26" s="164" t="str">
        <f>'Results Summary'!E7</f>
        <v/>
      </c>
      <c r="M26" s="1024" t="str">
        <f>'Results Summary'!E8</f>
        <v/>
      </c>
      <c r="N26" s="1025"/>
      <c r="O26" s="388"/>
      <c r="P26" s="1010"/>
      <c r="Q26" s="1011"/>
    </row>
    <row r="27" spans="2:26" s="240" customFormat="1" ht="15.5" x14ac:dyDescent="0.3">
      <c r="B27" s="397"/>
      <c r="C27" s="397"/>
      <c r="D27" s="397"/>
      <c r="E27" s="398"/>
      <c r="F27" s="399"/>
      <c r="G27" s="400"/>
      <c r="H27" s="401"/>
      <c r="I27" s="401"/>
      <c r="J27" s="401"/>
      <c r="K27" s="401"/>
      <c r="L27" s="401"/>
      <c r="M27" s="402"/>
      <c r="N27" s="402"/>
      <c r="O27" s="402"/>
      <c r="P27" s="402"/>
    </row>
    <row r="28" spans="2:26" s="240" customFormat="1" ht="34" customHeight="1" x14ac:dyDescent="0.3">
      <c r="B28" s="390" t="s">
        <v>252</v>
      </c>
      <c r="C28" s="1018" t="s">
        <v>343</v>
      </c>
      <c r="D28" s="911"/>
      <c r="E28" s="911"/>
      <c r="F28" s="911"/>
      <c r="G28" s="911"/>
      <c r="H28" s="911"/>
      <c r="I28" s="911"/>
      <c r="J28" s="911"/>
      <c r="K28" s="911"/>
      <c r="L28" s="911"/>
      <c r="M28" s="911"/>
      <c r="N28" s="911"/>
      <c r="O28" s="347"/>
      <c r="P28" s="347"/>
      <c r="Q28" s="347"/>
    </row>
    <row r="29" spans="2:26" ht="13" hidden="1" x14ac:dyDescent="0.3">
      <c r="D29" s="13"/>
      <c r="E29" s="30"/>
      <c r="G29" s="30"/>
      <c r="J29" s="30"/>
    </row>
    <row r="30" spans="2:26" ht="13" hidden="1" x14ac:dyDescent="0.3">
      <c r="D30" s="13"/>
      <c r="E30" s="30"/>
      <c r="G30" s="30"/>
      <c r="J30" s="30"/>
    </row>
    <row r="31" spans="2:26" ht="13" hidden="1" x14ac:dyDescent="0.3">
      <c r="D31" s="13"/>
      <c r="E31" s="30"/>
      <c r="G31" s="30"/>
      <c r="J31" s="30"/>
    </row>
    <row r="32" spans="2:26" ht="13" hidden="1" x14ac:dyDescent="0.3">
      <c r="D32" s="13"/>
      <c r="E32" s="30"/>
      <c r="G32" s="30"/>
      <c r="J32" s="30"/>
    </row>
  </sheetData>
  <sheetProtection algorithmName="SHA-512" hashValue="fDBowE5W3MdUxByzt6Esr+k3K4Be3faksQQI6sd4/01ZOxqqt+3DYTHfZy/DeDmUgZN60vqZw3oksvW7erTsKg==" saltValue="0/XqCR88fEoTR/KidyzuBQ==" spinCount="100000" sheet="1" objects="1" scenarios="1"/>
  <mergeCells count="16">
    <mergeCell ref="C28:N28"/>
    <mergeCell ref="K24:N24"/>
    <mergeCell ref="M25:N25"/>
    <mergeCell ref="M26:N26"/>
    <mergeCell ref="B24:D24"/>
    <mergeCell ref="E24:G24"/>
    <mergeCell ref="H24:J24"/>
    <mergeCell ref="A1:XFD1"/>
    <mergeCell ref="K3:M3"/>
    <mergeCell ref="P26:Q26"/>
    <mergeCell ref="A4:N4"/>
    <mergeCell ref="B23:I23"/>
    <mergeCell ref="L7:N7"/>
    <mergeCell ref="C7:E7"/>
    <mergeCell ref="F7:H7"/>
    <mergeCell ref="I7:K7"/>
  </mergeCells>
  <phoneticPr fontId="0" type="noConversion"/>
  <pageMargins left="0.5" right="0.5" top="1" bottom="1" header="0.25" footer="0.25"/>
  <pageSetup scale="80" orientation="portrait" r:id="rId1"/>
  <headerFooter alignWithMargins="0">
    <oddFooter>&amp;C&amp;"Arial,Regular"&amp;P of &amp;N</oddFooter>
  </headerFooter>
  <colBreaks count="1" manualBreakCount="1">
    <brk id="14" min="1" max="31"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12</xdr:col>
                    <xdr:colOff>742950</xdr:colOff>
                    <xdr:row>1</xdr:row>
                    <xdr:rowOff>323850</xdr:rowOff>
                  </from>
                  <to>
                    <xdr:col>13</xdr:col>
                    <xdr:colOff>806450</xdr:colOff>
                    <xdr:row>2</xdr:row>
                    <xdr:rowOff>285750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XFC67"/>
  <sheetViews>
    <sheetView showGridLines="0" zoomScaleNormal="100" workbookViewId="0">
      <selection sqref="A1:XFD1"/>
    </sheetView>
  </sheetViews>
  <sheetFormatPr defaultColWidth="0" defaultRowHeight="12.5" zeroHeight="1" x14ac:dyDescent="0.25"/>
  <cols>
    <col min="1" max="1" width="15.1796875" style="12" customWidth="1"/>
    <col min="2" max="8" width="20.7265625" style="12" customWidth="1"/>
    <col min="9" max="9" width="8.81640625" style="12" hidden="1" customWidth="1"/>
    <col min="10" max="10" width="11.26953125" style="12" hidden="1" customWidth="1"/>
    <col min="11" max="11" width="8.81640625" style="12" hidden="1" customWidth="1"/>
    <col min="12" max="12" width="9.7265625" style="12" hidden="1" customWidth="1"/>
    <col min="13" max="13" width="21.81640625" style="12" hidden="1" customWidth="1"/>
    <col min="14" max="14" width="20.453125" style="12" hidden="1" customWidth="1"/>
    <col min="15" max="15" width="0" style="12" hidden="1" customWidth="1"/>
    <col min="16" max="16384" width="8.81640625" style="12" hidden="1"/>
  </cols>
  <sheetData>
    <row r="1" spans="1:16383" s="874" customFormat="1" ht="81" customHeight="1" thickBot="1" x14ac:dyDescent="0.35">
      <c r="A1" s="874" t="s">
        <v>344</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230" customFormat="1" ht="24" customHeight="1" thickTop="1" x14ac:dyDescent="0.25">
      <c r="A2" s="1041" t="s">
        <v>345</v>
      </c>
      <c r="B2" s="1041"/>
      <c r="C2" s="1041"/>
      <c r="D2" s="1041"/>
      <c r="E2" s="1041"/>
      <c r="F2" s="1041"/>
      <c r="G2" s="1041"/>
      <c r="H2" s="1041"/>
    </row>
    <row r="3" spans="1:16383" s="769" customFormat="1" ht="31.5" customHeight="1" x14ac:dyDescent="0.35">
      <c r="A3" s="775"/>
      <c r="B3" s="775"/>
      <c r="C3" s="775"/>
      <c r="D3" s="775"/>
      <c r="E3" s="795"/>
      <c r="F3" s="885" t="s">
        <v>62</v>
      </c>
      <c r="G3" s="885"/>
      <c r="H3" s="775"/>
    </row>
    <row r="4" spans="1:16383" ht="18" x14ac:dyDescent="0.4">
      <c r="A4" s="207"/>
      <c r="B4" s="207"/>
      <c r="C4" s="207"/>
      <c r="D4" s="207"/>
      <c r="E4" s="207"/>
      <c r="F4" s="207"/>
      <c r="G4" s="207"/>
      <c r="H4" s="207"/>
    </row>
    <row r="5" spans="1:16383" ht="49.5" customHeight="1" x14ac:dyDescent="0.25">
      <c r="A5" s="264"/>
      <c r="B5" s="1044" t="s">
        <v>346</v>
      </c>
      <c r="C5" s="1045"/>
      <c r="D5" s="1045"/>
      <c r="E5" s="1045"/>
      <c r="F5" s="1045"/>
      <c r="G5" s="1045"/>
      <c r="H5" s="1045"/>
    </row>
    <row r="6" spans="1:16383" ht="15.5" x14ac:dyDescent="0.25">
      <c r="A6" s="264"/>
      <c r="B6" s="1038" t="s">
        <v>347</v>
      </c>
      <c r="C6" s="1038"/>
      <c r="D6" s="1038"/>
      <c r="E6" s="1038"/>
      <c r="F6" s="1038"/>
      <c r="G6" s="1038"/>
      <c r="H6" s="1038"/>
    </row>
    <row r="7" spans="1:16383" ht="58.15" customHeight="1" x14ac:dyDescent="0.25">
      <c r="A7" s="264"/>
      <c r="B7" s="1044" t="s">
        <v>348</v>
      </c>
      <c r="C7" s="1044"/>
      <c r="D7" s="1044"/>
      <c r="E7" s="1044"/>
      <c r="F7" s="1044" t="s">
        <v>349</v>
      </c>
      <c r="G7" s="927"/>
      <c r="H7" s="927"/>
    </row>
    <row r="8" spans="1:16383" ht="15.5" x14ac:dyDescent="0.25">
      <c r="A8" s="330"/>
      <c r="B8" s="1038" t="s">
        <v>350</v>
      </c>
      <c r="C8" s="1038"/>
      <c r="D8" s="1038"/>
      <c r="E8" s="1038"/>
      <c r="F8" s="1038">
        <v>0.2</v>
      </c>
      <c r="G8" s="1038"/>
      <c r="H8" s="1038"/>
    </row>
    <row r="9" spans="1:16383" ht="15.5" x14ac:dyDescent="0.25">
      <c r="A9" s="330"/>
      <c r="B9" s="1038" t="s">
        <v>351</v>
      </c>
      <c r="C9" s="1038"/>
      <c r="D9" s="1038"/>
      <c r="E9" s="1038"/>
      <c r="F9" s="1038">
        <v>0.3</v>
      </c>
      <c r="G9" s="1038"/>
      <c r="H9" s="1038"/>
    </row>
    <row r="10" spans="1:16383" ht="15.5" x14ac:dyDescent="0.25">
      <c r="A10" s="330"/>
      <c r="B10" s="1038" t="s">
        <v>352</v>
      </c>
      <c r="C10" s="1038"/>
      <c r="D10" s="1038"/>
      <c r="E10" s="1038"/>
      <c r="F10" s="1038">
        <v>0.5</v>
      </c>
      <c r="G10" s="1038"/>
      <c r="H10" s="1038"/>
    </row>
    <row r="11" spans="1:16383" ht="15.5" x14ac:dyDescent="0.25">
      <c r="A11" s="330"/>
      <c r="B11" s="330"/>
      <c r="C11" s="330"/>
      <c r="D11" s="330"/>
      <c r="E11" s="330"/>
      <c r="F11" s="330"/>
      <c r="G11" s="330"/>
      <c r="H11" s="330"/>
    </row>
    <row r="12" spans="1:16383" ht="24" customHeight="1" x14ac:dyDescent="0.25">
      <c r="A12" s="330"/>
      <c r="B12" s="261" t="s">
        <v>64</v>
      </c>
      <c r="C12" s="248"/>
      <c r="D12" s="248"/>
      <c r="E12" s="248"/>
      <c r="F12" s="248"/>
      <c r="G12" s="248"/>
      <c r="H12" s="248"/>
    </row>
    <row r="13" spans="1:16383" ht="30.65" customHeight="1" x14ac:dyDescent="0.25">
      <c r="A13" s="255"/>
      <c r="B13" s="451" t="s">
        <v>65</v>
      </c>
      <c r="C13" s="451" t="s">
        <v>66</v>
      </c>
      <c r="D13" s="1036" t="s">
        <v>69</v>
      </c>
      <c r="E13" s="1040"/>
      <c r="F13" s="451" t="s">
        <v>70</v>
      </c>
      <c r="G13" s="451" t="s">
        <v>71</v>
      </c>
      <c r="H13" s="451" t="s">
        <v>72</v>
      </c>
    </row>
    <row r="14" spans="1:16383" ht="28.5" customHeight="1" x14ac:dyDescent="0.25">
      <c r="A14" s="438" t="s">
        <v>67</v>
      </c>
      <c r="B14" s="452" t="str">
        <f>IF(ISBLANK('1. Facility Info'!D7), "",'1. Facility Info'!D7)</f>
        <v/>
      </c>
      <c r="C14" s="459" t="str">
        <f>IF(ISBLANK('1. Facility Info'!G7),"",'1. Facility Info'!G7)</f>
        <v/>
      </c>
      <c r="D14" s="1042" t="str">
        <f>IF(ISBLANK('1. Facility Info'!D11:E11), "",'1. Facility Info'!D11:E11)</f>
        <v/>
      </c>
      <c r="E14" s="1043"/>
      <c r="F14" s="453" t="str">
        <f>IF(ISBLANK('1. Facility Info'!F11), "",'1. Facility Info'!F11)</f>
        <v/>
      </c>
      <c r="G14" s="452" t="str">
        <f>IF(ISBLANK('1. Facility Info'!G11),"",'1. Facility Info'!G11)</f>
        <v/>
      </c>
      <c r="H14" s="454" t="str">
        <f>IF(ISBLANK('1. Facility Info'!H11),"",'1. Facility Info'!H11)</f>
        <v/>
      </c>
    </row>
    <row r="15" spans="1:16383" ht="15.5" x14ac:dyDescent="0.25">
      <c r="A15" s="208"/>
      <c r="B15" s="343"/>
      <c r="C15" s="347"/>
      <c r="D15" s="347"/>
      <c r="E15" s="343"/>
      <c r="F15" s="347"/>
      <c r="G15" s="439"/>
      <c r="H15" s="343"/>
      <c r="I15" s="93"/>
      <c r="N15" s="94"/>
      <c r="O15" s="94"/>
    </row>
    <row r="16" spans="1:16383" ht="24" customHeight="1" x14ac:dyDescent="0.25">
      <c r="A16" s="383"/>
      <c r="B16" s="261" t="s">
        <v>353</v>
      </c>
      <c r="C16" s="248"/>
      <c r="D16" s="248"/>
      <c r="E16" s="248"/>
      <c r="F16" s="248"/>
      <c r="G16" s="248"/>
      <c r="H16" s="248"/>
      <c r="I16" s="30"/>
      <c r="N16" s="94"/>
      <c r="O16" s="94"/>
    </row>
    <row r="17" spans="1:15" ht="58.15" customHeight="1" x14ac:dyDescent="0.25">
      <c r="A17" s="255"/>
      <c r="B17" s="1036" t="s">
        <v>354</v>
      </c>
      <c r="C17" s="1037"/>
      <c r="D17" s="451" t="s">
        <v>355</v>
      </c>
      <c r="E17" s="1036" t="s">
        <v>356</v>
      </c>
      <c r="F17" s="1037"/>
      <c r="G17" s="1036" t="s">
        <v>357</v>
      </c>
      <c r="H17" s="1037"/>
      <c r="I17" s="93"/>
    </row>
    <row r="18" spans="1:15" ht="42" customHeight="1" x14ac:dyDescent="0.25">
      <c r="A18" s="456" t="s">
        <v>88</v>
      </c>
      <c r="B18" s="928" t="str">
        <f>IF(ISBLANK('Results Summary'!B9),"",'Results Summary'!B9)</f>
        <v/>
      </c>
      <c r="C18" s="1031"/>
      <c r="D18" s="455" t="str">
        <f>IF((B18=""),"",B18/10^6)</f>
        <v/>
      </c>
      <c r="E18" s="1035" t="str">
        <f>IF(ISBLANK('Results Summary'!B8), "",'Results Summary'!B8)</f>
        <v/>
      </c>
      <c r="F18" s="1035"/>
      <c r="G18" s="1034" t="str">
        <f>IF(OR(E18="",B18=""),"",(E18/B18)*10^9)</f>
        <v/>
      </c>
      <c r="H18" s="1034"/>
      <c r="I18" s="93"/>
    </row>
    <row r="19" spans="1:15" ht="42" customHeight="1" x14ac:dyDescent="0.25">
      <c r="A19" s="456" t="s">
        <v>89</v>
      </c>
      <c r="B19" s="928" t="str">
        <f>IF(ISBLANK('Results Summary'!C9),"",'Results Summary'!C9)</f>
        <v/>
      </c>
      <c r="C19" s="1031"/>
      <c r="D19" s="455" t="str">
        <f>IF((B19=""),"",B19/10^6)</f>
        <v/>
      </c>
      <c r="E19" s="1035" t="str">
        <f>IF(ISBLANK('Results Summary'!C8), "",'Results Summary'!C8)</f>
        <v/>
      </c>
      <c r="F19" s="1035"/>
      <c r="G19" s="1034" t="str">
        <f>IF(OR(E19="",B19=""),"",(E19/B19)*10^9)</f>
        <v/>
      </c>
      <c r="H19" s="1034"/>
      <c r="I19" s="93"/>
      <c r="J19" s="98"/>
    </row>
    <row r="20" spans="1:15" ht="42" customHeight="1" x14ac:dyDescent="0.25">
      <c r="A20" s="456" t="s">
        <v>90</v>
      </c>
      <c r="B20" s="928" t="str">
        <f>IF(ISBLANK('Results Summary'!D9),"",'Results Summary'!D9)</f>
        <v/>
      </c>
      <c r="C20" s="1031"/>
      <c r="D20" s="455" t="str">
        <f>IF((B20=""),"",B20/10^6)</f>
        <v/>
      </c>
      <c r="E20" s="1035" t="str">
        <f>IF(ISBLANK('Results Summary'!D8), "",'Results Summary'!D8)</f>
        <v/>
      </c>
      <c r="F20" s="1035"/>
      <c r="G20" s="1034" t="str">
        <f>IF(OR(E20="",B20=""),"",(E20/B20)*10^9)</f>
        <v/>
      </c>
      <c r="H20" s="1034"/>
      <c r="I20" s="93"/>
      <c r="J20" s="99"/>
    </row>
    <row r="21" spans="1:15" ht="42" customHeight="1" x14ac:dyDescent="0.25">
      <c r="A21" s="456" t="s">
        <v>91</v>
      </c>
      <c r="B21" s="928" t="str">
        <f>IF(ISBLANK('Results Summary'!E9),"",'Results Summary'!E9)</f>
        <v/>
      </c>
      <c r="C21" s="1031"/>
      <c r="D21" s="455" t="str">
        <f>IF((B21=""),"",B21/10^6)</f>
        <v/>
      </c>
      <c r="E21" s="1035" t="str">
        <f>IF(ISBLANK('Results Summary'!E8), "",'Results Summary'!E8)</f>
        <v/>
      </c>
      <c r="F21" s="1035"/>
      <c r="G21" s="1034" t="str">
        <f>IF(OR(E21="",B21=""),"",(E21/B21)*10^9)</f>
        <v/>
      </c>
      <c r="H21" s="1034"/>
      <c r="I21" s="93"/>
      <c r="J21" s="19"/>
    </row>
    <row r="22" spans="1:15" ht="15.5" x14ac:dyDescent="0.25">
      <c r="A22" s="208"/>
      <c r="B22" s="440"/>
      <c r="C22" s="441"/>
      <c r="D22" s="440"/>
      <c r="E22" s="442"/>
      <c r="F22" s="442"/>
      <c r="G22" s="442"/>
      <c r="H22" s="443"/>
      <c r="I22" s="93"/>
    </row>
    <row r="23" spans="1:15" ht="24" customHeight="1" x14ac:dyDescent="0.25">
      <c r="A23" s="383"/>
      <c r="B23" s="261" t="s">
        <v>358</v>
      </c>
      <c r="C23" s="248"/>
      <c r="D23" s="248"/>
      <c r="E23" s="248"/>
      <c r="F23" s="248"/>
      <c r="G23" s="248"/>
      <c r="H23" s="248"/>
      <c r="I23" s="30"/>
    </row>
    <row r="24" spans="1:15" ht="57.65" customHeight="1" x14ac:dyDescent="0.25">
      <c r="A24" s="208"/>
      <c r="B24" s="940" t="s">
        <v>276</v>
      </c>
      <c r="C24" s="1030"/>
      <c r="D24" s="1030"/>
      <c r="E24" s="1030"/>
      <c r="F24" s="1030"/>
      <c r="G24" s="1030"/>
      <c r="H24" s="1030"/>
      <c r="I24" s="93"/>
    </row>
    <row r="25" spans="1:15" ht="30.65" customHeight="1" x14ac:dyDescent="0.25">
      <c r="A25" s="330"/>
      <c r="B25" s="451" t="s">
        <v>86</v>
      </c>
      <c r="C25" s="451" t="s">
        <v>87</v>
      </c>
      <c r="D25" s="1036" t="s">
        <v>359</v>
      </c>
      <c r="E25" s="1037"/>
      <c r="F25" s="1036" t="s">
        <v>360</v>
      </c>
      <c r="G25" s="1040"/>
      <c r="H25" s="1040"/>
    </row>
    <row r="26" spans="1:15" ht="42" customHeight="1" x14ac:dyDescent="0.25">
      <c r="A26" s="457" t="s">
        <v>88</v>
      </c>
      <c r="B26" s="458" t="str">
        <f>IF(ISBLANK('2. Wafer Tracking'!C9),"",'2. Wafer Tracking'!C9)</f>
        <v/>
      </c>
      <c r="C26" s="458" t="str">
        <f>IF(ISBLANK('2. Wafer Tracking'!G9),"",'2. Wafer Tracking'!G9)</f>
        <v/>
      </c>
      <c r="D26" s="1039" t="str">
        <f>IF(AND(B26="",C26=""),"",(C26-B26)/365)</f>
        <v/>
      </c>
      <c r="E26" s="1039"/>
      <c r="F26" s="1032" t="str">
        <f>IF(OR(E18="",D18=""),"",IF(ISBLANK(IF(E18&lt;0.0008,"Reporting Only",IF(D18&gt;37.7,"Tier 1",IF(D18&gt;3.7,"Tier 2","Tier 3")))),"",IF(E18&lt;0.0008,"Reporting Only",IF(D18&gt;37.7,"Tier 1",IF(D18&gt;3.7,"Tier 2","Tier 3")))))</f>
        <v/>
      </c>
      <c r="G26" s="1033"/>
      <c r="H26" s="1033"/>
    </row>
    <row r="27" spans="1:15" ht="42" customHeight="1" x14ac:dyDescent="0.25">
      <c r="A27" s="457" t="s">
        <v>89</v>
      </c>
      <c r="B27" s="458" t="str">
        <f>IF(ISBLANK('2. Wafer Tracking'!C10),"",'2. Wafer Tracking'!C10)</f>
        <v/>
      </c>
      <c r="C27" s="458" t="str">
        <f>IF(ISBLANK('2. Wafer Tracking'!G10),"",'2. Wafer Tracking'!G10)</f>
        <v/>
      </c>
      <c r="D27" s="1039" t="str">
        <f>IF(AND(B27="",C27=""),"",(C27-B27)/365)</f>
        <v/>
      </c>
      <c r="E27" s="1039"/>
      <c r="F27" s="1032" t="str">
        <f>IF(OR(E19="",D19=""),"",IF(ISBLANK(IF(E19&lt;0.0008,"Reporting Only",IF(D19&gt;37.7,"Tier 1",IF(D19&gt;3.7,"Tier 2","Tier 3")))),"",IF(E19&lt;0.0008,"Reporting Only",IF(D19&gt;37.7,"Tier 1",IF(D19&gt;3.7,"Tier 2","Tier 3")))))</f>
        <v/>
      </c>
      <c r="G27" s="1033"/>
      <c r="H27" s="1033"/>
    </row>
    <row r="28" spans="1:15" ht="42" customHeight="1" x14ac:dyDescent="0.25">
      <c r="A28" s="457" t="s">
        <v>90</v>
      </c>
      <c r="B28" s="458" t="str">
        <f>IF(ISBLANK('2. Wafer Tracking'!C11),"",'2. Wafer Tracking'!C11)</f>
        <v/>
      </c>
      <c r="C28" s="458" t="str">
        <f>IF(ISBLANK('2. Wafer Tracking'!G11),"",'2. Wafer Tracking'!G11)</f>
        <v/>
      </c>
      <c r="D28" s="1039" t="str">
        <f>IF(AND(B28="",C28=""),"",(C28-B28)/365)</f>
        <v/>
      </c>
      <c r="E28" s="1039"/>
      <c r="F28" s="1032" t="str">
        <f>IF(OR(E20="",D20=""),"",IF(ISBLANK(IF(E20&lt;0.0008,"Reporting Only",IF(D20&gt;37.7,"Tier 1",IF(D20&gt;3.7,"Tier 2","Tier 3")))),"",IF(E20&lt;0.0008,"Reporting Only",IF(D20&gt;37.7,"Tier 1",IF(D20&gt;3.7,"Tier 2","Tier 3")))))</f>
        <v/>
      </c>
      <c r="G28" s="1033"/>
      <c r="H28" s="1033"/>
    </row>
    <row r="29" spans="1:15" ht="42" customHeight="1" x14ac:dyDescent="0.25">
      <c r="A29" s="457" t="s">
        <v>91</v>
      </c>
      <c r="B29" s="458" t="str">
        <f>IF(ISBLANK('2. Wafer Tracking'!C12),"",'2. Wafer Tracking'!C12)</f>
        <v/>
      </c>
      <c r="C29" s="458" t="str">
        <f>IF(ISBLANK('2. Wafer Tracking'!G12),"",'2. Wafer Tracking'!G12)</f>
        <v/>
      </c>
      <c r="D29" s="1039" t="str">
        <f>IF(AND(B29="",C29=""),"",(C29-B29)/365)</f>
        <v/>
      </c>
      <c r="E29" s="1039"/>
      <c r="F29" s="1032" t="str">
        <f>IF(OR(E21="",D21=""),"",IF(ISBLANK(IF(E21&lt;0.0008,"Reporting Only",IF(D21&gt;37.7,"Tier 1",IF(D21&gt;3.7,"Tier 2","Tier 3")))),"",IF(E21&lt;0.0008,"Reporting Only",IF(D21&gt;37.7,"Tier 1",IF(D21&gt;3.7,"Tier 2","Tier 3")))))</f>
        <v/>
      </c>
      <c r="G29" s="1033"/>
      <c r="H29" s="1033"/>
    </row>
    <row r="30" spans="1:15" ht="15.5" x14ac:dyDescent="0.25">
      <c r="A30" s="208"/>
      <c r="B30" s="249"/>
      <c r="C30" s="240"/>
      <c r="D30" s="240"/>
      <c r="E30" s="240"/>
      <c r="F30" s="240"/>
      <c r="G30" s="240"/>
      <c r="H30" s="240"/>
      <c r="I30" s="93"/>
    </row>
    <row r="31" spans="1:15" ht="24" customHeight="1" x14ac:dyDescent="0.25">
      <c r="A31" s="383"/>
      <c r="B31" s="261" t="s">
        <v>361</v>
      </c>
      <c r="C31" s="248"/>
      <c r="D31" s="248"/>
      <c r="E31" s="248"/>
      <c r="F31" s="248"/>
      <c r="G31" s="248"/>
      <c r="H31" s="248"/>
      <c r="I31" s="30"/>
      <c r="N31" s="94"/>
      <c r="O31" s="94"/>
    </row>
    <row r="32" spans="1:15" ht="94.15" customHeight="1" x14ac:dyDescent="0.25">
      <c r="A32" s="208"/>
      <c r="B32" s="940" t="s">
        <v>362</v>
      </c>
      <c r="C32" s="1030"/>
      <c r="D32" s="1030"/>
      <c r="E32" s="1030"/>
      <c r="F32" s="1030"/>
      <c r="G32" s="1030"/>
      <c r="H32" s="1030"/>
      <c r="I32" s="93"/>
      <c r="N32" s="94"/>
      <c r="O32" s="94"/>
    </row>
    <row r="33" spans="1:13" ht="57" customHeight="1" x14ac:dyDescent="0.25">
      <c r="A33" s="392" t="s">
        <v>363</v>
      </c>
      <c r="B33" s="451" t="s">
        <v>354</v>
      </c>
      <c r="C33" s="451" t="s">
        <v>355</v>
      </c>
      <c r="D33" s="1036" t="s">
        <v>356</v>
      </c>
      <c r="E33" s="915"/>
      <c r="F33" s="1036" t="s">
        <v>357</v>
      </c>
      <c r="G33" s="915"/>
      <c r="H33" s="451" t="s">
        <v>360</v>
      </c>
      <c r="I33" s="93"/>
      <c r="J33" s="19"/>
    </row>
    <row r="34" spans="1:13" ht="30" customHeight="1" x14ac:dyDescent="0.25">
      <c r="A34" s="460">
        <v>2022</v>
      </c>
      <c r="B34" s="461" t="str">
        <f>IF(AND($C$26="",$C$27="",$C$28="",$C$29=""), "", IF(OR(AND($C$26&gt;='Drop-down'!A38,$C$26&lt;='Drop-down'!B38), AND($C$27&gt;='Drop-down'!A38,$C$27&lt;='Drop-down'!B38), AND($C$28&gt;='Drop-down'!A38,$C$28&lt;='Drop-down'!B38), AND($C$29&gt;='Drop-down'!A38,$C$29&lt;='Drop-down'!B38)), IF(AND(NOT(AND($C$26&gt;='Drop-down'!A38, $C$26&lt;='Drop-down'!B38, $B$18 &lt;&gt; "")), NOT(AND($C$27&gt;='Drop-down'!A38, $C$27&lt;='Drop-down'!B38, $B$19 &lt;&gt; "")), NOT(AND($C$28&gt;='Drop-down'!A38, $C$28&lt;='Drop-down'!B38, $B$20 &lt;&gt; "")), NOT(AND($C$29&gt;='Drop-down'!A38, $C$29&lt;='Drop-down'!B38, $B$21 &lt;&gt; ""))), "", IF(AND($C$26&gt;='Drop-down'!A38, $C$26&lt;='Drop-down'!B38, $B$18 &lt;&gt; ""), $B$18, 0)+IF(AND($C$27&gt;='Drop-down'!A38, $C$27&lt;='Drop-down'!B38, $B$19 &lt;&gt; ""), $B$19, 0)+IF(AND($C$28&gt;='Drop-down'!A38, $C$28&lt;='Drop-down'!B38, $B$20 &lt;&gt; ""), $B$20, 0)+IF(AND($C$29&gt;='Drop-down'!A38,  $C$29 ='Drop-down'!B38,$B$21&lt;&gt;""),$B$21,0)),""))</f>
        <v/>
      </c>
      <c r="C34" s="455" t="str">
        <f t="shared" ref="C34:C39" si="0">IF((B34=""),"",B34/10^6)</f>
        <v/>
      </c>
      <c r="D34" s="1046" t="str">
        <f>IF(AND($C$26="",$C$27="",$C$28="",$C$29=""), "", IF(OR(AND($C$26&gt;='Drop-down'!A38,$C$26&lt;='Drop-down'!B38), AND($C$27&gt;='Drop-down'!A38,$C$27&lt;='Drop-down'!B38), AND($C$28&gt;='Drop-down'!A38,$C$28&lt;='Drop-down'!B38), AND($C$29&gt;='Drop-down'!A38, $C$29&lt;='Drop-down'!B38)), IF(AND(NOT(AND($C$26&gt;='Drop-down'!A38, $C$26&lt;='Drop-down'!B38, $E$18 &lt;&gt; "")), NOT(AND($C$27&gt;='Drop-down'!A38, $C$27&lt;='Drop-down'!B38, $E$19 &lt;&gt; "")), NOT(AND($C$28&gt;='Drop-down'!A38, $C$28&lt;='Drop-down'!B38, $E$20 &lt;&gt; "")), NOT(AND($C$29&gt;='Drop-down'!A38, $C$29&lt;='Drop-down'!B38, $E$21 &lt;&gt; ""))), "", IF(AND($C$26&gt;='Drop-down'!A38, $C$26&lt;='Drop-down'!B38, $E$18 &lt;&gt; ""), $E$18, 0)+IF(AND($C$27&gt;='Drop-down'!A38, $C$27&lt;='Drop-down'!B38, $E$19 &lt;&gt; ""), $E$19, 0)+IF(AND($C$28&gt;='Drop-down'!A38, $C$28&lt;='Drop-down'!B38, $E$20 &lt;&gt; ""), $E$20, 0)+IF(AND($C$29&gt;='Drop-down'!A38,  $C$29 ='Drop-down'!B38,$E$21&lt;&gt;""),$E$21,0)),""))</f>
        <v/>
      </c>
      <c r="E34" s="1047"/>
      <c r="F34" s="1048" t="str">
        <f t="shared" ref="F34:F39" si="1">IF(OR(D34="",B34=""),"",(D34/B34)*10^9)</f>
        <v/>
      </c>
      <c r="G34" s="1049"/>
      <c r="H34" s="462" t="str">
        <f t="shared" ref="H34:H54" si="2">IF(OR(C34="",D34=""),"",IF(ISBLANK(IF(D34&lt;0.0008,"Reporting Only",IF(C34&gt;37.7,"Tier 1",IF(C34&gt;3.7,"Tier 2","Tier 3")))),"",IF(D34&lt;0.0008,"Reporting Only",IF(C34&gt;37.7,"Tier 1",IF(C34&gt;3.7,"Tier 2","Tier 3")))))</f>
        <v/>
      </c>
      <c r="I34" s="93"/>
      <c r="J34" s="98"/>
    </row>
    <row r="35" spans="1:13" ht="30" customHeight="1" x14ac:dyDescent="0.25">
      <c r="A35" s="463">
        <v>2023</v>
      </c>
      <c r="B35" s="461" t="str">
        <f>IF(AND($C$26="",$C$27="",$C$28="",$C$29=""), "", IF(OR(AND($C$26&gt;='Drop-down'!A39,$C$26&lt;='Drop-down'!B39), AND($C$27&gt;='Drop-down'!A39,$C$27&lt;='Drop-down'!B39), AND($C$28&gt;='Drop-down'!A39,$C$28&lt;='Drop-down'!B39), AND($C$29&gt;='Drop-down'!A39,$C$29&lt;='Drop-down'!B39)), IF(AND(NOT(AND($C$26&gt;='Drop-down'!A39, $C$26&lt;='Drop-down'!B39, $B$18 &lt;&gt; "")), NOT(AND($C$27&gt;='Drop-down'!A39, $C$27&lt;='Drop-down'!B39, $B$19 &lt;&gt; "")), NOT(AND($C$28&gt;='Drop-down'!A39, $C$28&lt;='Drop-down'!B39, $B$20 &lt;&gt; "")), NOT(AND($C$29&gt;='Drop-down'!A39, $C$29&lt;='Drop-down'!B39, $B$21 &lt;&gt; ""))), "", IF(AND($C$26&gt;='Drop-down'!A39, $C$26&lt;='Drop-down'!B39, $B$18 &lt;&gt; ""), $B$18, 0)+IF(AND($C$27&gt;='Drop-down'!A39, $C$27&lt;='Drop-down'!B39, $B$19 &lt;&gt; ""), $B$19, 0)+IF(AND($C$28&gt;='Drop-down'!A39, $C$28&lt;='Drop-down'!B39, $B$20 &lt;&gt; ""), $B$20, 0)+IF(AND($C$29&gt;='Drop-down'!A39,  $C$29 ='Drop-down'!B39,$B$21&lt;&gt;""),$B$21,0)),""))</f>
        <v/>
      </c>
      <c r="C35" s="455" t="str">
        <f t="shared" si="0"/>
        <v/>
      </c>
      <c r="D35" s="1046" t="str">
        <f>IF(AND($C$26="",$C$27="",$C$28="",$C$29=""), "", IF(OR(AND($C$26&gt;='Drop-down'!A39,$C$26&lt;='Drop-down'!B39), AND($C$27&gt;='Drop-down'!A39,$C$27&lt;='Drop-down'!B39), AND($C$28&gt;='Drop-down'!A39,$C$28&lt;='Drop-down'!B39), AND($C$29&gt;='Drop-down'!A39,$C$29&lt;='Drop-down'!B39)), IF(AND(NOT(AND($C$26&gt;='Drop-down'!A39, $C$26&lt;='Drop-down'!B39, $E$18 &lt;&gt; "")), NOT(AND($C$27&gt;='Drop-down'!A39, $C$27&lt;='Drop-down'!B39, $E$19 &lt;&gt; "")), NOT(AND($C$28&gt;='Drop-down'!A39, $C$28&lt;='Drop-down'!B39, $E$20 &lt;&gt; "")), NOT(AND($C$29&gt;='Drop-down'!A39, $C$29&lt;='Drop-down'!B39, $E$21 &lt;&gt; ""))), "", IF(AND($C$26&gt;='Drop-down'!A39, $C$26&lt;='Drop-down'!B39, $E$18 &lt;&gt; ""), $E$18, 0)+IF(AND($C$27&gt;='Drop-down'!A39, $C$27&lt;='Drop-down'!B39, $E$19 &lt;&gt; ""), $E$19, 0)+IF(AND($C$28&gt;='Drop-down'!A39, $C$28&lt;='Drop-down'!B39, $E$20 &lt;&gt; ""), $E$20, 0)+IF(AND($C$29&gt;='Drop-down'!A39,  $C$29 ='Drop-down'!B39,$E$21&lt;&gt;""),$E$21,0)),""))</f>
        <v/>
      </c>
      <c r="E35" s="1047"/>
      <c r="F35" s="1048" t="str">
        <f t="shared" si="1"/>
        <v/>
      </c>
      <c r="G35" s="1049"/>
      <c r="H35" s="462" t="str">
        <f t="shared" si="2"/>
        <v/>
      </c>
      <c r="I35" s="93"/>
    </row>
    <row r="36" spans="1:13" ht="30" customHeight="1" x14ac:dyDescent="0.25">
      <c r="A36" s="463">
        <v>2024</v>
      </c>
      <c r="B36" s="461" t="str">
        <f>IF(AND($C$26="",$C$27="",$C$28="",$C$29=""), "", IF(OR(AND($C$26&gt;='Drop-down'!A40,$C$26&lt;='Drop-down'!B40), AND($C$27&gt;='Drop-down'!A40,$C$27&lt;='Drop-down'!B40), AND($C$28&gt;='Drop-down'!A40,$C$28&lt;='Drop-down'!B40), AND($C$29&gt;='Drop-down'!A40,$C$29&lt;='Drop-down'!B40)), IF(AND(NOT(AND($C$26&gt;='Drop-down'!A40, $C$26&lt;='Drop-down'!B40, $B$18 &lt;&gt; "")), NOT(AND($C$27&gt;='Drop-down'!A40, $C$27&lt;='Drop-down'!B40, $B$19 &lt;&gt; "")), NOT(AND($C$28&gt;='Drop-down'!A40, $C$28&lt;='Drop-down'!B40, $B$20 &lt;&gt; "")), NOT(AND($C$29&gt;='Drop-down'!A40, $C$29&lt;='Drop-down'!B40, $B$21 &lt;&gt; ""))), "", IF(AND($C$26&gt;='Drop-down'!A40, $C$26&lt;='Drop-down'!B40, $B$18 &lt;&gt; ""), $B$18, 0)+IF(AND($C$27&gt;='Drop-down'!A40, $C$27&lt;='Drop-down'!B40, $B$19 &lt;&gt; ""), $B$19, 0)+IF(AND($C$28&gt;='Drop-down'!A40, $C$28&lt;='Drop-down'!B40, $B$20 &lt;&gt; ""), $B$20, 0)+IF(AND($C$29&gt;='Drop-down'!A40,  $C$29 ='Drop-down'!B40,$B$21&lt;&gt;""),$B$21,0)),""))</f>
        <v/>
      </c>
      <c r="C36" s="455" t="str">
        <f t="shared" si="0"/>
        <v/>
      </c>
      <c r="D36" s="1046" t="str">
        <f>IF(AND($C$26="",$C$27="",$C$28="",$C$29=""), "", IF(OR(AND($C$26&gt;='Drop-down'!A40,$C$26&lt;='Drop-down'!B40), AND($C$27&gt;='Drop-down'!A40,$C$27&lt;='Drop-down'!B40), AND($C$28&gt;='Drop-down'!A40,$C$28&lt;='Drop-down'!B40), AND($C$29&gt;='Drop-down'!A40,$C$29&lt;='Drop-down'!B40)), IF(AND(NOT(AND($C$26&gt;='Drop-down'!A40, $C$26&lt;='Drop-down'!B40, $E$18 &lt;&gt; "")), NOT(AND($C$27&gt;='Drop-down'!A40, $C$27&lt;='Drop-down'!B40, $E$19 &lt;&gt; "")), NOT(AND($C$28&gt;='Drop-down'!A40, $C$28&lt;='Drop-down'!B40, $E$20 &lt;&gt; "")), NOT(AND($C$29&gt;='Drop-down'!A40, $C$29&lt;='Drop-down'!B40, $E$21 &lt;&gt; ""))), "", IF(AND($C$26&gt;='Drop-down'!A40, $C$26&lt;='Drop-down'!B40, $E$18 &lt;&gt; ""), $E$18, 0)+IF(AND($C$27&gt;='Drop-down'!A40, $C$27&lt;='Drop-down'!B40, $E$19 &lt;&gt; ""), $E$19, 0)+IF(AND($C$28&gt;='Drop-down'!A40, $C$28&lt;='Drop-down'!B40, $E$20 &lt;&gt; ""), $E$20, 0)+IF(AND($C$29&gt;='Drop-down'!A40,  $C$29 ='Drop-down'!B40,$E$21&lt;&gt;""),$E$21,0)),""))</f>
        <v/>
      </c>
      <c r="E36" s="1047"/>
      <c r="F36" s="1048" t="str">
        <f t="shared" si="1"/>
        <v/>
      </c>
      <c r="G36" s="1049"/>
      <c r="H36" s="462" t="str">
        <f t="shared" si="2"/>
        <v/>
      </c>
      <c r="I36" s="93"/>
    </row>
    <row r="37" spans="1:13" ht="30" customHeight="1" x14ac:dyDescent="0.25">
      <c r="A37" s="463">
        <v>2025</v>
      </c>
      <c r="B37" s="461" t="str">
        <f>IF(AND($C$26="",$C$27="",$C$28="",$C$29=""), "", IF(OR(AND($C$26&gt;='Drop-down'!A41,$C$26&lt;='Drop-down'!B41), AND($C$27&gt;='Drop-down'!A41,$C$27&lt;='Drop-down'!B41), AND($C$28&gt;='Drop-down'!A41,$C$28&lt;='Drop-down'!B41), AND($C$29&gt;='Drop-down'!A41,$C$29&lt;='Drop-down'!B41)), IF(AND(NOT(AND($C$26&gt;='Drop-down'!A41, $C$26&lt;='Drop-down'!B41, $B$18 &lt;&gt; "")), NOT(AND($C$27&gt;='Drop-down'!A41, $C$27&lt;='Drop-down'!B41, $B$19 &lt;&gt; "")), NOT(AND($C$28&gt;='Drop-down'!A41, $C$28&lt;='Drop-down'!B41, $B$20 &lt;&gt; "")), NOT(AND($C$29&gt;='Drop-down'!A41, $C$29&lt;='Drop-down'!B41, $B$21 &lt;&gt; ""))), "", IF(AND($C$26&gt;='Drop-down'!A41, $C$26&lt;='Drop-down'!B41, $B$18 &lt;&gt; ""), $B$18, 0)+IF(AND($C$27&gt;='Drop-down'!A41, $C$27&lt;='Drop-down'!B41, $B$19 &lt;&gt; ""), $B$19, 0)+IF(AND($C$28&gt;='Drop-down'!A41, $C$28&lt;='Drop-down'!B41, $B$20 &lt;&gt; ""), $B$20, 0)+IF(AND($C$29&gt;='Drop-down'!A41,  $C$29 ='Drop-down'!B41,$B$21&lt;&gt;""),$B$21,0)),""))</f>
        <v/>
      </c>
      <c r="C37" s="455" t="str">
        <f t="shared" si="0"/>
        <v/>
      </c>
      <c r="D37" s="1046" t="str">
        <f>IF(AND($C$26="",$C$27="",$C$28="",$C$29=""), "", IF(OR(AND($C$26&gt;='Drop-down'!A41,$C$26&lt;='Drop-down'!B41), AND($C$27&gt;='Drop-down'!A41,$C$27&lt;='Drop-down'!B41), AND($C$28&gt;='Drop-down'!A41,$C$28&lt;='Drop-down'!B41), AND($C$29&gt;='Drop-down'!A41,$C$29&lt;='Drop-down'!B41)), IF(AND(NOT(AND($C$26&gt;='Drop-down'!A41, $C$26&lt;='Drop-down'!B41, $E$18 &lt;&gt; "")), NOT(AND($C$27&gt;='Drop-down'!A41, $C$27&lt;='Drop-down'!B41, $E$19 &lt;&gt; "")), NOT(AND($C$28&gt;='Drop-down'!A41, $C$28&lt;='Drop-down'!B41, $E$20 &lt;&gt; "")), NOT(AND($C$29&gt;='Drop-down'!A41, $C$29&lt;='Drop-down'!B41, $E$21 &lt;&gt; ""))), "", IF(AND($C$26&gt;='Drop-down'!A41, $C$26&lt;='Drop-down'!B41, $E$18 &lt;&gt; ""), $E$18, 0)+IF(AND($C$27&gt;='Drop-down'!A41, $C$27&lt;='Drop-down'!B41, $E$19 &lt;&gt; ""), $E$19, 0)+IF(AND($C$28&gt;='Drop-down'!A41, $C$28&lt;='Drop-down'!B41, $E$20 &lt;&gt; ""), $E$20, 0)+IF(AND($C$29&gt;='Drop-down'!A41,  $C$29 ='Drop-down'!B41,$E$21&lt;&gt;""),$E$21,0)),""))</f>
        <v/>
      </c>
      <c r="E37" s="1047"/>
      <c r="F37" s="1048" t="str">
        <f t="shared" si="1"/>
        <v/>
      </c>
      <c r="G37" s="1049"/>
      <c r="H37" s="462" t="str">
        <f t="shared" si="2"/>
        <v/>
      </c>
      <c r="I37" s="93"/>
      <c r="L37" s="12" t="str">
        <f>IF(ISBLANK('1. Facility Info'!D18), "",'1. Facility Info'!D18)</f>
        <v/>
      </c>
    </row>
    <row r="38" spans="1:13" ht="30" customHeight="1" x14ac:dyDescent="0.25">
      <c r="A38" s="463">
        <v>2026</v>
      </c>
      <c r="B38" s="461" t="str">
        <f>IF(AND($C$26="",$C$27="",$C$28="",$C$29=""), "", IF(OR(AND($C$26&gt;='Drop-down'!A42,$C$26&lt;='Drop-down'!B42), AND($C$27&gt;='Drop-down'!A42,$C$27&lt;='Drop-down'!B42), AND($C$28&gt;='Drop-down'!A42,$C$28&lt;='Drop-down'!B42), AND($C$29&gt;='Drop-down'!A42,$C$29&lt;='Drop-down'!B42)), IF(AND(NOT(AND($C$26&gt;='Drop-down'!A36, $C$26&lt;='Drop-down'!B36, $B$18 &lt;&gt; "")), NOT(AND($C$27&gt;='Drop-down'!A36, $C$27&lt;='Drop-down'!B36, $B$19 &lt;&gt; "")), NOT(AND($C$28&gt;='Drop-down'!A42, $C$28&lt;='Drop-down'!B42, $B$20 &lt;&gt; "")), NOT(AND($C$29&gt;='Drop-down'!A42, $C$29&lt;='Drop-down'!B42, $B$21 &lt;&gt; ""))), "", IF(AND($C$26&gt;='Drop-down'!A42, $C$26&lt;='Drop-down'!B42, $B$18 &lt;&gt; ""), $B$18, 0)+IF(AND($C$27&gt;='Drop-down'!A42, $C$27&lt;='Drop-down'!B42, $B$19 &lt;&gt; ""), $B$19, 0)+IF(AND($C$28&gt;='Drop-down'!A42, $C$28&lt;='Drop-down'!B42, $B$20 &lt;&gt; ""), $B$20, 0)+IF(AND($C$29&gt;='Drop-down'!A42,  $C$29 ='Drop-down'!B42,$B$21&lt;&gt;""),$B$21,0)),""))</f>
        <v/>
      </c>
      <c r="C38" s="455" t="str">
        <f t="shared" si="0"/>
        <v/>
      </c>
      <c r="D38" s="1046" t="str">
        <f>IF(AND($C$26="",$C$27="",$C$28="",$C$29=""), "", IF(OR(AND($C$26&gt;='Drop-down'!A42,$C$26&lt;='Drop-down'!B42), AND($C$27&gt;='Drop-down'!A42,$C$27&lt;='Drop-down'!B42), AND($C$28&gt;='Drop-down'!A42,$C$28&lt;='Drop-down'!B42), AND($C$29&gt;='Drop-down'!A42,$C$29&lt;='Drop-down'!B42)), IF(AND(NOT(AND($C$26&gt;='Drop-down'!A42, $C$26&lt;='Drop-down'!B42, $E$18 &lt;&gt; "")), NOT(AND($C$27&gt;='Drop-down'!A42, $C$27&lt;='Drop-down'!B42, $E$19 &lt;&gt; "")), NOT(AND($C$28&gt;='Drop-down'!A42, $C$28&lt;='Drop-down'!B42, $E$20 &lt;&gt; "")), NOT(AND($C$29&gt;='Drop-down'!A42, $C$29&lt;='Drop-down'!B42, $E$21 &lt;&gt; ""))), "", IF(AND($C$26&gt;='Drop-down'!A42, $C$26&lt;='Drop-down'!B42, $E$18 &lt;&gt; ""), $E$18, 0)+IF(AND($C$27&gt;='Drop-down'!A42, $C$27&lt;='Drop-down'!B42, $E$19 &lt;&gt; ""), $E$19, 0)+IF(AND($C$28&gt;='Drop-down'!A42, $C$28&lt;='Drop-down'!B42, $E$20 &lt;&gt; ""), $E$20, 0)+IF(AND($C$29&gt;='Drop-down'!A42,  $C$29 ='Drop-down'!B42,$E$21&lt;&gt;""),$E$21,0)),""))</f>
        <v/>
      </c>
      <c r="E38" s="1047"/>
      <c r="F38" s="1048" t="str">
        <f t="shared" si="1"/>
        <v/>
      </c>
      <c r="G38" s="1049"/>
      <c r="H38" s="462" t="str">
        <f t="shared" si="2"/>
        <v/>
      </c>
      <c r="I38" s="93"/>
    </row>
    <row r="39" spans="1:13" ht="30" customHeight="1" x14ac:dyDescent="0.25">
      <c r="A39" s="463">
        <v>2027</v>
      </c>
      <c r="B39" s="461" t="str">
        <f>IF(AND($C$26="",$C$27="",$C$28="",$C$29=""), "", IF(OR(AND($C$26&gt;='Drop-down'!A43,$C$26&lt;='Drop-down'!B43), AND($C$27&gt;='Drop-down'!A43,$C$27&lt;='Drop-down'!B43), AND($C$28&gt;='Drop-down'!A43,$C$28&lt;='Drop-down'!B43), AND($C$29&gt;='Drop-down'!A43,$C$29&lt;='Drop-down'!B43)), IF(AND(NOT(AND($C$26&gt;='Drop-down'!A43, $C$26&lt;='Drop-down'!B43, $B$18 &lt;&gt; "")), NOT(AND($C$27&gt;='Drop-down'!A43, $C$27&lt;='Drop-down'!B43, $B$19 &lt;&gt; "")), NOT(AND($C$28&gt;='Drop-down'!A43, $C$28&lt;='Drop-down'!B43, $B$20 &lt;&gt; "")), NOT(AND($C$29&gt;='Drop-down'!A43, $C$29&lt;='Drop-down'!B43, $B$21 &lt;&gt; ""))), "", IF(AND($C$26&gt;='Drop-down'!A43, $C$26&lt;='Drop-down'!B43, $B$18 &lt;&gt; ""), $B$18, 0)+IF(AND($C$27&gt;='Drop-down'!A43, $C$27&lt;='Drop-down'!B43, $B$19 &lt;&gt; ""), $B$19, 0)+IF(AND($C$28&gt;='Drop-down'!A43, $C$28&lt;='Drop-down'!B43, $B$20 &lt;&gt; ""), $B$20, 0)+IF(AND($C$29&gt;='Drop-down'!A43,  $C$29 ='Drop-down'!B43,$B$21&lt;&gt;""),$B$21,0)),""))</f>
        <v/>
      </c>
      <c r="C39" s="455" t="str">
        <f t="shared" si="0"/>
        <v/>
      </c>
      <c r="D39" s="1046" t="str">
        <f>IF(AND($C$26="",$C$27="",$C$28="",$C$29=""), "", IF(OR(AND($C$26&gt;='Drop-down'!A43,$C$26&lt;='Drop-down'!B43), AND($C$27&gt;='Drop-down'!A43,$C$27&lt;='Drop-down'!B43), AND($C$28&gt;='Drop-down'!A43,$C$28&lt;='Drop-down'!B43), AND($C$29&gt;='Drop-down'!A43,$C$29&lt;='Drop-down'!B43)), IF(AND(NOT(AND($C$26&gt;='Drop-down'!A43, $C$26&lt;='Drop-down'!B43, $E$18 &lt;&gt; "")), NOT(AND($C$27&gt;='Drop-down'!A43, $C$27&lt;='Drop-down'!B43, $E$19 &lt;&gt; "")), NOT(AND($C$28&gt;='Drop-down'!A43, $C$28&lt;='Drop-down'!B43, $E$20 &lt;&gt; "")), NOT(AND($C$29&gt;='Drop-down'!A43, $C$29&lt;='Drop-down'!B43, $E$21 &lt;&gt; ""))), "", IF(AND($C$26&gt;='Drop-down'!A43, $C$26&lt;='Drop-down'!B43, $E$18 &lt;&gt; ""), $E$18, 0)+IF(AND($C$27&gt;='Drop-down'!A43, $C$27&lt;='Drop-down'!B43, $E$19 &lt;&gt; ""), $E$19, 0)+IF(AND($C$28&gt;='Drop-down'!A43, $C$28&lt;='Drop-down'!B43, $E$20 &lt;&gt; ""), $E$20, 0)+IF(AND($C$29&gt;='Drop-down'!A43,  $C$29 ='Drop-down'!B43,$E$21&lt;&gt;""),$E$21,0)),""))</f>
        <v/>
      </c>
      <c r="E39" s="1047"/>
      <c r="F39" s="1048" t="str">
        <f t="shared" si="1"/>
        <v/>
      </c>
      <c r="G39" s="1049"/>
      <c r="H39" s="462" t="str">
        <f t="shared" si="2"/>
        <v/>
      </c>
      <c r="I39" s="93"/>
    </row>
    <row r="40" spans="1:13" ht="16.899999999999999" hidden="1" customHeight="1" x14ac:dyDescent="0.25">
      <c r="A40" s="444">
        <v>2016</v>
      </c>
      <c r="B40" s="446" t="e">
        <f>IF(AND($C$26="",$C$27="",$C$28="",$C$29="",#REF!=""),"",IF(OR(AND($C$26&gt;='Drop-down'!A38,$C$26&lt;='Drop-down'!B38),AND($C$27&gt;='Drop-down'!A38,$C$27&lt;='Drop-down'!B38),AND($C$28&gt;='Drop-down'!A38,$C$28&lt;='Drop-down'!B38),AND($C$29&gt;='Drop-down'!A38,$C$29&lt;='Drop-down'!B38),AND(#REF!&gt;='Drop-down'!A38,#REF!&lt;='Drop-down'!B38)),IF(AND($C$26&gt;='Drop-down'!A38,'Result (Report)'!$C$26&lt;='Drop-down'!B38), 'Result (Report)'!$B$18,0)+IF(AND('Result (Report)'!$C$27&gt;='Drop-down'!A38,'Result (Report)'!$C$27&lt;='Drop-down'!B38),'Result (Report)'!$B$19,0)+IF(AND('Result (Report)'!$C$28&gt;='Drop-down'!A38,'Result (Report)'!$C$28&lt;='Drop-down'!B38),'Result (Report)'!$B$20,0)+IF(AND('Result (Report)'!$C$29&gt;='Drop-down'!A38,'Result (Report)'!$C$29&lt;='Drop-down'!B38),'Result (Report)'!$B$21,0)+IF(AND('Result (Report)'!#REF!&gt;='Drop-down'!A38,'Result (Report)'!#REF!&lt;='Drop-down'!B38),'Result (Report)'!#REF!,0),""))</f>
        <v>#REF!</v>
      </c>
      <c r="C40" s="346" t="e">
        <f t="shared" ref="C40:C54" si="3">IF((B40=""),"",B40/10^6)</f>
        <v>#REF!</v>
      </c>
      <c r="D40" s="1054" t="e">
        <f>IF(AND($C$26="",$C$27="",$C$28="",$C$29="",#REF!=""),"",IF(OR(AND($C$26&gt;='Drop-down'!A38,$C$26&lt;='Drop-down'!B38),AND($C$27&gt;='Drop-down'!A38,$C$27&lt;='Drop-down'!B38),AND($C$28&gt;='Drop-down'!A38,$C$28&lt;='Drop-down'!B38),AND($C$29&gt;='Drop-down'!A38,$C$29&lt;='Drop-down'!B38),AND(#REF!&gt;='Drop-down'!A38,#REF!&lt;='Drop-down'!B38)),IF(AND($C$26&gt;='Drop-down'!A38,'Result (Report)'!$C$26&lt;='Drop-down'!B38),'Result (Report)'!$E$18,0)+IF(AND('Result (Report)'!$C$27&gt;='Drop-down'!A38,'Result (Report)'!$C$27&lt;='Drop-down'!B38),'Result (Report)'!$E$19,0)+IF(AND('Result (Report)'!$C$28&gt;='Drop-down'!A38,'Result (Report)'!$C$28&lt;='Drop-down'!B38),'Result (Report)'!$E$20,0)+IF(AND('Result (Report)'!$C$29&gt;='Drop-down'!A38,'Result (Report)'!$C$29&lt;='Drop-down'!B38),'Result (Report)'!$E$21,0)+IF(AND('Result (Report)'!#REF!&gt;='Drop-down'!A38,'Result (Report)'!#REF!&lt;='Drop-down'!B38),'Result (Report)'!#REF!,0),""))</f>
        <v>#REF!</v>
      </c>
      <c r="E40" s="1055"/>
      <c r="F40" s="1056" t="e">
        <f t="shared" ref="F40:F54" si="4">IF(OR(D40,B40=""),"",(D40/B40)*10^9)</f>
        <v>#REF!</v>
      </c>
      <c r="G40" s="1057"/>
      <c r="H40" s="447" t="e">
        <f t="shared" si="2"/>
        <v>#REF!</v>
      </c>
      <c r="I40" s="93"/>
    </row>
    <row r="41" spans="1:13" ht="16.899999999999999" hidden="1" customHeight="1" x14ac:dyDescent="0.25">
      <c r="A41" s="444">
        <v>2017</v>
      </c>
      <c r="B41" s="448" t="e">
        <f>IF(AND($C$26="",$C$27="",$C$28="",$C$29="",#REF!=""),"",IF(OR(AND($C$26&gt;='Drop-down'!A39,$C$26&lt;='Drop-down'!B39),AND($C$27&gt;='Drop-down'!A39,$C$27&lt;='Drop-down'!B39),AND($C$28&gt;='Drop-down'!A39,$C$28&lt;='Drop-down'!B39),AND($C$29&gt;='Drop-down'!A39,$C$29&lt;='Drop-down'!B39),AND(#REF!&gt;='Drop-down'!A39,#REF!&lt;='Drop-down'!B39)),IF(AND($C$26&gt;='Drop-down'!A39,'Result (Report)'!$C$26&lt;='Drop-down'!B39), 'Result (Report)'!$B$18,0)+IF(AND('Result (Report)'!$C$27&gt;='Drop-down'!A39,'Result (Report)'!$C$27&lt;='Drop-down'!B39),'Result (Report)'!$B$19,0)+IF(AND('Result (Report)'!$C$28&gt;='Drop-down'!A39,'Result (Report)'!$C$28&lt;='Drop-down'!B39),'Result (Report)'!$B$20,0)+IF(AND('Result (Report)'!$C$29&gt;='Drop-down'!A39,'Result (Report)'!$C$29&lt;='Drop-down'!B39),'Result (Report)'!$B$21,0)+IF(AND('Result (Report)'!#REF!&gt;='Drop-down'!A39,'Result (Report)'!#REF!&lt;='Drop-down'!B39),'Result (Report)'!#REF!,0),""))</f>
        <v>#REF!</v>
      </c>
      <c r="C41" s="345" t="e">
        <f t="shared" si="3"/>
        <v>#REF!</v>
      </c>
      <c r="D41" s="1050" t="e">
        <f>IF(AND($C$26="",$C$27="",$C$28="",$C$29="",#REF!=""),"",IF(OR(AND($C$26&gt;='Drop-down'!A39,$C$26&lt;='Drop-down'!B39),AND($C$27&gt;='Drop-down'!A39,$C$27&lt;='Drop-down'!B39),AND($C$28&gt;='Drop-down'!A39,$C$28&lt;='Drop-down'!B39),AND($C$29&gt;='Drop-down'!A39,$C$29&lt;='Drop-down'!B39),AND(#REF!&gt;='Drop-down'!A39,#REF!&lt;='Drop-down'!B39)),IF(AND($C$26&gt;='Drop-down'!A39,'Result (Report)'!$C$26&lt;='Drop-down'!B39),'Result (Report)'!$E$18,0)+IF(AND('Result (Report)'!$C$27&gt;='Drop-down'!A39,'Result (Report)'!$C$27&lt;='Drop-down'!B39),'Result (Report)'!$E$19,0)+IF(AND('Result (Report)'!$C$28&gt;='Drop-down'!A39,'Result (Report)'!$C$28&lt;='Drop-down'!B39),'Result (Report)'!$E$20,0)+IF(AND('Result (Report)'!$C$29&gt;='Drop-down'!A39,'Result (Report)'!$C$29&lt;='Drop-down'!B39),'Result (Report)'!$E$21,0)+IF(AND('Result (Report)'!#REF!&gt;='Drop-down'!A39,'Result (Report)'!#REF!&lt;='Drop-down'!B39),'Result (Report)'!#REF!,0),""))</f>
        <v>#REF!</v>
      </c>
      <c r="E41" s="1051"/>
      <c r="F41" s="1052" t="e">
        <f t="shared" si="4"/>
        <v>#REF!</v>
      </c>
      <c r="G41" s="1053"/>
      <c r="H41" s="445" t="e">
        <f t="shared" si="2"/>
        <v>#REF!</v>
      </c>
      <c r="I41" s="93"/>
    </row>
    <row r="42" spans="1:13" ht="16.899999999999999" hidden="1" customHeight="1" x14ac:dyDescent="0.25">
      <c r="A42" s="444">
        <v>2018</v>
      </c>
      <c r="B42" s="448" t="e">
        <f>IF(AND($C$26="",$C$27="",$C$28="",$C$29="",#REF!=""),"",IF(OR(AND($C$26&gt;='Drop-down'!A40,$C$26&lt;='Drop-down'!B40),AND($C$27&gt;='Drop-down'!A40,$C$27&lt;='Drop-down'!B40),AND($C$28&gt;='Drop-down'!A40,$C$28&lt;='Drop-down'!B40),AND($C$29&gt;='Drop-down'!A40,$C$29&lt;='Drop-down'!B40),AND(#REF!&gt;='Drop-down'!A40,#REF!&lt;='Drop-down'!B40)),IF(AND($C$26&gt;='Drop-down'!A40,'Result (Report)'!$C$26&lt;='Drop-down'!B40), 'Result (Report)'!$B$18,0)+IF(AND('Result (Report)'!$C$27&gt;='Drop-down'!A40,'Result (Report)'!$C$27&lt;='Drop-down'!B40),'Result (Report)'!$B$19,0)+IF(AND('Result (Report)'!$C$28&gt;='Drop-down'!A40,'Result (Report)'!$C$28&lt;='Drop-down'!B40),'Result (Report)'!$B$20,0)+IF(AND('Result (Report)'!$C$29&gt;='Drop-down'!A40,'Result (Report)'!$C$29&lt;='Drop-down'!B40),'Result (Report)'!$B$21,0)+IF(AND('Result (Report)'!#REF!&gt;='Drop-down'!A40,'Result (Report)'!#REF!&lt;='Drop-down'!B40),'Result (Report)'!#REF!,0),""))</f>
        <v>#REF!</v>
      </c>
      <c r="C42" s="345" t="e">
        <f t="shared" si="3"/>
        <v>#REF!</v>
      </c>
      <c r="D42" s="1050" t="e">
        <f>IF(AND($C$26="",$C$27="",$C$28="",$C$29="",#REF!=""),"",IF(OR(AND($C$26&gt;='Drop-down'!A40,$C$26&lt;='Drop-down'!B40),AND($C$27&gt;='Drop-down'!A40,$C$27&lt;='Drop-down'!B40),AND($C$28&gt;='Drop-down'!A40,$C$28&lt;='Drop-down'!B40),AND($C$29&gt;='Drop-down'!A40,$C$29&lt;='Drop-down'!B40),AND(#REF!&gt;='Drop-down'!A40,#REF!&lt;='Drop-down'!B40)),IF(AND($C$26&gt;='Drop-down'!A40,'Result (Report)'!$C$26&lt;='Drop-down'!B40),'Result (Report)'!$E$18,0)+IF(AND('Result (Report)'!$C$27&gt;='Drop-down'!A40,'Result (Report)'!$C$27&lt;='Drop-down'!B40),'Result (Report)'!$E$19,0)+IF(AND('Result (Report)'!$C$28&gt;='Drop-down'!A40,'Result (Report)'!$C$28&lt;='Drop-down'!B40),'Result (Report)'!$E$20,0)+IF(AND('Result (Report)'!$C$29&gt;='Drop-down'!A40,'Result (Report)'!$C$29&lt;='Drop-down'!B40),'Result (Report)'!$E$21,0)+IF(AND('Result (Report)'!#REF!&gt;='Drop-down'!A40,'Result (Report)'!#REF!&lt;='Drop-down'!B40),'Result (Report)'!#REF!,0),""))</f>
        <v>#REF!</v>
      </c>
      <c r="E42" s="1051"/>
      <c r="F42" s="1052" t="e">
        <f t="shared" si="4"/>
        <v>#REF!</v>
      </c>
      <c r="G42" s="1053"/>
      <c r="H42" s="445" t="e">
        <f t="shared" si="2"/>
        <v>#REF!</v>
      </c>
      <c r="I42" s="93"/>
      <c r="L42" s="12" t="str">
        <f>IF(ISBLANK('1. Facility Info'!D23), "",'1. Facility Info'!D23)</f>
        <v/>
      </c>
      <c r="M42" s="12">
        <v>1</v>
      </c>
    </row>
    <row r="43" spans="1:13" ht="16.899999999999999" hidden="1" customHeight="1" x14ac:dyDescent="0.25">
      <c r="A43" s="444">
        <v>2019</v>
      </c>
      <c r="B43" s="448" t="e">
        <f>IF(AND($C$26="",$C$27="",$C$28="",$C$29="",#REF!=""),"",IF(OR(AND($C$26&gt;='Drop-down'!A41,$C$26&lt;='Drop-down'!B41),AND($C$27&gt;='Drop-down'!A41,$C$27&lt;='Drop-down'!B41),AND($C$28&gt;='Drop-down'!A41,$C$28&lt;='Drop-down'!B41),AND($C$29&gt;='Drop-down'!A41,$C$29&lt;='Drop-down'!B41),AND(#REF!&gt;='Drop-down'!A41,#REF!&lt;='Drop-down'!B41)),IF(AND($C$26&gt;='Drop-down'!A41,'Result (Report)'!$C$26&lt;='Drop-down'!B41), 'Result (Report)'!$B$18,0)+IF(AND('Result (Report)'!$C$27&gt;='Drop-down'!A41,'Result (Report)'!$C$27&lt;='Drop-down'!B41),'Result (Report)'!$B$19,0)+IF(AND('Result (Report)'!$C$28&gt;='Drop-down'!A41,'Result (Report)'!$C$28&lt;='Drop-down'!B41),'Result (Report)'!$B$20,0)+IF(AND('Result (Report)'!$C$29&gt;='Drop-down'!A41,'Result (Report)'!$C$29&lt;='Drop-down'!B41),'Result (Report)'!$B$21,0)+IF(AND('Result (Report)'!#REF!&gt;='Drop-down'!A41,'Result (Report)'!#REF!&lt;='Drop-down'!B41),'Result (Report)'!#REF!,0),""))</f>
        <v>#REF!</v>
      </c>
      <c r="C43" s="345" t="e">
        <f t="shared" si="3"/>
        <v>#REF!</v>
      </c>
      <c r="D43" s="1050" t="e">
        <f>IF(AND($C$26="",$C$27="",$C$28="",$C$29="",#REF!=""),"",IF(OR(AND($C$26&gt;='Drop-down'!A41,$C$26&lt;='Drop-down'!B41),AND($C$27&gt;='Drop-down'!A41,$C$27&lt;='Drop-down'!B41),AND($C$28&gt;='Drop-down'!A41,$C$28&lt;='Drop-down'!B41),AND($C$29&gt;='Drop-down'!A41,$C$29&lt;='Drop-down'!B41),AND(#REF!&gt;='Drop-down'!A41,#REF!&lt;='Drop-down'!B41)),IF(AND($C$26&gt;='Drop-down'!A41,'Result (Report)'!$C$26&lt;='Drop-down'!B41),'Result (Report)'!$E$18,0)+IF(AND('Result (Report)'!$C$27&gt;='Drop-down'!A41,'Result (Report)'!$C$27&lt;='Drop-down'!B41),'Result (Report)'!$E$19,0)+IF(AND('Result (Report)'!$C$28&gt;='Drop-down'!A41,'Result (Report)'!$C$28&lt;='Drop-down'!B41),'Result (Report)'!$E$20,0)+IF(AND('Result (Report)'!$C$29&gt;='Drop-down'!A41,'Result (Report)'!$C$29&lt;='Drop-down'!B41),'Result (Report)'!$E$21,0)+IF(AND('Result (Report)'!#REF!&gt;='Drop-down'!A41,'Result (Report)'!#REF!&lt;='Drop-down'!B41),'Result (Report)'!#REF!,0),""))</f>
        <v>#REF!</v>
      </c>
      <c r="E43" s="1051"/>
      <c r="F43" s="1052" t="e">
        <f t="shared" si="4"/>
        <v>#REF!</v>
      </c>
      <c r="G43" s="1053"/>
      <c r="H43" s="445" t="e">
        <f t="shared" si="2"/>
        <v>#REF!</v>
      </c>
      <c r="I43" s="93"/>
    </row>
    <row r="44" spans="1:13" ht="16.899999999999999" hidden="1" customHeight="1" x14ac:dyDescent="0.25">
      <c r="A44" s="444">
        <v>2020</v>
      </c>
      <c r="B44" s="448" t="e">
        <f>IF(AND($C$26="",$C$27="",$C$28="",$C$29="",#REF!=""),"",IF(OR(AND($C$26&gt;='Drop-down'!A42,$C$26&lt;='Drop-down'!B42),AND($C$27&gt;='Drop-down'!A42,$C$27&lt;='Drop-down'!B42),AND($C$28&gt;='Drop-down'!A42,$C$28&lt;='Drop-down'!B42),AND($C$29&gt;='Drop-down'!A42,$C$29&lt;='Drop-down'!B42),AND(#REF!&gt;='Drop-down'!A42,#REF!&lt;='Drop-down'!B42)),IF(AND($C$26&gt;='Drop-down'!A42,'Result (Report)'!$C$26&lt;='Drop-down'!B42), 'Result (Report)'!$B$18,0)+IF(AND('Result (Report)'!$C$27&gt;='Drop-down'!A42,'Result (Report)'!$C$27&lt;='Drop-down'!B42),'Result (Report)'!$B$19,0)+IF(AND('Result (Report)'!$C$28&gt;='Drop-down'!A42,'Result (Report)'!$C$28&lt;='Drop-down'!B42),'Result (Report)'!$B$20,0)+IF(AND('Result (Report)'!$C$29&gt;='Drop-down'!A42,'Result (Report)'!$C$29&lt;='Drop-down'!B42),'Result (Report)'!$B$21,0)+IF(AND('Result (Report)'!#REF!&gt;='Drop-down'!A42,'Result (Report)'!#REF!&lt;='Drop-down'!B42),'Result (Report)'!#REF!,0),""))</f>
        <v>#REF!</v>
      </c>
      <c r="C44" s="346" t="e">
        <f t="shared" si="3"/>
        <v>#REF!</v>
      </c>
      <c r="D44" s="1050" t="e">
        <f>IF(AND($C$26="",$C$27="",$C$28="",$C$29="",#REF!=""),"",IF(OR(AND($C$26&gt;='Drop-down'!A42,$C$26&lt;='Drop-down'!B42),AND($C$27&gt;='Drop-down'!A42,$C$27&lt;='Drop-down'!B42),AND($C$28&gt;='Drop-down'!A42,$C$28&lt;='Drop-down'!B42),AND($C$29&gt;='Drop-down'!A42,$C$29&lt;='Drop-down'!B42),AND(#REF!&gt;='Drop-down'!A42,#REF!&lt;='Drop-down'!B42)),IF(AND($C$26&gt;='Drop-down'!A42,'Result (Report)'!$C$26&lt;='Drop-down'!B42),'Result (Report)'!$E$18,0)+IF(AND('Result (Report)'!$C$27&gt;='Drop-down'!A42,'Result (Report)'!$C$27&lt;='Drop-down'!B42),'Result (Report)'!$E$19,0)+IF(AND('Result (Report)'!$C$28&gt;='Drop-down'!A42,'Result (Report)'!$C$28&lt;='Drop-down'!B42),'Result (Report)'!$E$20,0)+IF(AND('Result (Report)'!$C$29&gt;='Drop-down'!A42,'Result (Report)'!$C$29&lt;='Drop-down'!B42),'Result (Report)'!$E$21,0)+IF(AND('Result (Report)'!#REF!&gt;='Drop-down'!A42,'Result (Report)'!#REF!&lt;='Drop-down'!B42),'Result (Report)'!#REF!,0),""))</f>
        <v>#REF!</v>
      </c>
      <c r="E44" s="1051"/>
      <c r="F44" s="1056" t="e">
        <f t="shared" si="4"/>
        <v>#REF!</v>
      </c>
      <c r="G44" s="1057"/>
      <c r="H44" s="445" t="e">
        <f t="shared" si="2"/>
        <v>#REF!</v>
      </c>
      <c r="I44" s="93"/>
    </row>
    <row r="45" spans="1:13" ht="16.899999999999999" hidden="1" customHeight="1" x14ac:dyDescent="0.25">
      <c r="A45" s="444">
        <v>2021</v>
      </c>
      <c r="B45" s="448" t="e">
        <f>IF(AND($C$26="",$C$27="",$C$28="",$C$29="",#REF!=""),"",IF(OR(AND($C$26&gt;='Drop-down'!A43,$C$26&lt;='Drop-down'!B43),AND($C$27&gt;='Drop-down'!A43,$C$27&lt;='Drop-down'!B43),AND($C$28&gt;='Drop-down'!A43,$C$28&lt;='Drop-down'!B43),AND($C$29&gt;='Drop-down'!A43,$C$29&lt;='Drop-down'!B43),AND(#REF!&gt;='Drop-down'!A43,#REF!&lt;='Drop-down'!B43)),IF(AND($C$26&gt;='Drop-down'!A43,'Result (Report)'!$C$26&lt;='Drop-down'!B43), 'Result (Report)'!$B$18,0)+IF(AND('Result (Report)'!$C$27&gt;='Drop-down'!A43,'Result (Report)'!$C$27&lt;='Drop-down'!B43),'Result (Report)'!$B$19,0)+IF(AND('Result (Report)'!$C$28&gt;='Drop-down'!A43,'Result (Report)'!$C$28&lt;='Drop-down'!B43),'Result (Report)'!$B$20,0)+IF(AND('Result (Report)'!$C$29&gt;='Drop-down'!A43,'Result (Report)'!$C$29&lt;='Drop-down'!B43),'Result (Report)'!$B$21,0)+IF(AND('Result (Report)'!#REF!&gt;='Drop-down'!A43,'Result (Report)'!#REF!&lt;='Drop-down'!B43),'Result (Report)'!#REF!,0),""))</f>
        <v>#REF!</v>
      </c>
      <c r="C45" s="345" t="e">
        <f t="shared" si="3"/>
        <v>#REF!</v>
      </c>
      <c r="D45" s="1050" t="e">
        <f>IF(AND($C$26="",$C$27="",$C$28="",$C$29="",#REF!=""),"",IF(OR(AND($C$26&gt;='Drop-down'!A43,$C$26&lt;='Drop-down'!B43),AND($C$27&gt;='Drop-down'!A43,$C$27&lt;='Drop-down'!B43),AND($C$28&gt;='Drop-down'!A43,$C$28&lt;='Drop-down'!B43),AND($C$29&gt;='Drop-down'!A43,$C$29&lt;='Drop-down'!B43),AND(#REF!&gt;='Drop-down'!A43,#REF!&lt;='Drop-down'!B43)),IF(AND($C$26&gt;='Drop-down'!A43,'Result (Report)'!$C$26&lt;='Drop-down'!B43),'Result (Report)'!$E$18,0)+IF(AND('Result (Report)'!$C$27&gt;='Drop-down'!A43,'Result (Report)'!$C$27&lt;='Drop-down'!B43),'Result (Report)'!$E$19,0)+IF(AND('Result (Report)'!$C$28&gt;='Drop-down'!A43,'Result (Report)'!$C$28&lt;='Drop-down'!B43),'Result (Report)'!$E$20,0)+IF(AND('Result (Report)'!$C$29&gt;='Drop-down'!A43,'Result (Report)'!$C$29&lt;='Drop-down'!B43),'Result (Report)'!$E$21,0)+IF(AND('Result (Report)'!#REF!&gt;='Drop-down'!A43,'Result (Report)'!#REF!&lt;='Drop-down'!B43),'Result (Report)'!#REF!,0),""))</f>
        <v>#REF!</v>
      </c>
      <c r="E45" s="1051"/>
      <c r="F45" s="1052" t="e">
        <f t="shared" si="4"/>
        <v>#REF!</v>
      </c>
      <c r="G45" s="1053"/>
      <c r="H45" s="445" t="e">
        <f t="shared" si="2"/>
        <v>#REF!</v>
      </c>
      <c r="I45" s="93"/>
    </row>
    <row r="46" spans="1:13" ht="16.899999999999999" hidden="1" customHeight="1" x14ac:dyDescent="0.25">
      <c r="A46" s="444">
        <v>2022</v>
      </c>
      <c r="B46" s="448" t="e">
        <f>IF(AND($C$26="",$C$27="",$C$28="",$C$29="",#REF!=""),"",IF(OR(AND($C$26&gt;='Drop-down'!A44,$C$26&lt;='Drop-down'!B44),AND($C$27&gt;='Drop-down'!A44,$C$27&lt;='Drop-down'!B44),AND($C$28&gt;='Drop-down'!A44,$C$28&lt;='Drop-down'!B44),AND($C$29&gt;='Drop-down'!A44,$C$29&lt;='Drop-down'!B44),AND(#REF!&gt;='Drop-down'!A44,#REF!&lt;='Drop-down'!B44)),IF(AND($C$26&gt;='Drop-down'!A44,'Result (Report)'!$C$26&lt;='Drop-down'!B44), 'Result (Report)'!$B$18,0)+IF(AND('Result (Report)'!$C$27&gt;='Drop-down'!A44,'Result (Report)'!$C$27&lt;='Drop-down'!B44),'Result (Report)'!$B$19,0)+IF(AND('Result (Report)'!$C$28&gt;='Drop-down'!A44,'Result (Report)'!$C$28&lt;='Drop-down'!B44),'Result (Report)'!$B$20,0)+IF(AND('Result (Report)'!$C$29&gt;='Drop-down'!A44,'Result (Report)'!$C$29&lt;='Drop-down'!B44),'Result (Report)'!$B$21,0)+IF(AND('Result (Report)'!#REF!&gt;='Drop-down'!A44,'Result (Report)'!#REF!&lt;='Drop-down'!B44),'Result (Report)'!#REF!,0),""))</f>
        <v>#REF!</v>
      </c>
      <c r="C46" s="345" t="e">
        <f t="shared" si="3"/>
        <v>#REF!</v>
      </c>
      <c r="D46" s="1050" t="e">
        <f>IF(AND($C$26="",$C$27="",$C$28="",$C$29="",#REF!=""),"",IF(OR(AND($C$26&gt;='Drop-down'!A44,$C$26&lt;='Drop-down'!B44),AND($C$27&gt;='Drop-down'!A44,$C$27&lt;='Drop-down'!B44),AND($C$28&gt;='Drop-down'!A44,$C$28&lt;='Drop-down'!B44),AND($C$29&gt;='Drop-down'!A44,$C$29&lt;='Drop-down'!B44),AND(#REF!&gt;='Drop-down'!A44,#REF!&lt;='Drop-down'!B44)),IF(AND($C$26&gt;='Drop-down'!A44,'Result (Report)'!$C$26&lt;='Drop-down'!B44),'Result (Report)'!$E$18,0)+IF(AND('Result (Report)'!$C$27&gt;='Drop-down'!A44,'Result (Report)'!$C$27&lt;='Drop-down'!B44),'Result (Report)'!$E$19,0)+IF(AND('Result (Report)'!$C$28&gt;='Drop-down'!A44,'Result (Report)'!$C$28&lt;='Drop-down'!B44),'Result (Report)'!$E$20,0)+IF(AND('Result (Report)'!$C$29&gt;='Drop-down'!A44,'Result (Report)'!$C$29&lt;='Drop-down'!B44),'Result (Report)'!$E$21,0)+IF(AND('Result (Report)'!#REF!&gt;='Drop-down'!A44,'Result (Report)'!#REF!&lt;='Drop-down'!B44),'Result (Report)'!#REF!,0),""))</f>
        <v>#REF!</v>
      </c>
      <c r="E46" s="1051"/>
      <c r="F46" s="1052" t="e">
        <f t="shared" si="4"/>
        <v>#REF!</v>
      </c>
      <c r="G46" s="1053"/>
      <c r="H46" s="445" t="e">
        <f t="shared" si="2"/>
        <v>#REF!</v>
      </c>
      <c r="I46" s="93"/>
    </row>
    <row r="47" spans="1:13" ht="16.899999999999999" hidden="1" customHeight="1" x14ac:dyDescent="0.25">
      <c r="A47" s="444">
        <v>2023</v>
      </c>
      <c r="B47" s="448" t="e">
        <f>IF(AND($C$26="",$C$27="",$C$28="",$C$29="",#REF!=""),"",IF(OR(AND($C$26&gt;='Drop-down'!A45,$C$26&lt;='Drop-down'!B45),AND($C$27&gt;='Drop-down'!A45,$C$27&lt;='Drop-down'!B45),AND($C$28&gt;='Drop-down'!A45,$C$28&lt;='Drop-down'!B45),AND($C$29&gt;='Drop-down'!A45,$C$29&lt;='Drop-down'!B45),AND(#REF!&gt;='Drop-down'!A45,#REF!&lt;='Drop-down'!B45)),IF(AND($C$26&gt;='Drop-down'!A45,'Result (Report)'!$C$26&lt;='Drop-down'!B45), 'Result (Report)'!$B$18,0)+IF(AND('Result (Report)'!$C$27&gt;='Drop-down'!A45,'Result (Report)'!$C$27&lt;='Drop-down'!B45),'Result (Report)'!$B$19,0)+IF(AND('Result (Report)'!$C$28&gt;='Drop-down'!A45,'Result (Report)'!$C$28&lt;='Drop-down'!B45),'Result (Report)'!$B$20,0)+IF(AND('Result (Report)'!$C$29&gt;='Drop-down'!A45,'Result (Report)'!$C$29&lt;='Drop-down'!B45),'Result (Report)'!$B$21,0)+IF(AND('Result (Report)'!#REF!&gt;='Drop-down'!A45,'Result (Report)'!#REF!&lt;='Drop-down'!B45),'Result (Report)'!#REF!,0),""))</f>
        <v>#REF!</v>
      </c>
      <c r="C47" s="345" t="e">
        <f t="shared" si="3"/>
        <v>#REF!</v>
      </c>
      <c r="D47" s="1050" t="e">
        <f>IF(AND($C$26="",$C$27="",$C$28="",$C$29="",#REF!=""),"",IF(OR(AND($C$26&gt;='Drop-down'!A45,$C$26&lt;='Drop-down'!B45),AND($C$27&gt;='Drop-down'!A45,$C$27&lt;='Drop-down'!B45),AND($C$28&gt;='Drop-down'!A45,$C$28&lt;='Drop-down'!B45),AND($C$29&gt;='Drop-down'!A45,$C$29&lt;='Drop-down'!B45),AND(#REF!&gt;='Drop-down'!A45,#REF!&lt;='Drop-down'!B45)),IF(AND($C$26&gt;='Drop-down'!A45,'Result (Report)'!$C$26&lt;='Drop-down'!B45),'Result (Report)'!$E$18,0)+IF(AND('Result (Report)'!$C$27&gt;='Drop-down'!A45,'Result (Report)'!$C$27&lt;='Drop-down'!B45),'Result (Report)'!$E$19,0)+IF(AND('Result (Report)'!$C$28&gt;='Drop-down'!A45,'Result (Report)'!$C$28&lt;='Drop-down'!B45),'Result (Report)'!$E$20,0)+IF(AND('Result (Report)'!$C$29&gt;='Drop-down'!A45,'Result (Report)'!$C$29&lt;='Drop-down'!B45),'Result (Report)'!$E$21,0)+IF(AND('Result (Report)'!#REF!&gt;='Drop-down'!A45,'Result (Report)'!#REF!&lt;='Drop-down'!B45),'Result (Report)'!#REF!,0),""))</f>
        <v>#REF!</v>
      </c>
      <c r="E47" s="1051"/>
      <c r="F47" s="1052" t="e">
        <f t="shared" si="4"/>
        <v>#REF!</v>
      </c>
      <c r="G47" s="1053"/>
      <c r="H47" s="445" t="e">
        <f t="shared" si="2"/>
        <v>#REF!</v>
      </c>
      <c r="I47" s="93"/>
      <c r="L47" s="12" t="str">
        <f>IF(ISBLANK('1. Facility Info'!D28), "",'1. Facility Info'!D28)</f>
        <v/>
      </c>
      <c r="M47" s="12">
        <v>1</v>
      </c>
    </row>
    <row r="48" spans="1:13" ht="16.899999999999999" hidden="1" customHeight="1" x14ac:dyDescent="0.25">
      <c r="A48" s="444">
        <v>2024</v>
      </c>
      <c r="B48" s="448" t="e">
        <f>IF(AND($C$26="",$C$27="",$C$28="",$C$29="",#REF!=""),"",IF(OR(AND($C$26&gt;='Drop-down'!A46,$C$26&lt;='Drop-down'!B46),AND($C$27&gt;='Drop-down'!A46,$C$27&lt;='Drop-down'!B46),AND($C$28&gt;='Drop-down'!A46,$C$28&lt;='Drop-down'!B46),AND($C$29&gt;='Drop-down'!A46,$C$29&lt;='Drop-down'!B46),AND(#REF!&gt;='Drop-down'!A46,#REF!&lt;='Drop-down'!B46)),IF(AND($C$26&gt;='Drop-down'!A46,'Result (Report)'!$C$26&lt;='Drop-down'!B46), 'Result (Report)'!$B$18,0)+IF(AND('Result (Report)'!$C$27&gt;='Drop-down'!A46,'Result (Report)'!$C$27&lt;='Drop-down'!B46),'Result (Report)'!$B$19,0)+IF(AND('Result (Report)'!$C$28&gt;='Drop-down'!A46,'Result (Report)'!$C$28&lt;='Drop-down'!B46),'Result (Report)'!$B$20,0)+IF(AND('Result (Report)'!$C$29&gt;='Drop-down'!A46,'Result (Report)'!$C$29&lt;='Drop-down'!B46),'Result (Report)'!$B$21,0)+IF(AND('Result (Report)'!#REF!&gt;='Drop-down'!A46,'Result (Report)'!#REF!&lt;='Drop-down'!B46),'Result (Report)'!#REF!,0),""))</f>
        <v>#REF!</v>
      </c>
      <c r="C48" s="345" t="e">
        <f t="shared" si="3"/>
        <v>#REF!</v>
      </c>
      <c r="D48" s="1050" t="e">
        <f>IF(AND($C$26="",$C$27="",$C$28="",$C$29="",#REF!=""),"",IF(OR(AND($C$26&gt;='Drop-down'!A46,$C$26&lt;='Drop-down'!B46),AND($C$27&gt;='Drop-down'!A46,$C$27&lt;='Drop-down'!B46),AND($C$28&gt;='Drop-down'!A46,$C$28&lt;='Drop-down'!B46),AND($C$29&gt;='Drop-down'!A46,$C$29&lt;='Drop-down'!B46),AND(#REF!&gt;='Drop-down'!A46,#REF!&lt;='Drop-down'!B46)),IF(AND($C$26&gt;='Drop-down'!A46,'Result (Report)'!$C$26&lt;='Drop-down'!B46),'Result (Report)'!$E$18,0)+IF(AND('Result (Report)'!$C$27&gt;='Drop-down'!A46,'Result (Report)'!$C$27&lt;='Drop-down'!B46),'Result (Report)'!$E$19,0)+IF(AND('Result (Report)'!$C$28&gt;='Drop-down'!A46,'Result (Report)'!$C$28&lt;='Drop-down'!B46),'Result (Report)'!$E$20,0)+IF(AND('Result (Report)'!$C$29&gt;='Drop-down'!A46,'Result (Report)'!$C$29&lt;='Drop-down'!B46),'Result (Report)'!$E$21,0)+IF(AND('Result (Report)'!#REF!&gt;='Drop-down'!A46,'Result (Report)'!#REF!&lt;='Drop-down'!B46),'Result (Report)'!#REF!,0),""))</f>
        <v>#REF!</v>
      </c>
      <c r="E48" s="1051"/>
      <c r="F48" s="1052" t="e">
        <f t="shared" si="4"/>
        <v>#REF!</v>
      </c>
      <c r="G48" s="1053"/>
      <c r="H48" s="445" t="e">
        <f t="shared" si="2"/>
        <v>#REF!</v>
      </c>
      <c r="I48" s="93"/>
    </row>
    <row r="49" spans="1:13" ht="16.899999999999999" hidden="1" customHeight="1" x14ac:dyDescent="0.25">
      <c r="A49" s="444">
        <v>2025</v>
      </c>
      <c r="B49" s="448" t="e">
        <f>IF(AND($C$26="",$C$27="",$C$28="",$C$29="",#REF!=""),"",IF(OR(AND($C$26&gt;='Drop-down'!A47,$C$26&lt;='Drop-down'!B47),AND($C$27&gt;='Drop-down'!A47,$C$27&lt;='Drop-down'!B47),AND($C$28&gt;='Drop-down'!A47,$C$28&lt;='Drop-down'!B47),AND($C$29&gt;='Drop-down'!A47,$C$29&lt;='Drop-down'!B47),AND(#REF!&gt;='Drop-down'!A47,#REF!&lt;='Drop-down'!B47)),IF(AND($C$26&gt;='Drop-down'!A47,'Result (Report)'!$C$26&lt;='Drop-down'!B47), 'Result (Report)'!$B$18,0)+IF(AND('Result (Report)'!$C$27&gt;='Drop-down'!A47,'Result (Report)'!$C$27&lt;='Drop-down'!B47),'Result (Report)'!$B$19,0)+IF(AND('Result (Report)'!$C$28&gt;='Drop-down'!A47,'Result (Report)'!$C$28&lt;='Drop-down'!B47),'Result (Report)'!$B$20,0)+IF(AND('Result (Report)'!$C$29&gt;='Drop-down'!A47,'Result (Report)'!$C$29&lt;='Drop-down'!B47),'Result (Report)'!$B$21,0)+IF(AND('Result (Report)'!#REF!&gt;='Drop-down'!A47,'Result (Report)'!#REF!&lt;='Drop-down'!B47),'Result (Report)'!#REF!,0),""))</f>
        <v>#REF!</v>
      </c>
      <c r="C49" s="346" t="e">
        <f t="shared" si="3"/>
        <v>#REF!</v>
      </c>
      <c r="D49" s="1050" t="e">
        <f>IF(AND($C$26="",$C$27="",$C$28="",$C$29="",#REF!=""),"",IF(OR(AND($C$26&gt;='Drop-down'!A47,$C$26&lt;='Drop-down'!B47),AND($C$27&gt;='Drop-down'!A47,$C$27&lt;='Drop-down'!B47),AND($C$28&gt;='Drop-down'!A47,$C$28&lt;='Drop-down'!B47),AND($C$29&gt;='Drop-down'!A47,$C$29&lt;='Drop-down'!B47),AND(#REF!&gt;='Drop-down'!A47,#REF!&lt;='Drop-down'!B47)),IF(AND($C$26&gt;='Drop-down'!A47,'Result (Report)'!$C$26&lt;='Drop-down'!B47),'Result (Report)'!$E$18,0)+IF(AND('Result (Report)'!$C$27&gt;='Drop-down'!A47,'Result (Report)'!$C$27&lt;='Drop-down'!B47),'Result (Report)'!$E$19,0)+IF(AND('Result (Report)'!$C$28&gt;='Drop-down'!A47,'Result (Report)'!$C$28&lt;='Drop-down'!B47),'Result (Report)'!$E$20,0)+IF(AND('Result (Report)'!$C$29&gt;='Drop-down'!A47,'Result (Report)'!$C$29&lt;='Drop-down'!B47),'Result (Report)'!$E$21,0)+IF(AND('Result (Report)'!#REF!&gt;='Drop-down'!A47,'Result (Report)'!#REF!&lt;='Drop-down'!B47),'Result (Report)'!#REF!,0),""))</f>
        <v>#REF!</v>
      </c>
      <c r="E49" s="1051"/>
      <c r="F49" s="1056" t="e">
        <f t="shared" si="4"/>
        <v>#REF!</v>
      </c>
      <c r="G49" s="1057"/>
      <c r="H49" s="445" t="e">
        <f t="shared" si="2"/>
        <v>#REF!</v>
      </c>
      <c r="I49" s="93"/>
    </row>
    <row r="50" spans="1:13" ht="16.899999999999999" hidden="1" customHeight="1" x14ac:dyDescent="0.25">
      <c r="A50" s="444">
        <v>2026</v>
      </c>
      <c r="B50" s="448" t="e">
        <f>IF(AND($C$26="",$C$27="",$C$28="",$C$29="",#REF!=""),"",IF(OR(AND($C$26&gt;='Drop-down'!A48,$C$26&lt;='Drop-down'!B48),AND($C$27&gt;='Drop-down'!A48,$C$27&lt;='Drop-down'!B48),AND($C$28&gt;='Drop-down'!A48,$C$28&lt;='Drop-down'!B48),AND($C$29&gt;='Drop-down'!A48,$C$29&lt;='Drop-down'!B48),AND(#REF!&gt;='Drop-down'!A48,#REF!&lt;='Drop-down'!B48)),IF(AND($C$26&gt;='Drop-down'!A48,'Result (Report)'!$C$26&lt;='Drop-down'!B48), 'Result (Report)'!$B$18,0)+IF(AND('Result (Report)'!$C$27&gt;='Drop-down'!A48,'Result (Report)'!$C$27&lt;='Drop-down'!B48),'Result (Report)'!$B$19,0)+IF(AND('Result (Report)'!$C$28&gt;='Drop-down'!A48,'Result (Report)'!$C$28&lt;='Drop-down'!B48),'Result (Report)'!$B$20,0)+IF(AND('Result (Report)'!$C$29&gt;='Drop-down'!A48,'Result (Report)'!$C$29&lt;='Drop-down'!B48),'Result (Report)'!$B$21,0)+IF(AND('Result (Report)'!#REF!&gt;='Drop-down'!A48,'Result (Report)'!#REF!&lt;='Drop-down'!B48),'Result (Report)'!#REF!,0),""))</f>
        <v>#REF!</v>
      </c>
      <c r="C50" s="345" t="e">
        <f t="shared" si="3"/>
        <v>#REF!</v>
      </c>
      <c r="D50" s="1050" t="e">
        <f>IF(AND($C$26="",$C$27="",$C$28="",$C$29="",#REF!=""),"",IF(OR(AND($C$26&gt;='Drop-down'!A48,$C$26&lt;='Drop-down'!B48),AND($C$27&gt;='Drop-down'!A48,$C$27&lt;='Drop-down'!B48),AND($C$28&gt;='Drop-down'!A48,$C$28&lt;='Drop-down'!B48),AND($C$29&gt;='Drop-down'!A48,$C$29&lt;='Drop-down'!B48),AND(#REF!&gt;='Drop-down'!A48,#REF!&lt;='Drop-down'!B48)),IF(AND($C$26&gt;='Drop-down'!A48,'Result (Report)'!$C$26&lt;='Drop-down'!B48),'Result (Report)'!$E$18,0)+IF(AND('Result (Report)'!$C$27&gt;='Drop-down'!A48,'Result (Report)'!$C$27&lt;='Drop-down'!B48),'Result (Report)'!$E$19,0)+IF(AND('Result (Report)'!$C$28&gt;='Drop-down'!A48,'Result (Report)'!$C$28&lt;='Drop-down'!B48),'Result (Report)'!$E$20,0)+IF(AND('Result (Report)'!$C$29&gt;='Drop-down'!A48,'Result (Report)'!$C$29&lt;='Drop-down'!B48),'Result (Report)'!$E$21,0)+IF(AND('Result (Report)'!#REF!&gt;='Drop-down'!A48,'Result (Report)'!#REF!&lt;='Drop-down'!B48),'Result (Report)'!#REF!,0),""))</f>
        <v>#REF!</v>
      </c>
      <c r="E50" s="1051"/>
      <c r="F50" s="1052" t="e">
        <f t="shared" si="4"/>
        <v>#REF!</v>
      </c>
      <c r="G50" s="1053"/>
      <c r="H50" s="445" t="e">
        <f t="shared" si="2"/>
        <v>#REF!</v>
      </c>
      <c r="I50" s="93"/>
    </row>
    <row r="51" spans="1:13" ht="16.899999999999999" hidden="1" customHeight="1" x14ac:dyDescent="0.25">
      <c r="A51" s="444">
        <v>2027</v>
      </c>
      <c r="B51" s="448" t="e">
        <f>IF(AND($C$26="",$C$27="",$C$28="",$C$29="",#REF!=""),"",IF(OR(AND($C$26&gt;='Drop-down'!A49,$C$26&lt;='Drop-down'!B49),AND($C$27&gt;='Drop-down'!A49,$C$27&lt;='Drop-down'!B49),AND($C$28&gt;='Drop-down'!A49,$C$28&lt;='Drop-down'!B49),AND($C$29&gt;='Drop-down'!A49,$C$29&lt;='Drop-down'!B49),AND(#REF!&gt;='Drop-down'!A49,#REF!&lt;='Drop-down'!B49)),IF(AND($C$26&gt;='Drop-down'!A49,'Result (Report)'!$C$26&lt;='Drop-down'!B49), 'Result (Report)'!$B$18,0)+IF(AND('Result (Report)'!$C$27&gt;='Drop-down'!A49,'Result (Report)'!$C$27&lt;='Drop-down'!B49),'Result (Report)'!$B$19,0)+IF(AND('Result (Report)'!$C$28&gt;='Drop-down'!A49,'Result (Report)'!$C$28&lt;='Drop-down'!B49),'Result (Report)'!$B$20,0)+IF(AND('Result (Report)'!$C$29&gt;='Drop-down'!A49,'Result (Report)'!$C$29&lt;='Drop-down'!B49),'Result (Report)'!$B$21,0)+IF(AND('Result (Report)'!#REF!&gt;='Drop-down'!A49,'Result (Report)'!#REF!&lt;='Drop-down'!B49),'Result (Report)'!#REF!,0),""))</f>
        <v>#REF!</v>
      </c>
      <c r="C51" s="345" t="e">
        <f t="shared" si="3"/>
        <v>#REF!</v>
      </c>
      <c r="D51" s="1050" t="e">
        <f>IF(AND($C$26="",$C$27="",$C$28="",$C$29="",#REF!=""),"",IF(OR(AND($C$26&gt;='Drop-down'!A49,$C$26&lt;='Drop-down'!B49),AND($C$27&gt;='Drop-down'!A49,$C$27&lt;='Drop-down'!B49),AND($C$28&gt;='Drop-down'!A49,$C$28&lt;='Drop-down'!B49),AND($C$29&gt;='Drop-down'!A49,$C$29&lt;='Drop-down'!B49),AND(#REF!&gt;='Drop-down'!A49,#REF!&lt;='Drop-down'!B49)),IF(AND($C$26&gt;='Drop-down'!A49,'Result (Report)'!$C$26&lt;='Drop-down'!B49),'Result (Report)'!$E$18,0)+IF(AND('Result (Report)'!$C$27&gt;='Drop-down'!A49,'Result (Report)'!$C$27&lt;='Drop-down'!B49),'Result (Report)'!$E$19,0)+IF(AND('Result (Report)'!$C$28&gt;='Drop-down'!A49,'Result (Report)'!$C$28&lt;='Drop-down'!B49),'Result (Report)'!$E$20,0)+IF(AND('Result (Report)'!$C$29&gt;='Drop-down'!A49,'Result (Report)'!$C$29&lt;='Drop-down'!B49),'Result (Report)'!$E$21,0)+IF(AND('Result (Report)'!#REF!&gt;='Drop-down'!A49,'Result (Report)'!#REF!&lt;='Drop-down'!B49),'Result (Report)'!#REF!,0),""))</f>
        <v>#REF!</v>
      </c>
      <c r="E51" s="1051"/>
      <c r="F51" s="1052" t="e">
        <f t="shared" si="4"/>
        <v>#REF!</v>
      </c>
      <c r="G51" s="1053"/>
      <c r="H51" s="445" t="e">
        <f t="shared" si="2"/>
        <v>#REF!</v>
      </c>
      <c r="I51" s="93"/>
    </row>
    <row r="52" spans="1:13" ht="16.899999999999999" hidden="1" customHeight="1" x14ac:dyDescent="0.25">
      <c r="A52" s="444">
        <v>2028</v>
      </c>
      <c r="B52" s="448" t="e">
        <f>IF(AND($C$26="",$C$27="",$C$28="",$C$29="",#REF!=""),"",IF(OR(AND($C$26&gt;='Drop-down'!A50,$C$26&lt;='Drop-down'!B50),AND($C$27&gt;='Drop-down'!A50,$C$27&lt;='Drop-down'!B50),AND($C$28&gt;='Drop-down'!A50,$C$28&lt;='Drop-down'!B50),AND($C$29&gt;='Drop-down'!A50,$C$29&lt;='Drop-down'!B50),AND(#REF!&gt;='Drop-down'!A50,#REF!&lt;='Drop-down'!B50)),IF(AND($C$26&gt;='Drop-down'!A50,'Result (Report)'!$C$26&lt;='Drop-down'!B50), 'Result (Report)'!$B$18,0)+IF(AND('Result (Report)'!$C$27&gt;='Drop-down'!A50,'Result (Report)'!$C$27&lt;='Drop-down'!B50),'Result (Report)'!$B$19,0)+IF(AND('Result (Report)'!$C$28&gt;='Drop-down'!A50,'Result (Report)'!$C$28&lt;='Drop-down'!B50),'Result (Report)'!$B$20,0)+IF(AND('Result (Report)'!$C$29&gt;='Drop-down'!A50,'Result (Report)'!$C$29&lt;='Drop-down'!B50),'Result (Report)'!$B$21,0)+IF(AND('Result (Report)'!#REF!&gt;='Drop-down'!A50,'Result (Report)'!#REF!&lt;='Drop-down'!B50),'Result (Report)'!#REF!,0),""))</f>
        <v>#REF!</v>
      </c>
      <c r="C52" s="345" t="e">
        <f t="shared" si="3"/>
        <v>#REF!</v>
      </c>
      <c r="D52" s="1050" t="e">
        <f>IF(AND($C$26="",$C$27="",$C$28="",$C$29="",#REF!=""),"",IF(OR(AND($C$26&gt;='Drop-down'!A50,$C$26&lt;='Drop-down'!B50),AND($C$27&gt;='Drop-down'!A50,$C$27&lt;='Drop-down'!B50),AND($C$28&gt;='Drop-down'!A50,$C$28&lt;='Drop-down'!B50),AND($C$29&gt;='Drop-down'!A50,$C$29&lt;='Drop-down'!B50),AND(#REF!&gt;='Drop-down'!A50,#REF!&lt;='Drop-down'!B50)),IF(AND($C$26&gt;='Drop-down'!A50,'Result (Report)'!$C$26&lt;='Drop-down'!B50),'Result (Report)'!$E$18,0)+IF(AND('Result (Report)'!$C$27&gt;='Drop-down'!A50,'Result (Report)'!$C$27&lt;='Drop-down'!B50),'Result (Report)'!$E$19,0)+IF(AND('Result (Report)'!$C$28&gt;='Drop-down'!A50,'Result (Report)'!$C$28&lt;='Drop-down'!B50),'Result (Report)'!$E$20,0)+IF(AND('Result (Report)'!$C$29&gt;='Drop-down'!A50,'Result (Report)'!$C$29&lt;='Drop-down'!B50),'Result (Report)'!$E$21,0)+IF(AND('Result (Report)'!#REF!&gt;='Drop-down'!A50,'Result (Report)'!#REF!&lt;='Drop-down'!B50),'Result (Report)'!#REF!,0),""))</f>
        <v>#REF!</v>
      </c>
      <c r="E52" s="1051"/>
      <c r="F52" s="1052" t="e">
        <f t="shared" si="4"/>
        <v>#REF!</v>
      </c>
      <c r="G52" s="1053"/>
      <c r="H52" s="445" t="e">
        <f t="shared" si="2"/>
        <v>#REF!</v>
      </c>
      <c r="I52" s="93"/>
      <c r="L52" s="12" t="str">
        <f>IF(ISBLANK('1. Facility Info'!D33), "",'1. Facility Info'!D33)</f>
        <v/>
      </c>
      <c r="M52" s="12">
        <v>1</v>
      </c>
    </row>
    <row r="53" spans="1:13" ht="16.899999999999999" hidden="1" customHeight="1" x14ac:dyDescent="0.25">
      <c r="A53" s="444">
        <v>2029</v>
      </c>
      <c r="B53" s="448" t="e">
        <f>IF(AND($C$26="",$C$27="",$C$28="",$C$29="",#REF!=""),"",IF(OR(AND($C$26&gt;='Drop-down'!A51,$C$26&lt;='Drop-down'!B51),AND($C$27&gt;='Drop-down'!A51,$C$27&lt;='Drop-down'!B51),AND($C$28&gt;='Drop-down'!A51,$C$28&lt;='Drop-down'!B51),AND($C$29&gt;='Drop-down'!A51,$C$29&lt;='Drop-down'!B51),AND(#REF!&gt;='Drop-down'!A51,#REF!&lt;='Drop-down'!B51)),IF(AND($C$26&gt;='Drop-down'!A51,'Result (Report)'!$C$26&lt;='Drop-down'!B51), 'Result (Report)'!$B$18,0)+IF(AND('Result (Report)'!$C$27&gt;='Drop-down'!A51,'Result (Report)'!$C$27&lt;='Drop-down'!B51),'Result (Report)'!$B$19,0)+IF(AND('Result (Report)'!$C$28&gt;='Drop-down'!A51,'Result (Report)'!$C$28&lt;='Drop-down'!B51),'Result (Report)'!$B$20,0)+IF(AND('Result (Report)'!$C$29&gt;='Drop-down'!A51,'Result (Report)'!$C$29&lt;='Drop-down'!B51),'Result (Report)'!$B$21,0)+IF(AND('Result (Report)'!#REF!&gt;='Drop-down'!A51,'Result (Report)'!#REF!&lt;='Drop-down'!B51),'Result (Report)'!#REF!,0),""))</f>
        <v>#REF!</v>
      </c>
      <c r="C53" s="345" t="e">
        <f t="shared" si="3"/>
        <v>#REF!</v>
      </c>
      <c r="D53" s="1050" t="e">
        <f>IF(AND($C$26="",$C$27="",$C$28="",$C$29="",#REF!=""),"",IF(OR(AND($C$26&gt;='Drop-down'!A51,$C$26&lt;='Drop-down'!B51),AND($C$27&gt;='Drop-down'!A51,$C$27&lt;='Drop-down'!B51),AND($C$28&gt;='Drop-down'!A51,$C$28&lt;='Drop-down'!B51),AND($C$29&gt;='Drop-down'!A51,$C$29&lt;='Drop-down'!B51),AND(#REF!&gt;='Drop-down'!A51,#REF!&lt;='Drop-down'!B51)),IF(AND($C$26&gt;='Drop-down'!A51,'Result (Report)'!$C$26&lt;='Drop-down'!B51),'Result (Report)'!$E$18,0)+IF(AND('Result (Report)'!$C$27&gt;='Drop-down'!A51,'Result (Report)'!$C$27&lt;='Drop-down'!B51),'Result (Report)'!$E$19,0)+IF(AND('Result (Report)'!$C$28&gt;='Drop-down'!A51,'Result (Report)'!$C$28&lt;='Drop-down'!B51),'Result (Report)'!$E$20,0)+IF(AND('Result (Report)'!$C$29&gt;='Drop-down'!A51,'Result (Report)'!$C$29&lt;='Drop-down'!B51),'Result (Report)'!$E$21,0)+IF(AND('Result (Report)'!#REF!&gt;='Drop-down'!A51,'Result (Report)'!#REF!&lt;='Drop-down'!B51),'Result (Report)'!#REF!,0),""))</f>
        <v>#REF!</v>
      </c>
      <c r="E53" s="1051"/>
      <c r="F53" s="1052" t="e">
        <f t="shared" si="4"/>
        <v>#REF!</v>
      </c>
      <c r="G53" s="1053"/>
      <c r="H53" s="445" t="e">
        <f t="shared" si="2"/>
        <v>#REF!</v>
      </c>
      <c r="I53" s="93"/>
    </row>
    <row r="54" spans="1:13" ht="16.899999999999999" hidden="1" customHeight="1" x14ac:dyDescent="0.25">
      <c r="A54" s="444">
        <v>2030</v>
      </c>
      <c r="B54" s="448" t="e">
        <f>IF(AND($C$26="",$C$27="",$C$28="",$C$29="",#REF!=""),"",IF(OR(AND($C$26&gt;='Drop-down'!A52,$C$26&lt;='Drop-down'!B52),AND($C$27&gt;='Drop-down'!A52,$C$27&lt;='Drop-down'!B52),AND($C$28&gt;='Drop-down'!A52,$C$28&lt;='Drop-down'!B52),AND($C$29&gt;='Drop-down'!A52,$C$29&lt;='Drop-down'!B52),AND(#REF!&gt;='Drop-down'!A52,#REF!&lt;='Drop-down'!B52)),IF(AND($C$26&gt;='Drop-down'!A52,'Result (Report)'!$C$26&lt;='Drop-down'!B52), 'Result (Report)'!$B$18,0)+IF(AND('Result (Report)'!$C$27&gt;='Drop-down'!A52,'Result (Report)'!$C$27&lt;='Drop-down'!B52),'Result (Report)'!$B$19,0)+IF(AND('Result (Report)'!$C$28&gt;='Drop-down'!A52,'Result (Report)'!$C$28&lt;='Drop-down'!B52),'Result (Report)'!$B$20,0)+IF(AND('Result (Report)'!$C$29&gt;='Drop-down'!A52,'Result (Report)'!$C$29&lt;='Drop-down'!B52),'Result (Report)'!$B$21,0)+IF(AND('Result (Report)'!#REF!&gt;='Drop-down'!A52,'Result (Report)'!#REF!&lt;='Drop-down'!B52),'Result (Report)'!#REF!,0),""))</f>
        <v>#REF!</v>
      </c>
      <c r="C54" s="346" t="e">
        <f t="shared" si="3"/>
        <v>#REF!</v>
      </c>
      <c r="D54" s="1050" t="e">
        <f>IF(AND($C$26="",$C$27="",$C$28="",$C$29="",#REF!=""),"",IF(OR(AND($C$26&gt;='Drop-down'!A52,$C$26&lt;='Drop-down'!B52),AND($C$27&gt;='Drop-down'!A52,$C$27&lt;='Drop-down'!B52),AND($C$28&gt;='Drop-down'!A52,$C$28&lt;='Drop-down'!B52),AND($C$29&gt;='Drop-down'!A52,$C$29&lt;='Drop-down'!B52),AND(#REF!&gt;='Drop-down'!A52,#REF!&lt;='Drop-down'!B52)),IF(AND($C$26&gt;='Drop-down'!A52,'Result (Report)'!$C$26&lt;='Drop-down'!B52),'Result (Report)'!$E$18,0)+IF(AND('Result (Report)'!$C$27&gt;='Drop-down'!A52,'Result (Report)'!$C$27&lt;='Drop-down'!B52),'Result (Report)'!$E$19,0)+IF(AND('Result (Report)'!$C$28&gt;='Drop-down'!A52,'Result (Report)'!$C$28&lt;='Drop-down'!B52),'Result (Report)'!$E$20,0)+IF(AND('Result (Report)'!$C$29&gt;='Drop-down'!A52,'Result (Report)'!$C$29&lt;='Drop-down'!B52),'Result (Report)'!$E$21,0)+IF(AND('Result (Report)'!#REF!&gt;='Drop-down'!A52,'Result (Report)'!#REF!&lt;='Drop-down'!B52),'Result (Report)'!#REF!,0),""))</f>
        <v>#REF!</v>
      </c>
      <c r="E54" s="1051"/>
      <c r="F54" s="1056" t="e">
        <f t="shared" si="4"/>
        <v>#REF!</v>
      </c>
      <c r="G54" s="1057"/>
      <c r="H54" s="445" t="e">
        <f t="shared" si="2"/>
        <v>#REF!</v>
      </c>
      <c r="I54" s="93"/>
    </row>
    <row r="55" spans="1:13" ht="7.15" customHeight="1" x14ac:dyDescent="0.25">
      <c r="A55" s="240"/>
      <c r="B55" s="249"/>
      <c r="C55" s="240"/>
      <c r="D55" s="240"/>
      <c r="E55" s="240"/>
      <c r="F55" s="240"/>
      <c r="G55" s="240"/>
      <c r="H55" s="240"/>
      <c r="I55" s="93"/>
    </row>
    <row r="56" spans="1:13" ht="5.5" customHeight="1" x14ac:dyDescent="0.25">
      <c r="A56" s="208"/>
      <c r="B56" s="240"/>
      <c r="C56" s="240"/>
      <c r="D56" s="240"/>
      <c r="E56" s="240"/>
      <c r="F56" s="240"/>
      <c r="G56" s="240"/>
      <c r="H56" s="240"/>
    </row>
    <row r="57" spans="1:13" s="91" customFormat="1" ht="15" customHeight="1" x14ac:dyDescent="0.25">
      <c r="A57" s="1072" t="s">
        <v>364</v>
      </c>
      <c r="B57" s="1072"/>
      <c r="C57" s="1063"/>
      <c r="D57" s="1064"/>
      <c r="E57" s="1064"/>
      <c r="F57" s="1064"/>
      <c r="G57" s="1064"/>
      <c r="H57" s="1064"/>
    </row>
    <row r="58" spans="1:13" s="91" customFormat="1" ht="15" customHeight="1" x14ac:dyDescent="0.25">
      <c r="A58" s="1072" t="s">
        <v>365</v>
      </c>
      <c r="B58" s="1072"/>
      <c r="C58" s="1063"/>
      <c r="D58" s="1064"/>
      <c r="E58" s="1064"/>
      <c r="F58" s="1064"/>
      <c r="G58" s="1064"/>
      <c r="H58" s="1064"/>
    </row>
    <row r="59" spans="1:13" s="91" customFormat="1" ht="15" customHeight="1" x14ac:dyDescent="0.25">
      <c r="A59" s="1072" t="s">
        <v>366</v>
      </c>
      <c r="B59" s="1072"/>
      <c r="C59" s="1063"/>
      <c r="D59" s="1064"/>
      <c r="E59" s="1064"/>
      <c r="F59" s="1064"/>
      <c r="G59" s="1064"/>
      <c r="H59" s="1064"/>
    </row>
    <row r="60" spans="1:13" s="91" customFormat="1" ht="46.9" customHeight="1" x14ac:dyDescent="0.25">
      <c r="A60" s="1058" t="s">
        <v>367</v>
      </c>
      <c r="B60" s="895"/>
      <c r="C60" s="895"/>
      <c r="D60" s="895"/>
      <c r="E60" s="895"/>
      <c r="F60" s="895"/>
      <c r="G60" s="895"/>
      <c r="H60" s="895"/>
    </row>
    <row r="61" spans="1:13" s="91" customFormat="1" ht="15" customHeight="1" x14ac:dyDescent="0.25">
      <c r="A61" s="1072" t="s">
        <v>368</v>
      </c>
      <c r="B61" s="1072"/>
      <c r="C61" s="1063"/>
      <c r="D61" s="1064"/>
      <c r="E61" s="1064"/>
      <c r="F61" s="1064"/>
      <c r="G61" s="1064"/>
      <c r="H61" s="1064"/>
    </row>
    <row r="62" spans="1:13" s="91" customFormat="1" ht="15" customHeight="1" x14ac:dyDescent="0.25">
      <c r="A62" s="1072" t="s">
        <v>369</v>
      </c>
      <c r="B62" s="1072"/>
      <c r="C62" s="1069"/>
      <c r="D62" s="926"/>
      <c r="E62" s="926"/>
      <c r="F62" s="926"/>
      <c r="G62" s="926"/>
      <c r="H62" s="926"/>
    </row>
    <row r="63" spans="1:13" s="91" customFormat="1" ht="15.5" x14ac:dyDescent="0.25">
      <c r="A63" s="1070" t="s">
        <v>370</v>
      </c>
      <c r="B63" s="1070"/>
      <c r="C63" s="1061"/>
      <c r="D63" s="1062"/>
      <c r="E63" s="1062"/>
      <c r="F63" s="1062"/>
      <c r="G63" s="1062"/>
      <c r="H63" s="1062"/>
    </row>
    <row r="64" spans="1:13" s="91" customFormat="1" ht="15" customHeight="1" x14ac:dyDescent="0.25">
      <c r="A64" s="1071" t="s">
        <v>371</v>
      </c>
      <c r="B64" s="1071"/>
      <c r="C64" s="1067"/>
      <c r="D64" s="1068"/>
      <c r="E64" s="1068"/>
      <c r="F64" s="1068"/>
      <c r="G64" s="1068"/>
      <c r="H64" s="1068"/>
    </row>
    <row r="65" spans="1:8" s="91" customFormat="1" ht="63.65" customHeight="1" x14ac:dyDescent="0.25">
      <c r="A65" s="450" t="s">
        <v>372</v>
      </c>
      <c r="B65" s="1065" t="s">
        <v>373</v>
      </c>
      <c r="C65" s="1066"/>
      <c r="D65" s="1066"/>
      <c r="E65" s="1066"/>
      <c r="F65" s="1066"/>
      <c r="G65" s="1066"/>
      <c r="H65" s="1066"/>
    </row>
    <row r="66" spans="1:8" s="91" customFormat="1" ht="31.15" customHeight="1" x14ac:dyDescent="0.25">
      <c r="A66" s="449"/>
      <c r="B66" s="1058" t="s">
        <v>374</v>
      </c>
      <c r="C66" s="1011"/>
      <c r="D66" s="1011"/>
      <c r="E66" s="1011"/>
      <c r="F66" s="1011"/>
      <c r="G66" s="1011"/>
      <c r="H66" s="1011"/>
    </row>
    <row r="67" spans="1:8" s="92" customFormat="1" ht="15.65" customHeight="1" x14ac:dyDescent="0.35">
      <c r="A67" s="1059" t="s">
        <v>623</v>
      </c>
      <c r="B67" s="1060"/>
      <c r="C67" s="1060"/>
      <c r="D67" s="1060"/>
      <c r="E67" s="1060"/>
      <c r="F67" s="1060"/>
      <c r="G67" s="1060"/>
      <c r="H67" s="1060"/>
    </row>
  </sheetData>
  <sheetProtection algorithmName="SHA-512" hashValue="sHyxd3oMyqS0KCrtS1MAsuwnomM8aISRd84DPpesJSSrhQEaHEaxrJXLvZYRwzFK9TdsQe3xK9xlNRsp8QK4nQ==" saltValue="TFDUKAeinNoDXGaIPKpkVg==" spinCount="100000" sheet="1" objects="1" scenarios="1"/>
  <mergeCells count="104">
    <mergeCell ref="A67:H67"/>
    <mergeCell ref="D53:E53"/>
    <mergeCell ref="F53:G53"/>
    <mergeCell ref="D54:E54"/>
    <mergeCell ref="F54:G54"/>
    <mergeCell ref="C63:H63"/>
    <mergeCell ref="C57:H57"/>
    <mergeCell ref="B65:H65"/>
    <mergeCell ref="C58:H58"/>
    <mergeCell ref="C59:H59"/>
    <mergeCell ref="C61:H61"/>
    <mergeCell ref="C64:H64"/>
    <mergeCell ref="C62:H62"/>
    <mergeCell ref="A63:B63"/>
    <mergeCell ref="A64:B64"/>
    <mergeCell ref="A57:B57"/>
    <mergeCell ref="A58:B58"/>
    <mergeCell ref="A59:B59"/>
    <mergeCell ref="A61:B61"/>
    <mergeCell ref="A62:B62"/>
    <mergeCell ref="D48:E48"/>
    <mergeCell ref="F48:G48"/>
    <mergeCell ref="D44:E44"/>
    <mergeCell ref="F44:G44"/>
    <mergeCell ref="B66:H66"/>
    <mergeCell ref="A60:H60"/>
    <mergeCell ref="D45:E45"/>
    <mergeCell ref="F45:G45"/>
    <mergeCell ref="D46:E46"/>
    <mergeCell ref="F46:G46"/>
    <mergeCell ref="D52:E52"/>
    <mergeCell ref="F52:G52"/>
    <mergeCell ref="D47:E47"/>
    <mergeCell ref="D49:E49"/>
    <mergeCell ref="F49:G49"/>
    <mergeCell ref="D50:E50"/>
    <mergeCell ref="F50:G50"/>
    <mergeCell ref="F51:G51"/>
    <mergeCell ref="D51:E51"/>
    <mergeCell ref="D43:E43"/>
    <mergeCell ref="F47:G47"/>
    <mergeCell ref="D40:E40"/>
    <mergeCell ref="F40:G40"/>
    <mergeCell ref="D41:E41"/>
    <mergeCell ref="F41:G41"/>
    <mergeCell ref="D42:E42"/>
    <mergeCell ref="F42:G42"/>
    <mergeCell ref="F43:G43"/>
    <mergeCell ref="D28:E28"/>
    <mergeCell ref="D39:E39"/>
    <mergeCell ref="F39:G39"/>
    <mergeCell ref="F38:G38"/>
    <mergeCell ref="F35:G35"/>
    <mergeCell ref="F36:G36"/>
    <mergeCell ref="F37:G37"/>
    <mergeCell ref="D37:E37"/>
    <mergeCell ref="D38:E38"/>
    <mergeCell ref="D33:E33"/>
    <mergeCell ref="D34:E34"/>
    <mergeCell ref="F33:G33"/>
    <mergeCell ref="F34:G34"/>
    <mergeCell ref="D35:E35"/>
    <mergeCell ref="D29:E29"/>
    <mergeCell ref="F28:H28"/>
    <mergeCell ref="F29:H29"/>
    <mergeCell ref="D36:E36"/>
    <mergeCell ref="B32:H32"/>
    <mergeCell ref="A1:XFD1"/>
    <mergeCell ref="F8:H8"/>
    <mergeCell ref="B9:E9"/>
    <mergeCell ref="F9:H9"/>
    <mergeCell ref="D26:E26"/>
    <mergeCell ref="F26:H26"/>
    <mergeCell ref="B19:C19"/>
    <mergeCell ref="E20:F20"/>
    <mergeCell ref="D27:E27"/>
    <mergeCell ref="E17:F17"/>
    <mergeCell ref="F25:H25"/>
    <mergeCell ref="G18:H18"/>
    <mergeCell ref="A2:H2"/>
    <mergeCell ref="B21:C21"/>
    <mergeCell ref="B17:C17"/>
    <mergeCell ref="B18:C18"/>
    <mergeCell ref="D13:E13"/>
    <mergeCell ref="E18:F18"/>
    <mergeCell ref="E19:F19"/>
    <mergeCell ref="D14:E14"/>
    <mergeCell ref="B5:H5"/>
    <mergeCell ref="B6:H6"/>
    <mergeCell ref="B7:E7"/>
    <mergeCell ref="F7:H7"/>
    <mergeCell ref="F3:G3"/>
    <mergeCell ref="B24:H24"/>
    <mergeCell ref="B20:C20"/>
    <mergeCell ref="F27:H27"/>
    <mergeCell ref="G19:H19"/>
    <mergeCell ref="G21:H21"/>
    <mergeCell ref="G20:H20"/>
    <mergeCell ref="E21:F21"/>
    <mergeCell ref="D25:E25"/>
    <mergeCell ref="G17:H17"/>
    <mergeCell ref="B10:E10"/>
    <mergeCell ref="F10:H10"/>
    <mergeCell ref="B8:E8"/>
  </mergeCells>
  <phoneticPr fontId="0" type="noConversion"/>
  <conditionalFormatting sqref="F14 G15">
    <cfRule type="cellIs" dxfId="0" priority="1" stopIfTrue="1" operator="equal">
      <formula>"(select from list)"</formula>
    </cfRule>
  </conditionalFormatting>
  <pageMargins left="0.75" right="0.75" top="1" bottom="1" header="0.5" footer="0.5"/>
  <pageSetup scale="96" orientation="portrait" r:id="rId1"/>
  <headerFooter alignWithMargins="0">
    <oddFooter>&amp;C&amp;P of &amp;N</oddFooter>
  </headerFooter>
  <rowBreaks count="2" manualBreakCount="2">
    <brk id="21" max="7" man="1"/>
    <brk id="30"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nchor moveWithCells="1">
                  <from>
                    <xdr:col>7</xdr:col>
                    <xdr:colOff>6350</xdr:colOff>
                    <xdr:row>1</xdr:row>
                    <xdr:rowOff>222250</xdr:rowOff>
                  </from>
                  <to>
                    <xdr:col>7</xdr:col>
                    <xdr:colOff>889000</xdr:colOff>
                    <xdr:row>2</xdr:row>
                    <xdr:rowOff>266700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autoPageBreaks="0"/>
  </sheetPr>
  <dimension ref="A1:XFC71"/>
  <sheetViews>
    <sheetView showGridLines="0" zoomScaleNormal="100" zoomScaleSheetLayoutView="100" workbookViewId="0">
      <selection sqref="A1:XFD1"/>
    </sheetView>
  </sheetViews>
  <sheetFormatPr defaultColWidth="0" defaultRowHeight="12.5" zeroHeight="1" x14ac:dyDescent="0.25"/>
  <cols>
    <col min="1" max="1" width="10.7265625" style="483" customWidth="1"/>
    <col min="2" max="2" width="5.7265625" style="12" customWidth="1"/>
    <col min="3" max="10" width="18.7265625" style="12" customWidth="1"/>
    <col min="11" max="11" width="11.81640625" style="12" hidden="1" customWidth="1"/>
    <col min="12" max="12" width="18.54296875" style="12" hidden="1" customWidth="1"/>
    <col min="13" max="19" width="0" style="12" hidden="1" customWidth="1"/>
    <col min="20" max="16383" width="9.1796875" style="12" hidden="1"/>
    <col min="16384" max="16384" width="2" style="12" hidden="1" customWidth="1"/>
  </cols>
  <sheetData>
    <row r="1" spans="1:16383" s="874" customFormat="1" ht="81" customHeight="1" thickBot="1" x14ac:dyDescent="0.35">
      <c r="A1" s="874" t="s">
        <v>375</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230" customFormat="1" ht="48.75" customHeight="1" thickTop="1" x14ac:dyDescent="0.25">
      <c r="A2" s="876" t="s">
        <v>376</v>
      </c>
      <c r="B2" s="1081"/>
      <c r="C2" s="1081"/>
      <c r="D2" s="1081"/>
      <c r="E2" s="1081"/>
      <c r="F2" s="1081"/>
      <c r="G2" s="1081"/>
      <c r="H2" s="1081"/>
      <c r="I2" s="1081"/>
      <c r="J2" s="1081"/>
      <c r="K2" s="776"/>
    </row>
    <row r="3" spans="1:16383" s="250" customFormat="1" ht="28.15" customHeight="1" x14ac:dyDescent="0.3">
      <c r="A3" s="264" t="s">
        <v>377</v>
      </c>
      <c r="B3" s="250" t="s">
        <v>378</v>
      </c>
    </row>
    <row r="4" spans="1:16383" s="240" customFormat="1" ht="25.9" customHeight="1" x14ac:dyDescent="0.3">
      <c r="A4" s="383"/>
      <c r="C4" s="464" t="s">
        <v>379</v>
      </c>
      <c r="D4" s="1093" t="s">
        <v>380</v>
      </c>
      <c r="E4" s="926"/>
      <c r="F4" s="926"/>
      <c r="G4" s="926"/>
      <c r="H4" s="926"/>
      <c r="I4" s="926"/>
      <c r="J4" s="926"/>
      <c r="K4" s="465"/>
    </row>
    <row r="5" spans="1:16383" s="240" customFormat="1" ht="129" customHeight="1" x14ac:dyDescent="0.3">
      <c r="A5" s="383"/>
      <c r="C5" s="466" t="s">
        <v>381</v>
      </c>
      <c r="D5" s="1082" t="s">
        <v>382</v>
      </c>
      <c r="E5" s="1076"/>
      <c r="F5" s="1076"/>
      <c r="G5" s="1076"/>
      <c r="H5" s="1076"/>
      <c r="I5" s="1076"/>
      <c r="J5" s="1076"/>
      <c r="K5" s="465"/>
    </row>
    <row r="6" spans="1:16383" s="250" customFormat="1" ht="28.15" customHeight="1" x14ac:dyDescent="0.3">
      <c r="A6" s="264" t="s">
        <v>383</v>
      </c>
      <c r="B6" s="250" t="s">
        <v>384</v>
      </c>
    </row>
    <row r="7" spans="1:16383" s="240" customFormat="1" ht="118" customHeight="1" x14ac:dyDescent="0.3">
      <c r="A7" s="383"/>
      <c r="C7" s="466" t="s">
        <v>379</v>
      </c>
      <c r="D7" s="1084" t="s">
        <v>385</v>
      </c>
      <c r="E7" s="1078"/>
      <c r="F7" s="1078"/>
      <c r="G7" s="1078"/>
      <c r="H7" s="1078"/>
      <c r="I7" s="1078"/>
      <c r="J7" s="1074"/>
      <c r="K7" s="465"/>
    </row>
    <row r="8" spans="1:16383" s="46" customFormat="1" ht="3" customHeight="1" x14ac:dyDescent="0.35">
      <c r="A8" s="482"/>
      <c r="C8" s="273"/>
      <c r="D8" s="467"/>
      <c r="E8" s="233"/>
      <c r="F8" s="233"/>
      <c r="G8" s="233"/>
      <c r="H8" s="233"/>
      <c r="I8" s="233"/>
    </row>
    <row r="9" spans="1:16383" s="250" customFormat="1" ht="28.15" customHeight="1" x14ac:dyDescent="0.3">
      <c r="A9" s="264" t="s">
        <v>386</v>
      </c>
      <c r="B9" s="250" t="s">
        <v>387</v>
      </c>
    </row>
    <row r="10" spans="1:16383" s="80" customFormat="1" ht="126" customHeight="1" x14ac:dyDescent="0.3">
      <c r="A10" s="390"/>
      <c r="C10" s="466" t="s">
        <v>379</v>
      </c>
      <c r="D10" s="1085" t="s">
        <v>388</v>
      </c>
      <c r="E10" s="1086"/>
      <c r="F10" s="1086"/>
      <c r="G10" s="1086"/>
      <c r="H10" s="1086"/>
      <c r="I10" s="1086"/>
      <c r="J10" s="1087"/>
      <c r="K10" s="468"/>
    </row>
    <row r="11" spans="1:16383" s="46" customFormat="1" ht="15.5" x14ac:dyDescent="0.35">
      <c r="A11" s="482"/>
      <c r="C11" s="273"/>
      <c r="D11" s="467"/>
      <c r="E11" s="233"/>
      <c r="F11" s="233"/>
      <c r="G11" s="233"/>
      <c r="H11" s="233"/>
      <c r="I11" s="233"/>
    </row>
    <row r="12" spans="1:16383" s="240" customFormat="1" ht="28.15" customHeight="1" x14ac:dyDescent="0.3">
      <c r="A12" s="264" t="s">
        <v>389</v>
      </c>
      <c r="B12" s="250" t="s">
        <v>390</v>
      </c>
      <c r="C12" s="469"/>
      <c r="D12" s="470"/>
      <c r="E12" s="242"/>
      <c r="F12" s="242"/>
      <c r="G12" s="242"/>
      <c r="H12" s="242"/>
      <c r="I12" s="242"/>
    </row>
    <row r="13" spans="1:16383" s="240" customFormat="1" ht="33.65" customHeight="1" x14ac:dyDescent="0.3">
      <c r="A13" s="383"/>
      <c r="C13" s="1095" t="s">
        <v>391</v>
      </c>
      <c r="D13" s="895"/>
      <c r="E13" s="895"/>
      <c r="F13" s="895"/>
      <c r="G13" s="895"/>
      <c r="H13" s="895"/>
      <c r="I13" s="895"/>
      <c r="J13" s="895"/>
      <c r="K13" s="347"/>
    </row>
    <row r="14" spans="1:16383" s="240" customFormat="1" ht="16.5" customHeight="1" x14ac:dyDescent="0.3">
      <c r="A14" s="383"/>
      <c r="C14" s="1094" t="s">
        <v>392</v>
      </c>
      <c r="D14" s="895"/>
      <c r="E14" s="895"/>
      <c r="F14" s="895"/>
      <c r="G14" s="895"/>
      <c r="H14" s="895"/>
      <c r="I14" s="895"/>
      <c r="J14" s="895"/>
    </row>
    <row r="15" spans="1:16383" s="250" customFormat="1" ht="28.15" customHeight="1" x14ac:dyDescent="0.3">
      <c r="A15" s="264" t="s">
        <v>393</v>
      </c>
      <c r="B15" s="250" t="s">
        <v>394</v>
      </c>
    </row>
    <row r="16" spans="1:16383" s="240" customFormat="1" ht="40.9" customHeight="1" x14ac:dyDescent="0.3">
      <c r="A16" s="383"/>
      <c r="C16" s="1083" t="s">
        <v>395</v>
      </c>
      <c r="D16" s="1078"/>
      <c r="E16" s="1078"/>
      <c r="F16" s="1078"/>
      <c r="G16" s="1078"/>
      <c r="H16" s="1078"/>
      <c r="I16" s="1078"/>
      <c r="J16" s="1074"/>
      <c r="K16" s="471"/>
      <c r="L16" s="391"/>
      <c r="M16" s="424"/>
      <c r="N16" s="424"/>
      <c r="O16" s="424"/>
      <c r="P16" s="424"/>
    </row>
    <row r="17" spans="1:19" s="240" customFormat="1" ht="190.15" customHeight="1" x14ac:dyDescent="0.3">
      <c r="A17" s="383"/>
      <c r="C17" s="1089" t="s">
        <v>396</v>
      </c>
      <c r="D17" s="1090"/>
      <c r="E17" s="1090"/>
      <c r="F17" s="1090"/>
      <c r="G17" s="1090"/>
      <c r="H17" s="1090"/>
      <c r="I17" s="1090"/>
      <c r="J17" s="1091"/>
      <c r="K17" s="471"/>
      <c r="L17" s="391"/>
      <c r="M17" s="424"/>
      <c r="N17" s="424"/>
      <c r="O17" s="424"/>
      <c r="P17" s="424"/>
    </row>
    <row r="18" spans="1:19" s="240" customFormat="1" ht="45.65" customHeight="1" x14ac:dyDescent="0.3">
      <c r="A18" s="383"/>
      <c r="C18" s="1089" t="s">
        <v>397</v>
      </c>
      <c r="D18" s="1090"/>
      <c r="E18" s="1090"/>
      <c r="F18" s="1090"/>
      <c r="G18" s="1090"/>
      <c r="H18" s="1090"/>
      <c r="I18" s="1090"/>
      <c r="J18" s="1091"/>
      <c r="K18" s="471"/>
    </row>
    <row r="19" spans="1:19" s="240" customFormat="1" ht="26.25" customHeight="1" x14ac:dyDescent="0.3">
      <c r="A19" s="383"/>
      <c r="C19" s="1015" t="s">
        <v>398</v>
      </c>
      <c r="D19" s="1078"/>
      <c r="E19" s="1078"/>
      <c r="F19" s="1078"/>
      <c r="G19" s="1078"/>
      <c r="H19" s="1078"/>
      <c r="I19" s="1078"/>
      <c r="J19" s="1074"/>
      <c r="K19" s="472"/>
      <c r="M19" s="342"/>
      <c r="N19" s="342"/>
      <c r="O19" s="342"/>
      <c r="P19" s="342"/>
      <c r="Q19" s="342"/>
      <c r="R19" s="342"/>
      <c r="S19" s="342"/>
    </row>
    <row r="20" spans="1:19" s="240" customFormat="1" ht="32" x14ac:dyDescent="0.3">
      <c r="A20" s="383"/>
      <c r="C20" s="1073" t="s">
        <v>399</v>
      </c>
      <c r="D20" s="1074"/>
      <c r="E20" s="473" t="s">
        <v>400</v>
      </c>
      <c r="F20" s="474" t="s">
        <v>401</v>
      </c>
      <c r="G20" s="474" t="s">
        <v>402</v>
      </c>
      <c r="H20" s="473" t="s">
        <v>403</v>
      </c>
      <c r="I20" s="473" t="s">
        <v>404</v>
      </c>
      <c r="J20" s="473" t="s">
        <v>405</v>
      </c>
      <c r="K20" s="472"/>
    </row>
    <row r="21" spans="1:19" s="240" customFormat="1" ht="18" customHeight="1" x14ac:dyDescent="0.3">
      <c r="A21" s="1079" t="s">
        <v>406</v>
      </c>
      <c r="B21" s="1080"/>
      <c r="C21" s="1077">
        <v>0.4</v>
      </c>
      <c r="D21" s="1074"/>
      <c r="E21" s="475">
        <v>0.6</v>
      </c>
      <c r="F21" s="476">
        <v>0.4</v>
      </c>
      <c r="G21" s="475" t="s">
        <v>407</v>
      </c>
      <c r="H21" s="475">
        <v>0.1</v>
      </c>
      <c r="I21" s="475" t="s">
        <v>407</v>
      </c>
      <c r="J21" s="475" t="s">
        <v>407</v>
      </c>
      <c r="K21" s="472"/>
    </row>
    <row r="22" spans="1:19" s="240" customFormat="1" ht="18" customHeight="1" x14ac:dyDescent="0.3">
      <c r="A22" s="1079" t="s">
        <v>408</v>
      </c>
      <c r="B22" s="1080"/>
      <c r="C22" s="1077" t="s">
        <v>407</v>
      </c>
      <c r="D22" s="1074"/>
      <c r="E22" s="475">
        <v>0.4</v>
      </c>
      <c r="F22" s="476" t="s">
        <v>407</v>
      </c>
      <c r="G22" s="475" t="s">
        <v>407</v>
      </c>
      <c r="H22" s="475">
        <v>0.1</v>
      </c>
      <c r="I22" s="475" t="s">
        <v>407</v>
      </c>
      <c r="J22" s="475" t="s">
        <v>407</v>
      </c>
      <c r="K22" s="472"/>
    </row>
    <row r="23" spans="1:19" s="240" customFormat="1" ht="18" customHeight="1" x14ac:dyDescent="0.3">
      <c r="A23" s="1079" t="s">
        <v>409</v>
      </c>
      <c r="B23" s="1080"/>
      <c r="C23" s="1077">
        <v>0.7</v>
      </c>
      <c r="D23" s="1074"/>
      <c r="E23" s="475">
        <v>0.9</v>
      </c>
      <c r="F23" s="476" t="s">
        <v>407</v>
      </c>
      <c r="G23" s="475" t="s">
        <v>407</v>
      </c>
      <c r="H23" s="475" t="s">
        <v>407</v>
      </c>
      <c r="I23" s="475" t="s">
        <v>407</v>
      </c>
      <c r="J23" s="475" t="s">
        <v>407</v>
      </c>
      <c r="K23" s="472"/>
    </row>
    <row r="24" spans="1:19" s="240" customFormat="1" ht="18" customHeight="1" x14ac:dyDescent="0.3">
      <c r="A24" s="1079" t="s">
        <v>410</v>
      </c>
      <c r="B24" s="1080"/>
      <c r="C24" s="1077">
        <v>0.4</v>
      </c>
      <c r="D24" s="1074"/>
      <c r="E24" s="475" t="s">
        <v>407</v>
      </c>
      <c r="F24" s="476">
        <v>7.0000000000000007E-2</v>
      </c>
      <c r="G24" s="475" t="s">
        <v>407</v>
      </c>
      <c r="H24" s="475" t="s">
        <v>407</v>
      </c>
      <c r="I24" s="475" t="s">
        <v>407</v>
      </c>
      <c r="J24" s="475" t="s">
        <v>407</v>
      </c>
      <c r="K24" s="472"/>
    </row>
    <row r="25" spans="1:19" s="240" customFormat="1" ht="18" customHeight="1" x14ac:dyDescent="0.3">
      <c r="A25" s="1079" t="s">
        <v>411</v>
      </c>
      <c r="B25" s="1080"/>
      <c r="C25" s="1077">
        <v>0.2</v>
      </c>
      <c r="D25" s="1074"/>
      <c r="E25" s="475">
        <v>0.1</v>
      </c>
      <c r="F25" s="476">
        <v>0.2</v>
      </c>
      <c r="G25" s="475">
        <v>0.2</v>
      </c>
      <c r="H25" s="475">
        <v>0.1</v>
      </c>
      <c r="I25" s="475" t="s">
        <v>407</v>
      </c>
      <c r="J25" s="475" t="s">
        <v>407</v>
      </c>
      <c r="K25" s="472"/>
    </row>
    <row r="26" spans="1:19" s="240" customFormat="1" ht="18" customHeight="1" x14ac:dyDescent="0.3">
      <c r="A26" s="1079" t="s">
        <v>412</v>
      </c>
      <c r="B26" s="1080"/>
      <c r="C26" s="1077" t="s">
        <v>407</v>
      </c>
      <c r="D26" s="1074"/>
      <c r="E26" s="475">
        <v>0.1</v>
      </c>
      <c r="F26" s="476" t="s">
        <v>407</v>
      </c>
      <c r="G26" s="475" t="s">
        <v>407</v>
      </c>
      <c r="H26" s="475">
        <v>0.1</v>
      </c>
      <c r="I26" s="475" t="s">
        <v>407</v>
      </c>
      <c r="J26" s="475">
        <v>0.04</v>
      </c>
      <c r="K26" s="472"/>
    </row>
    <row r="27" spans="1:19" s="240" customFormat="1" ht="18" customHeight="1" x14ac:dyDescent="0.3">
      <c r="A27" s="1079" t="s">
        <v>413</v>
      </c>
      <c r="B27" s="1080"/>
      <c r="C27" s="1077">
        <v>0.1</v>
      </c>
      <c r="D27" s="1074"/>
      <c r="E27" s="475" t="s">
        <v>407</v>
      </c>
      <c r="F27" s="476">
        <v>0.3</v>
      </c>
      <c r="G27" s="475">
        <v>0.2</v>
      </c>
      <c r="H27" s="475" t="s">
        <v>407</v>
      </c>
      <c r="I27" s="475" t="s">
        <v>407</v>
      </c>
      <c r="J27" s="475" t="s">
        <v>407</v>
      </c>
      <c r="K27" s="472"/>
    </row>
    <row r="28" spans="1:19" s="240" customFormat="1" ht="18" customHeight="1" x14ac:dyDescent="0.3">
      <c r="A28" s="1079" t="s">
        <v>414</v>
      </c>
      <c r="B28" s="1080"/>
      <c r="C28" s="1077">
        <v>0.2</v>
      </c>
      <c r="D28" s="1074"/>
      <c r="E28" s="475">
        <v>0.2</v>
      </c>
      <c r="F28" s="476" t="s">
        <v>407</v>
      </c>
      <c r="G28" s="475" t="s">
        <v>407</v>
      </c>
      <c r="H28" s="475">
        <v>0.1</v>
      </c>
      <c r="I28" s="475" t="s">
        <v>407</v>
      </c>
      <c r="J28" s="475" t="s">
        <v>407</v>
      </c>
      <c r="K28" s="472"/>
    </row>
    <row r="29" spans="1:19" s="240" customFormat="1" ht="18" customHeight="1" x14ac:dyDescent="0.3">
      <c r="A29" s="1079" t="s">
        <v>415</v>
      </c>
      <c r="B29" s="1080"/>
      <c r="C29" s="1077" t="s">
        <v>407</v>
      </c>
      <c r="D29" s="1074"/>
      <c r="E29" s="475">
        <v>0.02</v>
      </c>
      <c r="F29" s="476" t="s">
        <v>407</v>
      </c>
      <c r="G29" s="475" t="s">
        <v>407</v>
      </c>
      <c r="H29" s="475">
        <v>0.02</v>
      </c>
      <c r="I29" s="475" t="s">
        <v>407</v>
      </c>
      <c r="J29" s="475" t="s">
        <v>407</v>
      </c>
      <c r="K29" s="472"/>
    </row>
    <row r="30" spans="1:19" s="240" customFormat="1" ht="18" customHeight="1" x14ac:dyDescent="0.3">
      <c r="A30" s="1079" t="s">
        <v>416</v>
      </c>
      <c r="B30" s="1080"/>
      <c r="C30" s="1077">
        <v>0.2</v>
      </c>
      <c r="D30" s="1074"/>
      <c r="E30" s="475" t="s">
        <v>407</v>
      </c>
      <c r="F30" s="476" t="s">
        <v>407</v>
      </c>
      <c r="G30" s="475" t="s">
        <v>407</v>
      </c>
      <c r="H30" s="475" t="s">
        <v>407</v>
      </c>
      <c r="I30" s="475" t="s">
        <v>407</v>
      </c>
      <c r="J30" s="475" t="s">
        <v>407</v>
      </c>
      <c r="K30" s="472"/>
    </row>
    <row r="31" spans="1:19" s="240" customFormat="1" ht="18" customHeight="1" x14ac:dyDescent="0.3">
      <c r="A31" s="1079" t="s">
        <v>417</v>
      </c>
      <c r="B31" s="1080"/>
      <c r="C31" s="1077">
        <v>0.06</v>
      </c>
      <c r="D31" s="1074"/>
      <c r="E31" s="475" t="s">
        <v>407</v>
      </c>
      <c r="F31" s="476">
        <v>0.08</v>
      </c>
      <c r="G31" s="475" t="s">
        <v>407</v>
      </c>
      <c r="H31" s="475" t="s">
        <v>407</v>
      </c>
      <c r="I31" s="475" t="s">
        <v>407</v>
      </c>
      <c r="J31" s="475" t="s">
        <v>407</v>
      </c>
      <c r="K31" s="472"/>
    </row>
    <row r="32" spans="1:19" s="240" customFormat="1" ht="18" customHeight="1" x14ac:dyDescent="0.3">
      <c r="A32" s="1079" t="s">
        <v>418</v>
      </c>
      <c r="B32" s="1080"/>
      <c r="C32" s="1077">
        <v>0.2</v>
      </c>
      <c r="D32" s="1074"/>
      <c r="E32" s="475">
        <v>0.1</v>
      </c>
      <c r="F32" s="476">
        <v>0.2</v>
      </c>
      <c r="G32" s="475">
        <v>0.2</v>
      </c>
      <c r="H32" s="475">
        <v>0.1</v>
      </c>
      <c r="I32" s="475" t="s">
        <v>407</v>
      </c>
      <c r="J32" s="475" t="s">
        <v>407</v>
      </c>
      <c r="K32" s="472"/>
    </row>
    <row r="33" spans="1:11" s="240" customFormat="1" ht="18" customHeight="1" x14ac:dyDescent="0.3">
      <c r="A33" s="1079" t="s">
        <v>419</v>
      </c>
      <c r="B33" s="1080"/>
      <c r="C33" s="1077" t="s">
        <v>407</v>
      </c>
      <c r="D33" s="1074"/>
      <c r="E33" s="475" t="s">
        <v>407</v>
      </c>
      <c r="F33" s="476" t="s">
        <v>407</v>
      </c>
      <c r="G33" s="475" t="s">
        <v>407</v>
      </c>
      <c r="H33" s="475">
        <v>0.02</v>
      </c>
      <c r="I33" s="475" t="s">
        <v>407</v>
      </c>
      <c r="J33" s="475" t="s">
        <v>407</v>
      </c>
      <c r="K33" s="472"/>
    </row>
    <row r="34" spans="1:11" s="240" customFormat="1" ht="53.5" customHeight="1" x14ac:dyDescent="0.3">
      <c r="A34" s="383"/>
      <c r="C34" s="1089" t="s">
        <v>420</v>
      </c>
      <c r="D34" s="1090"/>
      <c r="E34" s="1090"/>
      <c r="F34" s="1090"/>
      <c r="G34" s="1090"/>
      <c r="H34" s="1090"/>
      <c r="I34" s="1090"/>
      <c r="J34" s="1091"/>
      <c r="K34" s="471"/>
    </row>
    <row r="35" spans="1:11" s="240" customFormat="1" ht="31.15" customHeight="1" x14ac:dyDescent="0.3">
      <c r="A35" s="383"/>
      <c r="C35" s="1089" t="s">
        <v>421</v>
      </c>
      <c r="D35" s="1090"/>
      <c r="E35" s="1090"/>
      <c r="F35" s="1090"/>
      <c r="G35" s="1090"/>
      <c r="H35" s="1090"/>
      <c r="I35" s="1090"/>
      <c r="J35" s="1091"/>
      <c r="K35" s="471"/>
    </row>
    <row r="36" spans="1:11" s="240" customFormat="1" ht="65.5" customHeight="1" x14ac:dyDescent="0.3">
      <c r="A36" s="383"/>
      <c r="C36" s="1084" t="s">
        <v>422</v>
      </c>
      <c r="D36" s="1078"/>
      <c r="E36" s="1078"/>
      <c r="F36" s="1078"/>
      <c r="G36" s="1078"/>
      <c r="H36" s="1078"/>
      <c r="I36" s="1078"/>
      <c r="J36" s="1074"/>
      <c r="K36" s="471"/>
    </row>
    <row r="37" spans="1:11" s="240" customFormat="1" ht="205.15" customHeight="1" x14ac:dyDescent="0.3">
      <c r="A37" s="383"/>
      <c r="C37" s="1089" t="s">
        <v>423</v>
      </c>
      <c r="D37" s="1078"/>
      <c r="E37" s="1078"/>
      <c r="F37" s="1078"/>
      <c r="G37" s="1078"/>
      <c r="H37" s="1078"/>
      <c r="I37" s="1078"/>
      <c r="J37" s="1074"/>
      <c r="K37" s="471"/>
    </row>
    <row r="38" spans="1:11" s="240" customFormat="1" ht="33" customHeight="1" x14ac:dyDescent="0.3">
      <c r="A38" s="264" t="s">
        <v>424</v>
      </c>
      <c r="B38" s="880" t="s">
        <v>425</v>
      </c>
      <c r="C38" s="895"/>
      <c r="D38" s="895"/>
      <c r="E38" s="895"/>
      <c r="F38" s="895"/>
      <c r="G38" s="895"/>
      <c r="H38" s="895"/>
      <c r="I38" s="895"/>
      <c r="J38" s="895"/>
      <c r="K38" s="477"/>
    </row>
    <row r="39" spans="1:11" s="240" customFormat="1" ht="15.5" x14ac:dyDescent="0.3">
      <c r="A39" s="264"/>
      <c r="B39" s="240" t="s">
        <v>426</v>
      </c>
      <c r="C39" s="242"/>
      <c r="D39" s="347"/>
      <c r="E39" s="347"/>
      <c r="F39" s="347"/>
      <c r="G39" s="347"/>
      <c r="H39" s="347"/>
      <c r="I39" s="347"/>
      <c r="J39" s="347"/>
      <c r="K39" s="477"/>
    </row>
    <row r="40" spans="1:11" s="240" customFormat="1" ht="18.75" customHeight="1" x14ac:dyDescent="0.3">
      <c r="A40" s="264"/>
      <c r="B40" s="484">
        <v>1</v>
      </c>
      <c r="C40" s="1033" t="s">
        <v>427</v>
      </c>
      <c r="D40" s="926"/>
      <c r="E40" s="926"/>
      <c r="F40" s="926"/>
      <c r="G40" s="926"/>
      <c r="H40" s="926"/>
      <c r="I40" s="926"/>
      <c r="J40" s="926"/>
      <c r="K40" s="477"/>
    </row>
    <row r="41" spans="1:11" s="240" customFormat="1" ht="28.15" customHeight="1" x14ac:dyDescent="0.3">
      <c r="A41" s="264"/>
      <c r="B41" s="484">
        <v>2</v>
      </c>
      <c r="C41" s="1033" t="s">
        <v>428</v>
      </c>
      <c r="D41" s="926"/>
      <c r="E41" s="926"/>
      <c r="F41" s="926"/>
      <c r="G41" s="926"/>
      <c r="H41" s="926"/>
      <c r="I41" s="926"/>
      <c r="J41" s="926"/>
      <c r="K41" s="477"/>
    </row>
    <row r="42" spans="1:11" s="80" customFormat="1" ht="137.25" customHeight="1" x14ac:dyDescent="0.3">
      <c r="A42" s="222"/>
      <c r="B42" s="485">
        <v>3</v>
      </c>
      <c r="C42" s="1075" t="s">
        <v>429</v>
      </c>
      <c r="D42" s="1076"/>
      <c r="E42" s="1076"/>
      <c r="F42" s="1076"/>
      <c r="G42" s="1076"/>
      <c r="H42" s="1076"/>
      <c r="I42" s="1076"/>
      <c r="J42" s="1076"/>
      <c r="K42" s="228"/>
    </row>
    <row r="43" spans="1:11" s="46" customFormat="1" ht="120" customHeight="1" x14ac:dyDescent="0.35">
      <c r="A43" s="221"/>
      <c r="B43" s="485">
        <v>4</v>
      </c>
      <c r="C43" s="1075" t="s">
        <v>430</v>
      </c>
      <c r="D43" s="1076"/>
      <c r="E43" s="1076"/>
      <c r="F43" s="1076"/>
      <c r="G43" s="1076"/>
      <c r="H43" s="1076"/>
      <c r="I43" s="1076"/>
      <c r="J43" s="1076"/>
      <c r="K43" s="121"/>
    </row>
    <row r="44" spans="1:11" s="46" customFormat="1" ht="144" customHeight="1" x14ac:dyDescent="0.35">
      <c r="A44" s="221"/>
      <c r="B44" s="485">
        <v>5</v>
      </c>
      <c r="C44" s="1075" t="s">
        <v>431</v>
      </c>
      <c r="D44" s="1076"/>
      <c r="E44" s="1076"/>
      <c r="F44" s="1076"/>
      <c r="G44" s="1076"/>
      <c r="H44" s="1076"/>
      <c r="I44" s="1076"/>
      <c r="J44" s="1076"/>
      <c r="K44" s="121"/>
    </row>
    <row r="45" spans="1:11" s="46" customFormat="1" ht="142.5" customHeight="1" x14ac:dyDescent="0.35">
      <c r="A45" s="221"/>
      <c r="B45" s="485">
        <v>6</v>
      </c>
      <c r="C45" s="1075" t="s">
        <v>432</v>
      </c>
      <c r="D45" s="1076"/>
      <c r="E45" s="1076"/>
      <c r="F45" s="1076"/>
      <c r="G45" s="1076"/>
      <c r="H45" s="1076"/>
      <c r="I45" s="1076"/>
      <c r="J45" s="1076"/>
      <c r="K45" s="121"/>
    </row>
    <row r="46" spans="1:11" s="46" customFormat="1" ht="142.5" customHeight="1" x14ac:dyDescent="0.35">
      <c r="A46" s="221"/>
      <c r="B46" s="485">
        <v>7</v>
      </c>
      <c r="C46" s="1075" t="s">
        <v>433</v>
      </c>
      <c r="D46" s="1076"/>
      <c r="E46" s="1076"/>
      <c r="F46" s="1076"/>
      <c r="G46" s="1076"/>
      <c r="H46" s="1076"/>
      <c r="I46" s="1076"/>
      <c r="J46" s="1076"/>
      <c r="K46" s="121"/>
    </row>
    <row r="47" spans="1:11" s="46" customFormat="1" ht="141" customHeight="1" x14ac:dyDescent="0.35">
      <c r="A47" s="221"/>
      <c r="B47" s="485">
        <v>8</v>
      </c>
      <c r="C47" s="1075" t="s">
        <v>434</v>
      </c>
      <c r="D47" s="1076"/>
      <c r="E47" s="1076"/>
      <c r="F47" s="1076"/>
      <c r="G47" s="1076"/>
      <c r="H47" s="1076"/>
      <c r="I47" s="1076"/>
      <c r="J47" s="1076"/>
      <c r="K47" s="121"/>
    </row>
    <row r="48" spans="1:11" s="46" customFormat="1" ht="30" customHeight="1" x14ac:dyDescent="0.35">
      <c r="A48" s="221"/>
      <c r="B48" s="484">
        <v>9</v>
      </c>
      <c r="C48" s="1033" t="s">
        <v>435</v>
      </c>
      <c r="D48" s="926"/>
      <c r="E48" s="926"/>
      <c r="F48" s="926"/>
      <c r="G48" s="926"/>
      <c r="H48" s="926"/>
      <c r="I48" s="926"/>
      <c r="J48" s="926"/>
      <c r="K48" s="121"/>
    </row>
    <row r="49" spans="1:19" s="46" customFormat="1" ht="30" customHeight="1" x14ac:dyDescent="0.35">
      <c r="A49" s="221"/>
      <c r="B49" s="484">
        <v>10</v>
      </c>
      <c r="C49" s="1092" t="s">
        <v>436</v>
      </c>
      <c r="D49" s="1092"/>
      <c r="E49" s="1092"/>
      <c r="F49" s="1092"/>
      <c r="G49" s="1092"/>
      <c r="H49" s="1092"/>
      <c r="I49" s="1092"/>
      <c r="J49" s="1092"/>
      <c r="K49" s="121"/>
    </row>
    <row r="50" spans="1:19" s="46" customFormat="1" ht="21.75" customHeight="1" x14ac:dyDescent="0.35">
      <c r="A50" s="221"/>
      <c r="B50" s="484">
        <v>11</v>
      </c>
      <c r="C50" s="1092" t="s">
        <v>437</v>
      </c>
      <c r="D50" s="1092"/>
      <c r="E50" s="1092"/>
      <c r="F50" s="1092"/>
      <c r="G50" s="1092"/>
      <c r="H50" s="1092"/>
      <c r="I50" s="1092"/>
      <c r="J50" s="1092"/>
      <c r="K50" s="121"/>
    </row>
    <row r="51" spans="1:19" s="240" customFormat="1" ht="33.65" customHeight="1" x14ac:dyDescent="0.3">
      <c r="A51" s="264" t="s">
        <v>438</v>
      </c>
      <c r="B51" s="880" t="s">
        <v>439</v>
      </c>
      <c r="C51" s="1011"/>
      <c r="D51" s="1011"/>
      <c r="E51" s="1011"/>
      <c r="F51" s="1011"/>
      <c r="G51" s="1011"/>
      <c r="H51" s="1011"/>
      <c r="I51" s="1011"/>
      <c r="J51" s="1011"/>
      <c r="K51" s="242"/>
    </row>
    <row r="52" spans="1:19" s="240" customFormat="1" ht="45" customHeight="1" x14ac:dyDescent="0.3">
      <c r="A52" s="383"/>
      <c r="C52" s="1089" t="s">
        <v>440</v>
      </c>
      <c r="D52" s="1090"/>
      <c r="E52" s="1090"/>
      <c r="F52" s="1090"/>
      <c r="G52" s="1090"/>
      <c r="H52" s="1090"/>
      <c r="I52" s="1090"/>
      <c r="J52" s="1091"/>
      <c r="K52" s="465"/>
    </row>
    <row r="53" spans="1:19" s="240" customFormat="1" ht="30.75" customHeight="1" x14ac:dyDescent="0.3">
      <c r="A53" s="383"/>
      <c r="C53" s="1089" t="s">
        <v>441</v>
      </c>
      <c r="D53" s="1090"/>
      <c r="E53" s="1090"/>
      <c r="F53" s="1090"/>
      <c r="G53" s="1090"/>
      <c r="H53" s="1090"/>
      <c r="I53" s="1090"/>
      <c r="J53" s="1091"/>
      <c r="K53" s="465"/>
      <c r="M53" s="342"/>
      <c r="N53" s="342"/>
      <c r="O53" s="342"/>
      <c r="P53" s="342"/>
      <c r="Q53" s="342"/>
      <c r="R53" s="342"/>
      <c r="S53" s="342"/>
    </row>
    <row r="54" spans="1:19" s="240" customFormat="1" ht="18.649999999999999" customHeight="1" x14ac:dyDescent="0.3">
      <c r="A54" s="383"/>
      <c r="C54" s="1077" t="s">
        <v>442</v>
      </c>
      <c r="D54" s="1088"/>
      <c r="E54" s="1088"/>
      <c r="F54" s="1088"/>
      <c r="G54" s="1088"/>
      <c r="H54" s="1088"/>
      <c r="I54" s="1088"/>
      <c r="J54" s="1023"/>
      <c r="K54" s="465"/>
    </row>
    <row r="55" spans="1:19" s="240" customFormat="1" ht="24" customHeight="1" x14ac:dyDescent="0.3">
      <c r="A55" s="383"/>
      <c r="C55" s="478" t="s">
        <v>443</v>
      </c>
      <c r="D55" s="1044" t="s">
        <v>444</v>
      </c>
      <c r="E55" s="953"/>
      <c r="F55" s="953"/>
      <c r="G55" s="953"/>
      <c r="H55" s="1022" t="s">
        <v>445</v>
      </c>
      <c r="I55" s="1088"/>
      <c r="J55" s="1023"/>
      <c r="K55" s="471"/>
    </row>
    <row r="56" spans="1:19" s="240" customFormat="1" ht="18" customHeight="1" x14ac:dyDescent="0.3">
      <c r="A56" s="383"/>
      <c r="C56" s="417" t="s">
        <v>325</v>
      </c>
      <c r="D56" s="1031">
        <v>9200</v>
      </c>
      <c r="E56" s="926"/>
      <c r="F56" s="926"/>
      <c r="G56" s="926"/>
      <c r="H56" s="1097" t="s">
        <v>446</v>
      </c>
      <c r="I56" s="1088"/>
      <c r="J56" s="1023"/>
      <c r="K56" s="465"/>
      <c r="L56" s="1096"/>
      <c r="M56" s="895"/>
      <c r="N56" s="895"/>
      <c r="O56" s="895"/>
      <c r="P56" s="895"/>
    </row>
    <row r="57" spans="1:19" s="240" customFormat="1" ht="18" customHeight="1" x14ac:dyDescent="0.3">
      <c r="A57" s="383"/>
      <c r="C57" s="417" t="s">
        <v>326</v>
      </c>
      <c r="D57" s="1031">
        <v>7000</v>
      </c>
      <c r="E57" s="926"/>
      <c r="F57" s="926"/>
      <c r="G57" s="926"/>
      <c r="H57" s="1097" t="s">
        <v>446</v>
      </c>
      <c r="I57" s="1088"/>
      <c r="J57" s="1023"/>
      <c r="K57" s="465"/>
      <c r="L57" s="479"/>
      <c r="M57" s="416"/>
      <c r="N57" s="416"/>
      <c r="O57" s="416"/>
      <c r="P57" s="416"/>
    </row>
    <row r="58" spans="1:19" s="240" customFormat="1" ht="18" customHeight="1" x14ac:dyDescent="0.3">
      <c r="A58" s="383"/>
      <c r="C58" s="417" t="s">
        <v>327</v>
      </c>
      <c r="D58" s="1031">
        <v>6500</v>
      </c>
      <c r="E58" s="926"/>
      <c r="F58" s="926"/>
      <c r="G58" s="926"/>
      <c r="H58" s="1097" t="s">
        <v>446</v>
      </c>
      <c r="I58" s="1088"/>
      <c r="J58" s="1023"/>
      <c r="K58" s="465"/>
      <c r="L58" s="391"/>
      <c r="M58" s="424"/>
      <c r="N58" s="424"/>
      <c r="O58" s="424"/>
      <c r="P58" s="424"/>
    </row>
    <row r="59" spans="1:19" s="240" customFormat="1" ht="18" customHeight="1" x14ac:dyDescent="0.3">
      <c r="A59" s="383"/>
      <c r="C59" s="417" t="s">
        <v>328</v>
      </c>
      <c r="D59" s="1031">
        <v>11700</v>
      </c>
      <c r="E59" s="926"/>
      <c r="F59" s="926"/>
      <c r="G59" s="926"/>
      <c r="H59" s="1097" t="s">
        <v>446</v>
      </c>
      <c r="I59" s="1088"/>
      <c r="J59" s="1023"/>
      <c r="K59" s="465"/>
      <c r="L59" s="391"/>
      <c r="M59" s="424"/>
      <c r="N59" s="424"/>
      <c r="O59" s="424"/>
      <c r="P59" s="424"/>
    </row>
    <row r="60" spans="1:19" s="240" customFormat="1" ht="18" customHeight="1" x14ac:dyDescent="0.3">
      <c r="A60" s="383"/>
      <c r="C60" s="417" t="s">
        <v>329</v>
      </c>
      <c r="D60" s="1031">
        <v>8700</v>
      </c>
      <c r="E60" s="926"/>
      <c r="F60" s="926"/>
      <c r="G60" s="926"/>
      <c r="H60" s="1097" t="s">
        <v>446</v>
      </c>
      <c r="I60" s="1088"/>
      <c r="J60" s="1023"/>
      <c r="K60" s="465"/>
      <c r="L60" s="391"/>
      <c r="M60" s="424"/>
      <c r="N60" s="424"/>
      <c r="O60" s="424"/>
      <c r="P60" s="424"/>
    </row>
    <row r="61" spans="1:19" s="240" customFormat="1" ht="18" customHeight="1" x14ac:dyDescent="0.3">
      <c r="A61" s="383"/>
      <c r="C61" s="417" t="s">
        <v>332</v>
      </c>
      <c r="D61" s="1003" t="s">
        <v>407</v>
      </c>
      <c r="E61" s="926"/>
      <c r="F61" s="926"/>
      <c r="G61" s="926"/>
      <c r="H61" s="1098">
        <v>17200</v>
      </c>
      <c r="I61" s="1088"/>
      <c r="J61" s="1023"/>
      <c r="K61" s="465"/>
      <c r="L61" s="391"/>
      <c r="M61" s="424"/>
      <c r="N61" s="424"/>
      <c r="O61" s="424"/>
      <c r="P61" s="424"/>
    </row>
    <row r="62" spans="1:19" s="240" customFormat="1" ht="18" customHeight="1" x14ac:dyDescent="0.3">
      <c r="A62" s="383"/>
      <c r="C62" s="417" t="s">
        <v>334</v>
      </c>
      <c r="D62" s="1031">
        <v>23900</v>
      </c>
      <c r="E62" s="926"/>
      <c r="F62" s="926"/>
      <c r="G62" s="926"/>
      <c r="H62" s="1097" t="s">
        <v>446</v>
      </c>
      <c r="I62" s="1088"/>
      <c r="J62" s="1023"/>
      <c r="K62" s="465"/>
      <c r="L62" s="391"/>
      <c r="M62" s="424"/>
      <c r="N62" s="424"/>
      <c r="O62" s="424"/>
      <c r="P62" s="424"/>
    </row>
    <row r="63" spans="1:19" s="240" customFormat="1" ht="18" customHeight="1" x14ac:dyDescent="0.3">
      <c r="A63" s="383"/>
      <c r="C63" s="417" t="s">
        <v>335</v>
      </c>
      <c r="D63" s="1031">
        <v>650</v>
      </c>
      <c r="E63" s="926"/>
      <c r="F63" s="926"/>
      <c r="G63" s="926"/>
      <c r="H63" s="1097" t="s">
        <v>446</v>
      </c>
      <c r="I63" s="1088"/>
      <c r="J63" s="1023"/>
      <c r="K63" s="347"/>
      <c r="L63" s="391"/>
      <c r="M63" s="424"/>
      <c r="N63" s="424"/>
      <c r="O63" s="424"/>
      <c r="P63" s="424"/>
    </row>
    <row r="64" spans="1:19" s="240" customFormat="1" ht="30.65" customHeight="1" x14ac:dyDescent="0.3">
      <c r="A64" s="264" t="s">
        <v>447</v>
      </c>
      <c r="B64" s="880" t="s">
        <v>448</v>
      </c>
      <c r="C64" s="895"/>
      <c r="D64" s="895"/>
      <c r="E64" s="895"/>
      <c r="F64" s="895"/>
      <c r="G64" s="895"/>
      <c r="H64" s="895"/>
      <c r="I64" s="895"/>
      <c r="J64" s="895"/>
      <c r="K64" s="347"/>
      <c r="L64" s="391"/>
      <c r="M64" s="424"/>
      <c r="N64" s="424"/>
      <c r="O64" s="424"/>
      <c r="P64" s="424"/>
    </row>
    <row r="65" spans="1:16" s="240" customFormat="1" ht="201.75" customHeight="1" x14ac:dyDescent="0.3">
      <c r="A65" s="383"/>
      <c r="B65" s="485">
        <v>1</v>
      </c>
      <c r="C65" s="1099" t="s">
        <v>449</v>
      </c>
      <c r="D65" s="1076"/>
      <c r="E65" s="1076"/>
      <c r="F65" s="1076"/>
      <c r="G65" s="1076"/>
      <c r="H65" s="1076"/>
      <c r="I65" s="1076"/>
      <c r="J65" s="1076"/>
      <c r="K65" s="347"/>
      <c r="L65" s="391"/>
      <c r="M65" s="424"/>
      <c r="N65" s="424"/>
      <c r="O65" s="424"/>
      <c r="P65" s="424"/>
    </row>
    <row r="66" spans="1:16" s="240" customFormat="1" ht="15.5" x14ac:dyDescent="0.3">
      <c r="A66" s="264" t="s">
        <v>450</v>
      </c>
      <c r="B66" s="250" t="s">
        <v>74</v>
      </c>
    </row>
    <row r="67" spans="1:16" s="240" customFormat="1" ht="24" customHeight="1" x14ac:dyDescent="0.3">
      <c r="A67" s="264"/>
      <c r="B67" s="240">
        <v>1</v>
      </c>
      <c r="C67" s="481" t="s">
        <v>624</v>
      </c>
    </row>
    <row r="68" spans="1:16" s="240" customFormat="1" ht="24" customHeight="1" x14ac:dyDescent="0.3">
      <c r="A68" s="383"/>
      <c r="B68" s="240">
        <v>2</v>
      </c>
      <c r="C68" s="765" t="s">
        <v>621</v>
      </c>
      <c r="D68" s="765"/>
      <c r="E68" s="766"/>
      <c r="F68" s="765"/>
      <c r="G68" s="765"/>
      <c r="H68" s="765"/>
      <c r="I68" s="765"/>
      <c r="J68" s="765"/>
      <c r="L68" s="391"/>
      <c r="M68" s="424"/>
      <c r="N68" s="424"/>
      <c r="O68" s="424"/>
      <c r="P68" s="424"/>
    </row>
    <row r="69" spans="1:16" s="240" customFormat="1" ht="12" hidden="1" customHeight="1" x14ac:dyDescent="0.3">
      <c r="A69" s="383"/>
      <c r="C69" s="486"/>
      <c r="L69" s="391"/>
      <c r="M69" s="424"/>
      <c r="N69" s="424"/>
      <c r="O69" s="424"/>
      <c r="P69" s="424"/>
    </row>
    <row r="70" spans="1:16" s="46" customFormat="1" ht="12" hidden="1" customHeight="1" x14ac:dyDescent="0.35">
      <c r="A70" s="482"/>
      <c r="L70" s="387"/>
      <c r="M70" s="405"/>
      <c r="N70" s="405"/>
      <c r="O70" s="405"/>
      <c r="P70" s="405"/>
    </row>
    <row r="71" spans="1:16" s="46" customFormat="1" ht="15.5" hidden="1" x14ac:dyDescent="0.35">
      <c r="A71" s="482"/>
    </row>
  </sheetData>
  <sheetProtection algorithmName="SHA-512" hashValue="R9z8YxAdkQTwhdpSKS1EiiT+XsodVhmvw9DhFr+coqFstIvyncFoItDce0vadowllN4QemCNehugXpldQCeS4Q==" saltValue="PidpgIwab2RD/pkh6X9G4g==" spinCount="100000" sheet="1" objects="1" scenarios="1"/>
  <mergeCells count="80">
    <mergeCell ref="H61:J61"/>
    <mergeCell ref="H58:J58"/>
    <mergeCell ref="H59:J59"/>
    <mergeCell ref="C46:J46"/>
    <mergeCell ref="C65:J65"/>
    <mergeCell ref="D55:G55"/>
    <mergeCell ref="H55:J55"/>
    <mergeCell ref="D63:G63"/>
    <mergeCell ref="D59:G59"/>
    <mergeCell ref="D56:G56"/>
    <mergeCell ref="D57:G57"/>
    <mergeCell ref="D62:G62"/>
    <mergeCell ref="D61:G61"/>
    <mergeCell ref="B64:J64"/>
    <mergeCell ref="H63:J63"/>
    <mergeCell ref="H62:J62"/>
    <mergeCell ref="C33:D33"/>
    <mergeCell ref="D58:G58"/>
    <mergeCell ref="D60:G60"/>
    <mergeCell ref="C18:J18"/>
    <mergeCell ref="L56:P56"/>
    <mergeCell ref="H60:J60"/>
    <mergeCell ref="H56:J56"/>
    <mergeCell ref="C31:D31"/>
    <mergeCell ref="B38:J38"/>
    <mergeCell ref="A31:B31"/>
    <mergeCell ref="A32:B32"/>
    <mergeCell ref="C42:J42"/>
    <mergeCell ref="C45:J45"/>
    <mergeCell ref="C36:J36"/>
    <mergeCell ref="C37:J37"/>
    <mergeCell ref="H57:J57"/>
    <mergeCell ref="C28:D28"/>
    <mergeCell ref="C50:J50"/>
    <mergeCell ref="C21:D21"/>
    <mergeCell ref="C23:D23"/>
    <mergeCell ref="D4:J4"/>
    <mergeCell ref="C14:J14"/>
    <mergeCell ref="C25:D25"/>
    <mergeCell ref="C13:J13"/>
    <mergeCell ref="C17:J17"/>
    <mergeCell ref="C48:J48"/>
    <mergeCell ref="C34:J34"/>
    <mergeCell ref="C30:D30"/>
    <mergeCell ref="C35:J35"/>
    <mergeCell ref="C49:J49"/>
    <mergeCell ref="C47:J47"/>
    <mergeCell ref="C44:J44"/>
    <mergeCell ref="D10:J10"/>
    <mergeCell ref="C54:J54"/>
    <mergeCell ref="C52:J52"/>
    <mergeCell ref="B51:J51"/>
    <mergeCell ref="C53:J53"/>
    <mergeCell ref="A22:B22"/>
    <mergeCell ref="C41:J41"/>
    <mergeCell ref="C32:D32"/>
    <mergeCell ref="C27:D27"/>
    <mergeCell ref="C40:J40"/>
    <mergeCell ref="A23:B23"/>
    <mergeCell ref="A24:B24"/>
    <mergeCell ref="A33:B33"/>
    <mergeCell ref="C26:D26"/>
    <mergeCell ref="A26:B26"/>
    <mergeCell ref="A30:B30"/>
    <mergeCell ref="C20:D20"/>
    <mergeCell ref="C43:J43"/>
    <mergeCell ref="A1:XFD1"/>
    <mergeCell ref="C22:D22"/>
    <mergeCell ref="C19:J19"/>
    <mergeCell ref="A28:B28"/>
    <mergeCell ref="A29:B29"/>
    <mergeCell ref="C29:D29"/>
    <mergeCell ref="A27:B27"/>
    <mergeCell ref="A2:J2"/>
    <mergeCell ref="D5:J5"/>
    <mergeCell ref="C16:J16"/>
    <mergeCell ref="A25:B25"/>
    <mergeCell ref="A21:B21"/>
    <mergeCell ref="C24:D24"/>
    <mergeCell ref="D7:J7"/>
  </mergeCells>
  <phoneticPr fontId="0" type="noConversion"/>
  <hyperlinks>
    <hyperlink ref="C14" r:id="rId1" xr:uid="{00000000-0004-0000-0E00-000001000000}"/>
    <hyperlink ref="C67" r:id="rId2" display="List of local district contact information" xr:uid="{42B32313-F9BF-4EB6-B46D-0A5B6593A367}"/>
    <hyperlink ref="C68:J68" r:id="rId3" display="CARB Semiconductor Program Staff                                                                                                                                                                                                                                                                                                                                                                                                                                                                                                                                                                                                                                                                                                                                                                                                                                                                                                                                                                                                                                                                                                                                                                                                                                                                                                                                                                                                                                                                                                                                                                                                                                                                                                                                                                                                                                                                                                                                                                                                                                                                                                                                    " xr:uid="{EB3BB696-F2F4-4876-AD9B-4D8B5C6123CA}"/>
  </hyperlinks>
  <pageMargins left="0.75" right="0.75" top="0.75" bottom="0.75" header="0.5" footer="0.25"/>
  <pageSetup scale="74" orientation="portrait" r:id="rId4"/>
  <headerFooter alignWithMargins="0">
    <oddFooter>&amp;C&amp;"Arial,Regular"&amp;P of &amp;N</oddFooter>
  </headerFooter>
  <rowBreaks count="1" manualBreakCount="1">
    <brk id="14" max="9" man="1"/>
  </rowBreaks>
  <ignoredErrors>
    <ignoredError sqref="C4:C5"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XFC615"/>
  <sheetViews>
    <sheetView showGridLines="0" zoomScaleNormal="100" zoomScaleSheetLayoutView="100" workbookViewId="0">
      <selection sqref="A1:XFD1"/>
    </sheetView>
  </sheetViews>
  <sheetFormatPr defaultColWidth="0" defaultRowHeight="13" zeroHeight="1" x14ac:dyDescent="0.3"/>
  <cols>
    <col min="1" max="1" width="21" style="30" customWidth="1"/>
    <col min="2" max="2" width="23.81640625" style="12" customWidth="1"/>
    <col min="3" max="4" width="12.7265625" style="12" customWidth="1"/>
    <col min="5" max="5" width="14.7265625" style="12" customWidth="1"/>
    <col min="6" max="6" width="18.54296875" style="12" customWidth="1"/>
    <col min="7" max="7" width="14.26953125" style="19" customWidth="1"/>
    <col min="8" max="8" width="13.54296875" style="19" customWidth="1"/>
    <col min="9" max="29" width="14.81640625" style="20" customWidth="1"/>
    <col min="30" max="30" width="13.1796875" style="20" customWidth="1"/>
    <col min="31" max="40" width="15.453125" style="859" customWidth="1"/>
    <col min="41" max="41" width="14.453125" style="859" customWidth="1"/>
    <col min="42" max="42" width="14" style="859" customWidth="1"/>
    <col min="43" max="43" width="15" style="862" customWidth="1"/>
    <col min="44" max="44" width="15.54296875" style="863" customWidth="1"/>
    <col min="45" max="45" width="9.7265625" style="863" customWidth="1"/>
    <col min="46" max="46" width="12.81640625" style="862" customWidth="1"/>
    <col min="47" max="47" width="8.7265625" style="863" customWidth="1"/>
    <col min="48" max="48" width="9.7265625" style="863" customWidth="1"/>
    <col min="49" max="49" width="12.81640625" style="862" customWidth="1"/>
    <col min="50" max="50" width="8.7265625" style="863" customWidth="1"/>
    <col min="51" max="51" width="9.7265625" style="863" customWidth="1"/>
    <col min="52" max="52" width="15.7265625" style="862" customWidth="1"/>
    <col min="53" max="53" width="8.26953125" style="863" customWidth="1"/>
    <col min="54" max="54" width="9.453125" style="863" customWidth="1"/>
    <col min="55" max="55" width="12.81640625" style="862" customWidth="1"/>
    <col min="56" max="56" width="8.7265625" style="863" customWidth="1"/>
    <col min="57" max="57" width="9.7265625" style="863" customWidth="1"/>
    <col min="58" max="58" width="12.81640625" style="862" customWidth="1"/>
    <col min="59" max="59" width="8.7265625" style="864" customWidth="1"/>
    <col min="60" max="60" width="9.7265625" style="865" customWidth="1"/>
    <col min="61" max="61" width="12.81640625" style="859" customWidth="1"/>
    <col min="62" max="62" width="12.7265625" style="866" customWidth="1"/>
    <col min="63" max="63" width="9.7265625" style="866" customWidth="1"/>
    <col min="64" max="64" width="12.81640625" style="867" customWidth="1"/>
    <col min="65" max="65" width="8.7265625" style="868" customWidth="1"/>
    <col min="66" max="66" width="11.26953125" style="868" customWidth="1"/>
    <col min="67" max="67" width="12.54296875" style="868" customWidth="1"/>
    <col min="68" max="73" width="8.7265625" style="868" customWidth="1"/>
    <col min="74" max="74" width="13.54296875" style="868" customWidth="1"/>
    <col min="75" max="75" width="9.7265625" style="868" customWidth="1"/>
    <col min="76" max="76" width="12.81640625" style="851" customWidth="1"/>
    <col min="77" max="77" width="8.7265625" style="869" customWidth="1"/>
    <col min="78" max="78" width="9.7265625" style="13" customWidth="1"/>
    <col min="79" max="79" width="12.1796875" style="12" customWidth="1"/>
    <col min="80" max="80" width="12.54296875" style="12" customWidth="1"/>
    <col min="81" max="84" width="9.1796875" style="12" customWidth="1"/>
    <col min="85" max="85" width="9.1796875" style="851" customWidth="1"/>
    <col min="86" max="86" width="9.1796875" style="12" customWidth="1"/>
    <col min="87" max="87" width="9.1796875" style="851" customWidth="1"/>
    <col min="88" max="88" width="9.1796875" style="12" customWidth="1"/>
    <col min="89" max="89" width="9.1796875" style="851" customWidth="1"/>
    <col min="90" max="90" width="9.1796875" style="852" customWidth="1"/>
    <col min="91" max="91" width="9.1796875" style="12" customWidth="1"/>
    <col min="92" max="92" width="9.1796875" style="851" customWidth="1"/>
    <col min="93" max="93" width="9.1796875" style="852" customWidth="1"/>
    <col min="94" max="94" width="10" style="852" customWidth="1"/>
    <col min="95" max="95" width="10.1796875" style="12" customWidth="1"/>
    <col min="96" max="96" width="9.1796875" style="851" customWidth="1"/>
    <col min="97" max="97" width="9.1796875" style="12" customWidth="1"/>
    <col min="98" max="106" width="9.1796875" style="851" customWidth="1"/>
    <col min="107" max="107" width="14.7265625" style="852" customWidth="1"/>
    <col min="108" max="108" width="11" style="852" hidden="1"/>
    <col min="109" max="109" width="8.7265625" style="12" hidden="1"/>
    <col min="110" max="110" width="9.1796875" style="851" hidden="1"/>
    <col min="111" max="111" width="8.7265625" style="12" hidden="1"/>
    <col min="112" max="112" width="9.1796875" style="851" hidden="1"/>
    <col min="113" max="113" width="12.26953125" style="12" hidden="1"/>
    <col min="114" max="114" width="8.7265625" style="12" hidden="1"/>
    <col min="115" max="115" width="9.1796875" style="851" hidden="1"/>
    <col min="116" max="116" width="9.1796875" style="852" hidden="1"/>
    <col min="117" max="117" width="8.7265625" style="12" hidden="1"/>
    <col min="118" max="118" width="9.1796875" style="851" hidden="1"/>
    <col min="119" max="119" width="9.1796875" style="852" hidden="1"/>
    <col min="120" max="120" width="8.7265625" style="12" hidden="1"/>
    <col min="121" max="121" width="9.1796875" style="851" hidden="1"/>
    <col min="122" max="122" width="8.7265625" style="12" hidden="1"/>
    <col min="123" max="123" width="9.1796875" style="851" hidden="1"/>
    <col min="124" max="124" width="8.7265625" style="12" hidden="1"/>
    <col min="125" max="125" width="9.1796875" style="851" hidden="1"/>
    <col min="126" max="126" width="9.1796875" style="852" hidden="1"/>
    <col min="127" max="127" width="8.7265625" style="12" hidden="1"/>
    <col min="128" max="128" width="9.1796875" style="851" hidden="1"/>
    <col min="129" max="130" width="9.1796875" style="852" hidden="1"/>
    <col min="131" max="131" width="8.7265625" style="12" hidden="1"/>
    <col min="132" max="132" width="9.1796875" style="851" hidden="1"/>
    <col min="133" max="133" width="8.7265625" style="12" hidden="1"/>
    <col min="134" max="134" width="9.1796875" style="851" hidden="1"/>
    <col min="135" max="135" width="9.1796875" style="852" hidden="1"/>
    <col min="136" max="136" width="8.7265625" style="12" hidden="1"/>
    <col min="137" max="137" width="9.1796875" style="851" hidden="1"/>
    <col min="138" max="149" width="8.7265625" style="12" hidden="1"/>
    <col min="150" max="152" width="10.54296875" style="20" hidden="1"/>
    <col min="153" max="161" width="8.7265625" style="12" hidden="1"/>
    <col min="162" max="162" width="12.7265625" style="12" hidden="1"/>
    <col min="163" max="163" width="14.453125" style="12" hidden="1"/>
    <col min="164" max="164" width="8.7265625" style="12" hidden="1"/>
    <col min="165" max="165" width="10.54296875" style="12" hidden="1"/>
    <col min="166" max="166" width="12.81640625" style="12" hidden="1"/>
    <col min="167" max="167" width="8.7265625" style="12" hidden="1"/>
    <col min="168" max="168" width="10.7265625" style="12" hidden="1"/>
    <col min="169" max="169" width="11" style="12" hidden="1"/>
    <col min="170" max="170" width="8.7265625" style="12" hidden="1"/>
    <col min="171" max="171" width="10.81640625" style="12" hidden="1"/>
    <col min="172" max="172" width="11.1796875" style="12" hidden="1"/>
    <col min="173" max="173" width="11.26953125" style="12" hidden="1"/>
    <col min="174" max="174" width="10.54296875" style="12" hidden="1"/>
    <col min="175" max="175" width="8.7265625" style="12" hidden="1"/>
    <col min="176" max="176" width="10.453125" style="12" hidden="1"/>
    <col min="177" max="178" width="8.7265625" style="12" hidden="1"/>
    <col min="179" max="194" width="9.1796875" style="12" hidden="1"/>
    <col min="195" max="16383" width="0" style="12" hidden="1"/>
    <col min="16384" max="16384" width="8.7265625" style="12" hidden="1"/>
  </cols>
  <sheetData>
    <row r="1" spans="1:16383" s="904" customFormat="1" ht="81" customHeight="1" thickBot="1" x14ac:dyDescent="0.35">
      <c r="A1" s="904" t="s">
        <v>451</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5"/>
      <c r="BX1" s="905"/>
      <c r="BY1" s="905"/>
      <c r="BZ1" s="905"/>
      <c r="CA1" s="905"/>
      <c r="CB1" s="905"/>
      <c r="CC1" s="905"/>
      <c r="CD1" s="905"/>
      <c r="CE1" s="905"/>
      <c r="CF1" s="905"/>
      <c r="CG1" s="905"/>
      <c r="CH1" s="905"/>
      <c r="CI1" s="905"/>
      <c r="CJ1" s="905"/>
      <c r="CK1" s="905"/>
      <c r="CL1" s="905"/>
      <c r="CM1" s="905"/>
      <c r="CN1" s="905"/>
      <c r="CO1" s="905"/>
      <c r="CP1" s="905"/>
      <c r="CQ1" s="905"/>
      <c r="CR1" s="905"/>
      <c r="CS1" s="905"/>
      <c r="CT1" s="905"/>
      <c r="CU1" s="905"/>
      <c r="CV1" s="905"/>
      <c r="CW1" s="905"/>
      <c r="CX1" s="905"/>
      <c r="CY1" s="905"/>
      <c r="CZ1" s="905"/>
      <c r="DA1" s="905"/>
      <c r="DB1" s="905"/>
      <c r="DC1" s="905"/>
      <c r="DD1" s="905"/>
      <c r="DE1" s="905"/>
      <c r="DF1" s="905"/>
      <c r="DG1" s="905"/>
      <c r="DH1" s="905"/>
      <c r="DI1" s="905"/>
      <c r="DJ1" s="905"/>
      <c r="DK1" s="905"/>
      <c r="DL1" s="905"/>
      <c r="DM1" s="905"/>
      <c r="DN1" s="905"/>
      <c r="DO1" s="905"/>
      <c r="DP1" s="905"/>
      <c r="DQ1" s="905"/>
      <c r="DR1" s="905"/>
      <c r="DS1" s="905"/>
      <c r="DT1" s="905"/>
      <c r="DU1" s="905"/>
      <c r="DV1" s="905"/>
      <c r="DW1" s="905"/>
      <c r="DX1" s="905"/>
      <c r="DY1" s="905"/>
      <c r="DZ1" s="905"/>
      <c r="EA1" s="905"/>
      <c r="EB1" s="905"/>
      <c r="EC1" s="905"/>
      <c r="ED1" s="905"/>
      <c r="EE1" s="905"/>
      <c r="EF1" s="905"/>
      <c r="EG1" s="905"/>
      <c r="EH1" s="905"/>
      <c r="EI1" s="905"/>
      <c r="EJ1" s="905"/>
      <c r="EK1" s="905"/>
      <c r="EL1" s="905"/>
      <c r="EM1" s="905"/>
      <c r="EN1" s="905"/>
      <c r="EO1" s="905"/>
      <c r="EP1" s="905"/>
      <c r="EQ1" s="905"/>
      <c r="ER1" s="905"/>
      <c r="ES1" s="905"/>
      <c r="ET1" s="905"/>
      <c r="EU1" s="905"/>
      <c r="EV1" s="905"/>
      <c r="EW1" s="905"/>
      <c r="EX1" s="905"/>
      <c r="EY1" s="905"/>
      <c r="EZ1" s="905"/>
      <c r="FA1" s="905"/>
      <c r="FB1" s="905"/>
      <c r="FC1" s="905"/>
      <c r="FD1" s="905"/>
      <c r="FE1" s="905"/>
      <c r="FF1" s="905"/>
      <c r="FG1" s="905"/>
      <c r="FH1" s="905"/>
      <c r="FI1" s="905"/>
      <c r="FJ1" s="905"/>
      <c r="FK1" s="905"/>
      <c r="FL1" s="905"/>
      <c r="FM1" s="905"/>
      <c r="FN1" s="905"/>
      <c r="FO1" s="905"/>
      <c r="FP1" s="905"/>
      <c r="FQ1" s="905"/>
      <c r="FR1" s="905"/>
      <c r="FS1" s="905"/>
      <c r="FT1" s="905"/>
      <c r="FU1" s="905"/>
      <c r="FV1" s="905"/>
      <c r="FW1" s="905"/>
      <c r="FX1" s="905"/>
      <c r="FY1" s="905"/>
      <c r="FZ1" s="905"/>
      <c r="GA1" s="905"/>
      <c r="GB1" s="905"/>
      <c r="GC1" s="905"/>
      <c r="GD1" s="905"/>
      <c r="GE1" s="905"/>
      <c r="GF1" s="905"/>
      <c r="GG1" s="905"/>
      <c r="GH1" s="905"/>
      <c r="GI1" s="905"/>
      <c r="GJ1" s="905"/>
      <c r="GK1" s="905"/>
      <c r="GL1" s="905"/>
      <c r="GM1" s="905"/>
      <c r="GN1" s="905"/>
      <c r="GO1" s="905"/>
      <c r="GP1" s="905"/>
      <c r="GQ1" s="905"/>
      <c r="GR1" s="905"/>
      <c r="GS1" s="905"/>
      <c r="GT1" s="905"/>
      <c r="GU1" s="905"/>
      <c r="GV1" s="905"/>
      <c r="GW1" s="905"/>
      <c r="GX1" s="905"/>
      <c r="GY1" s="905"/>
      <c r="GZ1" s="905"/>
      <c r="HA1" s="905"/>
      <c r="HB1" s="905"/>
      <c r="HC1" s="905"/>
      <c r="HD1" s="905"/>
      <c r="HE1" s="905"/>
      <c r="HF1" s="905"/>
      <c r="HG1" s="905"/>
      <c r="HH1" s="905"/>
      <c r="HI1" s="905"/>
      <c r="HJ1" s="905"/>
      <c r="HK1" s="905"/>
      <c r="HL1" s="905"/>
      <c r="HM1" s="905"/>
      <c r="HN1" s="905"/>
      <c r="HO1" s="905"/>
      <c r="HP1" s="905"/>
      <c r="HQ1" s="905"/>
      <c r="HR1" s="905"/>
      <c r="HS1" s="905"/>
      <c r="HT1" s="905"/>
      <c r="HU1" s="905"/>
      <c r="HV1" s="905"/>
      <c r="HW1" s="905"/>
      <c r="HX1" s="905"/>
      <c r="HY1" s="905"/>
      <c r="HZ1" s="905"/>
      <c r="IA1" s="905"/>
      <c r="IB1" s="905"/>
      <c r="IC1" s="905"/>
      <c r="ID1" s="905"/>
      <c r="IE1" s="905"/>
      <c r="IF1" s="905"/>
      <c r="IG1" s="905"/>
      <c r="IH1" s="905"/>
      <c r="II1" s="905"/>
      <c r="IJ1" s="905"/>
      <c r="IK1" s="905"/>
      <c r="IL1" s="905"/>
      <c r="IM1" s="905"/>
      <c r="IN1" s="905"/>
      <c r="IO1" s="905"/>
      <c r="IP1" s="905"/>
      <c r="IQ1" s="905"/>
      <c r="IR1" s="905"/>
      <c r="IS1" s="905"/>
      <c r="IT1" s="905"/>
      <c r="IU1" s="905"/>
      <c r="IV1" s="905"/>
      <c r="IW1" s="905"/>
      <c r="IX1" s="905"/>
      <c r="IY1" s="905"/>
      <c r="IZ1" s="905"/>
      <c r="JA1" s="905"/>
      <c r="JB1" s="905"/>
      <c r="JC1" s="905"/>
      <c r="JD1" s="905"/>
      <c r="JE1" s="905"/>
      <c r="JF1" s="905"/>
      <c r="JG1" s="905"/>
      <c r="JH1" s="905"/>
      <c r="JI1" s="905"/>
      <c r="JJ1" s="905"/>
      <c r="JK1" s="905"/>
      <c r="JL1" s="905"/>
      <c r="JM1" s="905"/>
      <c r="JN1" s="905"/>
      <c r="JO1" s="905"/>
      <c r="JP1" s="905"/>
      <c r="JQ1" s="905"/>
      <c r="JR1" s="905"/>
      <c r="JS1" s="905"/>
      <c r="JT1" s="905"/>
      <c r="JU1" s="905"/>
      <c r="JV1" s="905"/>
      <c r="JW1" s="905"/>
      <c r="JX1" s="905"/>
      <c r="JY1" s="905"/>
      <c r="JZ1" s="905"/>
      <c r="KA1" s="905"/>
      <c r="KB1" s="905"/>
      <c r="KC1" s="905"/>
      <c r="KD1" s="905"/>
      <c r="KE1" s="905"/>
      <c r="KF1" s="905"/>
      <c r="KG1" s="905"/>
      <c r="KH1" s="905"/>
      <c r="KI1" s="905"/>
      <c r="KJ1" s="905"/>
      <c r="KK1" s="905"/>
      <c r="KL1" s="905"/>
      <c r="KM1" s="905"/>
      <c r="KN1" s="905"/>
      <c r="KO1" s="905"/>
      <c r="KP1" s="905"/>
      <c r="KQ1" s="905"/>
      <c r="KR1" s="905"/>
      <c r="KS1" s="905"/>
      <c r="KT1" s="905"/>
      <c r="KU1" s="905"/>
      <c r="KV1" s="905"/>
      <c r="KW1" s="905"/>
      <c r="KX1" s="905"/>
      <c r="KY1" s="905"/>
      <c r="KZ1" s="905"/>
      <c r="LA1" s="905"/>
      <c r="LB1" s="905"/>
      <c r="LC1" s="905"/>
      <c r="LD1" s="905"/>
      <c r="LE1" s="905"/>
      <c r="LF1" s="905"/>
      <c r="LG1" s="905"/>
      <c r="LH1" s="905"/>
      <c r="LI1" s="905"/>
      <c r="LJ1" s="905"/>
      <c r="LK1" s="905"/>
      <c r="LL1" s="905"/>
      <c r="LM1" s="905"/>
      <c r="LN1" s="905"/>
      <c r="LO1" s="905"/>
      <c r="LP1" s="905"/>
      <c r="LQ1" s="905"/>
      <c r="LR1" s="905"/>
      <c r="LS1" s="905"/>
      <c r="LT1" s="905"/>
      <c r="LU1" s="905"/>
      <c r="LV1" s="905"/>
      <c r="LW1" s="905"/>
      <c r="LX1" s="905"/>
      <c r="LY1" s="905"/>
      <c r="LZ1" s="905"/>
      <c r="MA1" s="905"/>
      <c r="MB1" s="905"/>
      <c r="MC1" s="905"/>
      <c r="MD1" s="905"/>
      <c r="ME1" s="905"/>
      <c r="MF1" s="905"/>
      <c r="MG1" s="905"/>
      <c r="MH1" s="905"/>
      <c r="MI1" s="905"/>
      <c r="MJ1" s="905"/>
      <c r="MK1" s="905"/>
      <c r="ML1" s="905"/>
      <c r="MM1" s="905"/>
      <c r="MN1" s="905"/>
      <c r="MO1" s="905"/>
      <c r="MP1" s="905"/>
      <c r="MQ1" s="905"/>
      <c r="MR1" s="905"/>
      <c r="MS1" s="905"/>
      <c r="MT1" s="905"/>
      <c r="MU1" s="905"/>
      <c r="MV1" s="905"/>
      <c r="MW1" s="905"/>
      <c r="MX1" s="905"/>
      <c r="MY1" s="905"/>
      <c r="MZ1" s="905"/>
      <c r="NA1" s="905"/>
      <c r="NB1" s="905"/>
      <c r="NC1" s="905"/>
      <c r="ND1" s="905"/>
      <c r="NE1" s="905"/>
      <c r="NF1" s="905"/>
      <c r="NG1" s="905"/>
      <c r="NH1" s="905"/>
      <c r="NI1" s="905"/>
      <c r="NJ1" s="905"/>
      <c r="NK1" s="905"/>
      <c r="NL1" s="905"/>
      <c r="NM1" s="905"/>
      <c r="NN1" s="905"/>
      <c r="NO1" s="905"/>
      <c r="NP1" s="905"/>
      <c r="NQ1" s="905"/>
      <c r="NR1" s="905"/>
      <c r="NS1" s="905"/>
      <c r="NT1" s="905"/>
      <c r="NU1" s="905"/>
      <c r="NV1" s="905"/>
      <c r="NW1" s="905"/>
      <c r="NX1" s="905"/>
      <c r="NY1" s="905"/>
      <c r="NZ1" s="905"/>
      <c r="OA1" s="905"/>
      <c r="OB1" s="905"/>
      <c r="OC1" s="905"/>
      <c r="OD1" s="905"/>
      <c r="OE1" s="905"/>
      <c r="OF1" s="905"/>
      <c r="OG1" s="905"/>
      <c r="OH1" s="905"/>
      <c r="OI1" s="905"/>
      <c r="OJ1" s="905"/>
      <c r="OK1" s="905"/>
      <c r="OL1" s="905"/>
      <c r="OM1" s="905"/>
      <c r="ON1" s="905"/>
      <c r="OO1" s="905"/>
      <c r="OP1" s="905"/>
      <c r="OQ1" s="905"/>
      <c r="OR1" s="905"/>
      <c r="OS1" s="905"/>
      <c r="OT1" s="905"/>
      <c r="OU1" s="905"/>
      <c r="OV1" s="905"/>
      <c r="OW1" s="905"/>
      <c r="OX1" s="905"/>
      <c r="OY1" s="905"/>
      <c r="OZ1" s="905"/>
      <c r="PA1" s="905"/>
      <c r="PB1" s="905"/>
      <c r="PC1" s="905"/>
      <c r="PD1" s="905"/>
      <c r="PE1" s="905"/>
      <c r="PF1" s="905"/>
      <c r="PG1" s="905"/>
      <c r="PH1" s="905"/>
      <c r="PI1" s="905"/>
      <c r="PJ1" s="905"/>
      <c r="PK1" s="905"/>
      <c r="PL1" s="905"/>
      <c r="PM1" s="905"/>
      <c r="PN1" s="905"/>
      <c r="PO1" s="905"/>
      <c r="PP1" s="905"/>
      <c r="PQ1" s="905"/>
      <c r="PR1" s="905"/>
      <c r="PS1" s="905"/>
      <c r="PT1" s="905"/>
      <c r="PU1" s="905"/>
      <c r="PV1" s="905"/>
      <c r="PW1" s="905"/>
      <c r="PX1" s="905"/>
      <c r="PY1" s="905"/>
      <c r="PZ1" s="905"/>
      <c r="QA1" s="905"/>
      <c r="QB1" s="905"/>
      <c r="QC1" s="905"/>
      <c r="QD1" s="905"/>
      <c r="QE1" s="905"/>
      <c r="QF1" s="905"/>
      <c r="QG1" s="905"/>
      <c r="QH1" s="905"/>
      <c r="QI1" s="905"/>
      <c r="QJ1" s="905"/>
      <c r="QK1" s="905"/>
      <c r="QL1" s="905"/>
      <c r="QM1" s="905"/>
      <c r="QN1" s="905"/>
      <c r="QO1" s="905"/>
      <c r="QP1" s="905"/>
      <c r="QQ1" s="905"/>
      <c r="QR1" s="905"/>
      <c r="QS1" s="905"/>
      <c r="QT1" s="905"/>
      <c r="QU1" s="905"/>
      <c r="QV1" s="905"/>
      <c r="QW1" s="905"/>
      <c r="QX1" s="905"/>
      <c r="QY1" s="905"/>
      <c r="QZ1" s="905"/>
      <c r="RA1" s="905"/>
      <c r="RB1" s="905"/>
      <c r="RC1" s="905"/>
      <c r="RD1" s="905"/>
      <c r="RE1" s="905"/>
      <c r="RF1" s="905"/>
      <c r="RG1" s="905"/>
      <c r="RH1" s="905"/>
      <c r="RI1" s="905"/>
      <c r="RJ1" s="905"/>
      <c r="RK1" s="905"/>
      <c r="RL1" s="905"/>
      <c r="RM1" s="905"/>
      <c r="RN1" s="905"/>
      <c r="RO1" s="905"/>
      <c r="RP1" s="905"/>
      <c r="RQ1" s="905"/>
      <c r="RR1" s="905"/>
      <c r="RS1" s="905"/>
      <c r="RT1" s="905"/>
      <c r="RU1" s="905"/>
      <c r="RV1" s="905"/>
      <c r="RW1" s="905"/>
      <c r="RX1" s="905"/>
      <c r="RY1" s="905"/>
      <c r="RZ1" s="905"/>
      <c r="SA1" s="905"/>
      <c r="SB1" s="905"/>
      <c r="SC1" s="905"/>
      <c r="SD1" s="905"/>
      <c r="SE1" s="905"/>
      <c r="SF1" s="905"/>
      <c r="SG1" s="905"/>
      <c r="SH1" s="905"/>
      <c r="SI1" s="905"/>
      <c r="SJ1" s="905"/>
      <c r="SK1" s="905"/>
      <c r="SL1" s="905"/>
      <c r="SM1" s="905"/>
      <c r="SN1" s="905"/>
      <c r="SO1" s="905"/>
      <c r="SP1" s="905"/>
      <c r="SQ1" s="905"/>
      <c r="SR1" s="905"/>
      <c r="SS1" s="905"/>
      <c r="ST1" s="905"/>
      <c r="SU1" s="905"/>
      <c r="SV1" s="905"/>
      <c r="SW1" s="905"/>
      <c r="SX1" s="905"/>
      <c r="SY1" s="905"/>
      <c r="SZ1" s="905"/>
      <c r="TA1" s="905"/>
      <c r="TB1" s="905"/>
      <c r="TC1" s="905"/>
      <c r="TD1" s="905"/>
      <c r="TE1" s="905"/>
      <c r="TF1" s="905"/>
      <c r="TG1" s="905"/>
      <c r="TH1" s="905"/>
      <c r="TI1" s="905"/>
      <c r="TJ1" s="905"/>
      <c r="TK1" s="905"/>
      <c r="TL1" s="905"/>
      <c r="TM1" s="905"/>
      <c r="TN1" s="905"/>
      <c r="TO1" s="905"/>
      <c r="TP1" s="905"/>
      <c r="TQ1" s="905"/>
      <c r="TR1" s="905"/>
      <c r="TS1" s="905"/>
      <c r="TT1" s="905"/>
      <c r="TU1" s="905"/>
      <c r="TV1" s="905"/>
      <c r="TW1" s="905"/>
      <c r="TX1" s="905"/>
      <c r="TY1" s="905"/>
      <c r="TZ1" s="905"/>
      <c r="UA1" s="905"/>
      <c r="UB1" s="905"/>
      <c r="UC1" s="905"/>
      <c r="UD1" s="905"/>
      <c r="UE1" s="905"/>
      <c r="UF1" s="905"/>
      <c r="UG1" s="905"/>
      <c r="UH1" s="905"/>
      <c r="UI1" s="905"/>
      <c r="UJ1" s="905"/>
      <c r="UK1" s="905"/>
      <c r="UL1" s="905"/>
      <c r="UM1" s="905"/>
      <c r="UN1" s="905"/>
      <c r="UO1" s="905"/>
      <c r="UP1" s="905"/>
      <c r="UQ1" s="905"/>
      <c r="UR1" s="905"/>
      <c r="US1" s="905"/>
      <c r="UT1" s="905"/>
      <c r="UU1" s="905"/>
      <c r="UV1" s="905"/>
      <c r="UW1" s="905"/>
      <c r="UX1" s="905"/>
      <c r="UY1" s="905"/>
      <c r="UZ1" s="905"/>
      <c r="VA1" s="905"/>
      <c r="VB1" s="905"/>
      <c r="VC1" s="905"/>
      <c r="VD1" s="905"/>
      <c r="VE1" s="905"/>
      <c r="VF1" s="905"/>
      <c r="VG1" s="905"/>
      <c r="VH1" s="905"/>
      <c r="VI1" s="905"/>
      <c r="VJ1" s="905"/>
      <c r="VK1" s="905"/>
      <c r="VL1" s="905"/>
      <c r="VM1" s="905"/>
      <c r="VN1" s="905"/>
      <c r="VO1" s="905"/>
      <c r="VP1" s="905"/>
      <c r="VQ1" s="905"/>
      <c r="VR1" s="905"/>
      <c r="VS1" s="905"/>
      <c r="VT1" s="905"/>
      <c r="VU1" s="905"/>
      <c r="VV1" s="905"/>
      <c r="VW1" s="905"/>
      <c r="VX1" s="905"/>
      <c r="VY1" s="905"/>
      <c r="VZ1" s="905"/>
      <c r="WA1" s="905"/>
      <c r="WB1" s="905"/>
      <c r="WC1" s="905"/>
      <c r="WD1" s="905"/>
      <c r="WE1" s="905"/>
      <c r="WF1" s="905"/>
      <c r="WG1" s="905"/>
      <c r="WH1" s="905"/>
      <c r="WI1" s="905"/>
      <c r="WJ1" s="905"/>
      <c r="WK1" s="905"/>
      <c r="WL1" s="905"/>
      <c r="WM1" s="905"/>
      <c r="WN1" s="905"/>
      <c r="WO1" s="905"/>
      <c r="WP1" s="905"/>
      <c r="WQ1" s="905"/>
      <c r="WR1" s="905"/>
      <c r="WS1" s="905"/>
      <c r="WT1" s="905"/>
      <c r="WU1" s="905"/>
      <c r="WV1" s="905"/>
      <c r="WW1" s="905"/>
      <c r="WX1" s="905"/>
      <c r="WY1" s="905"/>
      <c r="WZ1" s="905"/>
      <c r="XA1" s="905"/>
      <c r="XB1" s="905"/>
      <c r="XC1" s="905"/>
      <c r="XD1" s="905"/>
      <c r="XE1" s="905"/>
      <c r="XF1" s="905"/>
      <c r="XG1" s="905"/>
      <c r="XH1" s="905"/>
      <c r="XI1" s="905"/>
      <c r="XJ1" s="905"/>
      <c r="XK1" s="905"/>
      <c r="XL1" s="905"/>
      <c r="XM1" s="905"/>
      <c r="XN1" s="905"/>
      <c r="XO1" s="905"/>
      <c r="XP1" s="905"/>
      <c r="XQ1" s="905"/>
      <c r="XR1" s="905"/>
      <c r="XS1" s="905"/>
      <c r="XT1" s="905"/>
      <c r="XU1" s="905"/>
      <c r="XV1" s="905"/>
      <c r="XW1" s="905"/>
      <c r="XX1" s="905"/>
      <c r="XY1" s="905"/>
      <c r="XZ1" s="905"/>
      <c r="YA1" s="905"/>
      <c r="YB1" s="905"/>
      <c r="YC1" s="905"/>
      <c r="YD1" s="905"/>
      <c r="YE1" s="905"/>
      <c r="YF1" s="905"/>
      <c r="YG1" s="905"/>
      <c r="YH1" s="905"/>
      <c r="YI1" s="905"/>
      <c r="YJ1" s="905"/>
      <c r="YK1" s="905"/>
      <c r="YL1" s="905"/>
      <c r="YM1" s="905"/>
      <c r="YN1" s="905"/>
      <c r="YO1" s="905"/>
      <c r="YP1" s="905"/>
      <c r="YQ1" s="905"/>
      <c r="YR1" s="905"/>
      <c r="YS1" s="905"/>
      <c r="YT1" s="905"/>
      <c r="YU1" s="905"/>
      <c r="YV1" s="905"/>
      <c r="YW1" s="905"/>
      <c r="YX1" s="905"/>
      <c r="YY1" s="905"/>
      <c r="YZ1" s="905"/>
      <c r="ZA1" s="905"/>
      <c r="ZB1" s="905"/>
      <c r="ZC1" s="905"/>
      <c r="ZD1" s="905"/>
      <c r="ZE1" s="905"/>
      <c r="ZF1" s="905"/>
      <c r="ZG1" s="905"/>
      <c r="ZH1" s="905"/>
      <c r="ZI1" s="905"/>
      <c r="ZJ1" s="905"/>
      <c r="ZK1" s="905"/>
      <c r="ZL1" s="905"/>
      <c r="ZM1" s="905"/>
      <c r="ZN1" s="905"/>
      <c r="ZO1" s="905"/>
      <c r="ZP1" s="905"/>
      <c r="ZQ1" s="905"/>
      <c r="ZR1" s="905"/>
      <c r="ZS1" s="905"/>
      <c r="ZT1" s="905"/>
      <c r="ZU1" s="905"/>
      <c r="ZV1" s="905"/>
      <c r="ZW1" s="905"/>
      <c r="ZX1" s="905"/>
      <c r="ZY1" s="905"/>
      <c r="ZZ1" s="905"/>
      <c r="AAA1" s="905"/>
      <c r="AAB1" s="905"/>
      <c r="AAC1" s="905"/>
      <c r="AAD1" s="905"/>
      <c r="AAE1" s="905"/>
      <c r="AAF1" s="905"/>
      <c r="AAG1" s="905"/>
      <c r="AAH1" s="905"/>
      <c r="AAI1" s="905"/>
      <c r="AAJ1" s="905"/>
      <c r="AAK1" s="905"/>
      <c r="AAL1" s="905"/>
      <c r="AAM1" s="905"/>
      <c r="AAN1" s="905"/>
      <c r="AAO1" s="905"/>
      <c r="AAP1" s="905"/>
      <c r="AAQ1" s="905"/>
      <c r="AAR1" s="905"/>
      <c r="AAS1" s="905"/>
      <c r="AAT1" s="905"/>
      <c r="AAU1" s="905"/>
      <c r="AAV1" s="905"/>
      <c r="AAW1" s="905"/>
      <c r="AAX1" s="905"/>
      <c r="AAY1" s="905"/>
      <c r="AAZ1" s="905"/>
      <c r="ABA1" s="905"/>
      <c r="ABB1" s="905"/>
      <c r="ABC1" s="905"/>
      <c r="ABD1" s="905"/>
      <c r="ABE1" s="905"/>
      <c r="ABF1" s="905"/>
      <c r="ABG1" s="905"/>
      <c r="ABH1" s="905"/>
      <c r="ABI1" s="905"/>
      <c r="ABJ1" s="905"/>
      <c r="ABK1" s="905"/>
      <c r="ABL1" s="905"/>
      <c r="ABM1" s="905"/>
      <c r="ABN1" s="905"/>
      <c r="ABO1" s="905"/>
      <c r="ABP1" s="905"/>
      <c r="ABQ1" s="905"/>
      <c r="ABR1" s="905"/>
      <c r="ABS1" s="905"/>
      <c r="ABT1" s="905"/>
      <c r="ABU1" s="905"/>
      <c r="ABV1" s="905"/>
      <c r="ABW1" s="905"/>
      <c r="ABX1" s="905"/>
      <c r="ABY1" s="905"/>
      <c r="ABZ1" s="905"/>
      <c r="ACA1" s="905"/>
      <c r="ACB1" s="905"/>
      <c r="ACC1" s="905"/>
      <c r="ACD1" s="905"/>
      <c r="ACE1" s="905"/>
      <c r="ACF1" s="905"/>
      <c r="ACG1" s="905"/>
      <c r="ACH1" s="905"/>
      <c r="ACI1" s="905"/>
      <c r="ACJ1" s="905"/>
      <c r="ACK1" s="905"/>
      <c r="ACL1" s="905"/>
      <c r="ACM1" s="905"/>
      <c r="ACN1" s="905"/>
      <c r="ACO1" s="905"/>
      <c r="ACP1" s="905"/>
      <c r="ACQ1" s="905"/>
      <c r="ACR1" s="905"/>
      <c r="ACS1" s="905"/>
      <c r="ACT1" s="905"/>
      <c r="ACU1" s="905"/>
      <c r="ACV1" s="905"/>
      <c r="ACW1" s="905"/>
      <c r="ACX1" s="905"/>
      <c r="ACY1" s="905"/>
      <c r="ACZ1" s="905"/>
      <c r="ADA1" s="905"/>
      <c r="ADB1" s="905"/>
      <c r="ADC1" s="905"/>
      <c r="ADD1" s="905"/>
      <c r="ADE1" s="905"/>
      <c r="ADF1" s="905"/>
      <c r="ADG1" s="905"/>
      <c r="ADH1" s="905"/>
      <c r="ADI1" s="905"/>
      <c r="ADJ1" s="905"/>
      <c r="ADK1" s="905"/>
      <c r="ADL1" s="905"/>
      <c r="ADM1" s="905"/>
      <c r="ADN1" s="905"/>
      <c r="ADO1" s="905"/>
      <c r="ADP1" s="905"/>
      <c r="ADQ1" s="905"/>
      <c r="ADR1" s="905"/>
      <c r="ADS1" s="905"/>
      <c r="ADT1" s="905"/>
      <c r="ADU1" s="905"/>
      <c r="ADV1" s="905"/>
      <c r="ADW1" s="905"/>
      <c r="ADX1" s="905"/>
      <c r="ADY1" s="905"/>
      <c r="ADZ1" s="905"/>
      <c r="AEA1" s="905"/>
      <c r="AEB1" s="905"/>
      <c r="AEC1" s="905"/>
      <c r="AED1" s="905"/>
      <c r="AEE1" s="905"/>
      <c r="AEF1" s="905"/>
      <c r="AEG1" s="905"/>
      <c r="AEH1" s="905"/>
      <c r="AEI1" s="905"/>
      <c r="AEJ1" s="905"/>
      <c r="AEK1" s="905"/>
      <c r="AEL1" s="905"/>
      <c r="AEM1" s="905"/>
      <c r="AEN1" s="905"/>
      <c r="AEO1" s="905"/>
      <c r="AEP1" s="905"/>
      <c r="AEQ1" s="905"/>
      <c r="AER1" s="905"/>
      <c r="AES1" s="905"/>
      <c r="AET1" s="905"/>
      <c r="AEU1" s="905"/>
      <c r="AEV1" s="905"/>
      <c r="AEW1" s="905"/>
      <c r="AEX1" s="905"/>
      <c r="AEY1" s="905"/>
      <c r="AEZ1" s="905"/>
      <c r="AFA1" s="905"/>
      <c r="AFB1" s="905"/>
      <c r="AFC1" s="905"/>
      <c r="AFD1" s="905"/>
      <c r="AFE1" s="905"/>
      <c r="AFF1" s="905"/>
      <c r="AFG1" s="905"/>
      <c r="AFH1" s="905"/>
      <c r="AFI1" s="905"/>
      <c r="AFJ1" s="905"/>
      <c r="AFK1" s="905"/>
      <c r="AFL1" s="905"/>
      <c r="AFM1" s="905"/>
      <c r="AFN1" s="905"/>
      <c r="AFO1" s="905"/>
      <c r="AFP1" s="905"/>
      <c r="AFQ1" s="905"/>
      <c r="AFR1" s="905"/>
      <c r="AFS1" s="905"/>
      <c r="AFT1" s="905"/>
      <c r="AFU1" s="905"/>
      <c r="AFV1" s="905"/>
      <c r="AFW1" s="905"/>
      <c r="AFX1" s="905"/>
      <c r="AFY1" s="905"/>
      <c r="AFZ1" s="905"/>
      <c r="AGA1" s="905"/>
      <c r="AGB1" s="905"/>
      <c r="AGC1" s="905"/>
      <c r="AGD1" s="905"/>
      <c r="AGE1" s="905"/>
      <c r="AGF1" s="905"/>
      <c r="AGG1" s="905"/>
      <c r="AGH1" s="905"/>
      <c r="AGI1" s="905"/>
      <c r="AGJ1" s="905"/>
      <c r="AGK1" s="905"/>
      <c r="AGL1" s="905"/>
      <c r="AGM1" s="905"/>
      <c r="AGN1" s="905"/>
      <c r="AGO1" s="905"/>
      <c r="AGP1" s="905"/>
      <c r="AGQ1" s="905"/>
      <c r="AGR1" s="905"/>
      <c r="AGS1" s="905"/>
      <c r="AGT1" s="905"/>
      <c r="AGU1" s="905"/>
      <c r="AGV1" s="905"/>
      <c r="AGW1" s="905"/>
      <c r="AGX1" s="905"/>
      <c r="AGY1" s="905"/>
      <c r="AGZ1" s="905"/>
      <c r="AHA1" s="905"/>
      <c r="AHB1" s="905"/>
      <c r="AHC1" s="905"/>
      <c r="AHD1" s="905"/>
      <c r="AHE1" s="905"/>
      <c r="AHF1" s="905"/>
      <c r="AHG1" s="905"/>
      <c r="AHH1" s="905"/>
      <c r="AHI1" s="905"/>
      <c r="AHJ1" s="905"/>
      <c r="AHK1" s="905"/>
      <c r="AHL1" s="905"/>
      <c r="AHM1" s="905"/>
      <c r="AHN1" s="905"/>
      <c r="AHO1" s="905"/>
      <c r="AHP1" s="905"/>
      <c r="AHQ1" s="905"/>
      <c r="AHR1" s="905"/>
      <c r="AHS1" s="905"/>
      <c r="AHT1" s="905"/>
      <c r="AHU1" s="905"/>
      <c r="AHV1" s="905"/>
      <c r="AHW1" s="905"/>
      <c r="AHX1" s="905"/>
      <c r="AHY1" s="905"/>
      <c r="AHZ1" s="905"/>
      <c r="AIA1" s="905"/>
      <c r="AIB1" s="905"/>
      <c r="AIC1" s="905"/>
      <c r="AID1" s="905"/>
      <c r="AIE1" s="905"/>
      <c r="AIF1" s="905"/>
      <c r="AIG1" s="905"/>
      <c r="AIH1" s="905"/>
      <c r="AII1" s="905"/>
      <c r="AIJ1" s="905"/>
      <c r="AIK1" s="905"/>
      <c r="AIL1" s="905"/>
      <c r="AIM1" s="905"/>
      <c r="AIN1" s="905"/>
      <c r="AIO1" s="905"/>
      <c r="AIP1" s="905"/>
      <c r="AIQ1" s="905"/>
      <c r="AIR1" s="905"/>
      <c r="AIS1" s="905"/>
      <c r="AIT1" s="905"/>
      <c r="AIU1" s="905"/>
      <c r="AIV1" s="905"/>
      <c r="AIW1" s="905"/>
      <c r="AIX1" s="905"/>
      <c r="AIY1" s="905"/>
      <c r="AIZ1" s="905"/>
      <c r="AJA1" s="905"/>
      <c r="AJB1" s="905"/>
      <c r="AJC1" s="905"/>
      <c r="AJD1" s="905"/>
      <c r="AJE1" s="905"/>
      <c r="AJF1" s="905"/>
      <c r="AJG1" s="905"/>
      <c r="AJH1" s="905"/>
      <c r="AJI1" s="905"/>
      <c r="AJJ1" s="905"/>
      <c r="AJK1" s="905"/>
      <c r="AJL1" s="905"/>
      <c r="AJM1" s="905"/>
      <c r="AJN1" s="905"/>
      <c r="AJO1" s="905"/>
      <c r="AJP1" s="905"/>
      <c r="AJQ1" s="905"/>
      <c r="AJR1" s="905"/>
      <c r="AJS1" s="905"/>
      <c r="AJT1" s="905"/>
      <c r="AJU1" s="905"/>
      <c r="AJV1" s="905"/>
      <c r="AJW1" s="905"/>
      <c r="AJX1" s="905"/>
      <c r="AJY1" s="905"/>
      <c r="AJZ1" s="905"/>
      <c r="AKA1" s="905"/>
      <c r="AKB1" s="905"/>
      <c r="AKC1" s="905"/>
      <c r="AKD1" s="905"/>
      <c r="AKE1" s="905"/>
      <c r="AKF1" s="905"/>
      <c r="AKG1" s="905"/>
      <c r="AKH1" s="905"/>
      <c r="AKI1" s="905"/>
      <c r="AKJ1" s="905"/>
      <c r="AKK1" s="905"/>
      <c r="AKL1" s="905"/>
      <c r="AKM1" s="905"/>
      <c r="AKN1" s="905"/>
      <c r="AKO1" s="905"/>
      <c r="AKP1" s="905"/>
      <c r="AKQ1" s="905"/>
      <c r="AKR1" s="905"/>
      <c r="AKS1" s="905"/>
      <c r="AKT1" s="905"/>
      <c r="AKU1" s="905"/>
      <c r="AKV1" s="905"/>
      <c r="AKW1" s="905"/>
      <c r="AKX1" s="905"/>
      <c r="AKY1" s="905"/>
      <c r="AKZ1" s="905"/>
      <c r="ALA1" s="905"/>
      <c r="ALB1" s="905"/>
      <c r="ALC1" s="905"/>
      <c r="ALD1" s="905"/>
      <c r="ALE1" s="905"/>
      <c r="ALF1" s="905"/>
      <c r="ALG1" s="905"/>
      <c r="ALH1" s="905"/>
      <c r="ALI1" s="905"/>
      <c r="ALJ1" s="905"/>
      <c r="ALK1" s="905"/>
      <c r="ALL1" s="905"/>
      <c r="ALM1" s="905"/>
      <c r="ALN1" s="905"/>
      <c r="ALO1" s="905"/>
      <c r="ALP1" s="905"/>
      <c r="ALQ1" s="905"/>
      <c r="ALR1" s="905"/>
      <c r="ALS1" s="905"/>
      <c r="ALT1" s="905"/>
      <c r="ALU1" s="905"/>
      <c r="ALV1" s="905"/>
      <c r="ALW1" s="905"/>
      <c r="ALX1" s="905"/>
      <c r="ALY1" s="905"/>
      <c r="ALZ1" s="905"/>
      <c r="AMA1" s="905"/>
      <c r="AMB1" s="905"/>
      <c r="AMC1" s="905"/>
      <c r="AMD1" s="905"/>
      <c r="AME1" s="905"/>
      <c r="AMF1" s="905"/>
      <c r="AMG1" s="905"/>
      <c r="AMH1" s="905"/>
      <c r="AMI1" s="905"/>
      <c r="AMJ1" s="905"/>
      <c r="AMK1" s="905"/>
      <c r="AML1" s="905"/>
      <c r="AMM1" s="905"/>
      <c r="AMN1" s="905"/>
      <c r="AMO1" s="905"/>
      <c r="AMP1" s="905"/>
      <c r="AMQ1" s="905"/>
      <c r="AMR1" s="905"/>
      <c r="AMS1" s="905"/>
      <c r="AMT1" s="905"/>
      <c r="AMU1" s="905"/>
      <c r="AMV1" s="905"/>
      <c r="AMW1" s="905"/>
      <c r="AMX1" s="905"/>
      <c r="AMY1" s="905"/>
      <c r="AMZ1" s="905"/>
      <c r="ANA1" s="905"/>
      <c r="ANB1" s="905"/>
      <c r="ANC1" s="905"/>
      <c r="AND1" s="905"/>
      <c r="ANE1" s="905"/>
      <c r="ANF1" s="905"/>
      <c r="ANG1" s="905"/>
      <c r="ANH1" s="905"/>
      <c r="ANI1" s="905"/>
      <c r="ANJ1" s="905"/>
      <c r="ANK1" s="905"/>
      <c r="ANL1" s="905"/>
      <c r="ANM1" s="905"/>
      <c r="ANN1" s="905"/>
      <c r="ANO1" s="905"/>
      <c r="ANP1" s="905"/>
      <c r="ANQ1" s="905"/>
      <c r="ANR1" s="905"/>
      <c r="ANS1" s="905"/>
      <c r="ANT1" s="905"/>
      <c r="ANU1" s="905"/>
      <c r="ANV1" s="905"/>
      <c r="ANW1" s="905"/>
      <c r="ANX1" s="905"/>
      <c r="ANY1" s="905"/>
      <c r="ANZ1" s="905"/>
      <c r="AOA1" s="905"/>
      <c r="AOB1" s="905"/>
      <c r="AOC1" s="905"/>
      <c r="AOD1" s="905"/>
      <c r="AOE1" s="905"/>
      <c r="AOF1" s="905"/>
      <c r="AOG1" s="905"/>
      <c r="AOH1" s="905"/>
      <c r="AOI1" s="905"/>
      <c r="AOJ1" s="905"/>
      <c r="AOK1" s="905"/>
      <c r="AOL1" s="905"/>
      <c r="AOM1" s="905"/>
      <c r="AON1" s="905"/>
      <c r="AOO1" s="905"/>
      <c r="AOP1" s="905"/>
      <c r="AOQ1" s="905"/>
      <c r="AOR1" s="905"/>
      <c r="AOS1" s="905"/>
      <c r="AOT1" s="905"/>
      <c r="AOU1" s="905"/>
      <c r="AOV1" s="905"/>
      <c r="AOW1" s="905"/>
      <c r="AOX1" s="905"/>
      <c r="AOY1" s="905"/>
      <c r="AOZ1" s="905"/>
      <c r="APA1" s="905"/>
      <c r="APB1" s="905"/>
      <c r="APC1" s="905"/>
      <c r="APD1" s="905"/>
      <c r="APE1" s="905"/>
      <c r="APF1" s="905"/>
      <c r="APG1" s="905"/>
      <c r="APH1" s="905"/>
      <c r="API1" s="905"/>
      <c r="APJ1" s="905"/>
      <c r="APK1" s="905"/>
      <c r="APL1" s="905"/>
      <c r="APM1" s="905"/>
      <c r="APN1" s="905"/>
      <c r="APO1" s="905"/>
      <c r="APP1" s="905"/>
      <c r="APQ1" s="905"/>
      <c r="APR1" s="905"/>
      <c r="APS1" s="905"/>
      <c r="APT1" s="905"/>
      <c r="APU1" s="905"/>
      <c r="APV1" s="905"/>
      <c r="APW1" s="905"/>
      <c r="APX1" s="905"/>
      <c r="APY1" s="905"/>
      <c r="APZ1" s="905"/>
      <c r="AQA1" s="905"/>
      <c r="AQB1" s="905"/>
      <c r="AQC1" s="905"/>
      <c r="AQD1" s="905"/>
      <c r="AQE1" s="905"/>
      <c r="AQF1" s="905"/>
      <c r="AQG1" s="905"/>
      <c r="AQH1" s="905"/>
      <c r="AQI1" s="905"/>
      <c r="AQJ1" s="905"/>
      <c r="AQK1" s="905"/>
      <c r="AQL1" s="905"/>
      <c r="AQM1" s="905"/>
      <c r="AQN1" s="905"/>
      <c r="AQO1" s="905"/>
      <c r="AQP1" s="905"/>
      <c r="AQQ1" s="905"/>
      <c r="AQR1" s="905"/>
      <c r="AQS1" s="905"/>
      <c r="AQT1" s="905"/>
      <c r="AQU1" s="905"/>
      <c r="AQV1" s="905"/>
      <c r="AQW1" s="905"/>
      <c r="AQX1" s="905"/>
      <c r="AQY1" s="905"/>
      <c r="AQZ1" s="905"/>
      <c r="ARA1" s="905"/>
      <c r="ARB1" s="905"/>
      <c r="ARC1" s="905"/>
      <c r="ARD1" s="905"/>
      <c r="ARE1" s="905"/>
      <c r="ARF1" s="905"/>
      <c r="ARG1" s="905"/>
      <c r="ARH1" s="905"/>
      <c r="ARI1" s="905"/>
      <c r="ARJ1" s="905"/>
      <c r="ARK1" s="905"/>
      <c r="ARL1" s="905"/>
      <c r="ARM1" s="905"/>
      <c r="ARN1" s="905"/>
      <c r="ARO1" s="905"/>
      <c r="ARP1" s="905"/>
      <c r="ARQ1" s="905"/>
      <c r="ARR1" s="905"/>
      <c r="ARS1" s="905"/>
      <c r="ART1" s="905"/>
      <c r="ARU1" s="905"/>
      <c r="ARV1" s="905"/>
      <c r="ARW1" s="905"/>
      <c r="ARX1" s="905"/>
      <c r="ARY1" s="905"/>
      <c r="ARZ1" s="905"/>
      <c r="ASA1" s="905"/>
      <c r="ASB1" s="905"/>
      <c r="ASC1" s="905"/>
      <c r="ASD1" s="905"/>
      <c r="ASE1" s="905"/>
      <c r="ASF1" s="905"/>
      <c r="ASG1" s="905"/>
      <c r="ASH1" s="905"/>
      <c r="ASI1" s="905"/>
      <c r="ASJ1" s="905"/>
      <c r="ASK1" s="905"/>
      <c r="ASL1" s="905"/>
      <c r="ASM1" s="905"/>
      <c r="ASN1" s="905"/>
      <c r="ASO1" s="905"/>
      <c r="ASP1" s="905"/>
      <c r="ASQ1" s="905"/>
      <c r="ASR1" s="905"/>
      <c r="ASS1" s="905"/>
      <c r="AST1" s="905"/>
      <c r="ASU1" s="905"/>
      <c r="ASV1" s="905"/>
      <c r="ASW1" s="905"/>
      <c r="ASX1" s="905"/>
      <c r="ASY1" s="905"/>
      <c r="ASZ1" s="905"/>
      <c r="ATA1" s="905"/>
      <c r="ATB1" s="905"/>
      <c r="ATC1" s="905"/>
      <c r="ATD1" s="905"/>
      <c r="ATE1" s="905"/>
      <c r="ATF1" s="905"/>
      <c r="ATG1" s="905"/>
      <c r="ATH1" s="905"/>
      <c r="ATI1" s="905"/>
      <c r="ATJ1" s="905"/>
      <c r="ATK1" s="905"/>
      <c r="ATL1" s="905"/>
      <c r="ATM1" s="905"/>
      <c r="ATN1" s="905"/>
      <c r="ATO1" s="905"/>
      <c r="ATP1" s="905"/>
      <c r="ATQ1" s="905"/>
      <c r="ATR1" s="905"/>
      <c r="ATS1" s="905"/>
      <c r="ATT1" s="905"/>
      <c r="ATU1" s="905"/>
      <c r="ATV1" s="905"/>
      <c r="ATW1" s="905"/>
      <c r="ATX1" s="905"/>
      <c r="ATY1" s="905"/>
      <c r="ATZ1" s="905"/>
      <c r="AUA1" s="905"/>
      <c r="AUB1" s="905"/>
      <c r="AUC1" s="905"/>
      <c r="AUD1" s="905"/>
      <c r="AUE1" s="905"/>
      <c r="AUF1" s="905"/>
      <c r="AUG1" s="905"/>
      <c r="AUH1" s="905"/>
      <c r="AUI1" s="905"/>
      <c r="AUJ1" s="905"/>
      <c r="AUK1" s="905"/>
      <c r="AUL1" s="905"/>
      <c r="AUM1" s="905"/>
      <c r="AUN1" s="905"/>
      <c r="AUO1" s="905"/>
      <c r="AUP1" s="905"/>
      <c r="AUQ1" s="905"/>
      <c r="AUR1" s="905"/>
      <c r="AUS1" s="905"/>
      <c r="AUT1" s="905"/>
      <c r="AUU1" s="905"/>
      <c r="AUV1" s="905"/>
      <c r="AUW1" s="905"/>
      <c r="AUX1" s="905"/>
      <c r="AUY1" s="905"/>
      <c r="AUZ1" s="905"/>
      <c r="AVA1" s="905"/>
      <c r="AVB1" s="905"/>
      <c r="AVC1" s="905"/>
      <c r="AVD1" s="905"/>
      <c r="AVE1" s="905"/>
      <c r="AVF1" s="905"/>
      <c r="AVG1" s="905"/>
      <c r="AVH1" s="905"/>
      <c r="AVI1" s="905"/>
      <c r="AVJ1" s="905"/>
      <c r="AVK1" s="905"/>
      <c r="AVL1" s="905"/>
      <c r="AVM1" s="905"/>
      <c r="AVN1" s="905"/>
      <c r="AVO1" s="905"/>
      <c r="AVP1" s="905"/>
      <c r="AVQ1" s="905"/>
      <c r="AVR1" s="905"/>
      <c r="AVS1" s="905"/>
      <c r="AVT1" s="905"/>
      <c r="AVU1" s="905"/>
      <c r="AVV1" s="905"/>
      <c r="AVW1" s="905"/>
      <c r="AVX1" s="905"/>
      <c r="AVY1" s="905"/>
      <c r="AVZ1" s="905"/>
      <c r="AWA1" s="905"/>
      <c r="AWB1" s="905"/>
      <c r="AWC1" s="905"/>
      <c r="AWD1" s="905"/>
      <c r="AWE1" s="905"/>
      <c r="AWF1" s="905"/>
      <c r="AWG1" s="905"/>
      <c r="AWH1" s="905"/>
      <c r="AWI1" s="905"/>
      <c r="AWJ1" s="905"/>
      <c r="AWK1" s="905"/>
      <c r="AWL1" s="905"/>
      <c r="AWM1" s="905"/>
      <c r="AWN1" s="905"/>
      <c r="AWO1" s="905"/>
      <c r="AWP1" s="905"/>
      <c r="AWQ1" s="905"/>
      <c r="AWR1" s="905"/>
      <c r="AWS1" s="905"/>
      <c r="AWT1" s="905"/>
      <c r="AWU1" s="905"/>
      <c r="AWV1" s="905"/>
      <c r="AWW1" s="905"/>
      <c r="AWX1" s="905"/>
      <c r="AWY1" s="905"/>
      <c r="AWZ1" s="905"/>
      <c r="AXA1" s="905"/>
      <c r="AXB1" s="905"/>
      <c r="AXC1" s="905"/>
      <c r="AXD1" s="905"/>
      <c r="AXE1" s="905"/>
      <c r="AXF1" s="905"/>
      <c r="AXG1" s="905"/>
      <c r="AXH1" s="905"/>
      <c r="AXI1" s="905"/>
      <c r="AXJ1" s="905"/>
      <c r="AXK1" s="905"/>
      <c r="AXL1" s="905"/>
      <c r="AXM1" s="905"/>
      <c r="AXN1" s="905"/>
      <c r="AXO1" s="905"/>
      <c r="AXP1" s="905"/>
      <c r="AXQ1" s="905"/>
      <c r="AXR1" s="905"/>
      <c r="AXS1" s="905"/>
      <c r="AXT1" s="905"/>
      <c r="AXU1" s="905"/>
      <c r="AXV1" s="905"/>
      <c r="AXW1" s="905"/>
      <c r="AXX1" s="905"/>
      <c r="AXY1" s="905"/>
      <c r="AXZ1" s="905"/>
      <c r="AYA1" s="905"/>
      <c r="AYB1" s="905"/>
      <c r="AYC1" s="905"/>
      <c r="AYD1" s="905"/>
      <c r="AYE1" s="905"/>
      <c r="AYF1" s="905"/>
      <c r="AYG1" s="905"/>
      <c r="AYH1" s="905"/>
      <c r="AYI1" s="905"/>
      <c r="AYJ1" s="905"/>
      <c r="AYK1" s="905"/>
      <c r="AYL1" s="905"/>
      <c r="AYM1" s="905"/>
      <c r="AYN1" s="905"/>
      <c r="AYO1" s="905"/>
      <c r="AYP1" s="905"/>
      <c r="AYQ1" s="905"/>
      <c r="AYR1" s="905"/>
      <c r="AYS1" s="905"/>
      <c r="AYT1" s="905"/>
      <c r="AYU1" s="905"/>
      <c r="AYV1" s="905"/>
      <c r="AYW1" s="905"/>
      <c r="AYX1" s="905"/>
      <c r="AYY1" s="905"/>
      <c r="AYZ1" s="905"/>
      <c r="AZA1" s="905"/>
      <c r="AZB1" s="905"/>
      <c r="AZC1" s="905"/>
      <c r="AZD1" s="905"/>
      <c r="AZE1" s="905"/>
      <c r="AZF1" s="905"/>
      <c r="AZG1" s="905"/>
      <c r="AZH1" s="905"/>
      <c r="AZI1" s="905"/>
      <c r="AZJ1" s="905"/>
      <c r="AZK1" s="905"/>
      <c r="AZL1" s="905"/>
      <c r="AZM1" s="905"/>
      <c r="AZN1" s="905"/>
      <c r="AZO1" s="905"/>
      <c r="AZP1" s="905"/>
      <c r="AZQ1" s="905"/>
      <c r="AZR1" s="905"/>
      <c r="AZS1" s="905"/>
      <c r="AZT1" s="905"/>
      <c r="AZU1" s="905"/>
      <c r="AZV1" s="905"/>
      <c r="AZW1" s="905"/>
      <c r="AZX1" s="905"/>
      <c r="AZY1" s="905"/>
      <c r="AZZ1" s="905"/>
      <c r="BAA1" s="905"/>
      <c r="BAB1" s="905"/>
      <c r="BAC1" s="905"/>
      <c r="BAD1" s="905"/>
      <c r="BAE1" s="905"/>
      <c r="BAF1" s="905"/>
      <c r="BAG1" s="905"/>
      <c r="BAH1" s="905"/>
      <c r="BAI1" s="905"/>
      <c r="BAJ1" s="905"/>
      <c r="BAK1" s="905"/>
      <c r="BAL1" s="905"/>
      <c r="BAM1" s="905"/>
      <c r="BAN1" s="905"/>
      <c r="BAO1" s="905"/>
      <c r="BAP1" s="905"/>
      <c r="BAQ1" s="905"/>
      <c r="BAR1" s="905"/>
      <c r="BAS1" s="905"/>
      <c r="BAT1" s="905"/>
      <c r="BAU1" s="905"/>
      <c r="BAV1" s="905"/>
      <c r="BAW1" s="905"/>
      <c r="BAX1" s="905"/>
      <c r="BAY1" s="905"/>
      <c r="BAZ1" s="905"/>
      <c r="BBA1" s="905"/>
      <c r="BBB1" s="905"/>
      <c r="BBC1" s="905"/>
      <c r="BBD1" s="905"/>
      <c r="BBE1" s="905"/>
      <c r="BBF1" s="905"/>
      <c r="BBG1" s="905"/>
      <c r="BBH1" s="905"/>
      <c r="BBI1" s="905"/>
      <c r="BBJ1" s="905"/>
      <c r="BBK1" s="905"/>
      <c r="BBL1" s="905"/>
      <c r="BBM1" s="905"/>
      <c r="BBN1" s="905"/>
      <c r="BBO1" s="905"/>
      <c r="BBP1" s="905"/>
      <c r="BBQ1" s="905"/>
      <c r="BBR1" s="905"/>
      <c r="BBS1" s="905"/>
      <c r="BBT1" s="905"/>
      <c r="BBU1" s="905"/>
      <c r="BBV1" s="905"/>
      <c r="BBW1" s="905"/>
      <c r="BBX1" s="905"/>
      <c r="BBY1" s="905"/>
      <c r="BBZ1" s="905"/>
      <c r="BCA1" s="905"/>
      <c r="BCB1" s="905"/>
      <c r="BCC1" s="905"/>
      <c r="BCD1" s="905"/>
      <c r="BCE1" s="905"/>
      <c r="BCF1" s="905"/>
      <c r="BCG1" s="905"/>
      <c r="BCH1" s="905"/>
      <c r="BCI1" s="905"/>
      <c r="BCJ1" s="905"/>
      <c r="BCK1" s="905"/>
      <c r="BCL1" s="905"/>
      <c r="BCM1" s="905"/>
      <c r="BCN1" s="905"/>
      <c r="BCO1" s="905"/>
      <c r="BCP1" s="905"/>
      <c r="BCQ1" s="905"/>
      <c r="BCR1" s="905"/>
      <c r="BCS1" s="905"/>
      <c r="BCT1" s="905"/>
      <c r="BCU1" s="905"/>
      <c r="BCV1" s="905"/>
      <c r="BCW1" s="905"/>
      <c r="BCX1" s="905"/>
      <c r="BCY1" s="905"/>
      <c r="BCZ1" s="905"/>
      <c r="BDA1" s="905"/>
      <c r="BDB1" s="905"/>
      <c r="BDC1" s="905"/>
      <c r="BDD1" s="905"/>
      <c r="BDE1" s="905"/>
      <c r="BDF1" s="905"/>
      <c r="BDG1" s="905"/>
      <c r="BDH1" s="905"/>
      <c r="BDI1" s="905"/>
      <c r="BDJ1" s="905"/>
      <c r="BDK1" s="905"/>
      <c r="BDL1" s="905"/>
      <c r="BDM1" s="905"/>
      <c r="BDN1" s="905"/>
      <c r="BDO1" s="905"/>
      <c r="BDP1" s="905"/>
      <c r="BDQ1" s="905"/>
      <c r="BDR1" s="905"/>
      <c r="BDS1" s="905"/>
      <c r="BDT1" s="905"/>
      <c r="BDU1" s="905"/>
      <c r="BDV1" s="905"/>
      <c r="BDW1" s="905"/>
      <c r="BDX1" s="905"/>
      <c r="BDY1" s="905"/>
      <c r="BDZ1" s="905"/>
      <c r="BEA1" s="905"/>
      <c r="BEB1" s="905"/>
      <c r="BEC1" s="905"/>
      <c r="BED1" s="905"/>
      <c r="BEE1" s="905"/>
      <c r="BEF1" s="905"/>
      <c r="BEG1" s="905"/>
      <c r="BEH1" s="905"/>
      <c r="BEI1" s="905"/>
      <c r="BEJ1" s="905"/>
      <c r="BEK1" s="905"/>
      <c r="BEL1" s="905"/>
      <c r="BEM1" s="905"/>
      <c r="BEN1" s="905"/>
      <c r="BEO1" s="905"/>
      <c r="BEP1" s="905"/>
      <c r="BEQ1" s="905"/>
      <c r="BER1" s="905"/>
      <c r="BES1" s="905"/>
      <c r="BET1" s="905"/>
      <c r="BEU1" s="905"/>
      <c r="BEV1" s="905"/>
      <c r="BEW1" s="905"/>
      <c r="BEX1" s="905"/>
      <c r="BEY1" s="905"/>
      <c r="BEZ1" s="905"/>
      <c r="BFA1" s="905"/>
      <c r="BFB1" s="905"/>
      <c r="BFC1" s="905"/>
      <c r="BFD1" s="905"/>
      <c r="BFE1" s="905"/>
      <c r="BFF1" s="905"/>
      <c r="BFG1" s="905"/>
      <c r="BFH1" s="905"/>
      <c r="BFI1" s="905"/>
      <c r="BFJ1" s="905"/>
      <c r="BFK1" s="905"/>
      <c r="BFL1" s="905"/>
      <c r="BFM1" s="905"/>
      <c r="BFN1" s="905"/>
      <c r="BFO1" s="905"/>
      <c r="BFP1" s="905"/>
      <c r="BFQ1" s="905"/>
      <c r="BFR1" s="905"/>
      <c r="BFS1" s="905"/>
      <c r="BFT1" s="905"/>
      <c r="BFU1" s="905"/>
      <c r="BFV1" s="905"/>
      <c r="BFW1" s="905"/>
      <c r="BFX1" s="905"/>
      <c r="BFY1" s="905"/>
      <c r="BFZ1" s="905"/>
      <c r="BGA1" s="905"/>
      <c r="BGB1" s="905"/>
      <c r="BGC1" s="905"/>
      <c r="BGD1" s="905"/>
      <c r="BGE1" s="905"/>
      <c r="BGF1" s="905"/>
      <c r="BGG1" s="905"/>
      <c r="BGH1" s="905"/>
      <c r="BGI1" s="905"/>
      <c r="BGJ1" s="905"/>
      <c r="BGK1" s="905"/>
      <c r="BGL1" s="905"/>
      <c r="BGM1" s="905"/>
      <c r="BGN1" s="905"/>
      <c r="BGO1" s="905"/>
      <c r="BGP1" s="905"/>
      <c r="BGQ1" s="905"/>
      <c r="BGR1" s="905"/>
      <c r="BGS1" s="905"/>
      <c r="BGT1" s="905"/>
      <c r="BGU1" s="905"/>
      <c r="BGV1" s="905"/>
      <c r="BGW1" s="905"/>
      <c r="BGX1" s="905"/>
      <c r="BGY1" s="905"/>
      <c r="BGZ1" s="905"/>
      <c r="BHA1" s="905"/>
      <c r="BHB1" s="905"/>
      <c r="BHC1" s="905"/>
      <c r="BHD1" s="905"/>
      <c r="BHE1" s="905"/>
      <c r="BHF1" s="905"/>
      <c r="BHG1" s="905"/>
      <c r="BHH1" s="905"/>
      <c r="BHI1" s="905"/>
      <c r="BHJ1" s="905"/>
      <c r="BHK1" s="905"/>
      <c r="BHL1" s="905"/>
      <c r="BHM1" s="905"/>
      <c r="BHN1" s="905"/>
      <c r="BHO1" s="905"/>
      <c r="BHP1" s="905"/>
      <c r="BHQ1" s="905"/>
      <c r="BHR1" s="905"/>
      <c r="BHS1" s="905"/>
      <c r="BHT1" s="905"/>
      <c r="BHU1" s="905"/>
      <c r="BHV1" s="905"/>
      <c r="BHW1" s="905"/>
      <c r="BHX1" s="905"/>
      <c r="BHY1" s="905"/>
      <c r="BHZ1" s="905"/>
      <c r="BIA1" s="905"/>
      <c r="BIB1" s="905"/>
      <c r="BIC1" s="905"/>
      <c r="BID1" s="905"/>
      <c r="BIE1" s="905"/>
      <c r="BIF1" s="905"/>
      <c r="BIG1" s="905"/>
      <c r="BIH1" s="905"/>
      <c r="BII1" s="905"/>
      <c r="BIJ1" s="905"/>
      <c r="BIK1" s="905"/>
      <c r="BIL1" s="905"/>
      <c r="BIM1" s="905"/>
      <c r="BIN1" s="905"/>
      <c r="BIO1" s="905"/>
      <c r="BIP1" s="905"/>
      <c r="BIQ1" s="905"/>
      <c r="BIR1" s="905"/>
      <c r="BIS1" s="905"/>
      <c r="BIT1" s="905"/>
      <c r="BIU1" s="905"/>
      <c r="BIV1" s="905"/>
      <c r="BIW1" s="905"/>
      <c r="BIX1" s="905"/>
      <c r="BIY1" s="905"/>
      <c r="BIZ1" s="905"/>
      <c r="BJA1" s="905"/>
      <c r="BJB1" s="905"/>
      <c r="BJC1" s="905"/>
      <c r="BJD1" s="905"/>
      <c r="BJE1" s="905"/>
      <c r="BJF1" s="905"/>
      <c r="BJG1" s="905"/>
      <c r="BJH1" s="905"/>
      <c r="BJI1" s="905"/>
      <c r="BJJ1" s="905"/>
      <c r="BJK1" s="905"/>
      <c r="BJL1" s="905"/>
      <c r="BJM1" s="905"/>
      <c r="BJN1" s="905"/>
      <c r="BJO1" s="905"/>
      <c r="BJP1" s="905"/>
      <c r="BJQ1" s="905"/>
      <c r="BJR1" s="905"/>
      <c r="BJS1" s="905"/>
      <c r="BJT1" s="905"/>
      <c r="BJU1" s="905"/>
      <c r="BJV1" s="905"/>
      <c r="BJW1" s="905"/>
      <c r="BJX1" s="905"/>
      <c r="BJY1" s="905"/>
      <c r="BJZ1" s="905"/>
      <c r="BKA1" s="905"/>
      <c r="BKB1" s="905"/>
      <c r="BKC1" s="905"/>
      <c r="BKD1" s="905"/>
      <c r="BKE1" s="905"/>
      <c r="BKF1" s="905"/>
      <c r="BKG1" s="905"/>
      <c r="BKH1" s="905"/>
      <c r="BKI1" s="905"/>
      <c r="BKJ1" s="905"/>
      <c r="BKK1" s="905"/>
      <c r="BKL1" s="905"/>
      <c r="BKM1" s="905"/>
      <c r="BKN1" s="905"/>
      <c r="BKO1" s="905"/>
      <c r="BKP1" s="905"/>
      <c r="BKQ1" s="905"/>
      <c r="BKR1" s="905"/>
      <c r="BKS1" s="905"/>
      <c r="BKT1" s="905"/>
      <c r="BKU1" s="905"/>
      <c r="BKV1" s="905"/>
      <c r="BKW1" s="905"/>
      <c r="BKX1" s="905"/>
      <c r="BKY1" s="905"/>
      <c r="BKZ1" s="905"/>
      <c r="BLA1" s="905"/>
      <c r="BLB1" s="905"/>
      <c r="BLC1" s="905"/>
      <c r="BLD1" s="905"/>
      <c r="BLE1" s="905"/>
      <c r="BLF1" s="905"/>
      <c r="BLG1" s="905"/>
      <c r="BLH1" s="905"/>
      <c r="BLI1" s="905"/>
      <c r="BLJ1" s="905"/>
      <c r="BLK1" s="905"/>
      <c r="BLL1" s="905"/>
      <c r="BLM1" s="905"/>
      <c r="BLN1" s="905"/>
      <c r="BLO1" s="905"/>
      <c r="BLP1" s="905"/>
      <c r="BLQ1" s="905"/>
      <c r="BLR1" s="905"/>
      <c r="BLS1" s="905"/>
      <c r="BLT1" s="905"/>
      <c r="BLU1" s="905"/>
      <c r="BLV1" s="905"/>
      <c r="BLW1" s="905"/>
      <c r="BLX1" s="905"/>
      <c r="BLY1" s="905"/>
      <c r="BLZ1" s="905"/>
      <c r="BMA1" s="905"/>
      <c r="BMB1" s="905"/>
      <c r="BMC1" s="905"/>
      <c r="BMD1" s="905"/>
      <c r="BME1" s="905"/>
      <c r="BMF1" s="905"/>
      <c r="BMG1" s="905"/>
      <c r="BMH1" s="905"/>
      <c r="BMI1" s="905"/>
      <c r="BMJ1" s="905"/>
      <c r="BMK1" s="905"/>
      <c r="BML1" s="905"/>
      <c r="BMM1" s="905"/>
      <c r="BMN1" s="905"/>
      <c r="BMO1" s="905"/>
      <c r="BMP1" s="905"/>
      <c r="BMQ1" s="905"/>
      <c r="BMR1" s="905"/>
      <c r="BMS1" s="905"/>
      <c r="BMT1" s="905"/>
      <c r="BMU1" s="905"/>
      <c r="BMV1" s="905"/>
      <c r="BMW1" s="905"/>
      <c r="BMX1" s="905"/>
      <c r="BMY1" s="905"/>
      <c r="BMZ1" s="905"/>
      <c r="BNA1" s="905"/>
      <c r="BNB1" s="905"/>
      <c r="BNC1" s="905"/>
      <c r="BND1" s="905"/>
      <c r="BNE1" s="905"/>
      <c r="BNF1" s="905"/>
      <c r="BNG1" s="905"/>
      <c r="BNH1" s="905"/>
      <c r="BNI1" s="905"/>
      <c r="BNJ1" s="905"/>
      <c r="BNK1" s="905"/>
      <c r="BNL1" s="905"/>
      <c r="BNM1" s="905"/>
      <c r="BNN1" s="905"/>
      <c r="BNO1" s="905"/>
      <c r="BNP1" s="905"/>
      <c r="BNQ1" s="905"/>
      <c r="BNR1" s="905"/>
      <c r="BNS1" s="905"/>
      <c r="BNT1" s="905"/>
      <c r="BNU1" s="905"/>
      <c r="BNV1" s="905"/>
      <c r="BNW1" s="905"/>
      <c r="BNX1" s="905"/>
      <c r="BNY1" s="905"/>
      <c r="BNZ1" s="905"/>
      <c r="BOA1" s="905"/>
      <c r="BOB1" s="905"/>
      <c r="BOC1" s="905"/>
      <c r="BOD1" s="905"/>
      <c r="BOE1" s="905"/>
      <c r="BOF1" s="905"/>
      <c r="BOG1" s="905"/>
      <c r="BOH1" s="905"/>
      <c r="BOI1" s="905"/>
      <c r="BOJ1" s="905"/>
      <c r="BOK1" s="905"/>
      <c r="BOL1" s="905"/>
      <c r="BOM1" s="905"/>
      <c r="BON1" s="905"/>
      <c r="BOO1" s="905"/>
      <c r="BOP1" s="905"/>
      <c r="BOQ1" s="905"/>
      <c r="BOR1" s="905"/>
      <c r="BOS1" s="905"/>
      <c r="BOT1" s="905"/>
      <c r="BOU1" s="905"/>
      <c r="BOV1" s="905"/>
      <c r="BOW1" s="905"/>
      <c r="BOX1" s="905"/>
      <c r="BOY1" s="905"/>
      <c r="BOZ1" s="905"/>
      <c r="BPA1" s="905"/>
      <c r="BPB1" s="905"/>
      <c r="BPC1" s="905"/>
      <c r="BPD1" s="905"/>
      <c r="BPE1" s="905"/>
      <c r="BPF1" s="905"/>
      <c r="BPG1" s="905"/>
      <c r="BPH1" s="905"/>
      <c r="BPI1" s="905"/>
      <c r="BPJ1" s="905"/>
      <c r="BPK1" s="905"/>
      <c r="BPL1" s="905"/>
      <c r="BPM1" s="905"/>
      <c r="BPN1" s="905"/>
      <c r="BPO1" s="905"/>
      <c r="BPP1" s="905"/>
      <c r="BPQ1" s="905"/>
      <c r="BPR1" s="905"/>
      <c r="BPS1" s="905"/>
      <c r="BPT1" s="905"/>
      <c r="BPU1" s="905"/>
      <c r="BPV1" s="905"/>
      <c r="BPW1" s="905"/>
      <c r="BPX1" s="905"/>
      <c r="BPY1" s="905"/>
      <c r="BPZ1" s="905"/>
      <c r="BQA1" s="905"/>
      <c r="BQB1" s="905"/>
      <c r="BQC1" s="905"/>
      <c r="BQD1" s="905"/>
      <c r="BQE1" s="905"/>
      <c r="BQF1" s="905"/>
      <c r="BQG1" s="905"/>
      <c r="BQH1" s="905"/>
      <c r="BQI1" s="905"/>
      <c r="BQJ1" s="905"/>
      <c r="BQK1" s="905"/>
      <c r="BQL1" s="905"/>
      <c r="BQM1" s="905"/>
      <c r="BQN1" s="905"/>
      <c r="BQO1" s="905"/>
      <c r="BQP1" s="905"/>
      <c r="BQQ1" s="905"/>
      <c r="BQR1" s="905"/>
      <c r="BQS1" s="905"/>
      <c r="BQT1" s="905"/>
      <c r="BQU1" s="905"/>
      <c r="BQV1" s="905"/>
      <c r="BQW1" s="905"/>
      <c r="BQX1" s="905"/>
      <c r="BQY1" s="905"/>
      <c r="BQZ1" s="905"/>
      <c r="BRA1" s="905"/>
      <c r="BRB1" s="905"/>
      <c r="BRC1" s="905"/>
      <c r="BRD1" s="905"/>
      <c r="BRE1" s="905"/>
      <c r="BRF1" s="905"/>
      <c r="BRG1" s="905"/>
      <c r="BRH1" s="905"/>
      <c r="BRI1" s="905"/>
      <c r="BRJ1" s="905"/>
      <c r="BRK1" s="905"/>
      <c r="BRL1" s="905"/>
      <c r="BRM1" s="905"/>
      <c r="BRN1" s="905"/>
      <c r="BRO1" s="905"/>
      <c r="BRP1" s="905"/>
      <c r="BRQ1" s="905"/>
      <c r="BRR1" s="905"/>
      <c r="BRS1" s="905"/>
      <c r="BRT1" s="905"/>
      <c r="BRU1" s="905"/>
      <c r="BRV1" s="905"/>
      <c r="BRW1" s="905"/>
      <c r="BRX1" s="905"/>
      <c r="BRY1" s="905"/>
      <c r="BRZ1" s="905"/>
      <c r="BSA1" s="905"/>
      <c r="BSB1" s="905"/>
      <c r="BSC1" s="905"/>
      <c r="BSD1" s="905"/>
      <c r="BSE1" s="905"/>
      <c r="BSF1" s="905"/>
      <c r="BSG1" s="905"/>
      <c r="BSH1" s="905"/>
      <c r="BSI1" s="905"/>
      <c r="BSJ1" s="905"/>
      <c r="BSK1" s="905"/>
      <c r="BSL1" s="905"/>
      <c r="BSM1" s="905"/>
      <c r="BSN1" s="905"/>
      <c r="BSO1" s="905"/>
      <c r="BSP1" s="905"/>
      <c r="BSQ1" s="905"/>
      <c r="BSR1" s="905"/>
      <c r="BSS1" s="905"/>
      <c r="BST1" s="905"/>
      <c r="BSU1" s="905"/>
      <c r="BSV1" s="905"/>
      <c r="BSW1" s="905"/>
      <c r="BSX1" s="905"/>
      <c r="BSY1" s="905"/>
      <c r="BSZ1" s="905"/>
      <c r="BTA1" s="905"/>
      <c r="BTB1" s="905"/>
      <c r="BTC1" s="905"/>
      <c r="BTD1" s="905"/>
      <c r="BTE1" s="905"/>
      <c r="BTF1" s="905"/>
      <c r="BTG1" s="905"/>
      <c r="BTH1" s="905"/>
      <c r="BTI1" s="905"/>
      <c r="BTJ1" s="905"/>
      <c r="BTK1" s="905"/>
      <c r="BTL1" s="905"/>
      <c r="BTM1" s="905"/>
      <c r="BTN1" s="905"/>
      <c r="BTO1" s="905"/>
      <c r="BTP1" s="905"/>
      <c r="BTQ1" s="905"/>
      <c r="BTR1" s="905"/>
      <c r="BTS1" s="905"/>
      <c r="BTT1" s="905"/>
      <c r="BTU1" s="905"/>
      <c r="BTV1" s="905"/>
      <c r="BTW1" s="905"/>
      <c r="BTX1" s="905"/>
      <c r="BTY1" s="905"/>
      <c r="BTZ1" s="905"/>
      <c r="BUA1" s="905"/>
      <c r="BUB1" s="905"/>
      <c r="BUC1" s="905"/>
      <c r="BUD1" s="905"/>
      <c r="BUE1" s="905"/>
      <c r="BUF1" s="905"/>
      <c r="BUG1" s="905"/>
      <c r="BUH1" s="905"/>
      <c r="BUI1" s="905"/>
      <c r="BUJ1" s="905"/>
      <c r="BUK1" s="905"/>
      <c r="BUL1" s="905"/>
      <c r="BUM1" s="905"/>
      <c r="BUN1" s="905"/>
      <c r="BUO1" s="905"/>
      <c r="BUP1" s="905"/>
      <c r="BUQ1" s="905"/>
      <c r="BUR1" s="905"/>
      <c r="BUS1" s="905"/>
      <c r="BUT1" s="905"/>
      <c r="BUU1" s="905"/>
      <c r="BUV1" s="905"/>
      <c r="BUW1" s="905"/>
      <c r="BUX1" s="905"/>
      <c r="BUY1" s="905"/>
      <c r="BUZ1" s="905"/>
      <c r="BVA1" s="905"/>
      <c r="BVB1" s="905"/>
      <c r="BVC1" s="905"/>
      <c r="BVD1" s="905"/>
      <c r="BVE1" s="905"/>
      <c r="BVF1" s="905"/>
      <c r="BVG1" s="905"/>
      <c r="BVH1" s="905"/>
      <c r="BVI1" s="905"/>
      <c r="BVJ1" s="905"/>
      <c r="BVK1" s="905"/>
      <c r="BVL1" s="905"/>
      <c r="BVM1" s="905"/>
      <c r="BVN1" s="905"/>
      <c r="BVO1" s="905"/>
      <c r="BVP1" s="905"/>
      <c r="BVQ1" s="905"/>
      <c r="BVR1" s="905"/>
      <c r="BVS1" s="905"/>
      <c r="BVT1" s="905"/>
      <c r="BVU1" s="905"/>
      <c r="BVV1" s="905"/>
      <c r="BVW1" s="905"/>
      <c r="BVX1" s="905"/>
      <c r="BVY1" s="905"/>
      <c r="BVZ1" s="905"/>
      <c r="BWA1" s="905"/>
      <c r="BWB1" s="905"/>
      <c r="BWC1" s="905"/>
      <c r="BWD1" s="905"/>
      <c r="BWE1" s="905"/>
      <c r="BWF1" s="905"/>
      <c r="BWG1" s="905"/>
      <c r="BWH1" s="905"/>
      <c r="BWI1" s="905"/>
      <c r="BWJ1" s="905"/>
      <c r="BWK1" s="905"/>
      <c r="BWL1" s="905"/>
      <c r="BWM1" s="905"/>
      <c r="BWN1" s="905"/>
      <c r="BWO1" s="905"/>
      <c r="BWP1" s="905"/>
      <c r="BWQ1" s="905"/>
      <c r="BWR1" s="905"/>
      <c r="BWS1" s="905"/>
      <c r="BWT1" s="905"/>
      <c r="BWU1" s="905"/>
      <c r="BWV1" s="905"/>
      <c r="BWW1" s="905"/>
      <c r="BWX1" s="905"/>
      <c r="BWY1" s="905"/>
      <c r="BWZ1" s="905"/>
      <c r="BXA1" s="905"/>
      <c r="BXB1" s="905"/>
      <c r="BXC1" s="905"/>
      <c r="BXD1" s="905"/>
      <c r="BXE1" s="905"/>
      <c r="BXF1" s="905"/>
      <c r="BXG1" s="905"/>
      <c r="BXH1" s="905"/>
      <c r="BXI1" s="905"/>
      <c r="BXJ1" s="905"/>
      <c r="BXK1" s="905"/>
      <c r="BXL1" s="905"/>
      <c r="BXM1" s="905"/>
      <c r="BXN1" s="905"/>
      <c r="BXO1" s="905"/>
      <c r="BXP1" s="905"/>
      <c r="BXQ1" s="905"/>
      <c r="BXR1" s="905"/>
      <c r="BXS1" s="905"/>
      <c r="BXT1" s="905"/>
      <c r="BXU1" s="905"/>
      <c r="BXV1" s="905"/>
      <c r="BXW1" s="905"/>
      <c r="BXX1" s="905"/>
      <c r="BXY1" s="905"/>
      <c r="BXZ1" s="905"/>
      <c r="BYA1" s="905"/>
      <c r="BYB1" s="905"/>
      <c r="BYC1" s="905"/>
      <c r="BYD1" s="905"/>
      <c r="BYE1" s="905"/>
      <c r="BYF1" s="905"/>
      <c r="BYG1" s="905"/>
      <c r="BYH1" s="905"/>
      <c r="BYI1" s="905"/>
      <c r="BYJ1" s="905"/>
      <c r="BYK1" s="905"/>
      <c r="BYL1" s="905"/>
      <c r="BYM1" s="905"/>
      <c r="BYN1" s="905"/>
      <c r="BYO1" s="905"/>
      <c r="BYP1" s="905"/>
      <c r="BYQ1" s="905"/>
      <c r="BYR1" s="905"/>
      <c r="BYS1" s="905"/>
      <c r="BYT1" s="905"/>
      <c r="BYU1" s="905"/>
      <c r="BYV1" s="905"/>
      <c r="BYW1" s="905"/>
      <c r="BYX1" s="905"/>
      <c r="BYY1" s="905"/>
      <c r="BYZ1" s="905"/>
      <c r="BZA1" s="905"/>
      <c r="BZB1" s="905"/>
      <c r="BZC1" s="905"/>
      <c r="BZD1" s="905"/>
      <c r="BZE1" s="905"/>
      <c r="BZF1" s="905"/>
      <c r="BZG1" s="905"/>
      <c r="BZH1" s="905"/>
      <c r="BZI1" s="905"/>
      <c r="BZJ1" s="905"/>
      <c r="BZK1" s="905"/>
      <c r="BZL1" s="905"/>
      <c r="BZM1" s="905"/>
      <c r="BZN1" s="905"/>
      <c r="BZO1" s="905"/>
      <c r="BZP1" s="905"/>
      <c r="BZQ1" s="905"/>
      <c r="BZR1" s="905"/>
      <c r="BZS1" s="905"/>
      <c r="BZT1" s="905"/>
      <c r="BZU1" s="905"/>
      <c r="BZV1" s="905"/>
      <c r="BZW1" s="905"/>
      <c r="BZX1" s="905"/>
      <c r="BZY1" s="905"/>
      <c r="BZZ1" s="905"/>
      <c r="CAA1" s="905"/>
      <c r="CAB1" s="905"/>
      <c r="CAC1" s="905"/>
      <c r="CAD1" s="905"/>
      <c r="CAE1" s="905"/>
      <c r="CAF1" s="905"/>
      <c r="CAG1" s="905"/>
      <c r="CAH1" s="905"/>
      <c r="CAI1" s="905"/>
      <c r="CAJ1" s="905"/>
      <c r="CAK1" s="905"/>
      <c r="CAL1" s="905"/>
      <c r="CAM1" s="905"/>
      <c r="CAN1" s="905"/>
      <c r="CAO1" s="905"/>
      <c r="CAP1" s="905"/>
      <c r="CAQ1" s="905"/>
      <c r="CAR1" s="905"/>
      <c r="CAS1" s="905"/>
      <c r="CAT1" s="905"/>
      <c r="CAU1" s="905"/>
      <c r="CAV1" s="905"/>
      <c r="CAW1" s="905"/>
      <c r="CAX1" s="905"/>
      <c r="CAY1" s="905"/>
      <c r="CAZ1" s="905"/>
      <c r="CBA1" s="905"/>
      <c r="CBB1" s="905"/>
      <c r="CBC1" s="905"/>
      <c r="CBD1" s="905"/>
      <c r="CBE1" s="905"/>
      <c r="CBF1" s="905"/>
      <c r="CBG1" s="905"/>
      <c r="CBH1" s="905"/>
      <c r="CBI1" s="905"/>
      <c r="CBJ1" s="905"/>
      <c r="CBK1" s="905"/>
      <c r="CBL1" s="905"/>
      <c r="CBM1" s="905"/>
      <c r="CBN1" s="905"/>
      <c r="CBO1" s="905"/>
      <c r="CBP1" s="905"/>
      <c r="CBQ1" s="905"/>
      <c r="CBR1" s="905"/>
      <c r="CBS1" s="905"/>
      <c r="CBT1" s="905"/>
      <c r="CBU1" s="905"/>
      <c r="CBV1" s="905"/>
      <c r="CBW1" s="905"/>
      <c r="CBX1" s="905"/>
      <c r="CBY1" s="905"/>
      <c r="CBZ1" s="905"/>
      <c r="CCA1" s="905"/>
      <c r="CCB1" s="905"/>
      <c r="CCC1" s="905"/>
      <c r="CCD1" s="905"/>
      <c r="CCE1" s="905"/>
      <c r="CCF1" s="905"/>
      <c r="CCG1" s="905"/>
      <c r="CCH1" s="905"/>
      <c r="CCI1" s="905"/>
      <c r="CCJ1" s="905"/>
      <c r="CCK1" s="905"/>
      <c r="CCL1" s="905"/>
      <c r="CCM1" s="905"/>
      <c r="CCN1" s="905"/>
      <c r="CCO1" s="905"/>
      <c r="CCP1" s="905"/>
      <c r="CCQ1" s="905"/>
      <c r="CCR1" s="905"/>
      <c r="CCS1" s="905"/>
      <c r="CCT1" s="905"/>
      <c r="CCU1" s="905"/>
      <c r="CCV1" s="905"/>
      <c r="CCW1" s="905"/>
      <c r="CCX1" s="905"/>
      <c r="CCY1" s="905"/>
      <c r="CCZ1" s="905"/>
      <c r="CDA1" s="905"/>
      <c r="CDB1" s="905"/>
      <c r="CDC1" s="905"/>
      <c r="CDD1" s="905"/>
      <c r="CDE1" s="905"/>
      <c r="CDF1" s="905"/>
      <c r="CDG1" s="905"/>
      <c r="CDH1" s="905"/>
      <c r="CDI1" s="905"/>
      <c r="CDJ1" s="905"/>
      <c r="CDK1" s="905"/>
      <c r="CDL1" s="905"/>
      <c r="CDM1" s="905"/>
      <c r="CDN1" s="905"/>
      <c r="CDO1" s="905"/>
      <c r="CDP1" s="905"/>
      <c r="CDQ1" s="905"/>
      <c r="CDR1" s="905"/>
      <c r="CDS1" s="905"/>
      <c r="CDT1" s="905"/>
      <c r="CDU1" s="905"/>
      <c r="CDV1" s="905"/>
      <c r="CDW1" s="905"/>
      <c r="CDX1" s="905"/>
      <c r="CDY1" s="905"/>
      <c r="CDZ1" s="905"/>
      <c r="CEA1" s="905"/>
      <c r="CEB1" s="905"/>
      <c r="CEC1" s="905"/>
      <c r="CED1" s="905"/>
      <c r="CEE1" s="905"/>
      <c r="CEF1" s="905"/>
      <c r="CEG1" s="905"/>
      <c r="CEH1" s="905"/>
      <c r="CEI1" s="905"/>
      <c r="CEJ1" s="905"/>
      <c r="CEK1" s="905"/>
      <c r="CEL1" s="905"/>
      <c r="CEM1" s="905"/>
      <c r="CEN1" s="905"/>
      <c r="CEO1" s="905"/>
      <c r="CEP1" s="905"/>
      <c r="CEQ1" s="905"/>
      <c r="CER1" s="905"/>
      <c r="CES1" s="905"/>
      <c r="CET1" s="905"/>
      <c r="CEU1" s="905"/>
      <c r="CEV1" s="905"/>
      <c r="CEW1" s="905"/>
      <c r="CEX1" s="905"/>
      <c r="CEY1" s="905"/>
      <c r="CEZ1" s="905"/>
      <c r="CFA1" s="905"/>
      <c r="CFB1" s="905"/>
      <c r="CFC1" s="905"/>
      <c r="CFD1" s="905"/>
      <c r="CFE1" s="905"/>
      <c r="CFF1" s="905"/>
      <c r="CFG1" s="905"/>
      <c r="CFH1" s="905"/>
      <c r="CFI1" s="905"/>
      <c r="CFJ1" s="905"/>
      <c r="CFK1" s="905"/>
      <c r="CFL1" s="905"/>
      <c r="CFM1" s="905"/>
      <c r="CFN1" s="905"/>
      <c r="CFO1" s="905"/>
      <c r="CFP1" s="905"/>
      <c r="CFQ1" s="905"/>
      <c r="CFR1" s="905"/>
      <c r="CFS1" s="905"/>
      <c r="CFT1" s="905"/>
      <c r="CFU1" s="905"/>
      <c r="CFV1" s="905"/>
      <c r="CFW1" s="905"/>
      <c r="CFX1" s="905"/>
      <c r="CFY1" s="905"/>
      <c r="CFZ1" s="905"/>
      <c r="CGA1" s="905"/>
      <c r="CGB1" s="905"/>
      <c r="CGC1" s="905"/>
      <c r="CGD1" s="905"/>
      <c r="CGE1" s="905"/>
      <c r="CGF1" s="905"/>
      <c r="CGG1" s="905"/>
      <c r="CGH1" s="905"/>
      <c r="CGI1" s="905"/>
      <c r="CGJ1" s="905"/>
      <c r="CGK1" s="905"/>
      <c r="CGL1" s="905"/>
      <c r="CGM1" s="905"/>
      <c r="CGN1" s="905"/>
      <c r="CGO1" s="905"/>
      <c r="CGP1" s="905"/>
      <c r="CGQ1" s="905"/>
      <c r="CGR1" s="905"/>
      <c r="CGS1" s="905"/>
      <c r="CGT1" s="905"/>
      <c r="CGU1" s="905"/>
      <c r="CGV1" s="905"/>
      <c r="CGW1" s="905"/>
      <c r="CGX1" s="905"/>
      <c r="CGY1" s="905"/>
      <c r="CGZ1" s="905"/>
      <c r="CHA1" s="905"/>
      <c r="CHB1" s="905"/>
      <c r="CHC1" s="905"/>
      <c r="CHD1" s="905"/>
      <c r="CHE1" s="905"/>
      <c r="CHF1" s="905"/>
      <c r="CHG1" s="905"/>
      <c r="CHH1" s="905"/>
      <c r="CHI1" s="905"/>
      <c r="CHJ1" s="905"/>
      <c r="CHK1" s="905"/>
      <c r="CHL1" s="905"/>
      <c r="CHM1" s="905"/>
      <c r="CHN1" s="905"/>
      <c r="CHO1" s="905"/>
      <c r="CHP1" s="905"/>
      <c r="CHQ1" s="905"/>
      <c r="CHR1" s="905"/>
      <c r="CHS1" s="905"/>
      <c r="CHT1" s="905"/>
      <c r="CHU1" s="905"/>
      <c r="CHV1" s="905"/>
      <c r="CHW1" s="905"/>
      <c r="CHX1" s="905"/>
      <c r="CHY1" s="905"/>
      <c r="CHZ1" s="905"/>
      <c r="CIA1" s="905"/>
      <c r="CIB1" s="905"/>
      <c r="CIC1" s="905"/>
      <c r="CID1" s="905"/>
      <c r="CIE1" s="905"/>
      <c r="CIF1" s="905"/>
      <c r="CIG1" s="905"/>
      <c r="CIH1" s="905"/>
      <c r="CII1" s="905"/>
      <c r="CIJ1" s="905"/>
      <c r="CIK1" s="905"/>
      <c r="CIL1" s="905"/>
      <c r="CIM1" s="905"/>
      <c r="CIN1" s="905"/>
      <c r="CIO1" s="905"/>
      <c r="CIP1" s="905"/>
      <c r="CIQ1" s="905"/>
      <c r="CIR1" s="905"/>
      <c r="CIS1" s="905"/>
      <c r="CIT1" s="905"/>
      <c r="CIU1" s="905"/>
      <c r="CIV1" s="905"/>
      <c r="CIW1" s="905"/>
      <c r="CIX1" s="905"/>
      <c r="CIY1" s="905"/>
      <c r="CIZ1" s="905"/>
      <c r="CJA1" s="905"/>
      <c r="CJB1" s="905"/>
      <c r="CJC1" s="905"/>
      <c r="CJD1" s="905"/>
      <c r="CJE1" s="905"/>
      <c r="CJF1" s="905"/>
      <c r="CJG1" s="905"/>
      <c r="CJH1" s="905"/>
      <c r="CJI1" s="905"/>
      <c r="CJJ1" s="905"/>
      <c r="CJK1" s="905"/>
      <c r="CJL1" s="905"/>
      <c r="CJM1" s="905"/>
      <c r="CJN1" s="905"/>
      <c r="CJO1" s="905"/>
      <c r="CJP1" s="905"/>
      <c r="CJQ1" s="905"/>
      <c r="CJR1" s="905"/>
      <c r="CJS1" s="905"/>
      <c r="CJT1" s="905"/>
      <c r="CJU1" s="905"/>
      <c r="CJV1" s="905"/>
      <c r="CJW1" s="905"/>
      <c r="CJX1" s="905"/>
      <c r="CJY1" s="905"/>
      <c r="CJZ1" s="905"/>
      <c r="CKA1" s="905"/>
      <c r="CKB1" s="905"/>
      <c r="CKC1" s="905"/>
      <c r="CKD1" s="905"/>
      <c r="CKE1" s="905"/>
      <c r="CKF1" s="905"/>
      <c r="CKG1" s="905"/>
      <c r="CKH1" s="905"/>
      <c r="CKI1" s="905"/>
      <c r="CKJ1" s="905"/>
      <c r="CKK1" s="905"/>
      <c r="CKL1" s="905"/>
      <c r="CKM1" s="905"/>
      <c r="CKN1" s="905"/>
      <c r="CKO1" s="905"/>
      <c r="CKP1" s="905"/>
      <c r="CKQ1" s="905"/>
      <c r="CKR1" s="905"/>
      <c r="CKS1" s="905"/>
      <c r="CKT1" s="905"/>
      <c r="CKU1" s="905"/>
      <c r="CKV1" s="905"/>
      <c r="CKW1" s="905"/>
      <c r="CKX1" s="905"/>
      <c r="CKY1" s="905"/>
      <c r="CKZ1" s="905"/>
      <c r="CLA1" s="905"/>
      <c r="CLB1" s="905"/>
      <c r="CLC1" s="905"/>
      <c r="CLD1" s="905"/>
      <c r="CLE1" s="905"/>
      <c r="CLF1" s="905"/>
      <c r="CLG1" s="905"/>
      <c r="CLH1" s="905"/>
      <c r="CLI1" s="905"/>
      <c r="CLJ1" s="905"/>
      <c r="CLK1" s="905"/>
      <c r="CLL1" s="905"/>
      <c r="CLM1" s="905"/>
      <c r="CLN1" s="905"/>
      <c r="CLO1" s="905"/>
      <c r="CLP1" s="905"/>
      <c r="CLQ1" s="905"/>
      <c r="CLR1" s="905"/>
      <c r="CLS1" s="905"/>
      <c r="CLT1" s="905"/>
      <c r="CLU1" s="905"/>
      <c r="CLV1" s="905"/>
      <c r="CLW1" s="905"/>
      <c r="CLX1" s="905"/>
      <c r="CLY1" s="905"/>
      <c r="CLZ1" s="905"/>
      <c r="CMA1" s="905"/>
      <c r="CMB1" s="905"/>
      <c r="CMC1" s="905"/>
      <c r="CMD1" s="905"/>
      <c r="CME1" s="905"/>
      <c r="CMF1" s="905"/>
      <c r="CMG1" s="905"/>
      <c r="CMH1" s="905"/>
      <c r="CMI1" s="905"/>
      <c r="CMJ1" s="905"/>
      <c r="CMK1" s="905"/>
      <c r="CML1" s="905"/>
      <c r="CMM1" s="905"/>
      <c r="CMN1" s="905"/>
      <c r="CMO1" s="905"/>
      <c r="CMP1" s="905"/>
      <c r="CMQ1" s="905"/>
      <c r="CMR1" s="905"/>
      <c r="CMS1" s="905"/>
      <c r="CMT1" s="905"/>
      <c r="CMU1" s="905"/>
      <c r="CMV1" s="905"/>
      <c r="CMW1" s="905"/>
      <c r="CMX1" s="905"/>
      <c r="CMY1" s="905"/>
      <c r="CMZ1" s="905"/>
      <c r="CNA1" s="905"/>
      <c r="CNB1" s="905"/>
      <c r="CNC1" s="905"/>
      <c r="CND1" s="905"/>
      <c r="CNE1" s="905"/>
      <c r="CNF1" s="905"/>
      <c r="CNG1" s="905"/>
      <c r="CNH1" s="905"/>
      <c r="CNI1" s="905"/>
      <c r="CNJ1" s="905"/>
      <c r="CNK1" s="905"/>
      <c r="CNL1" s="905"/>
      <c r="CNM1" s="905"/>
      <c r="CNN1" s="905"/>
      <c r="CNO1" s="905"/>
      <c r="CNP1" s="905"/>
      <c r="CNQ1" s="905"/>
      <c r="CNR1" s="905"/>
      <c r="CNS1" s="905"/>
      <c r="CNT1" s="905"/>
      <c r="CNU1" s="905"/>
      <c r="CNV1" s="905"/>
      <c r="CNW1" s="905"/>
      <c r="CNX1" s="905"/>
      <c r="CNY1" s="905"/>
      <c r="CNZ1" s="905"/>
      <c r="COA1" s="905"/>
      <c r="COB1" s="905"/>
      <c r="COC1" s="905"/>
      <c r="COD1" s="905"/>
      <c r="COE1" s="905"/>
      <c r="COF1" s="905"/>
      <c r="COG1" s="905"/>
      <c r="COH1" s="905"/>
      <c r="COI1" s="905"/>
      <c r="COJ1" s="905"/>
      <c r="COK1" s="905"/>
      <c r="COL1" s="905"/>
      <c r="COM1" s="905"/>
      <c r="CON1" s="905"/>
      <c r="COO1" s="905"/>
      <c r="COP1" s="905"/>
      <c r="COQ1" s="905"/>
      <c r="COR1" s="905"/>
      <c r="COS1" s="905"/>
      <c r="COT1" s="905"/>
      <c r="COU1" s="905"/>
      <c r="COV1" s="905"/>
      <c r="COW1" s="905"/>
      <c r="COX1" s="905"/>
      <c r="COY1" s="905"/>
      <c r="COZ1" s="905"/>
      <c r="CPA1" s="905"/>
      <c r="CPB1" s="905"/>
      <c r="CPC1" s="905"/>
      <c r="CPD1" s="905"/>
      <c r="CPE1" s="905"/>
      <c r="CPF1" s="905"/>
      <c r="CPG1" s="905"/>
      <c r="CPH1" s="905"/>
      <c r="CPI1" s="905"/>
      <c r="CPJ1" s="905"/>
      <c r="CPK1" s="905"/>
      <c r="CPL1" s="905"/>
      <c r="CPM1" s="905"/>
      <c r="CPN1" s="905"/>
      <c r="CPO1" s="905"/>
      <c r="CPP1" s="905"/>
      <c r="CPQ1" s="905"/>
      <c r="CPR1" s="905"/>
      <c r="CPS1" s="905"/>
      <c r="CPT1" s="905"/>
      <c r="CPU1" s="905"/>
      <c r="CPV1" s="905"/>
      <c r="CPW1" s="905"/>
      <c r="CPX1" s="905"/>
      <c r="CPY1" s="905"/>
      <c r="CPZ1" s="905"/>
      <c r="CQA1" s="905"/>
      <c r="CQB1" s="905"/>
      <c r="CQC1" s="905"/>
      <c r="CQD1" s="905"/>
      <c r="CQE1" s="905"/>
      <c r="CQF1" s="905"/>
      <c r="CQG1" s="905"/>
      <c r="CQH1" s="905"/>
      <c r="CQI1" s="905"/>
      <c r="CQJ1" s="905"/>
      <c r="CQK1" s="905"/>
      <c r="CQL1" s="905"/>
      <c r="CQM1" s="905"/>
      <c r="CQN1" s="905"/>
      <c r="CQO1" s="905"/>
      <c r="CQP1" s="905"/>
      <c r="CQQ1" s="905"/>
      <c r="CQR1" s="905"/>
      <c r="CQS1" s="905"/>
      <c r="CQT1" s="905"/>
      <c r="CQU1" s="905"/>
      <c r="CQV1" s="905"/>
      <c r="CQW1" s="905"/>
      <c r="CQX1" s="905"/>
      <c r="CQY1" s="905"/>
      <c r="CQZ1" s="905"/>
      <c r="CRA1" s="905"/>
      <c r="CRB1" s="905"/>
      <c r="CRC1" s="905"/>
      <c r="CRD1" s="905"/>
      <c r="CRE1" s="905"/>
      <c r="CRF1" s="905"/>
      <c r="CRG1" s="905"/>
      <c r="CRH1" s="905"/>
      <c r="CRI1" s="905"/>
      <c r="CRJ1" s="905"/>
      <c r="CRK1" s="905"/>
      <c r="CRL1" s="905"/>
      <c r="CRM1" s="905"/>
      <c r="CRN1" s="905"/>
      <c r="CRO1" s="905"/>
      <c r="CRP1" s="905"/>
      <c r="CRQ1" s="905"/>
      <c r="CRR1" s="905"/>
      <c r="CRS1" s="905"/>
      <c r="CRT1" s="905"/>
      <c r="CRU1" s="905"/>
      <c r="CRV1" s="905"/>
      <c r="CRW1" s="905"/>
      <c r="CRX1" s="905"/>
      <c r="CRY1" s="905"/>
      <c r="CRZ1" s="905"/>
      <c r="CSA1" s="905"/>
      <c r="CSB1" s="905"/>
      <c r="CSC1" s="905"/>
      <c r="CSD1" s="905"/>
      <c r="CSE1" s="905"/>
      <c r="CSF1" s="905"/>
      <c r="CSG1" s="905"/>
      <c r="CSH1" s="905"/>
      <c r="CSI1" s="905"/>
      <c r="CSJ1" s="905"/>
      <c r="CSK1" s="905"/>
      <c r="CSL1" s="905"/>
      <c r="CSM1" s="905"/>
      <c r="CSN1" s="905"/>
      <c r="CSO1" s="905"/>
      <c r="CSP1" s="905"/>
      <c r="CSQ1" s="905"/>
      <c r="CSR1" s="905"/>
      <c r="CSS1" s="905"/>
      <c r="CST1" s="905"/>
      <c r="CSU1" s="905"/>
      <c r="CSV1" s="905"/>
      <c r="CSW1" s="905"/>
      <c r="CSX1" s="905"/>
      <c r="CSY1" s="905"/>
      <c r="CSZ1" s="905"/>
      <c r="CTA1" s="905"/>
      <c r="CTB1" s="905"/>
      <c r="CTC1" s="905"/>
      <c r="CTD1" s="905"/>
      <c r="CTE1" s="905"/>
      <c r="CTF1" s="905"/>
      <c r="CTG1" s="905"/>
      <c r="CTH1" s="905"/>
      <c r="CTI1" s="905"/>
      <c r="CTJ1" s="905"/>
      <c r="CTK1" s="905"/>
      <c r="CTL1" s="905"/>
      <c r="CTM1" s="905"/>
      <c r="CTN1" s="905"/>
      <c r="CTO1" s="905"/>
      <c r="CTP1" s="905"/>
      <c r="CTQ1" s="905"/>
      <c r="CTR1" s="905"/>
      <c r="CTS1" s="905"/>
      <c r="CTT1" s="905"/>
      <c r="CTU1" s="905"/>
      <c r="CTV1" s="905"/>
      <c r="CTW1" s="905"/>
      <c r="CTX1" s="905"/>
      <c r="CTY1" s="905"/>
      <c r="CTZ1" s="905"/>
      <c r="CUA1" s="905"/>
      <c r="CUB1" s="905"/>
      <c r="CUC1" s="905"/>
      <c r="CUD1" s="905"/>
      <c r="CUE1" s="905"/>
      <c r="CUF1" s="905"/>
      <c r="CUG1" s="905"/>
      <c r="CUH1" s="905"/>
      <c r="CUI1" s="905"/>
      <c r="CUJ1" s="905"/>
      <c r="CUK1" s="905"/>
      <c r="CUL1" s="905"/>
      <c r="CUM1" s="905"/>
      <c r="CUN1" s="905"/>
      <c r="CUO1" s="905"/>
      <c r="CUP1" s="905"/>
      <c r="CUQ1" s="905"/>
      <c r="CUR1" s="905"/>
      <c r="CUS1" s="905"/>
      <c r="CUT1" s="905"/>
      <c r="CUU1" s="905"/>
      <c r="CUV1" s="905"/>
      <c r="CUW1" s="905"/>
      <c r="CUX1" s="905"/>
      <c r="CUY1" s="905"/>
      <c r="CUZ1" s="905"/>
      <c r="CVA1" s="905"/>
      <c r="CVB1" s="905"/>
      <c r="CVC1" s="905"/>
      <c r="CVD1" s="905"/>
      <c r="CVE1" s="905"/>
      <c r="CVF1" s="905"/>
      <c r="CVG1" s="905"/>
      <c r="CVH1" s="905"/>
      <c r="CVI1" s="905"/>
      <c r="CVJ1" s="905"/>
      <c r="CVK1" s="905"/>
      <c r="CVL1" s="905"/>
      <c r="CVM1" s="905"/>
      <c r="CVN1" s="905"/>
      <c r="CVO1" s="905"/>
      <c r="CVP1" s="905"/>
      <c r="CVQ1" s="905"/>
      <c r="CVR1" s="905"/>
      <c r="CVS1" s="905"/>
      <c r="CVT1" s="905"/>
      <c r="CVU1" s="905"/>
      <c r="CVV1" s="905"/>
      <c r="CVW1" s="905"/>
      <c r="CVX1" s="905"/>
      <c r="CVY1" s="905"/>
      <c r="CVZ1" s="905"/>
      <c r="CWA1" s="905"/>
      <c r="CWB1" s="905"/>
      <c r="CWC1" s="905"/>
      <c r="CWD1" s="905"/>
      <c r="CWE1" s="905"/>
      <c r="CWF1" s="905"/>
      <c r="CWG1" s="905"/>
      <c r="CWH1" s="905"/>
      <c r="CWI1" s="905"/>
      <c r="CWJ1" s="905"/>
      <c r="CWK1" s="905"/>
      <c r="CWL1" s="905"/>
      <c r="CWM1" s="905"/>
      <c r="CWN1" s="905"/>
      <c r="CWO1" s="905"/>
      <c r="CWP1" s="905"/>
      <c r="CWQ1" s="905"/>
      <c r="CWR1" s="905"/>
      <c r="CWS1" s="905"/>
      <c r="CWT1" s="905"/>
      <c r="CWU1" s="905"/>
      <c r="CWV1" s="905"/>
      <c r="CWW1" s="905"/>
      <c r="CWX1" s="905"/>
      <c r="CWY1" s="905"/>
      <c r="CWZ1" s="905"/>
      <c r="CXA1" s="905"/>
      <c r="CXB1" s="905"/>
      <c r="CXC1" s="905"/>
      <c r="CXD1" s="905"/>
      <c r="CXE1" s="905"/>
      <c r="CXF1" s="905"/>
      <c r="CXG1" s="905"/>
      <c r="CXH1" s="905"/>
      <c r="CXI1" s="905"/>
      <c r="CXJ1" s="905"/>
      <c r="CXK1" s="905"/>
      <c r="CXL1" s="905"/>
      <c r="CXM1" s="905"/>
      <c r="CXN1" s="905"/>
      <c r="CXO1" s="905"/>
      <c r="CXP1" s="905"/>
      <c r="CXQ1" s="905"/>
      <c r="CXR1" s="905"/>
      <c r="CXS1" s="905"/>
      <c r="CXT1" s="905"/>
      <c r="CXU1" s="905"/>
      <c r="CXV1" s="905"/>
      <c r="CXW1" s="905"/>
      <c r="CXX1" s="905"/>
      <c r="CXY1" s="905"/>
      <c r="CXZ1" s="905"/>
      <c r="CYA1" s="905"/>
      <c r="CYB1" s="905"/>
      <c r="CYC1" s="905"/>
      <c r="CYD1" s="905"/>
      <c r="CYE1" s="905"/>
      <c r="CYF1" s="905"/>
      <c r="CYG1" s="905"/>
      <c r="CYH1" s="905"/>
      <c r="CYI1" s="905"/>
      <c r="CYJ1" s="905"/>
      <c r="CYK1" s="905"/>
      <c r="CYL1" s="905"/>
      <c r="CYM1" s="905"/>
      <c r="CYN1" s="905"/>
      <c r="CYO1" s="905"/>
      <c r="CYP1" s="905"/>
      <c r="CYQ1" s="905"/>
      <c r="CYR1" s="905"/>
      <c r="CYS1" s="905"/>
      <c r="CYT1" s="905"/>
      <c r="CYU1" s="905"/>
      <c r="CYV1" s="905"/>
      <c r="CYW1" s="905"/>
      <c r="CYX1" s="905"/>
      <c r="CYY1" s="905"/>
      <c r="CYZ1" s="905"/>
      <c r="CZA1" s="905"/>
      <c r="CZB1" s="905"/>
      <c r="CZC1" s="905"/>
      <c r="CZD1" s="905"/>
      <c r="CZE1" s="905"/>
      <c r="CZF1" s="905"/>
      <c r="CZG1" s="905"/>
      <c r="CZH1" s="905"/>
      <c r="CZI1" s="905"/>
      <c r="CZJ1" s="905"/>
      <c r="CZK1" s="905"/>
      <c r="CZL1" s="905"/>
      <c r="CZM1" s="905"/>
      <c r="CZN1" s="905"/>
      <c r="CZO1" s="905"/>
      <c r="CZP1" s="905"/>
      <c r="CZQ1" s="905"/>
      <c r="CZR1" s="905"/>
      <c r="CZS1" s="905"/>
      <c r="CZT1" s="905"/>
      <c r="CZU1" s="905"/>
      <c r="CZV1" s="905"/>
      <c r="CZW1" s="905"/>
      <c r="CZX1" s="905"/>
      <c r="CZY1" s="905"/>
      <c r="CZZ1" s="905"/>
      <c r="DAA1" s="905"/>
      <c r="DAB1" s="905"/>
      <c r="DAC1" s="905"/>
      <c r="DAD1" s="905"/>
      <c r="DAE1" s="905"/>
      <c r="DAF1" s="905"/>
      <c r="DAG1" s="905"/>
      <c r="DAH1" s="905"/>
      <c r="DAI1" s="905"/>
      <c r="DAJ1" s="905"/>
      <c r="DAK1" s="905"/>
      <c r="DAL1" s="905"/>
      <c r="DAM1" s="905"/>
      <c r="DAN1" s="905"/>
      <c r="DAO1" s="905"/>
      <c r="DAP1" s="905"/>
      <c r="DAQ1" s="905"/>
      <c r="DAR1" s="905"/>
      <c r="DAS1" s="905"/>
      <c r="DAT1" s="905"/>
      <c r="DAU1" s="905"/>
      <c r="DAV1" s="905"/>
      <c r="DAW1" s="905"/>
      <c r="DAX1" s="905"/>
      <c r="DAY1" s="905"/>
      <c r="DAZ1" s="905"/>
      <c r="DBA1" s="905"/>
      <c r="DBB1" s="905"/>
      <c r="DBC1" s="905"/>
      <c r="DBD1" s="905"/>
      <c r="DBE1" s="905"/>
      <c r="DBF1" s="905"/>
      <c r="DBG1" s="905"/>
      <c r="DBH1" s="905"/>
      <c r="DBI1" s="905"/>
      <c r="DBJ1" s="905"/>
      <c r="DBK1" s="905"/>
      <c r="DBL1" s="905"/>
      <c r="DBM1" s="905"/>
      <c r="DBN1" s="905"/>
      <c r="DBO1" s="905"/>
      <c r="DBP1" s="905"/>
      <c r="DBQ1" s="905"/>
      <c r="DBR1" s="905"/>
      <c r="DBS1" s="905"/>
      <c r="DBT1" s="905"/>
      <c r="DBU1" s="905"/>
      <c r="DBV1" s="905"/>
      <c r="DBW1" s="905"/>
      <c r="DBX1" s="905"/>
      <c r="DBY1" s="905"/>
      <c r="DBZ1" s="905"/>
      <c r="DCA1" s="905"/>
      <c r="DCB1" s="905"/>
      <c r="DCC1" s="905"/>
      <c r="DCD1" s="905"/>
      <c r="DCE1" s="905"/>
      <c r="DCF1" s="905"/>
      <c r="DCG1" s="905"/>
      <c r="DCH1" s="905"/>
      <c r="DCI1" s="905"/>
      <c r="DCJ1" s="905"/>
      <c r="DCK1" s="905"/>
      <c r="DCL1" s="905"/>
      <c r="DCM1" s="905"/>
      <c r="DCN1" s="905"/>
      <c r="DCO1" s="905"/>
      <c r="DCP1" s="905"/>
      <c r="DCQ1" s="905"/>
      <c r="DCR1" s="905"/>
      <c r="DCS1" s="905"/>
      <c r="DCT1" s="905"/>
      <c r="DCU1" s="905"/>
      <c r="DCV1" s="905"/>
      <c r="DCW1" s="905"/>
      <c r="DCX1" s="905"/>
      <c r="DCY1" s="905"/>
      <c r="DCZ1" s="905"/>
      <c r="DDA1" s="905"/>
      <c r="DDB1" s="905"/>
      <c r="DDC1" s="905"/>
      <c r="DDD1" s="905"/>
      <c r="DDE1" s="905"/>
      <c r="DDF1" s="905"/>
      <c r="DDG1" s="905"/>
      <c r="DDH1" s="905"/>
      <c r="DDI1" s="905"/>
      <c r="DDJ1" s="905"/>
      <c r="DDK1" s="905"/>
      <c r="DDL1" s="905"/>
      <c r="DDM1" s="905"/>
      <c r="DDN1" s="905"/>
      <c r="DDO1" s="905"/>
      <c r="DDP1" s="905"/>
      <c r="DDQ1" s="905"/>
      <c r="DDR1" s="905"/>
      <c r="DDS1" s="905"/>
      <c r="DDT1" s="905"/>
      <c r="DDU1" s="905"/>
      <c r="DDV1" s="905"/>
      <c r="DDW1" s="905"/>
      <c r="DDX1" s="905"/>
      <c r="DDY1" s="905"/>
      <c r="DDZ1" s="905"/>
      <c r="DEA1" s="905"/>
      <c r="DEB1" s="905"/>
      <c r="DEC1" s="905"/>
      <c r="DED1" s="905"/>
      <c r="DEE1" s="905"/>
      <c r="DEF1" s="905"/>
      <c r="DEG1" s="905"/>
      <c r="DEH1" s="905"/>
      <c r="DEI1" s="905"/>
      <c r="DEJ1" s="905"/>
      <c r="DEK1" s="905"/>
      <c r="DEL1" s="905"/>
      <c r="DEM1" s="905"/>
      <c r="DEN1" s="905"/>
      <c r="DEO1" s="905"/>
      <c r="DEP1" s="905"/>
      <c r="DEQ1" s="905"/>
      <c r="DER1" s="905"/>
      <c r="DES1" s="905"/>
      <c r="DET1" s="905"/>
      <c r="DEU1" s="905"/>
      <c r="DEV1" s="905"/>
      <c r="DEW1" s="905"/>
      <c r="DEX1" s="905"/>
      <c r="DEY1" s="905"/>
      <c r="DEZ1" s="905"/>
      <c r="DFA1" s="905"/>
      <c r="DFB1" s="905"/>
      <c r="DFC1" s="905"/>
      <c r="DFD1" s="905"/>
      <c r="DFE1" s="905"/>
      <c r="DFF1" s="905"/>
      <c r="DFG1" s="905"/>
      <c r="DFH1" s="905"/>
      <c r="DFI1" s="905"/>
      <c r="DFJ1" s="905"/>
      <c r="DFK1" s="905"/>
      <c r="DFL1" s="905"/>
      <c r="DFM1" s="905"/>
      <c r="DFN1" s="905"/>
      <c r="DFO1" s="905"/>
      <c r="DFP1" s="905"/>
      <c r="DFQ1" s="905"/>
      <c r="DFR1" s="905"/>
      <c r="DFS1" s="905"/>
      <c r="DFT1" s="905"/>
      <c r="DFU1" s="905"/>
      <c r="DFV1" s="905"/>
      <c r="DFW1" s="905"/>
      <c r="DFX1" s="905"/>
      <c r="DFY1" s="905"/>
      <c r="DFZ1" s="905"/>
      <c r="DGA1" s="905"/>
      <c r="DGB1" s="905"/>
      <c r="DGC1" s="905"/>
      <c r="DGD1" s="905"/>
      <c r="DGE1" s="905"/>
      <c r="DGF1" s="905"/>
      <c r="DGG1" s="905"/>
      <c r="DGH1" s="905"/>
      <c r="DGI1" s="905"/>
      <c r="DGJ1" s="905"/>
      <c r="DGK1" s="905"/>
      <c r="DGL1" s="905"/>
      <c r="DGM1" s="905"/>
      <c r="DGN1" s="905"/>
      <c r="DGO1" s="905"/>
      <c r="DGP1" s="905"/>
      <c r="DGQ1" s="905"/>
      <c r="DGR1" s="905"/>
      <c r="DGS1" s="905"/>
      <c r="DGT1" s="905"/>
      <c r="DGU1" s="905"/>
      <c r="DGV1" s="905"/>
      <c r="DGW1" s="905"/>
      <c r="DGX1" s="905"/>
      <c r="DGY1" s="905"/>
      <c r="DGZ1" s="905"/>
      <c r="DHA1" s="905"/>
      <c r="DHB1" s="905"/>
      <c r="DHC1" s="905"/>
      <c r="DHD1" s="905"/>
      <c r="DHE1" s="905"/>
      <c r="DHF1" s="905"/>
      <c r="DHG1" s="905"/>
      <c r="DHH1" s="905"/>
      <c r="DHI1" s="905"/>
      <c r="DHJ1" s="905"/>
      <c r="DHK1" s="905"/>
      <c r="DHL1" s="905"/>
      <c r="DHM1" s="905"/>
      <c r="DHN1" s="905"/>
      <c r="DHO1" s="905"/>
      <c r="DHP1" s="905"/>
      <c r="DHQ1" s="905"/>
      <c r="DHR1" s="905"/>
      <c r="DHS1" s="905"/>
      <c r="DHT1" s="905"/>
      <c r="DHU1" s="905"/>
      <c r="DHV1" s="905"/>
      <c r="DHW1" s="905"/>
      <c r="DHX1" s="905"/>
      <c r="DHY1" s="905"/>
      <c r="DHZ1" s="905"/>
      <c r="DIA1" s="905"/>
      <c r="DIB1" s="905"/>
      <c r="DIC1" s="905"/>
      <c r="DID1" s="905"/>
      <c r="DIE1" s="905"/>
      <c r="DIF1" s="905"/>
      <c r="DIG1" s="905"/>
      <c r="DIH1" s="905"/>
      <c r="DII1" s="905"/>
      <c r="DIJ1" s="905"/>
      <c r="DIK1" s="905"/>
      <c r="DIL1" s="905"/>
      <c r="DIM1" s="905"/>
      <c r="DIN1" s="905"/>
      <c r="DIO1" s="905"/>
      <c r="DIP1" s="905"/>
      <c r="DIQ1" s="905"/>
      <c r="DIR1" s="905"/>
      <c r="DIS1" s="905"/>
      <c r="DIT1" s="905"/>
      <c r="DIU1" s="905"/>
      <c r="DIV1" s="905"/>
      <c r="DIW1" s="905"/>
      <c r="DIX1" s="905"/>
      <c r="DIY1" s="905"/>
      <c r="DIZ1" s="905"/>
      <c r="DJA1" s="905"/>
      <c r="DJB1" s="905"/>
      <c r="DJC1" s="905"/>
      <c r="DJD1" s="905"/>
      <c r="DJE1" s="905"/>
      <c r="DJF1" s="905"/>
      <c r="DJG1" s="905"/>
      <c r="DJH1" s="905"/>
      <c r="DJI1" s="905"/>
      <c r="DJJ1" s="905"/>
      <c r="DJK1" s="905"/>
      <c r="DJL1" s="905"/>
      <c r="DJM1" s="905"/>
      <c r="DJN1" s="905"/>
      <c r="DJO1" s="905"/>
      <c r="DJP1" s="905"/>
      <c r="DJQ1" s="905"/>
      <c r="DJR1" s="905"/>
      <c r="DJS1" s="905"/>
      <c r="DJT1" s="905"/>
      <c r="DJU1" s="905"/>
      <c r="DJV1" s="905"/>
      <c r="DJW1" s="905"/>
      <c r="DJX1" s="905"/>
      <c r="DJY1" s="905"/>
      <c r="DJZ1" s="905"/>
      <c r="DKA1" s="905"/>
      <c r="DKB1" s="905"/>
      <c r="DKC1" s="905"/>
      <c r="DKD1" s="905"/>
      <c r="DKE1" s="905"/>
      <c r="DKF1" s="905"/>
      <c r="DKG1" s="905"/>
      <c r="DKH1" s="905"/>
      <c r="DKI1" s="905"/>
      <c r="DKJ1" s="905"/>
      <c r="DKK1" s="905"/>
      <c r="DKL1" s="905"/>
      <c r="DKM1" s="905"/>
      <c r="DKN1" s="905"/>
      <c r="DKO1" s="905"/>
      <c r="DKP1" s="905"/>
      <c r="DKQ1" s="905"/>
      <c r="DKR1" s="905"/>
      <c r="DKS1" s="905"/>
      <c r="DKT1" s="905"/>
      <c r="DKU1" s="905"/>
      <c r="DKV1" s="905"/>
      <c r="DKW1" s="905"/>
      <c r="DKX1" s="905"/>
      <c r="DKY1" s="905"/>
      <c r="DKZ1" s="905"/>
      <c r="DLA1" s="905"/>
      <c r="DLB1" s="905"/>
      <c r="DLC1" s="905"/>
      <c r="DLD1" s="905"/>
      <c r="DLE1" s="905"/>
      <c r="DLF1" s="905"/>
      <c r="DLG1" s="905"/>
      <c r="DLH1" s="905"/>
      <c r="DLI1" s="905"/>
      <c r="DLJ1" s="905"/>
      <c r="DLK1" s="905"/>
      <c r="DLL1" s="905"/>
      <c r="DLM1" s="905"/>
      <c r="DLN1" s="905"/>
      <c r="DLO1" s="905"/>
      <c r="DLP1" s="905"/>
      <c r="DLQ1" s="905"/>
      <c r="DLR1" s="905"/>
      <c r="DLS1" s="905"/>
      <c r="DLT1" s="905"/>
      <c r="DLU1" s="905"/>
      <c r="DLV1" s="905"/>
      <c r="DLW1" s="905"/>
      <c r="DLX1" s="905"/>
      <c r="DLY1" s="905"/>
      <c r="DLZ1" s="905"/>
      <c r="DMA1" s="905"/>
      <c r="DMB1" s="905"/>
      <c r="DMC1" s="905"/>
      <c r="DMD1" s="905"/>
      <c r="DME1" s="905"/>
      <c r="DMF1" s="905"/>
      <c r="DMG1" s="905"/>
      <c r="DMH1" s="905"/>
      <c r="DMI1" s="905"/>
      <c r="DMJ1" s="905"/>
      <c r="DMK1" s="905"/>
      <c r="DML1" s="905"/>
      <c r="DMM1" s="905"/>
      <c r="DMN1" s="905"/>
      <c r="DMO1" s="905"/>
      <c r="DMP1" s="905"/>
      <c r="DMQ1" s="905"/>
      <c r="DMR1" s="905"/>
      <c r="DMS1" s="905"/>
      <c r="DMT1" s="905"/>
      <c r="DMU1" s="905"/>
      <c r="DMV1" s="905"/>
      <c r="DMW1" s="905"/>
      <c r="DMX1" s="905"/>
      <c r="DMY1" s="905"/>
      <c r="DMZ1" s="905"/>
      <c r="DNA1" s="905"/>
      <c r="DNB1" s="905"/>
      <c r="DNC1" s="905"/>
      <c r="DND1" s="905"/>
      <c r="DNE1" s="905"/>
      <c r="DNF1" s="905"/>
      <c r="DNG1" s="905"/>
      <c r="DNH1" s="905"/>
      <c r="DNI1" s="905"/>
      <c r="DNJ1" s="905"/>
      <c r="DNK1" s="905"/>
      <c r="DNL1" s="905"/>
      <c r="DNM1" s="905"/>
      <c r="DNN1" s="905"/>
      <c r="DNO1" s="905"/>
      <c r="DNP1" s="905"/>
      <c r="DNQ1" s="905"/>
      <c r="DNR1" s="905"/>
      <c r="DNS1" s="905"/>
      <c r="DNT1" s="905"/>
      <c r="DNU1" s="905"/>
      <c r="DNV1" s="905"/>
      <c r="DNW1" s="905"/>
      <c r="DNX1" s="905"/>
      <c r="DNY1" s="905"/>
      <c r="DNZ1" s="905"/>
      <c r="DOA1" s="905"/>
      <c r="DOB1" s="905"/>
      <c r="DOC1" s="905"/>
      <c r="DOD1" s="905"/>
      <c r="DOE1" s="905"/>
      <c r="DOF1" s="905"/>
      <c r="DOG1" s="905"/>
      <c r="DOH1" s="905"/>
      <c r="DOI1" s="905"/>
      <c r="DOJ1" s="905"/>
      <c r="DOK1" s="905"/>
      <c r="DOL1" s="905"/>
      <c r="DOM1" s="905"/>
      <c r="DON1" s="905"/>
      <c r="DOO1" s="905"/>
      <c r="DOP1" s="905"/>
      <c r="DOQ1" s="905"/>
      <c r="DOR1" s="905"/>
      <c r="DOS1" s="905"/>
      <c r="DOT1" s="905"/>
      <c r="DOU1" s="905"/>
      <c r="DOV1" s="905"/>
      <c r="DOW1" s="905"/>
      <c r="DOX1" s="905"/>
      <c r="DOY1" s="905"/>
      <c r="DOZ1" s="905"/>
      <c r="DPA1" s="905"/>
      <c r="DPB1" s="905"/>
      <c r="DPC1" s="905"/>
      <c r="DPD1" s="905"/>
      <c r="DPE1" s="905"/>
      <c r="DPF1" s="905"/>
      <c r="DPG1" s="905"/>
      <c r="DPH1" s="905"/>
      <c r="DPI1" s="905"/>
      <c r="DPJ1" s="905"/>
      <c r="DPK1" s="905"/>
      <c r="DPL1" s="905"/>
      <c r="DPM1" s="905"/>
      <c r="DPN1" s="905"/>
      <c r="DPO1" s="905"/>
      <c r="DPP1" s="905"/>
      <c r="DPQ1" s="905"/>
      <c r="DPR1" s="905"/>
      <c r="DPS1" s="905"/>
      <c r="DPT1" s="905"/>
      <c r="DPU1" s="905"/>
      <c r="DPV1" s="905"/>
      <c r="DPW1" s="905"/>
      <c r="DPX1" s="905"/>
      <c r="DPY1" s="905"/>
      <c r="DPZ1" s="905"/>
      <c r="DQA1" s="905"/>
      <c r="DQB1" s="905"/>
      <c r="DQC1" s="905"/>
      <c r="DQD1" s="905"/>
      <c r="DQE1" s="905"/>
      <c r="DQF1" s="905"/>
      <c r="DQG1" s="905"/>
      <c r="DQH1" s="905"/>
      <c r="DQI1" s="905"/>
      <c r="DQJ1" s="905"/>
      <c r="DQK1" s="905"/>
      <c r="DQL1" s="905"/>
      <c r="DQM1" s="905"/>
      <c r="DQN1" s="905"/>
      <c r="DQO1" s="905"/>
      <c r="DQP1" s="905"/>
      <c r="DQQ1" s="905"/>
      <c r="DQR1" s="905"/>
      <c r="DQS1" s="905"/>
      <c r="DQT1" s="905"/>
      <c r="DQU1" s="905"/>
      <c r="DQV1" s="905"/>
      <c r="DQW1" s="905"/>
      <c r="DQX1" s="905"/>
      <c r="DQY1" s="905"/>
      <c r="DQZ1" s="905"/>
      <c r="DRA1" s="905"/>
      <c r="DRB1" s="905"/>
      <c r="DRC1" s="905"/>
      <c r="DRD1" s="905"/>
      <c r="DRE1" s="905"/>
      <c r="DRF1" s="905"/>
      <c r="DRG1" s="905"/>
      <c r="DRH1" s="905"/>
      <c r="DRI1" s="905"/>
      <c r="DRJ1" s="905"/>
      <c r="DRK1" s="905"/>
      <c r="DRL1" s="905"/>
      <c r="DRM1" s="905"/>
      <c r="DRN1" s="905"/>
      <c r="DRO1" s="905"/>
      <c r="DRP1" s="905"/>
      <c r="DRQ1" s="905"/>
      <c r="DRR1" s="905"/>
      <c r="DRS1" s="905"/>
      <c r="DRT1" s="905"/>
      <c r="DRU1" s="905"/>
      <c r="DRV1" s="905"/>
      <c r="DRW1" s="905"/>
      <c r="DRX1" s="905"/>
      <c r="DRY1" s="905"/>
      <c r="DRZ1" s="905"/>
      <c r="DSA1" s="905"/>
      <c r="DSB1" s="905"/>
      <c r="DSC1" s="905"/>
      <c r="DSD1" s="905"/>
      <c r="DSE1" s="905"/>
      <c r="DSF1" s="905"/>
      <c r="DSG1" s="905"/>
      <c r="DSH1" s="905"/>
      <c r="DSI1" s="905"/>
      <c r="DSJ1" s="905"/>
      <c r="DSK1" s="905"/>
      <c r="DSL1" s="905"/>
      <c r="DSM1" s="905"/>
      <c r="DSN1" s="905"/>
      <c r="DSO1" s="905"/>
      <c r="DSP1" s="905"/>
      <c r="DSQ1" s="905"/>
      <c r="DSR1" s="905"/>
      <c r="DSS1" s="905"/>
      <c r="DST1" s="905"/>
      <c r="DSU1" s="905"/>
      <c r="DSV1" s="905"/>
      <c r="DSW1" s="905"/>
      <c r="DSX1" s="905"/>
      <c r="DSY1" s="905"/>
      <c r="DSZ1" s="905"/>
      <c r="DTA1" s="905"/>
      <c r="DTB1" s="905"/>
      <c r="DTC1" s="905"/>
      <c r="DTD1" s="905"/>
      <c r="DTE1" s="905"/>
      <c r="DTF1" s="905"/>
      <c r="DTG1" s="905"/>
      <c r="DTH1" s="905"/>
      <c r="DTI1" s="905"/>
      <c r="DTJ1" s="905"/>
      <c r="DTK1" s="905"/>
      <c r="DTL1" s="905"/>
      <c r="DTM1" s="905"/>
      <c r="DTN1" s="905"/>
      <c r="DTO1" s="905"/>
      <c r="DTP1" s="905"/>
      <c r="DTQ1" s="905"/>
      <c r="DTR1" s="905"/>
      <c r="DTS1" s="905"/>
      <c r="DTT1" s="905"/>
      <c r="DTU1" s="905"/>
      <c r="DTV1" s="905"/>
      <c r="DTW1" s="905"/>
      <c r="DTX1" s="905"/>
      <c r="DTY1" s="905"/>
      <c r="DTZ1" s="905"/>
      <c r="DUA1" s="905"/>
      <c r="DUB1" s="905"/>
      <c r="DUC1" s="905"/>
      <c r="DUD1" s="905"/>
      <c r="DUE1" s="905"/>
      <c r="DUF1" s="905"/>
      <c r="DUG1" s="905"/>
      <c r="DUH1" s="905"/>
      <c r="DUI1" s="905"/>
      <c r="DUJ1" s="905"/>
      <c r="DUK1" s="905"/>
      <c r="DUL1" s="905"/>
      <c r="DUM1" s="905"/>
      <c r="DUN1" s="905"/>
      <c r="DUO1" s="905"/>
      <c r="DUP1" s="905"/>
      <c r="DUQ1" s="905"/>
      <c r="DUR1" s="905"/>
      <c r="DUS1" s="905"/>
      <c r="DUT1" s="905"/>
      <c r="DUU1" s="905"/>
      <c r="DUV1" s="905"/>
      <c r="DUW1" s="905"/>
      <c r="DUX1" s="905"/>
      <c r="DUY1" s="905"/>
      <c r="DUZ1" s="905"/>
      <c r="DVA1" s="905"/>
      <c r="DVB1" s="905"/>
      <c r="DVC1" s="905"/>
      <c r="DVD1" s="905"/>
      <c r="DVE1" s="905"/>
      <c r="DVF1" s="905"/>
      <c r="DVG1" s="905"/>
      <c r="DVH1" s="905"/>
      <c r="DVI1" s="905"/>
      <c r="DVJ1" s="905"/>
      <c r="DVK1" s="905"/>
      <c r="DVL1" s="905"/>
      <c r="DVM1" s="905"/>
      <c r="DVN1" s="905"/>
      <c r="DVO1" s="905"/>
      <c r="DVP1" s="905"/>
      <c r="DVQ1" s="905"/>
      <c r="DVR1" s="905"/>
      <c r="DVS1" s="905"/>
      <c r="DVT1" s="905"/>
      <c r="DVU1" s="905"/>
      <c r="DVV1" s="905"/>
      <c r="DVW1" s="905"/>
      <c r="DVX1" s="905"/>
      <c r="DVY1" s="905"/>
      <c r="DVZ1" s="905"/>
      <c r="DWA1" s="905"/>
      <c r="DWB1" s="905"/>
      <c r="DWC1" s="905"/>
      <c r="DWD1" s="905"/>
      <c r="DWE1" s="905"/>
      <c r="DWF1" s="905"/>
      <c r="DWG1" s="905"/>
      <c r="DWH1" s="905"/>
      <c r="DWI1" s="905"/>
      <c r="DWJ1" s="905"/>
      <c r="DWK1" s="905"/>
      <c r="DWL1" s="905"/>
      <c r="DWM1" s="905"/>
      <c r="DWN1" s="905"/>
      <c r="DWO1" s="905"/>
      <c r="DWP1" s="905"/>
      <c r="DWQ1" s="905"/>
      <c r="DWR1" s="905"/>
      <c r="DWS1" s="905"/>
      <c r="DWT1" s="905"/>
      <c r="DWU1" s="905"/>
      <c r="DWV1" s="905"/>
      <c r="DWW1" s="905"/>
      <c r="DWX1" s="905"/>
      <c r="DWY1" s="905"/>
      <c r="DWZ1" s="905"/>
      <c r="DXA1" s="905"/>
      <c r="DXB1" s="905"/>
      <c r="DXC1" s="905"/>
      <c r="DXD1" s="905"/>
      <c r="DXE1" s="905"/>
      <c r="DXF1" s="905"/>
      <c r="DXG1" s="905"/>
      <c r="DXH1" s="905"/>
      <c r="DXI1" s="905"/>
      <c r="DXJ1" s="905"/>
      <c r="DXK1" s="905"/>
      <c r="DXL1" s="905"/>
      <c r="DXM1" s="905"/>
      <c r="DXN1" s="905"/>
      <c r="DXO1" s="905"/>
      <c r="DXP1" s="905"/>
      <c r="DXQ1" s="905"/>
      <c r="DXR1" s="905"/>
      <c r="DXS1" s="905"/>
      <c r="DXT1" s="905"/>
      <c r="DXU1" s="905"/>
      <c r="DXV1" s="905"/>
      <c r="DXW1" s="905"/>
      <c r="DXX1" s="905"/>
      <c r="DXY1" s="905"/>
      <c r="DXZ1" s="905"/>
      <c r="DYA1" s="905"/>
      <c r="DYB1" s="905"/>
      <c r="DYC1" s="905"/>
      <c r="DYD1" s="905"/>
      <c r="DYE1" s="905"/>
      <c r="DYF1" s="905"/>
      <c r="DYG1" s="905"/>
      <c r="DYH1" s="905"/>
      <c r="DYI1" s="905"/>
      <c r="DYJ1" s="905"/>
      <c r="DYK1" s="905"/>
      <c r="DYL1" s="905"/>
      <c r="DYM1" s="905"/>
      <c r="DYN1" s="905"/>
      <c r="DYO1" s="905"/>
      <c r="DYP1" s="905"/>
      <c r="DYQ1" s="905"/>
      <c r="DYR1" s="905"/>
      <c r="DYS1" s="905"/>
      <c r="DYT1" s="905"/>
      <c r="DYU1" s="905"/>
      <c r="DYV1" s="905"/>
      <c r="DYW1" s="905"/>
      <c r="DYX1" s="905"/>
      <c r="DYY1" s="905"/>
      <c r="DYZ1" s="905"/>
      <c r="DZA1" s="905"/>
      <c r="DZB1" s="905"/>
      <c r="DZC1" s="905"/>
      <c r="DZD1" s="905"/>
      <c r="DZE1" s="905"/>
      <c r="DZF1" s="905"/>
      <c r="DZG1" s="905"/>
      <c r="DZH1" s="905"/>
      <c r="DZI1" s="905"/>
      <c r="DZJ1" s="905"/>
      <c r="DZK1" s="905"/>
      <c r="DZL1" s="905"/>
      <c r="DZM1" s="905"/>
      <c r="DZN1" s="905"/>
      <c r="DZO1" s="905"/>
      <c r="DZP1" s="905"/>
      <c r="DZQ1" s="905"/>
      <c r="DZR1" s="905"/>
      <c r="DZS1" s="905"/>
      <c r="DZT1" s="905"/>
      <c r="DZU1" s="905"/>
      <c r="DZV1" s="905"/>
      <c r="DZW1" s="905"/>
      <c r="DZX1" s="905"/>
      <c r="DZY1" s="905"/>
      <c r="DZZ1" s="905"/>
      <c r="EAA1" s="905"/>
      <c r="EAB1" s="905"/>
      <c r="EAC1" s="905"/>
      <c r="EAD1" s="905"/>
      <c r="EAE1" s="905"/>
      <c r="EAF1" s="905"/>
      <c r="EAG1" s="905"/>
      <c r="EAH1" s="905"/>
      <c r="EAI1" s="905"/>
      <c r="EAJ1" s="905"/>
      <c r="EAK1" s="905"/>
      <c r="EAL1" s="905"/>
      <c r="EAM1" s="905"/>
      <c r="EAN1" s="905"/>
      <c r="EAO1" s="905"/>
      <c r="EAP1" s="905"/>
      <c r="EAQ1" s="905"/>
      <c r="EAR1" s="905"/>
      <c r="EAS1" s="905"/>
      <c r="EAT1" s="905"/>
      <c r="EAU1" s="905"/>
      <c r="EAV1" s="905"/>
      <c r="EAW1" s="905"/>
      <c r="EAX1" s="905"/>
      <c r="EAY1" s="905"/>
      <c r="EAZ1" s="905"/>
      <c r="EBA1" s="905"/>
      <c r="EBB1" s="905"/>
      <c r="EBC1" s="905"/>
      <c r="EBD1" s="905"/>
      <c r="EBE1" s="905"/>
      <c r="EBF1" s="905"/>
      <c r="EBG1" s="905"/>
      <c r="EBH1" s="905"/>
      <c r="EBI1" s="905"/>
      <c r="EBJ1" s="905"/>
      <c r="EBK1" s="905"/>
      <c r="EBL1" s="905"/>
      <c r="EBM1" s="905"/>
      <c r="EBN1" s="905"/>
      <c r="EBO1" s="905"/>
      <c r="EBP1" s="905"/>
      <c r="EBQ1" s="905"/>
      <c r="EBR1" s="905"/>
      <c r="EBS1" s="905"/>
      <c r="EBT1" s="905"/>
      <c r="EBU1" s="905"/>
      <c r="EBV1" s="905"/>
      <c r="EBW1" s="905"/>
      <c r="EBX1" s="905"/>
      <c r="EBY1" s="905"/>
      <c r="EBZ1" s="905"/>
      <c r="ECA1" s="905"/>
      <c r="ECB1" s="905"/>
      <c r="ECC1" s="905"/>
      <c r="ECD1" s="905"/>
      <c r="ECE1" s="905"/>
      <c r="ECF1" s="905"/>
      <c r="ECG1" s="905"/>
      <c r="ECH1" s="905"/>
      <c r="ECI1" s="905"/>
      <c r="ECJ1" s="905"/>
      <c r="ECK1" s="905"/>
      <c r="ECL1" s="905"/>
      <c r="ECM1" s="905"/>
      <c r="ECN1" s="905"/>
      <c r="ECO1" s="905"/>
      <c r="ECP1" s="905"/>
      <c r="ECQ1" s="905"/>
      <c r="ECR1" s="905"/>
      <c r="ECS1" s="905"/>
      <c r="ECT1" s="905"/>
      <c r="ECU1" s="905"/>
      <c r="ECV1" s="905"/>
      <c r="ECW1" s="905"/>
      <c r="ECX1" s="905"/>
      <c r="ECY1" s="905"/>
      <c r="ECZ1" s="905"/>
      <c r="EDA1" s="905"/>
      <c r="EDB1" s="905"/>
      <c r="EDC1" s="905"/>
      <c r="EDD1" s="905"/>
      <c r="EDE1" s="905"/>
      <c r="EDF1" s="905"/>
      <c r="EDG1" s="905"/>
      <c r="EDH1" s="905"/>
      <c r="EDI1" s="905"/>
      <c r="EDJ1" s="905"/>
      <c r="EDK1" s="905"/>
      <c r="EDL1" s="905"/>
      <c r="EDM1" s="905"/>
      <c r="EDN1" s="905"/>
      <c r="EDO1" s="905"/>
      <c r="EDP1" s="905"/>
      <c r="EDQ1" s="905"/>
      <c r="EDR1" s="905"/>
      <c r="EDS1" s="905"/>
      <c r="EDT1" s="905"/>
      <c r="EDU1" s="905"/>
      <c r="EDV1" s="905"/>
      <c r="EDW1" s="905"/>
      <c r="EDX1" s="905"/>
      <c r="EDY1" s="905"/>
      <c r="EDZ1" s="905"/>
      <c r="EEA1" s="905"/>
      <c r="EEB1" s="905"/>
      <c r="EEC1" s="905"/>
      <c r="EED1" s="905"/>
      <c r="EEE1" s="905"/>
      <c r="EEF1" s="905"/>
      <c r="EEG1" s="905"/>
      <c r="EEH1" s="905"/>
      <c r="EEI1" s="905"/>
      <c r="EEJ1" s="905"/>
      <c r="EEK1" s="905"/>
      <c r="EEL1" s="905"/>
      <c r="EEM1" s="905"/>
      <c r="EEN1" s="905"/>
      <c r="EEO1" s="905"/>
      <c r="EEP1" s="905"/>
      <c r="EEQ1" s="905"/>
      <c r="EER1" s="905"/>
      <c r="EES1" s="905"/>
      <c r="EET1" s="905"/>
      <c r="EEU1" s="905"/>
      <c r="EEV1" s="905"/>
      <c r="EEW1" s="905"/>
      <c r="EEX1" s="905"/>
      <c r="EEY1" s="905"/>
      <c r="EEZ1" s="905"/>
      <c r="EFA1" s="905"/>
      <c r="EFB1" s="905"/>
      <c r="EFC1" s="905"/>
      <c r="EFD1" s="905"/>
      <c r="EFE1" s="905"/>
      <c r="EFF1" s="905"/>
      <c r="EFG1" s="905"/>
      <c r="EFH1" s="905"/>
      <c r="EFI1" s="905"/>
      <c r="EFJ1" s="905"/>
      <c r="EFK1" s="905"/>
      <c r="EFL1" s="905"/>
      <c r="EFM1" s="905"/>
      <c r="EFN1" s="905"/>
      <c r="EFO1" s="905"/>
      <c r="EFP1" s="905"/>
      <c r="EFQ1" s="905"/>
      <c r="EFR1" s="905"/>
      <c r="EFS1" s="905"/>
      <c r="EFT1" s="905"/>
      <c r="EFU1" s="905"/>
      <c r="EFV1" s="905"/>
      <c r="EFW1" s="905"/>
      <c r="EFX1" s="905"/>
      <c r="EFY1" s="905"/>
      <c r="EFZ1" s="905"/>
      <c r="EGA1" s="905"/>
      <c r="EGB1" s="905"/>
      <c r="EGC1" s="905"/>
      <c r="EGD1" s="905"/>
      <c r="EGE1" s="905"/>
      <c r="EGF1" s="905"/>
      <c r="EGG1" s="905"/>
      <c r="EGH1" s="905"/>
      <c r="EGI1" s="905"/>
      <c r="EGJ1" s="905"/>
      <c r="EGK1" s="905"/>
      <c r="EGL1" s="905"/>
      <c r="EGM1" s="905"/>
      <c r="EGN1" s="905"/>
      <c r="EGO1" s="905"/>
      <c r="EGP1" s="905"/>
      <c r="EGQ1" s="905"/>
      <c r="EGR1" s="905"/>
      <c r="EGS1" s="905"/>
      <c r="EGT1" s="905"/>
      <c r="EGU1" s="905"/>
      <c r="EGV1" s="905"/>
      <c r="EGW1" s="905"/>
      <c r="EGX1" s="905"/>
      <c r="EGY1" s="905"/>
      <c r="EGZ1" s="905"/>
      <c r="EHA1" s="905"/>
      <c r="EHB1" s="905"/>
      <c r="EHC1" s="905"/>
      <c r="EHD1" s="905"/>
      <c r="EHE1" s="905"/>
      <c r="EHF1" s="905"/>
      <c r="EHG1" s="905"/>
      <c r="EHH1" s="905"/>
      <c r="EHI1" s="905"/>
      <c r="EHJ1" s="905"/>
      <c r="EHK1" s="905"/>
      <c r="EHL1" s="905"/>
      <c r="EHM1" s="905"/>
      <c r="EHN1" s="905"/>
      <c r="EHO1" s="905"/>
      <c r="EHP1" s="905"/>
      <c r="EHQ1" s="905"/>
      <c r="EHR1" s="905"/>
      <c r="EHS1" s="905"/>
      <c r="EHT1" s="905"/>
      <c r="EHU1" s="905"/>
      <c r="EHV1" s="905"/>
      <c r="EHW1" s="905"/>
      <c r="EHX1" s="905"/>
      <c r="EHY1" s="905"/>
      <c r="EHZ1" s="905"/>
      <c r="EIA1" s="905"/>
      <c r="EIB1" s="905"/>
      <c r="EIC1" s="905"/>
      <c r="EID1" s="905"/>
      <c r="EIE1" s="905"/>
      <c r="EIF1" s="905"/>
      <c r="EIG1" s="905"/>
      <c r="EIH1" s="905"/>
      <c r="EII1" s="905"/>
      <c r="EIJ1" s="905"/>
      <c r="EIK1" s="905"/>
      <c r="EIL1" s="905"/>
      <c r="EIM1" s="905"/>
      <c r="EIN1" s="905"/>
      <c r="EIO1" s="905"/>
      <c r="EIP1" s="905"/>
      <c r="EIQ1" s="905"/>
      <c r="EIR1" s="905"/>
      <c r="EIS1" s="905"/>
      <c r="EIT1" s="905"/>
      <c r="EIU1" s="905"/>
      <c r="EIV1" s="905"/>
      <c r="EIW1" s="905"/>
      <c r="EIX1" s="905"/>
      <c r="EIY1" s="905"/>
      <c r="EIZ1" s="905"/>
      <c r="EJA1" s="905"/>
      <c r="EJB1" s="905"/>
      <c r="EJC1" s="905"/>
      <c r="EJD1" s="905"/>
      <c r="EJE1" s="905"/>
      <c r="EJF1" s="905"/>
      <c r="EJG1" s="905"/>
      <c r="EJH1" s="905"/>
      <c r="EJI1" s="905"/>
      <c r="EJJ1" s="905"/>
      <c r="EJK1" s="905"/>
      <c r="EJL1" s="905"/>
      <c r="EJM1" s="905"/>
      <c r="EJN1" s="905"/>
      <c r="EJO1" s="905"/>
      <c r="EJP1" s="905"/>
      <c r="EJQ1" s="905"/>
      <c r="EJR1" s="905"/>
      <c r="EJS1" s="905"/>
      <c r="EJT1" s="905"/>
      <c r="EJU1" s="905"/>
      <c r="EJV1" s="905"/>
      <c r="EJW1" s="905"/>
      <c r="EJX1" s="905"/>
      <c r="EJY1" s="905"/>
      <c r="EJZ1" s="905"/>
      <c r="EKA1" s="905"/>
      <c r="EKB1" s="905"/>
      <c r="EKC1" s="905"/>
      <c r="EKD1" s="905"/>
      <c r="EKE1" s="905"/>
      <c r="EKF1" s="905"/>
      <c r="EKG1" s="905"/>
      <c r="EKH1" s="905"/>
      <c r="EKI1" s="905"/>
      <c r="EKJ1" s="905"/>
      <c r="EKK1" s="905"/>
      <c r="EKL1" s="905"/>
      <c r="EKM1" s="905"/>
      <c r="EKN1" s="905"/>
      <c r="EKO1" s="905"/>
      <c r="EKP1" s="905"/>
      <c r="EKQ1" s="905"/>
      <c r="EKR1" s="905"/>
      <c r="EKS1" s="905"/>
      <c r="EKT1" s="905"/>
      <c r="EKU1" s="905"/>
      <c r="EKV1" s="905"/>
      <c r="EKW1" s="905"/>
      <c r="EKX1" s="905"/>
      <c r="EKY1" s="905"/>
      <c r="EKZ1" s="905"/>
      <c r="ELA1" s="905"/>
      <c r="ELB1" s="905"/>
      <c r="ELC1" s="905"/>
      <c r="ELD1" s="905"/>
      <c r="ELE1" s="905"/>
      <c r="ELF1" s="905"/>
      <c r="ELG1" s="905"/>
      <c r="ELH1" s="905"/>
      <c r="ELI1" s="905"/>
      <c r="ELJ1" s="905"/>
      <c r="ELK1" s="905"/>
      <c r="ELL1" s="905"/>
      <c r="ELM1" s="905"/>
      <c r="ELN1" s="905"/>
      <c r="ELO1" s="905"/>
      <c r="ELP1" s="905"/>
      <c r="ELQ1" s="905"/>
      <c r="ELR1" s="905"/>
      <c r="ELS1" s="905"/>
      <c r="ELT1" s="905"/>
      <c r="ELU1" s="905"/>
      <c r="ELV1" s="905"/>
      <c r="ELW1" s="905"/>
      <c r="ELX1" s="905"/>
      <c r="ELY1" s="905"/>
      <c r="ELZ1" s="905"/>
      <c r="EMA1" s="905"/>
      <c r="EMB1" s="905"/>
      <c r="EMC1" s="905"/>
      <c r="EMD1" s="905"/>
      <c r="EME1" s="905"/>
      <c r="EMF1" s="905"/>
      <c r="EMG1" s="905"/>
      <c r="EMH1" s="905"/>
      <c r="EMI1" s="905"/>
      <c r="EMJ1" s="905"/>
      <c r="EMK1" s="905"/>
      <c r="EML1" s="905"/>
      <c r="EMM1" s="905"/>
      <c r="EMN1" s="905"/>
      <c r="EMO1" s="905"/>
      <c r="EMP1" s="905"/>
      <c r="EMQ1" s="905"/>
      <c r="EMR1" s="905"/>
      <c r="EMS1" s="905"/>
      <c r="EMT1" s="905"/>
      <c r="EMU1" s="905"/>
      <c r="EMV1" s="905"/>
      <c r="EMW1" s="905"/>
      <c r="EMX1" s="905"/>
      <c r="EMY1" s="905"/>
      <c r="EMZ1" s="905"/>
      <c r="ENA1" s="905"/>
      <c r="ENB1" s="905"/>
      <c r="ENC1" s="905"/>
      <c r="END1" s="905"/>
      <c r="ENE1" s="905"/>
      <c r="ENF1" s="905"/>
      <c r="ENG1" s="905"/>
      <c r="ENH1" s="905"/>
      <c r="ENI1" s="905"/>
      <c r="ENJ1" s="905"/>
      <c r="ENK1" s="905"/>
      <c r="ENL1" s="905"/>
      <c r="ENM1" s="905"/>
      <c r="ENN1" s="905"/>
      <c r="ENO1" s="905"/>
      <c r="ENP1" s="905"/>
      <c r="ENQ1" s="905"/>
      <c r="ENR1" s="905"/>
      <c r="ENS1" s="905"/>
      <c r="ENT1" s="905"/>
      <c r="ENU1" s="905"/>
      <c r="ENV1" s="905"/>
      <c r="ENW1" s="905"/>
      <c r="ENX1" s="905"/>
      <c r="ENY1" s="905"/>
      <c r="ENZ1" s="905"/>
      <c r="EOA1" s="905"/>
      <c r="EOB1" s="905"/>
      <c r="EOC1" s="905"/>
      <c r="EOD1" s="905"/>
      <c r="EOE1" s="905"/>
      <c r="EOF1" s="905"/>
      <c r="EOG1" s="905"/>
      <c r="EOH1" s="905"/>
      <c r="EOI1" s="905"/>
      <c r="EOJ1" s="905"/>
      <c r="EOK1" s="905"/>
      <c r="EOL1" s="905"/>
      <c r="EOM1" s="905"/>
      <c r="EON1" s="905"/>
      <c r="EOO1" s="905"/>
      <c r="EOP1" s="905"/>
      <c r="EOQ1" s="905"/>
      <c r="EOR1" s="905"/>
      <c r="EOS1" s="905"/>
      <c r="EOT1" s="905"/>
      <c r="EOU1" s="905"/>
      <c r="EOV1" s="905"/>
      <c r="EOW1" s="905"/>
      <c r="EOX1" s="905"/>
      <c r="EOY1" s="905"/>
      <c r="EOZ1" s="905"/>
      <c r="EPA1" s="905"/>
      <c r="EPB1" s="905"/>
      <c r="EPC1" s="905"/>
      <c r="EPD1" s="905"/>
      <c r="EPE1" s="905"/>
      <c r="EPF1" s="905"/>
      <c r="EPG1" s="905"/>
      <c r="EPH1" s="905"/>
      <c r="EPI1" s="905"/>
      <c r="EPJ1" s="905"/>
      <c r="EPK1" s="905"/>
      <c r="EPL1" s="905"/>
      <c r="EPM1" s="905"/>
      <c r="EPN1" s="905"/>
      <c r="EPO1" s="905"/>
      <c r="EPP1" s="905"/>
      <c r="EPQ1" s="905"/>
      <c r="EPR1" s="905"/>
      <c r="EPS1" s="905"/>
      <c r="EPT1" s="905"/>
      <c r="EPU1" s="905"/>
      <c r="EPV1" s="905"/>
      <c r="EPW1" s="905"/>
      <c r="EPX1" s="905"/>
      <c r="EPY1" s="905"/>
      <c r="EPZ1" s="905"/>
      <c r="EQA1" s="905"/>
      <c r="EQB1" s="905"/>
      <c r="EQC1" s="905"/>
      <c r="EQD1" s="905"/>
      <c r="EQE1" s="905"/>
      <c r="EQF1" s="905"/>
      <c r="EQG1" s="905"/>
      <c r="EQH1" s="905"/>
      <c r="EQI1" s="905"/>
      <c r="EQJ1" s="905"/>
      <c r="EQK1" s="905"/>
      <c r="EQL1" s="905"/>
      <c r="EQM1" s="905"/>
      <c r="EQN1" s="905"/>
      <c r="EQO1" s="905"/>
      <c r="EQP1" s="905"/>
      <c r="EQQ1" s="905"/>
      <c r="EQR1" s="905"/>
      <c r="EQS1" s="905"/>
      <c r="EQT1" s="905"/>
      <c r="EQU1" s="905"/>
      <c r="EQV1" s="905"/>
      <c r="EQW1" s="905"/>
      <c r="EQX1" s="905"/>
      <c r="EQY1" s="905"/>
      <c r="EQZ1" s="905"/>
      <c r="ERA1" s="905"/>
      <c r="ERB1" s="905"/>
      <c r="ERC1" s="905"/>
      <c r="ERD1" s="905"/>
      <c r="ERE1" s="905"/>
      <c r="ERF1" s="905"/>
      <c r="ERG1" s="905"/>
      <c r="ERH1" s="905"/>
      <c r="ERI1" s="905"/>
      <c r="ERJ1" s="905"/>
      <c r="ERK1" s="905"/>
      <c r="ERL1" s="905"/>
      <c r="ERM1" s="905"/>
      <c r="ERN1" s="905"/>
      <c r="ERO1" s="905"/>
      <c r="ERP1" s="905"/>
      <c r="ERQ1" s="905"/>
      <c r="ERR1" s="905"/>
      <c r="ERS1" s="905"/>
      <c r="ERT1" s="905"/>
      <c r="ERU1" s="905"/>
      <c r="ERV1" s="905"/>
      <c r="ERW1" s="905"/>
      <c r="ERX1" s="905"/>
      <c r="ERY1" s="905"/>
      <c r="ERZ1" s="905"/>
      <c r="ESA1" s="905"/>
      <c r="ESB1" s="905"/>
      <c r="ESC1" s="905"/>
      <c r="ESD1" s="905"/>
      <c r="ESE1" s="905"/>
      <c r="ESF1" s="905"/>
      <c r="ESG1" s="905"/>
      <c r="ESH1" s="905"/>
      <c r="ESI1" s="905"/>
      <c r="ESJ1" s="905"/>
      <c r="ESK1" s="905"/>
      <c r="ESL1" s="905"/>
      <c r="ESM1" s="905"/>
      <c r="ESN1" s="905"/>
      <c r="ESO1" s="905"/>
      <c r="ESP1" s="905"/>
      <c r="ESQ1" s="905"/>
      <c r="ESR1" s="905"/>
      <c r="ESS1" s="905"/>
      <c r="EST1" s="905"/>
      <c r="ESU1" s="905"/>
      <c r="ESV1" s="905"/>
      <c r="ESW1" s="905"/>
      <c r="ESX1" s="905"/>
      <c r="ESY1" s="905"/>
      <c r="ESZ1" s="905"/>
      <c r="ETA1" s="905"/>
      <c r="ETB1" s="905"/>
      <c r="ETC1" s="905"/>
      <c r="ETD1" s="905"/>
      <c r="ETE1" s="905"/>
      <c r="ETF1" s="905"/>
      <c r="ETG1" s="905"/>
      <c r="ETH1" s="905"/>
      <c r="ETI1" s="905"/>
      <c r="ETJ1" s="905"/>
      <c r="ETK1" s="905"/>
      <c r="ETL1" s="905"/>
      <c r="ETM1" s="905"/>
      <c r="ETN1" s="905"/>
      <c r="ETO1" s="905"/>
      <c r="ETP1" s="905"/>
      <c r="ETQ1" s="905"/>
      <c r="ETR1" s="905"/>
      <c r="ETS1" s="905"/>
      <c r="ETT1" s="905"/>
      <c r="ETU1" s="905"/>
      <c r="ETV1" s="905"/>
      <c r="ETW1" s="905"/>
      <c r="ETX1" s="905"/>
      <c r="ETY1" s="905"/>
      <c r="ETZ1" s="905"/>
      <c r="EUA1" s="905"/>
      <c r="EUB1" s="905"/>
      <c r="EUC1" s="905"/>
      <c r="EUD1" s="905"/>
      <c r="EUE1" s="905"/>
      <c r="EUF1" s="905"/>
      <c r="EUG1" s="905"/>
      <c r="EUH1" s="905"/>
      <c r="EUI1" s="905"/>
      <c r="EUJ1" s="905"/>
      <c r="EUK1" s="905"/>
      <c r="EUL1" s="905"/>
      <c r="EUM1" s="905"/>
      <c r="EUN1" s="905"/>
      <c r="EUO1" s="905"/>
      <c r="EUP1" s="905"/>
      <c r="EUQ1" s="905"/>
      <c r="EUR1" s="905"/>
      <c r="EUS1" s="905"/>
      <c r="EUT1" s="905"/>
      <c r="EUU1" s="905"/>
      <c r="EUV1" s="905"/>
      <c r="EUW1" s="905"/>
      <c r="EUX1" s="905"/>
      <c r="EUY1" s="905"/>
      <c r="EUZ1" s="905"/>
      <c r="EVA1" s="905"/>
      <c r="EVB1" s="905"/>
      <c r="EVC1" s="905"/>
      <c r="EVD1" s="905"/>
      <c r="EVE1" s="905"/>
      <c r="EVF1" s="905"/>
      <c r="EVG1" s="905"/>
      <c r="EVH1" s="905"/>
      <c r="EVI1" s="905"/>
      <c r="EVJ1" s="905"/>
      <c r="EVK1" s="905"/>
      <c r="EVL1" s="905"/>
      <c r="EVM1" s="905"/>
      <c r="EVN1" s="905"/>
      <c r="EVO1" s="905"/>
      <c r="EVP1" s="905"/>
      <c r="EVQ1" s="905"/>
      <c r="EVR1" s="905"/>
      <c r="EVS1" s="905"/>
      <c r="EVT1" s="905"/>
      <c r="EVU1" s="905"/>
      <c r="EVV1" s="905"/>
      <c r="EVW1" s="905"/>
      <c r="EVX1" s="905"/>
      <c r="EVY1" s="905"/>
      <c r="EVZ1" s="905"/>
      <c r="EWA1" s="905"/>
      <c r="EWB1" s="905"/>
      <c r="EWC1" s="905"/>
      <c r="EWD1" s="905"/>
      <c r="EWE1" s="905"/>
      <c r="EWF1" s="905"/>
      <c r="EWG1" s="905"/>
      <c r="EWH1" s="905"/>
      <c r="EWI1" s="905"/>
      <c r="EWJ1" s="905"/>
      <c r="EWK1" s="905"/>
      <c r="EWL1" s="905"/>
      <c r="EWM1" s="905"/>
      <c r="EWN1" s="905"/>
      <c r="EWO1" s="905"/>
      <c r="EWP1" s="905"/>
      <c r="EWQ1" s="905"/>
      <c r="EWR1" s="905"/>
      <c r="EWS1" s="905"/>
      <c r="EWT1" s="905"/>
      <c r="EWU1" s="905"/>
      <c r="EWV1" s="905"/>
      <c r="EWW1" s="905"/>
      <c r="EWX1" s="905"/>
      <c r="EWY1" s="905"/>
      <c r="EWZ1" s="905"/>
      <c r="EXA1" s="905"/>
      <c r="EXB1" s="905"/>
      <c r="EXC1" s="905"/>
      <c r="EXD1" s="905"/>
      <c r="EXE1" s="905"/>
      <c r="EXF1" s="905"/>
      <c r="EXG1" s="905"/>
      <c r="EXH1" s="905"/>
      <c r="EXI1" s="905"/>
      <c r="EXJ1" s="905"/>
      <c r="EXK1" s="905"/>
      <c r="EXL1" s="905"/>
      <c r="EXM1" s="905"/>
      <c r="EXN1" s="905"/>
      <c r="EXO1" s="905"/>
      <c r="EXP1" s="905"/>
      <c r="EXQ1" s="905"/>
      <c r="EXR1" s="905"/>
      <c r="EXS1" s="905"/>
      <c r="EXT1" s="905"/>
      <c r="EXU1" s="905"/>
      <c r="EXV1" s="905"/>
      <c r="EXW1" s="905"/>
      <c r="EXX1" s="905"/>
      <c r="EXY1" s="905"/>
      <c r="EXZ1" s="905"/>
      <c r="EYA1" s="905"/>
      <c r="EYB1" s="905"/>
      <c r="EYC1" s="905"/>
      <c r="EYD1" s="905"/>
      <c r="EYE1" s="905"/>
      <c r="EYF1" s="905"/>
      <c r="EYG1" s="905"/>
      <c r="EYH1" s="905"/>
      <c r="EYI1" s="905"/>
      <c r="EYJ1" s="905"/>
      <c r="EYK1" s="905"/>
      <c r="EYL1" s="905"/>
      <c r="EYM1" s="905"/>
      <c r="EYN1" s="905"/>
      <c r="EYO1" s="905"/>
      <c r="EYP1" s="905"/>
      <c r="EYQ1" s="905"/>
      <c r="EYR1" s="905"/>
      <c r="EYS1" s="905"/>
      <c r="EYT1" s="905"/>
      <c r="EYU1" s="905"/>
      <c r="EYV1" s="905"/>
      <c r="EYW1" s="905"/>
      <c r="EYX1" s="905"/>
      <c r="EYY1" s="905"/>
      <c r="EYZ1" s="905"/>
      <c r="EZA1" s="905"/>
      <c r="EZB1" s="905"/>
      <c r="EZC1" s="905"/>
      <c r="EZD1" s="905"/>
      <c r="EZE1" s="905"/>
      <c r="EZF1" s="905"/>
      <c r="EZG1" s="905"/>
      <c r="EZH1" s="905"/>
      <c r="EZI1" s="905"/>
      <c r="EZJ1" s="905"/>
      <c r="EZK1" s="905"/>
      <c r="EZL1" s="905"/>
      <c r="EZM1" s="905"/>
      <c r="EZN1" s="905"/>
      <c r="EZO1" s="905"/>
      <c r="EZP1" s="905"/>
      <c r="EZQ1" s="905"/>
      <c r="EZR1" s="905"/>
      <c r="EZS1" s="905"/>
      <c r="EZT1" s="905"/>
      <c r="EZU1" s="905"/>
      <c r="EZV1" s="905"/>
      <c r="EZW1" s="905"/>
      <c r="EZX1" s="905"/>
      <c r="EZY1" s="905"/>
      <c r="EZZ1" s="905"/>
      <c r="FAA1" s="905"/>
      <c r="FAB1" s="905"/>
      <c r="FAC1" s="905"/>
      <c r="FAD1" s="905"/>
      <c r="FAE1" s="905"/>
      <c r="FAF1" s="905"/>
      <c r="FAG1" s="905"/>
      <c r="FAH1" s="905"/>
      <c r="FAI1" s="905"/>
      <c r="FAJ1" s="905"/>
      <c r="FAK1" s="905"/>
      <c r="FAL1" s="905"/>
      <c r="FAM1" s="905"/>
      <c r="FAN1" s="905"/>
      <c r="FAO1" s="905"/>
      <c r="FAP1" s="905"/>
      <c r="FAQ1" s="905"/>
      <c r="FAR1" s="905"/>
      <c r="FAS1" s="905"/>
      <c r="FAT1" s="905"/>
      <c r="FAU1" s="905"/>
      <c r="FAV1" s="905"/>
      <c r="FAW1" s="905"/>
      <c r="FAX1" s="905"/>
      <c r="FAY1" s="905"/>
      <c r="FAZ1" s="905"/>
      <c r="FBA1" s="905"/>
      <c r="FBB1" s="905"/>
      <c r="FBC1" s="905"/>
      <c r="FBD1" s="905"/>
      <c r="FBE1" s="905"/>
      <c r="FBF1" s="905"/>
      <c r="FBG1" s="905"/>
      <c r="FBH1" s="905"/>
      <c r="FBI1" s="905"/>
      <c r="FBJ1" s="905"/>
      <c r="FBK1" s="905"/>
      <c r="FBL1" s="905"/>
      <c r="FBM1" s="905"/>
      <c r="FBN1" s="905"/>
      <c r="FBO1" s="905"/>
      <c r="FBP1" s="905"/>
      <c r="FBQ1" s="905"/>
      <c r="FBR1" s="905"/>
      <c r="FBS1" s="905"/>
      <c r="FBT1" s="905"/>
      <c r="FBU1" s="905"/>
      <c r="FBV1" s="905"/>
      <c r="FBW1" s="905"/>
      <c r="FBX1" s="905"/>
      <c r="FBY1" s="905"/>
      <c r="FBZ1" s="905"/>
      <c r="FCA1" s="905"/>
      <c r="FCB1" s="905"/>
      <c r="FCC1" s="905"/>
      <c r="FCD1" s="905"/>
      <c r="FCE1" s="905"/>
      <c r="FCF1" s="905"/>
      <c r="FCG1" s="905"/>
      <c r="FCH1" s="905"/>
      <c r="FCI1" s="905"/>
      <c r="FCJ1" s="905"/>
      <c r="FCK1" s="905"/>
      <c r="FCL1" s="905"/>
      <c r="FCM1" s="905"/>
      <c r="FCN1" s="905"/>
      <c r="FCO1" s="905"/>
      <c r="FCP1" s="905"/>
      <c r="FCQ1" s="905"/>
      <c r="FCR1" s="905"/>
      <c r="FCS1" s="905"/>
      <c r="FCT1" s="905"/>
      <c r="FCU1" s="905"/>
      <c r="FCV1" s="905"/>
      <c r="FCW1" s="905"/>
      <c r="FCX1" s="905"/>
      <c r="FCY1" s="905"/>
      <c r="FCZ1" s="905"/>
      <c r="FDA1" s="905"/>
      <c r="FDB1" s="905"/>
      <c r="FDC1" s="905"/>
      <c r="FDD1" s="905"/>
      <c r="FDE1" s="905"/>
      <c r="FDF1" s="905"/>
      <c r="FDG1" s="905"/>
      <c r="FDH1" s="905"/>
      <c r="FDI1" s="905"/>
      <c r="FDJ1" s="905"/>
      <c r="FDK1" s="905"/>
      <c r="FDL1" s="905"/>
      <c r="FDM1" s="905"/>
      <c r="FDN1" s="905"/>
      <c r="FDO1" s="905"/>
      <c r="FDP1" s="905"/>
      <c r="FDQ1" s="905"/>
      <c r="FDR1" s="905"/>
      <c r="FDS1" s="905"/>
      <c r="FDT1" s="905"/>
      <c r="FDU1" s="905"/>
      <c r="FDV1" s="905"/>
      <c r="FDW1" s="905"/>
      <c r="FDX1" s="905"/>
      <c r="FDY1" s="905"/>
      <c r="FDZ1" s="905"/>
      <c r="FEA1" s="905"/>
      <c r="FEB1" s="905"/>
      <c r="FEC1" s="905"/>
      <c r="FED1" s="905"/>
      <c r="FEE1" s="905"/>
      <c r="FEF1" s="905"/>
      <c r="FEG1" s="905"/>
      <c r="FEH1" s="905"/>
      <c r="FEI1" s="905"/>
      <c r="FEJ1" s="905"/>
      <c r="FEK1" s="905"/>
      <c r="FEL1" s="905"/>
      <c r="FEM1" s="905"/>
      <c r="FEN1" s="905"/>
      <c r="FEO1" s="905"/>
      <c r="FEP1" s="905"/>
      <c r="FEQ1" s="905"/>
      <c r="FER1" s="905"/>
      <c r="FES1" s="905"/>
      <c r="FET1" s="905"/>
      <c r="FEU1" s="905"/>
      <c r="FEV1" s="905"/>
      <c r="FEW1" s="905"/>
      <c r="FEX1" s="905"/>
      <c r="FEY1" s="905"/>
      <c r="FEZ1" s="905"/>
      <c r="FFA1" s="905"/>
      <c r="FFB1" s="905"/>
      <c r="FFC1" s="905"/>
      <c r="FFD1" s="905"/>
      <c r="FFE1" s="905"/>
      <c r="FFF1" s="905"/>
      <c r="FFG1" s="905"/>
      <c r="FFH1" s="905"/>
      <c r="FFI1" s="905"/>
      <c r="FFJ1" s="905"/>
      <c r="FFK1" s="905"/>
      <c r="FFL1" s="905"/>
      <c r="FFM1" s="905"/>
      <c r="FFN1" s="905"/>
      <c r="FFO1" s="905"/>
      <c r="FFP1" s="905"/>
      <c r="FFQ1" s="905"/>
      <c r="FFR1" s="905"/>
      <c r="FFS1" s="905"/>
      <c r="FFT1" s="905"/>
      <c r="FFU1" s="905"/>
      <c r="FFV1" s="905"/>
      <c r="FFW1" s="905"/>
      <c r="FFX1" s="905"/>
      <c r="FFY1" s="905"/>
      <c r="FFZ1" s="905"/>
      <c r="FGA1" s="905"/>
      <c r="FGB1" s="905"/>
      <c r="FGC1" s="905"/>
      <c r="FGD1" s="905"/>
      <c r="FGE1" s="905"/>
      <c r="FGF1" s="905"/>
      <c r="FGG1" s="905"/>
      <c r="FGH1" s="905"/>
      <c r="FGI1" s="905"/>
      <c r="FGJ1" s="905"/>
      <c r="FGK1" s="905"/>
      <c r="FGL1" s="905"/>
      <c r="FGM1" s="905"/>
      <c r="FGN1" s="905"/>
      <c r="FGO1" s="905"/>
      <c r="FGP1" s="905"/>
      <c r="FGQ1" s="905"/>
      <c r="FGR1" s="905"/>
      <c r="FGS1" s="905"/>
      <c r="FGT1" s="905"/>
      <c r="FGU1" s="905"/>
      <c r="FGV1" s="905"/>
      <c r="FGW1" s="905"/>
      <c r="FGX1" s="905"/>
      <c r="FGY1" s="905"/>
      <c r="FGZ1" s="905"/>
      <c r="FHA1" s="905"/>
      <c r="FHB1" s="905"/>
      <c r="FHC1" s="905"/>
      <c r="FHD1" s="905"/>
      <c r="FHE1" s="905"/>
      <c r="FHF1" s="905"/>
      <c r="FHG1" s="905"/>
      <c r="FHH1" s="905"/>
      <c r="FHI1" s="905"/>
      <c r="FHJ1" s="905"/>
      <c r="FHK1" s="905"/>
      <c r="FHL1" s="905"/>
      <c r="FHM1" s="905"/>
      <c r="FHN1" s="905"/>
      <c r="FHO1" s="905"/>
      <c r="FHP1" s="905"/>
      <c r="FHQ1" s="905"/>
      <c r="FHR1" s="905"/>
      <c r="FHS1" s="905"/>
      <c r="FHT1" s="905"/>
      <c r="FHU1" s="905"/>
      <c r="FHV1" s="905"/>
      <c r="FHW1" s="905"/>
      <c r="FHX1" s="905"/>
      <c r="FHY1" s="905"/>
      <c r="FHZ1" s="905"/>
      <c r="FIA1" s="905"/>
      <c r="FIB1" s="905"/>
      <c r="FIC1" s="905"/>
      <c r="FID1" s="905"/>
      <c r="FIE1" s="905"/>
      <c r="FIF1" s="905"/>
      <c r="FIG1" s="905"/>
      <c r="FIH1" s="905"/>
      <c r="FII1" s="905"/>
      <c r="FIJ1" s="905"/>
      <c r="FIK1" s="905"/>
      <c r="FIL1" s="905"/>
      <c r="FIM1" s="905"/>
      <c r="FIN1" s="905"/>
      <c r="FIO1" s="905"/>
      <c r="FIP1" s="905"/>
      <c r="FIQ1" s="905"/>
      <c r="FIR1" s="905"/>
      <c r="FIS1" s="905"/>
      <c r="FIT1" s="905"/>
      <c r="FIU1" s="905"/>
      <c r="FIV1" s="905"/>
      <c r="FIW1" s="905"/>
      <c r="FIX1" s="905"/>
      <c r="FIY1" s="905"/>
      <c r="FIZ1" s="905"/>
      <c r="FJA1" s="905"/>
      <c r="FJB1" s="905"/>
      <c r="FJC1" s="905"/>
      <c r="FJD1" s="905"/>
      <c r="FJE1" s="905"/>
      <c r="FJF1" s="905"/>
      <c r="FJG1" s="905"/>
      <c r="FJH1" s="905"/>
      <c r="FJI1" s="905"/>
      <c r="FJJ1" s="905"/>
      <c r="FJK1" s="905"/>
      <c r="FJL1" s="905"/>
      <c r="FJM1" s="905"/>
      <c r="FJN1" s="905"/>
      <c r="FJO1" s="905"/>
      <c r="FJP1" s="905"/>
      <c r="FJQ1" s="905"/>
      <c r="FJR1" s="905"/>
      <c r="FJS1" s="905"/>
      <c r="FJT1" s="905"/>
      <c r="FJU1" s="905"/>
      <c r="FJV1" s="905"/>
      <c r="FJW1" s="905"/>
      <c r="FJX1" s="905"/>
      <c r="FJY1" s="905"/>
      <c r="FJZ1" s="905"/>
      <c r="FKA1" s="905"/>
      <c r="FKB1" s="905"/>
      <c r="FKC1" s="905"/>
      <c r="FKD1" s="905"/>
      <c r="FKE1" s="905"/>
      <c r="FKF1" s="905"/>
      <c r="FKG1" s="905"/>
      <c r="FKH1" s="905"/>
      <c r="FKI1" s="905"/>
      <c r="FKJ1" s="905"/>
      <c r="FKK1" s="905"/>
      <c r="FKL1" s="905"/>
      <c r="FKM1" s="905"/>
      <c r="FKN1" s="905"/>
      <c r="FKO1" s="905"/>
      <c r="FKP1" s="905"/>
      <c r="FKQ1" s="905"/>
      <c r="FKR1" s="905"/>
      <c r="FKS1" s="905"/>
      <c r="FKT1" s="905"/>
      <c r="FKU1" s="905"/>
      <c r="FKV1" s="905"/>
      <c r="FKW1" s="905"/>
      <c r="FKX1" s="905"/>
      <c r="FKY1" s="905"/>
      <c r="FKZ1" s="905"/>
      <c r="FLA1" s="905"/>
      <c r="FLB1" s="905"/>
      <c r="FLC1" s="905"/>
      <c r="FLD1" s="905"/>
      <c r="FLE1" s="905"/>
      <c r="FLF1" s="905"/>
      <c r="FLG1" s="905"/>
      <c r="FLH1" s="905"/>
      <c r="FLI1" s="905"/>
      <c r="FLJ1" s="905"/>
      <c r="FLK1" s="905"/>
      <c r="FLL1" s="905"/>
      <c r="FLM1" s="905"/>
      <c r="FLN1" s="905"/>
      <c r="FLO1" s="905"/>
      <c r="FLP1" s="905"/>
      <c r="FLQ1" s="905"/>
      <c r="FLR1" s="905"/>
      <c r="FLS1" s="905"/>
      <c r="FLT1" s="905"/>
      <c r="FLU1" s="905"/>
      <c r="FLV1" s="905"/>
      <c r="FLW1" s="905"/>
      <c r="FLX1" s="905"/>
      <c r="FLY1" s="905"/>
      <c r="FLZ1" s="905"/>
      <c r="FMA1" s="905"/>
      <c r="FMB1" s="905"/>
      <c r="FMC1" s="905"/>
      <c r="FMD1" s="905"/>
      <c r="FME1" s="905"/>
      <c r="FMF1" s="905"/>
      <c r="FMG1" s="905"/>
      <c r="FMH1" s="905"/>
      <c r="FMI1" s="905"/>
      <c r="FMJ1" s="905"/>
      <c r="FMK1" s="905"/>
      <c r="FML1" s="905"/>
      <c r="FMM1" s="905"/>
      <c r="FMN1" s="905"/>
      <c r="FMO1" s="905"/>
      <c r="FMP1" s="905"/>
      <c r="FMQ1" s="905"/>
      <c r="FMR1" s="905"/>
      <c r="FMS1" s="905"/>
      <c r="FMT1" s="905"/>
      <c r="FMU1" s="905"/>
      <c r="FMV1" s="905"/>
      <c r="FMW1" s="905"/>
      <c r="FMX1" s="905"/>
      <c r="FMY1" s="905"/>
      <c r="FMZ1" s="905"/>
      <c r="FNA1" s="905"/>
      <c r="FNB1" s="905"/>
      <c r="FNC1" s="905"/>
      <c r="FND1" s="905"/>
      <c r="FNE1" s="905"/>
      <c r="FNF1" s="905"/>
      <c r="FNG1" s="905"/>
      <c r="FNH1" s="905"/>
      <c r="FNI1" s="905"/>
      <c r="FNJ1" s="905"/>
      <c r="FNK1" s="905"/>
      <c r="FNL1" s="905"/>
      <c r="FNM1" s="905"/>
      <c r="FNN1" s="905"/>
      <c r="FNO1" s="905"/>
      <c r="FNP1" s="905"/>
      <c r="FNQ1" s="905"/>
      <c r="FNR1" s="905"/>
      <c r="FNS1" s="905"/>
      <c r="FNT1" s="905"/>
      <c r="FNU1" s="905"/>
      <c r="FNV1" s="905"/>
      <c r="FNW1" s="905"/>
      <c r="FNX1" s="905"/>
      <c r="FNY1" s="905"/>
      <c r="FNZ1" s="905"/>
      <c r="FOA1" s="905"/>
      <c r="FOB1" s="905"/>
      <c r="FOC1" s="905"/>
      <c r="FOD1" s="905"/>
      <c r="FOE1" s="905"/>
      <c r="FOF1" s="905"/>
      <c r="FOG1" s="905"/>
      <c r="FOH1" s="905"/>
      <c r="FOI1" s="905"/>
      <c r="FOJ1" s="905"/>
      <c r="FOK1" s="905"/>
      <c r="FOL1" s="905"/>
      <c r="FOM1" s="905"/>
      <c r="FON1" s="905"/>
      <c r="FOO1" s="905"/>
      <c r="FOP1" s="905"/>
      <c r="FOQ1" s="905"/>
      <c r="FOR1" s="905"/>
      <c r="FOS1" s="905"/>
      <c r="FOT1" s="905"/>
      <c r="FOU1" s="905"/>
      <c r="FOV1" s="905"/>
      <c r="FOW1" s="905"/>
      <c r="FOX1" s="905"/>
      <c r="FOY1" s="905"/>
      <c r="FOZ1" s="905"/>
      <c r="FPA1" s="905"/>
      <c r="FPB1" s="905"/>
      <c r="FPC1" s="905"/>
      <c r="FPD1" s="905"/>
      <c r="FPE1" s="905"/>
      <c r="FPF1" s="905"/>
      <c r="FPG1" s="905"/>
      <c r="FPH1" s="905"/>
      <c r="FPI1" s="905"/>
      <c r="FPJ1" s="905"/>
      <c r="FPK1" s="905"/>
      <c r="FPL1" s="905"/>
      <c r="FPM1" s="905"/>
      <c r="FPN1" s="905"/>
      <c r="FPO1" s="905"/>
      <c r="FPP1" s="905"/>
      <c r="FPQ1" s="905"/>
      <c r="FPR1" s="905"/>
      <c r="FPS1" s="905"/>
      <c r="FPT1" s="905"/>
      <c r="FPU1" s="905"/>
      <c r="FPV1" s="905"/>
      <c r="FPW1" s="905"/>
      <c r="FPX1" s="905"/>
      <c r="FPY1" s="905"/>
      <c r="FPZ1" s="905"/>
      <c r="FQA1" s="905"/>
      <c r="FQB1" s="905"/>
      <c r="FQC1" s="905"/>
      <c r="FQD1" s="905"/>
      <c r="FQE1" s="905"/>
      <c r="FQF1" s="905"/>
      <c r="FQG1" s="905"/>
      <c r="FQH1" s="905"/>
      <c r="FQI1" s="905"/>
      <c r="FQJ1" s="905"/>
      <c r="FQK1" s="905"/>
      <c r="FQL1" s="905"/>
      <c r="FQM1" s="905"/>
      <c r="FQN1" s="905"/>
      <c r="FQO1" s="905"/>
      <c r="FQP1" s="905"/>
      <c r="FQQ1" s="905"/>
      <c r="FQR1" s="905"/>
      <c r="FQS1" s="905"/>
      <c r="FQT1" s="905"/>
      <c r="FQU1" s="905"/>
      <c r="FQV1" s="905"/>
      <c r="FQW1" s="905"/>
      <c r="FQX1" s="905"/>
      <c r="FQY1" s="905"/>
      <c r="FQZ1" s="905"/>
      <c r="FRA1" s="905"/>
      <c r="FRB1" s="905"/>
      <c r="FRC1" s="905"/>
      <c r="FRD1" s="905"/>
      <c r="FRE1" s="905"/>
      <c r="FRF1" s="905"/>
      <c r="FRG1" s="905"/>
      <c r="FRH1" s="905"/>
      <c r="FRI1" s="905"/>
      <c r="FRJ1" s="905"/>
      <c r="FRK1" s="905"/>
      <c r="FRL1" s="905"/>
      <c r="FRM1" s="905"/>
      <c r="FRN1" s="905"/>
      <c r="FRO1" s="905"/>
      <c r="FRP1" s="905"/>
      <c r="FRQ1" s="905"/>
      <c r="FRR1" s="905"/>
      <c r="FRS1" s="905"/>
      <c r="FRT1" s="905"/>
      <c r="FRU1" s="905"/>
      <c r="FRV1" s="905"/>
      <c r="FRW1" s="905"/>
      <c r="FRX1" s="905"/>
      <c r="FRY1" s="905"/>
      <c r="FRZ1" s="905"/>
      <c r="FSA1" s="905"/>
      <c r="FSB1" s="905"/>
      <c r="FSC1" s="905"/>
      <c r="FSD1" s="905"/>
      <c r="FSE1" s="905"/>
      <c r="FSF1" s="905"/>
      <c r="FSG1" s="905"/>
      <c r="FSH1" s="905"/>
      <c r="FSI1" s="905"/>
      <c r="FSJ1" s="905"/>
      <c r="FSK1" s="905"/>
      <c r="FSL1" s="905"/>
      <c r="FSM1" s="905"/>
      <c r="FSN1" s="905"/>
      <c r="FSO1" s="905"/>
      <c r="FSP1" s="905"/>
      <c r="FSQ1" s="905"/>
      <c r="FSR1" s="905"/>
      <c r="FSS1" s="905"/>
      <c r="FST1" s="905"/>
      <c r="FSU1" s="905"/>
      <c r="FSV1" s="905"/>
      <c r="FSW1" s="905"/>
      <c r="FSX1" s="905"/>
      <c r="FSY1" s="905"/>
      <c r="FSZ1" s="905"/>
      <c r="FTA1" s="905"/>
      <c r="FTB1" s="905"/>
      <c r="FTC1" s="905"/>
      <c r="FTD1" s="905"/>
      <c r="FTE1" s="905"/>
      <c r="FTF1" s="905"/>
      <c r="FTG1" s="905"/>
      <c r="FTH1" s="905"/>
      <c r="FTI1" s="905"/>
      <c r="FTJ1" s="905"/>
      <c r="FTK1" s="905"/>
      <c r="FTL1" s="905"/>
      <c r="FTM1" s="905"/>
      <c r="FTN1" s="905"/>
      <c r="FTO1" s="905"/>
      <c r="FTP1" s="905"/>
      <c r="FTQ1" s="905"/>
      <c r="FTR1" s="905"/>
      <c r="FTS1" s="905"/>
      <c r="FTT1" s="905"/>
      <c r="FTU1" s="905"/>
      <c r="FTV1" s="905"/>
      <c r="FTW1" s="905"/>
      <c r="FTX1" s="905"/>
      <c r="FTY1" s="905"/>
      <c r="FTZ1" s="905"/>
      <c r="FUA1" s="905"/>
      <c r="FUB1" s="905"/>
      <c r="FUC1" s="905"/>
      <c r="FUD1" s="905"/>
      <c r="FUE1" s="905"/>
      <c r="FUF1" s="905"/>
      <c r="FUG1" s="905"/>
      <c r="FUH1" s="905"/>
      <c r="FUI1" s="905"/>
      <c r="FUJ1" s="905"/>
      <c r="FUK1" s="905"/>
      <c r="FUL1" s="905"/>
      <c r="FUM1" s="905"/>
      <c r="FUN1" s="905"/>
      <c r="FUO1" s="905"/>
      <c r="FUP1" s="905"/>
      <c r="FUQ1" s="905"/>
      <c r="FUR1" s="905"/>
      <c r="FUS1" s="905"/>
      <c r="FUT1" s="905"/>
      <c r="FUU1" s="905"/>
      <c r="FUV1" s="905"/>
      <c r="FUW1" s="905"/>
      <c r="FUX1" s="905"/>
      <c r="FUY1" s="905"/>
      <c r="FUZ1" s="905"/>
      <c r="FVA1" s="905"/>
      <c r="FVB1" s="905"/>
      <c r="FVC1" s="905"/>
      <c r="FVD1" s="905"/>
      <c r="FVE1" s="905"/>
      <c r="FVF1" s="905"/>
      <c r="FVG1" s="905"/>
      <c r="FVH1" s="905"/>
      <c r="FVI1" s="905"/>
      <c r="FVJ1" s="905"/>
      <c r="FVK1" s="905"/>
      <c r="FVL1" s="905"/>
      <c r="FVM1" s="905"/>
      <c r="FVN1" s="905"/>
      <c r="FVO1" s="905"/>
      <c r="FVP1" s="905"/>
      <c r="FVQ1" s="905"/>
      <c r="FVR1" s="905"/>
      <c r="FVS1" s="905"/>
      <c r="FVT1" s="905"/>
      <c r="FVU1" s="905"/>
      <c r="FVV1" s="905"/>
      <c r="FVW1" s="905"/>
      <c r="FVX1" s="905"/>
      <c r="FVY1" s="905"/>
      <c r="FVZ1" s="905"/>
      <c r="FWA1" s="905"/>
      <c r="FWB1" s="905"/>
      <c r="FWC1" s="905"/>
      <c r="FWD1" s="905"/>
      <c r="FWE1" s="905"/>
      <c r="FWF1" s="905"/>
      <c r="FWG1" s="905"/>
      <c r="FWH1" s="905"/>
      <c r="FWI1" s="905"/>
      <c r="FWJ1" s="905"/>
      <c r="FWK1" s="905"/>
      <c r="FWL1" s="905"/>
      <c r="FWM1" s="905"/>
      <c r="FWN1" s="905"/>
      <c r="FWO1" s="905"/>
      <c r="FWP1" s="905"/>
      <c r="FWQ1" s="905"/>
      <c r="FWR1" s="905"/>
      <c r="FWS1" s="905"/>
      <c r="FWT1" s="905"/>
      <c r="FWU1" s="905"/>
      <c r="FWV1" s="905"/>
      <c r="FWW1" s="905"/>
      <c r="FWX1" s="905"/>
      <c r="FWY1" s="905"/>
      <c r="FWZ1" s="905"/>
      <c r="FXA1" s="905"/>
      <c r="FXB1" s="905"/>
      <c r="FXC1" s="905"/>
      <c r="FXD1" s="905"/>
      <c r="FXE1" s="905"/>
      <c r="FXF1" s="905"/>
      <c r="FXG1" s="905"/>
      <c r="FXH1" s="905"/>
      <c r="FXI1" s="905"/>
      <c r="FXJ1" s="905"/>
      <c r="FXK1" s="905"/>
      <c r="FXL1" s="905"/>
      <c r="FXM1" s="905"/>
      <c r="FXN1" s="905"/>
      <c r="FXO1" s="905"/>
      <c r="FXP1" s="905"/>
      <c r="FXQ1" s="905"/>
      <c r="FXR1" s="905"/>
      <c r="FXS1" s="905"/>
      <c r="FXT1" s="905"/>
      <c r="FXU1" s="905"/>
      <c r="FXV1" s="905"/>
      <c r="FXW1" s="905"/>
      <c r="FXX1" s="905"/>
      <c r="FXY1" s="905"/>
      <c r="FXZ1" s="905"/>
      <c r="FYA1" s="905"/>
      <c r="FYB1" s="905"/>
      <c r="FYC1" s="905"/>
      <c r="FYD1" s="905"/>
      <c r="FYE1" s="905"/>
      <c r="FYF1" s="905"/>
      <c r="FYG1" s="905"/>
      <c r="FYH1" s="905"/>
      <c r="FYI1" s="905"/>
      <c r="FYJ1" s="905"/>
      <c r="FYK1" s="905"/>
      <c r="FYL1" s="905"/>
      <c r="FYM1" s="905"/>
      <c r="FYN1" s="905"/>
      <c r="FYO1" s="905"/>
      <c r="FYP1" s="905"/>
      <c r="FYQ1" s="905"/>
      <c r="FYR1" s="905"/>
      <c r="FYS1" s="905"/>
      <c r="FYT1" s="905"/>
      <c r="FYU1" s="905"/>
      <c r="FYV1" s="905"/>
      <c r="FYW1" s="905"/>
      <c r="FYX1" s="905"/>
      <c r="FYY1" s="905"/>
      <c r="FYZ1" s="905"/>
      <c r="FZA1" s="905"/>
      <c r="FZB1" s="905"/>
      <c r="FZC1" s="905"/>
      <c r="FZD1" s="905"/>
      <c r="FZE1" s="905"/>
      <c r="FZF1" s="905"/>
      <c r="FZG1" s="905"/>
      <c r="FZH1" s="905"/>
      <c r="FZI1" s="905"/>
      <c r="FZJ1" s="905"/>
      <c r="FZK1" s="905"/>
      <c r="FZL1" s="905"/>
      <c r="FZM1" s="905"/>
      <c r="FZN1" s="905"/>
      <c r="FZO1" s="905"/>
      <c r="FZP1" s="905"/>
      <c r="FZQ1" s="905"/>
      <c r="FZR1" s="905"/>
      <c r="FZS1" s="905"/>
      <c r="FZT1" s="905"/>
      <c r="FZU1" s="905"/>
      <c r="FZV1" s="905"/>
      <c r="FZW1" s="905"/>
      <c r="FZX1" s="905"/>
      <c r="FZY1" s="905"/>
      <c r="FZZ1" s="905"/>
      <c r="GAA1" s="905"/>
      <c r="GAB1" s="905"/>
      <c r="GAC1" s="905"/>
      <c r="GAD1" s="905"/>
      <c r="GAE1" s="905"/>
      <c r="GAF1" s="905"/>
      <c r="GAG1" s="905"/>
      <c r="GAH1" s="905"/>
      <c r="GAI1" s="905"/>
      <c r="GAJ1" s="905"/>
      <c r="GAK1" s="905"/>
      <c r="GAL1" s="905"/>
      <c r="GAM1" s="905"/>
      <c r="GAN1" s="905"/>
      <c r="GAO1" s="905"/>
      <c r="GAP1" s="905"/>
      <c r="GAQ1" s="905"/>
      <c r="GAR1" s="905"/>
      <c r="GAS1" s="905"/>
      <c r="GAT1" s="905"/>
      <c r="GAU1" s="905"/>
      <c r="GAV1" s="905"/>
      <c r="GAW1" s="905"/>
      <c r="GAX1" s="905"/>
      <c r="GAY1" s="905"/>
      <c r="GAZ1" s="905"/>
      <c r="GBA1" s="905"/>
      <c r="GBB1" s="905"/>
      <c r="GBC1" s="905"/>
      <c r="GBD1" s="905"/>
      <c r="GBE1" s="905"/>
      <c r="GBF1" s="905"/>
      <c r="GBG1" s="905"/>
      <c r="GBH1" s="905"/>
      <c r="GBI1" s="905"/>
      <c r="GBJ1" s="905"/>
      <c r="GBK1" s="905"/>
      <c r="GBL1" s="905"/>
      <c r="GBM1" s="905"/>
      <c r="GBN1" s="905"/>
      <c r="GBO1" s="905"/>
      <c r="GBP1" s="905"/>
      <c r="GBQ1" s="905"/>
      <c r="GBR1" s="905"/>
      <c r="GBS1" s="905"/>
      <c r="GBT1" s="905"/>
      <c r="GBU1" s="905"/>
      <c r="GBV1" s="905"/>
      <c r="GBW1" s="905"/>
      <c r="GBX1" s="905"/>
      <c r="GBY1" s="905"/>
      <c r="GBZ1" s="905"/>
      <c r="GCA1" s="905"/>
      <c r="GCB1" s="905"/>
      <c r="GCC1" s="905"/>
      <c r="GCD1" s="905"/>
      <c r="GCE1" s="905"/>
      <c r="GCF1" s="905"/>
      <c r="GCG1" s="905"/>
      <c r="GCH1" s="905"/>
      <c r="GCI1" s="905"/>
      <c r="GCJ1" s="905"/>
      <c r="GCK1" s="905"/>
      <c r="GCL1" s="905"/>
      <c r="GCM1" s="905"/>
      <c r="GCN1" s="905"/>
      <c r="GCO1" s="905"/>
      <c r="GCP1" s="905"/>
      <c r="GCQ1" s="905"/>
      <c r="GCR1" s="905"/>
      <c r="GCS1" s="905"/>
      <c r="GCT1" s="905"/>
      <c r="GCU1" s="905"/>
      <c r="GCV1" s="905"/>
      <c r="GCW1" s="905"/>
      <c r="GCX1" s="905"/>
      <c r="GCY1" s="905"/>
      <c r="GCZ1" s="905"/>
      <c r="GDA1" s="905"/>
      <c r="GDB1" s="905"/>
      <c r="GDC1" s="905"/>
      <c r="GDD1" s="905"/>
      <c r="GDE1" s="905"/>
      <c r="GDF1" s="905"/>
      <c r="GDG1" s="905"/>
      <c r="GDH1" s="905"/>
      <c r="GDI1" s="905"/>
      <c r="GDJ1" s="905"/>
      <c r="GDK1" s="905"/>
      <c r="GDL1" s="905"/>
      <c r="GDM1" s="905"/>
      <c r="GDN1" s="905"/>
      <c r="GDO1" s="905"/>
      <c r="GDP1" s="905"/>
      <c r="GDQ1" s="905"/>
      <c r="GDR1" s="905"/>
      <c r="GDS1" s="905"/>
      <c r="GDT1" s="905"/>
      <c r="GDU1" s="905"/>
      <c r="GDV1" s="905"/>
      <c r="GDW1" s="905"/>
      <c r="GDX1" s="905"/>
      <c r="GDY1" s="905"/>
      <c r="GDZ1" s="905"/>
      <c r="GEA1" s="905"/>
      <c r="GEB1" s="905"/>
      <c r="GEC1" s="905"/>
      <c r="GED1" s="905"/>
      <c r="GEE1" s="905"/>
      <c r="GEF1" s="905"/>
      <c r="GEG1" s="905"/>
      <c r="GEH1" s="905"/>
      <c r="GEI1" s="905"/>
      <c r="GEJ1" s="905"/>
      <c r="GEK1" s="905"/>
      <c r="GEL1" s="905"/>
      <c r="GEM1" s="905"/>
      <c r="GEN1" s="905"/>
      <c r="GEO1" s="905"/>
      <c r="GEP1" s="905"/>
      <c r="GEQ1" s="905"/>
      <c r="GER1" s="905"/>
      <c r="GES1" s="905"/>
      <c r="GET1" s="905"/>
      <c r="GEU1" s="905"/>
      <c r="GEV1" s="905"/>
      <c r="GEW1" s="905"/>
      <c r="GEX1" s="905"/>
      <c r="GEY1" s="905"/>
      <c r="GEZ1" s="905"/>
      <c r="GFA1" s="905"/>
      <c r="GFB1" s="905"/>
      <c r="GFC1" s="905"/>
      <c r="GFD1" s="905"/>
      <c r="GFE1" s="905"/>
      <c r="GFF1" s="905"/>
      <c r="GFG1" s="905"/>
      <c r="GFH1" s="905"/>
      <c r="GFI1" s="905"/>
      <c r="GFJ1" s="905"/>
      <c r="GFK1" s="905"/>
      <c r="GFL1" s="905"/>
      <c r="GFM1" s="905"/>
      <c r="GFN1" s="905"/>
      <c r="GFO1" s="905"/>
      <c r="GFP1" s="905"/>
      <c r="GFQ1" s="905"/>
      <c r="GFR1" s="905"/>
      <c r="GFS1" s="905"/>
      <c r="GFT1" s="905"/>
      <c r="GFU1" s="905"/>
      <c r="GFV1" s="905"/>
      <c r="GFW1" s="905"/>
      <c r="GFX1" s="905"/>
      <c r="GFY1" s="905"/>
      <c r="GFZ1" s="905"/>
      <c r="GGA1" s="905"/>
      <c r="GGB1" s="905"/>
      <c r="GGC1" s="905"/>
      <c r="GGD1" s="905"/>
      <c r="GGE1" s="905"/>
      <c r="GGF1" s="905"/>
      <c r="GGG1" s="905"/>
      <c r="GGH1" s="905"/>
      <c r="GGI1" s="905"/>
      <c r="GGJ1" s="905"/>
      <c r="GGK1" s="905"/>
      <c r="GGL1" s="905"/>
      <c r="GGM1" s="905"/>
      <c r="GGN1" s="905"/>
      <c r="GGO1" s="905"/>
      <c r="GGP1" s="905"/>
      <c r="GGQ1" s="905"/>
      <c r="GGR1" s="905"/>
      <c r="GGS1" s="905"/>
      <c r="GGT1" s="905"/>
      <c r="GGU1" s="905"/>
      <c r="GGV1" s="905"/>
      <c r="GGW1" s="905"/>
      <c r="GGX1" s="905"/>
      <c r="GGY1" s="905"/>
      <c r="GGZ1" s="905"/>
      <c r="GHA1" s="905"/>
      <c r="GHB1" s="905"/>
      <c r="GHC1" s="905"/>
      <c r="GHD1" s="905"/>
      <c r="GHE1" s="905"/>
      <c r="GHF1" s="905"/>
      <c r="GHG1" s="905"/>
      <c r="GHH1" s="905"/>
      <c r="GHI1" s="905"/>
      <c r="GHJ1" s="905"/>
      <c r="GHK1" s="905"/>
      <c r="GHL1" s="905"/>
      <c r="GHM1" s="905"/>
      <c r="GHN1" s="905"/>
      <c r="GHO1" s="905"/>
      <c r="GHP1" s="905"/>
      <c r="GHQ1" s="905"/>
      <c r="GHR1" s="905"/>
      <c r="GHS1" s="905"/>
      <c r="GHT1" s="905"/>
      <c r="GHU1" s="905"/>
      <c r="GHV1" s="905"/>
      <c r="GHW1" s="905"/>
      <c r="GHX1" s="905"/>
      <c r="GHY1" s="905"/>
      <c r="GHZ1" s="905"/>
      <c r="GIA1" s="905"/>
      <c r="GIB1" s="905"/>
      <c r="GIC1" s="905"/>
      <c r="GID1" s="905"/>
      <c r="GIE1" s="905"/>
      <c r="GIF1" s="905"/>
      <c r="GIG1" s="905"/>
      <c r="GIH1" s="905"/>
      <c r="GII1" s="905"/>
      <c r="GIJ1" s="905"/>
      <c r="GIK1" s="905"/>
      <c r="GIL1" s="905"/>
      <c r="GIM1" s="905"/>
      <c r="GIN1" s="905"/>
      <c r="GIO1" s="905"/>
      <c r="GIP1" s="905"/>
      <c r="GIQ1" s="905"/>
      <c r="GIR1" s="905"/>
      <c r="GIS1" s="905"/>
      <c r="GIT1" s="905"/>
      <c r="GIU1" s="905"/>
      <c r="GIV1" s="905"/>
      <c r="GIW1" s="905"/>
      <c r="GIX1" s="905"/>
      <c r="GIY1" s="905"/>
      <c r="GIZ1" s="905"/>
      <c r="GJA1" s="905"/>
      <c r="GJB1" s="905"/>
      <c r="GJC1" s="905"/>
      <c r="GJD1" s="905"/>
      <c r="GJE1" s="905"/>
      <c r="GJF1" s="905"/>
      <c r="GJG1" s="905"/>
      <c r="GJH1" s="905"/>
      <c r="GJI1" s="905"/>
      <c r="GJJ1" s="905"/>
      <c r="GJK1" s="905"/>
      <c r="GJL1" s="905"/>
      <c r="GJM1" s="905"/>
      <c r="GJN1" s="905"/>
      <c r="GJO1" s="905"/>
      <c r="GJP1" s="905"/>
      <c r="GJQ1" s="905"/>
      <c r="GJR1" s="905"/>
      <c r="GJS1" s="905"/>
      <c r="GJT1" s="905"/>
      <c r="GJU1" s="905"/>
      <c r="GJV1" s="905"/>
      <c r="GJW1" s="905"/>
      <c r="GJX1" s="905"/>
      <c r="GJY1" s="905"/>
      <c r="GJZ1" s="905"/>
      <c r="GKA1" s="905"/>
      <c r="GKB1" s="905"/>
      <c r="GKC1" s="905"/>
      <c r="GKD1" s="905"/>
      <c r="GKE1" s="905"/>
      <c r="GKF1" s="905"/>
      <c r="GKG1" s="905"/>
      <c r="GKH1" s="905"/>
      <c r="GKI1" s="905"/>
      <c r="GKJ1" s="905"/>
      <c r="GKK1" s="905"/>
      <c r="GKL1" s="905"/>
      <c r="GKM1" s="905"/>
      <c r="GKN1" s="905"/>
      <c r="GKO1" s="905"/>
      <c r="GKP1" s="905"/>
      <c r="GKQ1" s="905"/>
      <c r="GKR1" s="905"/>
      <c r="GKS1" s="905"/>
      <c r="GKT1" s="905"/>
      <c r="GKU1" s="905"/>
      <c r="GKV1" s="905"/>
      <c r="GKW1" s="905"/>
      <c r="GKX1" s="905"/>
      <c r="GKY1" s="905"/>
      <c r="GKZ1" s="905"/>
      <c r="GLA1" s="905"/>
      <c r="GLB1" s="905"/>
      <c r="GLC1" s="905"/>
      <c r="GLD1" s="905"/>
      <c r="GLE1" s="905"/>
      <c r="GLF1" s="905"/>
      <c r="GLG1" s="905"/>
      <c r="GLH1" s="905"/>
      <c r="GLI1" s="905"/>
      <c r="GLJ1" s="905"/>
      <c r="GLK1" s="905"/>
      <c r="GLL1" s="905"/>
      <c r="GLM1" s="905"/>
      <c r="GLN1" s="905"/>
      <c r="GLO1" s="905"/>
      <c r="GLP1" s="905"/>
      <c r="GLQ1" s="905"/>
      <c r="GLR1" s="905"/>
      <c r="GLS1" s="905"/>
      <c r="GLT1" s="905"/>
      <c r="GLU1" s="905"/>
      <c r="GLV1" s="905"/>
      <c r="GLW1" s="905"/>
      <c r="GLX1" s="905"/>
      <c r="GLY1" s="905"/>
      <c r="GLZ1" s="905"/>
      <c r="GMA1" s="905"/>
      <c r="GMB1" s="905"/>
      <c r="GMC1" s="905"/>
      <c r="GMD1" s="905"/>
      <c r="GME1" s="905"/>
      <c r="GMF1" s="905"/>
      <c r="GMG1" s="905"/>
      <c r="GMH1" s="905"/>
      <c r="GMI1" s="905"/>
      <c r="GMJ1" s="905"/>
      <c r="GMK1" s="905"/>
      <c r="GML1" s="905"/>
      <c r="GMM1" s="905"/>
      <c r="GMN1" s="905"/>
      <c r="GMO1" s="905"/>
      <c r="GMP1" s="905"/>
      <c r="GMQ1" s="905"/>
      <c r="GMR1" s="905"/>
      <c r="GMS1" s="905"/>
      <c r="GMT1" s="905"/>
      <c r="GMU1" s="905"/>
      <c r="GMV1" s="905"/>
      <c r="GMW1" s="905"/>
      <c r="GMX1" s="905"/>
      <c r="GMY1" s="905"/>
      <c r="GMZ1" s="905"/>
      <c r="GNA1" s="905"/>
      <c r="GNB1" s="905"/>
      <c r="GNC1" s="905"/>
      <c r="GND1" s="905"/>
      <c r="GNE1" s="905"/>
      <c r="GNF1" s="905"/>
      <c r="GNG1" s="905"/>
      <c r="GNH1" s="905"/>
      <c r="GNI1" s="905"/>
      <c r="GNJ1" s="905"/>
      <c r="GNK1" s="905"/>
      <c r="GNL1" s="905"/>
      <c r="GNM1" s="905"/>
      <c r="GNN1" s="905"/>
      <c r="GNO1" s="905"/>
      <c r="GNP1" s="905"/>
      <c r="GNQ1" s="905"/>
      <c r="GNR1" s="905"/>
      <c r="GNS1" s="905"/>
      <c r="GNT1" s="905"/>
      <c r="GNU1" s="905"/>
      <c r="GNV1" s="905"/>
      <c r="GNW1" s="905"/>
      <c r="GNX1" s="905"/>
      <c r="GNY1" s="905"/>
      <c r="GNZ1" s="905"/>
      <c r="GOA1" s="905"/>
      <c r="GOB1" s="905"/>
      <c r="GOC1" s="905"/>
      <c r="GOD1" s="905"/>
      <c r="GOE1" s="905"/>
      <c r="GOF1" s="905"/>
      <c r="GOG1" s="905"/>
      <c r="GOH1" s="905"/>
      <c r="GOI1" s="905"/>
      <c r="GOJ1" s="905"/>
      <c r="GOK1" s="905"/>
      <c r="GOL1" s="905"/>
      <c r="GOM1" s="905"/>
      <c r="GON1" s="905"/>
      <c r="GOO1" s="905"/>
      <c r="GOP1" s="905"/>
      <c r="GOQ1" s="905"/>
      <c r="GOR1" s="905"/>
      <c r="GOS1" s="905"/>
      <c r="GOT1" s="905"/>
      <c r="GOU1" s="905"/>
      <c r="GOV1" s="905"/>
      <c r="GOW1" s="905"/>
      <c r="GOX1" s="905"/>
      <c r="GOY1" s="905"/>
      <c r="GOZ1" s="905"/>
      <c r="GPA1" s="905"/>
      <c r="GPB1" s="905"/>
      <c r="GPC1" s="905"/>
      <c r="GPD1" s="905"/>
      <c r="GPE1" s="905"/>
      <c r="GPF1" s="905"/>
      <c r="GPG1" s="905"/>
      <c r="GPH1" s="905"/>
      <c r="GPI1" s="905"/>
      <c r="GPJ1" s="905"/>
      <c r="GPK1" s="905"/>
      <c r="GPL1" s="905"/>
      <c r="GPM1" s="905"/>
      <c r="GPN1" s="905"/>
      <c r="GPO1" s="905"/>
      <c r="GPP1" s="905"/>
      <c r="GPQ1" s="905"/>
      <c r="GPR1" s="905"/>
      <c r="GPS1" s="905"/>
      <c r="GPT1" s="905"/>
      <c r="GPU1" s="905"/>
      <c r="GPV1" s="905"/>
      <c r="GPW1" s="905"/>
      <c r="GPX1" s="905"/>
      <c r="GPY1" s="905"/>
      <c r="GPZ1" s="905"/>
      <c r="GQA1" s="905"/>
      <c r="GQB1" s="905"/>
      <c r="GQC1" s="905"/>
      <c r="GQD1" s="905"/>
      <c r="GQE1" s="905"/>
      <c r="GQF1" s="905"/>
      <c r="GQG1" s="905"/>
      <c r="GQH1" s="905"/>
      <c r="GQI1" s="905"/>
      <c r="GQJ1" s="905"/>
      <c r="GQK1" s="905"/>
      <c r="GQL1" s="905"/>
      <c r="GQM1" s="905"/>
      <c r="GQN1" s="905"/>
      <c r="GQO1" s="905"/>
      <c r="GQP1" s="905"/>
      <c r="GQQ1" s="905"/>
      <c r="GQR1" s="905"/>
      <c r="GQS1" s="905"/>
      <c r="GQT1" s="905"/>
      <c r="GQU1" s="905"/>
      <c r="GQV1" s="905"/>
      <c r="GQW1" s="905"/>
      <c r="GQX1" s="905"/>
      <c r="GQY1" s="905"/>
      <c r="GQZ1" s="905"/>
      <c r="GRA1" s="905"/>
      <c r="GRB1" s="905"/>
      <c r="GRC1" s="905"/>
      <c r="GRD1" s="905"/>
      <c r="GRE1" s="905"/>
      <c r="GRF1" s="905"/>
      <c r="GRG1" s="905"/>
      <c r="GRH1" s="905"/>
      <c r="GRI1" s="905"/>
      <c r="GRJ1" s="905"/>
      <c r="GRK1" s="905"/>
      <c r="GRL1" s="905"/>
      <c r="GRM1" s="905"/>
      <c r="GRN1" s="905"/>
      <c r="GRO1" s="905"/>
      <c r="GRP1" s="905"/>
      <c r="GRQ1" s="905"/>
      <c r="GRR1" s="905"/>
      <c r="GRS1" s="905"/>
      <c r="GRT1" s="905"/>
      <c r="GRU1" s="905"/>
      <c r="GRV1" s="905"/>
      <c r="GRW1" s="905"/>
      <c r="GRX1" s="905"/>
      <c r="GRY1" s="905"/>
      <c r="GRZ1" s="905"/>
      <c r="GSA1" s="905"/>
      <c r="GSB1" s="905"/>
      <c r="GSC1" s="905"/>
      <c r="GSD1" s="905"/>
      <c r="GSE1" s="905"/>
      <c r="GSF1" s="905"/>
      <c r="GSG1" s="905"/>
      <c r="GSH1" s="905"/>
      <c r="GSI1" s="905"/>
      <c r="GSJ1" s="905"/>
      <c r="GSK1" s="905"/>
      <c r="GSL1" s="905"/>
      <c r="GSM1" s="905"/>
      <c r="GSN1" s="905"/>
      <c r="GSO1" s="905"/>
      <c r="GSP1" s="905"/>
      <c r="GSQ1" s="905"/>
      <c r="GSR1" s="905"/>
      <c r="GSS1" s="905"/>
      <c r="GST1" s="905"/>
      <c r="GSU1" s="905"/>
      <c r="GSV1" s="905"/>
      <c r="GSW1" s="905"/>
      <c r="GSX1" s="905"/>
      <c r="GSY1" s="905"/>
      <c r="GSZ1" s="905"/>
      <c r="GTA1" s="905"/>
      <c r="GTB1" s="905"/>
      <c r="GTC1" s="905"/>
      <c r="GTD1" s="905"/>
      <c r="GTE1" s="905"/>
      <c r="GTF1" s="905"/>
      <c r="GTG1" s="905"/>
      <c r="GTH1" s="905"/>
      <c r="GTI1" s="905"/>
      <c r="GTJ1" s="905"/>
      <c r="GTK1" s="905"/>
      <c r="GTL1" s="905"/>
      <c r="GTM1" s="905"/>
      <c r="GTN1" s="905"/>
      <c r="GTO1" s="905"/>
      <c r="GTP1" s="905"/>
      <c r="GTQ1" s="905"/>
      <c r="GTR1" s="905"/>
      <c r="GTS1" s="905"/>
      <c r="GTT1" s="905"/>
      <c r="GTU1" s="905"/>
      <c r="GTV1" s="905"/>
      <c r="GTW1" s="905"/>
      <c r="GTX1" s="905"/>
      <c r="GTY1" s="905"/>
      <c r="GTZ1" s="905"/>
      <c r="GUA1" s="905"/>
      <c r="GUB1" s="905"/>
      <c r="GUC1" s="905"/>
      <c r="GUD1" s="905"/>
      <c r="GUE1" s="905"/>
      <c r="GUF1" s="905"/>
      <c r="GUG1" s="905"/>
      <c r="GUH1" s="905"/>
      <c r="GUI1" s="905"/>
      <c r="GUJ1" s="905"/>
      <c r="GUK1" s="905"/>
      <c r="GUL1" s="905"/>
      <c r="GUM1" s="905"/>
      <c r="GUN1" s="905"/>
      <c r="GUO1" s="905"/>
      <c r="GUP1" s="905"/>
      <c r="GUQ1" s="905"/>
      <c r="GUR1" s="905"/>
      <c r="GUS1" s="905"/>
      <c r="GUT1" s="905"/>
      <c r="GUU1" s="905"/>
      <c r="GUV1" s="905"/>
      <c r="GUW1" s="905"/>
      <c r="GUX1" s="905"/>
      <c r="GUY1" s="905"/>
      <c r="GUZ1" s="905"/>
      <c r="GVA1" s="905"/>
      <c r="GVB1" s="905"/>
      <c r="GVC1" s="905"/>
      <c r="GVD1" s="905"/>
      <c r="GVE1" s="905"/>
      <c r="GVF1" s="905"/>
      <c r="GVG1" s="905"/>
      <c r="GVH1" s="905"/>
      <c r="GVI1" s="905"/>
      <c r="GVJ1" s="905"/>
      <c r="GVK1" s="905"/>
      <c r="GVL1" s="905"/>
      <c r="GVM1" s="905"/>
      <c r="GVN1" s="905"/>
      <c r="GVO1" s="905"/>
      <c r="GVP1" s="905"/>
      <c r="GVQ1" s="905"/>
      <c r="GVR1" s="905"/>
      <c r="GVS1" s="905"/>
      <c r="GVT1" s="905"/>
      <c r="GVU1" s="905"/>
      <c r="GVV1" s="905"/>
      <c r="GVW1" s="905"/>
      <c r="GVX1" s="905"/>
      <c r="GVY1" s="905"/>
      <c r="GVZ1" s="905"/>
      <c r="GWA1" s="905"/>
      <c r="GWB1" s="905"/>
      <c r="GWC1" s="905"/>
      <c r="GWD1" s="905"/>
      <c r="GWE1" s="905"/>
      <c r="GWF1" s="905"/>
      <c r="GWG1" s="905"/>
      <c r="GWH1" s="905"/>
      <c r="GWI1" s="905"/>
      <c r="GWJ1" s="905"/>
      <c r="GWK1" s="905"/>
      <c r="GWL1" s="905"/>
      <c r="GWM1" s="905"/>
      <c r="GWN1" s="905"/>
      <c r="GWO1" s="905"/>
      <c r="GWP1" s="905"/>
      <c r="GWQ1" s="905"/>
      <c r="GWR1" s="905"/>
      <c r="GWS1" s="905"/>
      <c r="GWT1" s="905"/>
      <c r="GWU1" s="905"/>
      <c r="GWV1" s="905"/>
      <c r="GWW1" s="905"/>
      <c r="GWX1" s="905"/>
      <c r="GWY1" s="905"/>
      <c r="GWZ1" s="905"/>
      <c r="GXA1" s="905"/>
      <c r="GXB1" s="905"/>
      <c r="GXC1" s="905"/>
      <c r="GXD1" s="905"/>
      <c r="GXE1" s="905"/>
      <c r="GXF1" s="905"/>
      <c r="GXG1" s="905"/>
      <c r="GXH1" s="905"/>
      <c r="GXI1" s="905"/>
      <c r="GXJ1" s="905"/>
      <c r="GXK1" s="905"/>
      <c r="GXL1" s="905"/>
      <c r="GXM1" s="905"/>
      <c r="GXN1" s="905"/>
      <c r="GXO1" s="905"/>
      <c r="GXP1" s="905"/>
      <c r="GXQ1" s="905"/>
      <c r="GXR1" s="905"/>
      <c r="GXS1" s="905"/>
      <c r="GXT1" s="905"/>
      <c r="GXU1" s="905"/>
      <c r="GXV1" s="905"/>
      <c r="GXW1" s="905"/>
      <c r="GXX1" s="905"/>
      <c r="GXY1" s="905"/>
      <c r="GXZ1" s="905"/>
      <c r="GYA1" s="905"/>
      <c r="GYB1" s="905"/>
      <c r="GYC1" s="905"/>
      <c r="GYD1" s="905"/>
      <c r="GYE1" s="905"/>
      <c r="GYF1" s="905"/>
      <c r="GYG1" s="905"/>
      <c r="GYH1" s="905"/>
      <c r="GYI1" s="905"/>
      <c r="GYJ1" s="905"/>
      <c r="GYK1" s="905"/>
      <c r="GYL1" s="905"/>
      <c r="GYM1" s="905"/>
      <c r="GYN1" s="905"/>
      <c r="GYO1" s="905"/>
      <c r="GYP1" s="905"/>
      <c r="GYQ1" s="905"/>
      <c r="GYR1" s="905"/>
      <c r="GYS1" s="905"/>
      <c r="GYT1" s="905"/>
      <c r="GYU1" s="905"/>
      <c r="GYV1" s="905"/>
      <c r="GYW1" s="905"/>
      <c r="GYX1" s="905"/>
      <c r="GYY1" s="905"/>
      <c r="GYZ1" s="905"/>
      <c r="GZA1" s="905"/>
      <c r="GZB1" s="905"/>
      <c r="GZC1" s="905"/>
      <c r="GZD1" s="905"/>
      <c r="GZE1" s="905"/>
      <c r="GZF1" s="905"/>
      <c r="GZG1" s="905"/>
      <c r="GZH1" s="905"/>
      <c r="GZI1" s="905"/>
      <c r="GZJ1" s="905"/>
      <c r="GZK1" s="905"/>
      <c r="GZL1" s="905"/>
      <c r="GZM1" s="905"/>
      <c r="GZN1" s="905"/>
      <c r="GZO1" s="905"/>
      <c r="GZP1" s="905"/>
      <c r="GZQ1" s="905"/>
      <c r="GZR1" s="905"/>
      <c r="GZS1" s="905"/>
      <c r="GZT1" s="905"/>
      <c r="GZU1" s="905"/>
      <c r="GZV1" s="905"/>
      <c r="GZW1" s="905"/>
      <c r="GZX1" s="905"/>
      <c r="GZY1" s="905"/>
      <c r="GZZ1" s="905"/>
      <c r="HAA1" s="905"/>
      <c r="HAB1" s="905"/>
      <c r="HAC1" s="905"/>
      <c r="HAD1" s="905"/>
      <c r="HAE1" s="905"/>
      <c r="HAF1" s="905"/>
      <c r="HAG1" s="905"/>
      <c r="HAH1" s="905"/>
      <c r="HAI1" s="905"/>
      <c r="HAJ1" s="905"/>
      <c r="HAK1" s="905"/>
      <c r="HAL1" s="905"/>
      <c r="HAM1" s="905"/>
      <c r="HAN1" s="905"/>
      <c r="HAO1" s="905"/>
      <c r="HAP1" s="905"/>
      <c r="HAQ1" s="905"/>
      <c r="HAR1" s="905"/>
      <c r="HAS1" s="905"/>
      <c r="HAT1" s="905"/>
      <c r="HAU1" s="905"/>
      <c r="HAV1" s="905"/>
      <c r="HAW1" s="905"/>
      <c r="HAX1" s="905"/>
      <c r="HAY1" s="905"/>
      <c r="HAZ1" s="905"/>
      <c r="HBA1" s="905"/>
      <c r="HBB1" s="905"/>
      <c r="HBC1" s="905"/>
      <c r="HBD1" s="905"/>
      <c r="HBE1" s="905"/>
      <c r="HBF1" s="905"/>
      <c r="HBG1" s="905"/>
      <c r="HBH1" s="905"/>
      <c r="HBI1" s="905"/>
      <c r="HBJ1" s="905"/>
      <c r="HBK1" s="905"/>
      <c r="HBL1" s="905"/>
      <c r="HBM1" s="905"/>
      <c r="HBN1" s="905"/>
      <c r="HBO1" s="905"/>
      <c r="HBP1" s="905"/>
      <c r="HBQ1" s="905"/>
      <c r="HBR1" s="905"/>
      <c r="HBS1" s="905"/>
      <c r="HBT1" s="905"/>
      <c r="HBU1" s="905"/>
      <c r="HBV1" s="905"/>
      <c r="HBW1" s="905"/>
      <c r="HBX1" s="905"/>
      <c r="HBY1" s="905"/>
      <c r="HBZ1" s="905"/>
      <c r="HCA1" s="905"/>
      <c r="HCB1" s="905"/>
      <c r="HCC1" s="905"/>
      <c r="HCD1" s="905"/>
      <c r="HCE1" s="905"/>
      <c r="HCF1" s="905"/>
      <c r="HCG1" s="905"/>
      <c r="HCH1" s="905"/>
      <c r="HCI1" s="905"/>
      <c r="HCJ1" s="905"/>
      <c r="HCK1" s="905"/>
      <c r="HCL1" s="905"/>
      <c r="HCM1" s="905"/>
      <c r="HCN1" s="905"/>
      <c r="HCO1" s="905"/>
      <c r="HCP1" s="905"/>
      <c r="HCQ1" s="905"/>
      <c r="HCR1" s="905"/>
      <c r="HCS1" s="905"/>
      <c r="HCT1" s="905"/>
      <c r="HCU1" s="905"/>
      <c r="HCV1" s="905"/>
      <c r="HCW1" s="905"/>
      <c r="HCX1" s="905"/>
      <c r="HCY1" s="905"/>
      <c r="HCZ1" s="905"/>
      <c r="HDA1" s="905"/>
      <c r="HDB1" s="905"/>
      <c r="HDC1" s="905"/>
      <c r="HDD1" s="905"/>
      <c r="HDE1" s="905"/>
      <c r="HDF1" s="905"/>
      <c r="HDG1" s="905"/>
      <c r="HDH1" s="905"/>
      <c r="HDI1" s="905"/>
      <c r="HDJ1" s="905"/>
      <c r="HDK1" s="905"/>
      <c r="HDL1" s="905"/>
      <c r="HDM1" s="905"/>
      <c r="HDN1" s="905"/>
      <c r="HDO1" s="905"/>
      <c r="HDP1" s="905"/>
      <c r="HDQ1" s="905"/>
      <c r="HDR1" s="905"/>
      <c r="HDS1" s="905"/>
      <c r="HDT1" s="905"/>
      <c r="HDU1" s="905"/>
      <c r="HDV1" s="905"/>
      <c r="HDW1" s="905"/>
      <c r="HDX1" s="905"/>
      <c r="HDY1" s="905"/>
      <c r="HDZ1" s="905"/>
      <c r="HEA1" s="905"/>
      <c r="HEB1" s="905"/>
      <c r="HEC1" s="905"/>
      <c r="HED1" s="905"/>
      <c r="HEE1" s="905"/>
      <c r="HEF1" s="905"/>
      <c r="HEG1" s="905"/>
      <c r="HEH1" s="905"/>
      <c r="HEI1" s="905"/>
      <c r="HEJ1" s="905"/>
      <c r="HEK1" s="905"/>
      <c r="HEL1" s="905"/>
      <c r="HEM1" s="905"/>
      <c r="HEN1" s="905"/>
      <c r="HEO1" s="905"/>
      <c r="HEP1" s="905"/>
      <c r="HEQ1" s="905"/>
      <c r="HER1" s="905"/>
      <c r="HES1" s="905"/>
      <c r="HET1" s="905"/>
      <c r="HEU1" s="905"/>
      <c r="HEV1" s="905"/>
      <c r="HEW1" s="905"/>
      <c r="HEX1" s="905"/>
      <c r="HEY1" s="905"/>
      <c r="HEZ1" s="905"/>
      <c r="HFA1" s="905"/>
      <c r="HFB1" s="905"/>
      <c r="HFC1" s="905"/>
      <c r="HFD1" s="905"/>
      <c r="HFE1" s="905"/>
      <c r="HFF1" s="905"/>
      <c r="HFG1" s="905"/>
      <c r="HFH1" s="905"/>
      <c r="HFI1" s="905"/>
      <c r="HFJ1" s="905"/>
      <c r="HFK1" s="905"/>
      <c r="HFL1" s="905"/>
      <c r="HFM1" s="905"/>
      <c r="HFN1" s="905"/>
      <c r="HFO1" s="905"/>
      <c r="HFP1" s="905"/>
      <c r="HFQ1" s="905"/>
      <c r="HFR1" s="905"/>
      <c r="HFS1" s="905"/>
      <c r="HFT1" s="905"/>
      <c r="HFU1" s="905"/>
      <c r="HFV1" s="905"/>
      <c r="HFW1" s="905"/>
      <c r="HFX1" s="905"/>
      <c r="HFY1" s="905"/>
      <c r="HFZ1" s="905"/>
      <c r="HGA1" s="905"/>
      <c r="HGB1" s="905"/>
      <c r="HGC1" s="905"/>
      <c r="HGD1" s="905"/>
      <c r="HGE1" s="905"/>
      <c r="HGF1" s="905"/>
      <c r="HGG1" s="905"/>
      <c r="HGH1" s="905"/>
      <c r="HGI1" s="905"/>
      <c r="HGJ1" s="905"/>
      <c r="HGK1" s="905"/>
      <c r="HGL1" s="905"/>
      <c r="HGM1" s="905"/>
      <c r="HGN1" s="905"/>
      <c r="HGO1" s="905"/>
      <c r="HGP1" s="905"/>
      <c r="HGQ1" s="905"/>
      <c r="HGR1" s="905"/>
      <c r="HGS1" s="905"/>
      <c r="HGT1" s="905"/>
      <c r="HGU1" s="905"/>
      <c r="HGV1" s="905"/>
      <c r="HGW1" s="905"/>
      <c r="HGX1" s="905"/>
      <c r="HGY1" s="905"/>
      <c r="HGZ1" s="905"/>
      <c r="HHA1" s="905"/>
      <c r="HHB1" s="905"/>
      <c r="HHC1" s="905"/>
      <c r="HHD1" s="905"/>
      <c r="HHE1" s="905"/>
      <c r="HHF1" s="905"/>
      <c r="HHG1" s="905"/>
      <c r="HHH1" s="905"/>
      <c r="HHI1" s="905"/>
      <c r="HHJ1" s="905"/>
      <c r="HHK1" s="905"/>
      <c r="HHL1" s="905"/>
      <c r="HHM1" s="905"/>
      <c r="HHN1" s="905"/>
      <c r="HHO1" s="905"/>
      <c r="HHP1" s="905"/>
      <c r="HHQ1" s="905"/>
      <c r="HHR1" s="905"/>
      <c r="HHS1" s="905"/>
      <c r="HHT1" s="905"/>
      <c r="HHU1" s="905"/>
      <c r="HHV1" s="905"/>
      <c r="HHW1" s="905"/>
      <c r="HHX1" s="905"/>
      <c r="HHY1" s="905"/>
      <c r="HHZ1" s="905"/>
      <c r="HIA1" s="905"/>
      <c r="HIB1" s="905"/>
      <c r="HIC1" s="905"/>
      <c r="HID1" s="905"/>
      <c r="HIE1" s="905"/>
      <c r="HIF1" s="905"/>
      <c r="HIG1" s="905"/>
      <c r="HIH1" s="905"/>
      <c r="HII1" s="905"/>
      <c r="HIJ1" s="905"/>
      <c r="HIK1" s="905"/>
      <c r="HIL1" s="905"/>
      <c r="HIM1" s="905"/>
      <c r="HIN1" s="905"/>
      <c r="HIO1" s="905"/>
      <c r="HIP1" s="905"/>
      <c r="HIQ1" s="905"/>
      <c r="HIR1" s="905"/>
      <c r="HIS1" s="905"/>
      <c r="HIT1" s="905"/>
      <c r="HIU1" s="905"/>
      <c r="HIV1" s="905"/>
      <c r="HIW1" s="905"/>
      <c r="HIX1" s="905"/>
      <c r="HIY1" s="905"/>
      <c r="HIZ1" s="905"/>
      <c r="HJA1" s="905"/>
      <c r="HJB1" s="905"/>
      <c r="HJC1" s="905"/>
      <c r="HJD1" s="905"/>
      <c r="HJE1" s="905"/>
      <c r="HJF1" s="905"/>
      <c r="HJG1" s="905"/>
      <c r="HJH1" s="905"/>
      <c r="HJI1" s="905"/>
      <c r="HJJ1" s="905"/>
      <c r="HJK1" s="905"/>
      <c r="HJL1" s="905"/>
      <c r="HJM1" s="905"/>
      <c r="HJN1" s="905"/>
      <c r="HJO1" s="905"/>
      <c r="HJP1" s="905"/>
      <c r="HJQ1" s="905"/>
      <c r="HJR1" s="905"/>
      <c r="HJS1" s="905"/>
      <c r="HJT1" s="905"/>
      <c r="HJU1" s="905"/>
      <c r="HJV1" s="905"/>
      <c r="HJW1" s="905"/>
      <c r="HJX1" s="905"/>
      <c r="HJY1" s="905"/>
      <c r="HJZ1" s="905"/>
      <c r="HKA1" s="905"/>
      <c r="HKB1" s="905"/>
      <c r="HKC1" s="905"/>
      <c r="HKD1" s="905"/>
      <c r="HKE1" s="905"/>
      <c r="HKF1" s="905"/>
      <c r="HKG1" s="905"/>
      <c r="HKH1" s="905"/>
      <c r="HKI1" s="905"/>
      <c r="HKJ1" s="905"/>
      <c r="HKK1" s="905"/>
      <c r="HKL1" s="905"/>
      <c r="HKM1" s="905"/>
      <c r="HKN1" s="905"/>
      <c r="HKO1" s="905"/>
      <c r="HKP1" s="905"/>
      <c r="HKQ1" s="905"/>
      <c r="HKR1" s="905"/>
      <c r="HKS1" s="905"/>
      <c r="HKT1" s="905"/>
      <c r="HKU1" s="905"/>
      <c r="HKV1" s="905"/>
      <c r="HKW1" s="905"/>
      <c r="HKX1" s="905"/>
      <c r="HKY1" s="905"/>
      <c r="HKZ1" s="905"/>
      <c r="HLA1" s="905"/>
      <c r="HLB1" s="905"/>
      <c r="HLC1" s="905"/>
      <c r="HLD1" s="905"/>
      <c r="HLE1" s="905"/>
      <c r="HLF1" s="905"/>
      <c r="HLG1" s="905"/>
      <c r="HLH1" s="905"/>
      <c r="HLI1" s="905"/>
      <c r="HLJ1" s="905"/>
      <c r="HLK1" s="905"/>
      <c r="HLL1" s="905"/>
      <c r="HLM1" s="905"/>
      <c r="HLN1" s="905"/>
      <c r="HLO1" s="905"/>
      <c r="HLP1" s="905"/>
      <c r="HLQ1" s="905"/>
      <c r="HLR1" s="905"/>
      <c r="HLS1" s="905"/>
      <c r="HLT1" s="905"/>
      <c r="HLU1" s="905"/>
      <c r="HLV1" s="905"/>
      <c r="HLW1" s="905"/>
      <c r="HLX1" s="905"/>
      <c r="HLY1" s="905"/>
      <c r="HLZ1" s="905"/>
      <c r="HMA1" s="905"/>
      <c r="HMB1" s="905"/>
      <c r="HMC1" s="905"/>
      <c r="HMD1" s="905"/>
      <c r="HME1" s="905"/>
      <c r="HMF1" s="905"/>
      <c r="HMG1" s="905"/>
      <c r="HMH1" s="905"/>
      <c r="HMI1" s="905"/>
      <c r="HMJ1" s="905"/>
      <c r="HMK1" s="905"/>
      <c r="HML1" s="905"/>
      <c r="HMM1" s="905"/>
      <c r="HMN1" s="905"/>
      <c r="HMO1" s="905"/>
      <c r="HMP1" s="905"/>
      <c r="HMQ1" s="905"/>
      <c r="HMR1" s="905"/>
      <c r="HMS1" s="905"/>
      <c r="HMT1" s="905"/>
      <c r="HMU1" s="905"/>
      <c r="HMV1" s="905"/>
      <c r="HMW1" s="905"/>
      <c r="HMX1" s="905"/>
      <c r="HMY1" s="905"/>
      <c r="HMZ1" s="905"/>
      <c r="HNA1" s="905"/>
      <c r="HNB1" s="905"/>
      <c r="HNC1" s="905"/>
      <c r="HND1" s="905"/>
      <c r="HNE1" s="905"/>
      <c r="HNF1" s="905"/>
      <c r="HNG1" s="905"/>
      <c r="HNH1" s="905"/>
      <c r="HNI1" s="905"/>
      <c r="HNJ1" s="905"/>
      <c r="HNK1" s="905"/>
      <c r="HNL1" s="905"/>
      <c r="HNM1" s="905"/>
      <c r="HNN1" s="905"/>
      <c r="HNO1" s="905"/>
      <c r="HNP1" s="905"/>
      <c r="HNQ1" s="905"/>
      <c r="HNR1" s="905"/>
      <c r="HNS1" s="905"/>
      <c r="HNT1" s="905"/>
      <c r="HNU1" s="905"/>
      <c r="HNV1" s="905"/>
      <c r="HNW1" s="905"/>
      <c r="HNX1" s="905"/>
      <c r="HNY1" s="905"/>
      <c r="HNZ1" s="905"/>
      <c r="HOA1" s="905"/>
      <c r="HOB1" s="905"/>
      <c r="HOC1" s="905"/>
      <c r="HOD1" s="905"/>
      <c r="HOE1" s="905"/>
      <c r="HOF1" s="905"/>
      <c r="HOG1" s="905"/>
      <c r="HOH1" s="905"/>
      <c r="HOI1" s="905"/>
      <c r="HOJ1" s="905"/>
      <c r="HOK1" s="905"/>
      <c r="HOL1" s="905"/>
      <c r="HOM1" s="905"/>
      <c r="HON1" s="905"/>
      <c r="HOO1" s="905"/>
      <c r="HOP1" s="905"/>
      <c r="HOQ1" s="905"/>
      <c r="HOR1" s="905"/>
      <c r="HOS1" s="905"/>
      <c r="HOT1" s="905"/>
      <c r="HOU1" s="905"/>
      <c r="HOV1" s="905"/>
      <c r="HOW1" s="905"/>
      <c r="HOX1" s="905"/>
      <c r="HOY1" s="905"/>
      <c r="HOZ1" s="905"/>
      <c r="HPA1" s="905"/>
      <c r="HPB1" s="905"/>
      <c r="HPC1" s="905"/>
      <c r="HPD1" s="905"/>
      <c r="HPE1" s="905"/>
      <c r="HPF1" s="905"/>
      <c r="HPG1" s="905"/>
      <c r="HPH1" s="905"/>
      <c r="HPI1" s="905"/>
      <c r="HPJ1" s="905"/>
      <c r="HPK1" s="905"/>
      <c r="HPL1" s="905"/>
      <c r="HPM1" s="905"/>
      <c r="HPN1" s="905"/>
      <c r="HPO1" s="905"/>
      <c r="HPP1" s="905"/>
      <c r="HPQ1" s="905"/>
      <c r="HPR1" s="905"/>
      <c r="HPS1" s="905"/>
      <c r="HPT1" s="905"/>
      <c r="HPU1" s="905"/>
      <c r="HPV1" s="905"/>
      <c r="HPW1" s="905"/>
      <c r="HPX1" s="905"/>
      <c r="HPY1" s="905"/>
      <c r="HPZ1" s="905"/>
      <c r="HQA1" s="905"/>
      <c r="HQB1" s="905"/>
      <c r="HQC1" s="905"/>
      <c r="HQD1" s="905"/>
      <c r="HQE1" s="905"/>
      <c r="HQF1" s="905"/>
      <c r="HQG1" s="905"/>
      <c r="HQH1" s="905"/>
      <c r="HQI1" s="905"/>
      <c r="HQJ1" s="905"/>
      <c r="HQK1" s="905"/>
      <c r="HQL1" s="905"/>
      <c r="HQM1" s="905"/>
      <c r="HQN1" s="905"/>
      <c r="HQO1" s="905"/>
      <c r="HQP1" s="905"/>
      <c r="HQQ1" s="905"/>
      <c r="HQR1" s="905"/>
      <c r="HQS1" s="905"/>
      <c r="HQT1" s="905"/>
      <c r="HQU1" s="905"/>
      <c r="HQV1" s="905"/>
      <c r="HQW1" s="905"/>
      <c r="HQX1" s="905"/>
      <c r="HQY1" s="905"/>
      <c r="HQZ1" s="905"/>
      <c r="HRA1" s="905"/>
      <c r="HRB1" s="905"/>
      <c r="HRC1" s="905"/>
      <c r="HRD1" s="905"/>
      <c r="HRE1" s="905"/>
      <c r="HRF1" s="905"/>
      <c r="HRG1" s="905"/>
      <c r="HRH1" s="905"/>
      <c r="HRI1" s="905"/>
      <c r="HRJ1" s="905"/>
      <c r="HRK1" s="905"/>
      <c r="HRL1" s="905"/>
      <c r="HRM1" s="905"/>
      <c r="HRN1" s="905"/>
      <c r="HRO1" s="905"/>
      <c r="HRP1" s="905"/>
      <c r="HRQ1" s="905"/>
      <c r="HRR1" s="905"/>
      <c r="HRS1" s="905"/>
      <c r="HRT1" s="905"/>
      <c r="HRU1" s="905"/>
      <c r="HRV1" s="905"/>
      <c r="HRW1" s="905"/>
      <c r="HRX1" s="905"/>
      <c r="HRY1" s="905"/>
      <c r="HRZ1" s="905"/>
      <c r="HSA1" s="905"/>
      <c r="HSB1" s="905"/>
      <c r="HSC1" s="905"/>
      <c r="HSD1" s="905"/>
      <c r="HSE1" s="905"/>
      <c r="HSF1" s="905"/>
      <c r="HSG1" s="905"/>
      <c r="HSH1" s="905"/>
      <c r="HSI1" s="905"/>
      <c r="HSJ1" s="905"/>
      <c r="HSK1" s="905"/>
      <c r="HSL1" s="905"/>
      <c r="HSM1" s="905"/>
      <c r="HSN1" s="905"/>
      <c r="HSO1" s="905"/>
      <c r="HSP1" s="905"/>
      <c r="HSQ1" s="905"/>
      <c r="HSR1" s="905"/>
      <c r="HSS1" s="905"/>
      <c r="HST1" s="905"/>
      <c r="HSU1" s="905"/>
      <c r="HSV1" s="905"/>
      <c r="HSW1" s="905"/>
      <c r="HSX1" s="905"/>
      <c r="HSY1" s="905"/>
      <c r="HSZ1" s="905"/>
      <c r="HTA1" s="905"/>
      <c r="HTB1" s="905"/>
      <c r="HTC1" s="905"/>
      <c r="HTD1" s="905"/>
      <c r="HTE1" s="905"/>
      <c r="HTF1" s="905"/>
      <c r="HTG1" s="905"/>
      <c r="HTH1" s="905"/>
      <c r="HTI1" s="905"/>
      <c r="HTJ1" s="905"/>
      <c r="HTK1" s="905"/>
      <c r="HTL1" s="905"/>
      <c r="HTM1" s="905"/>
      <c r="HTN1" s="905"/>
      <c r="HTO1" s="905"/>
      <c r="HTP1" s="905"/>
      <c r="HTQ1" s="905"/>
      <c r="HTR1" s="905"/>
      <c r="HTS1" s="905"/>
      <c r="HTT1" s="905"/>
      <c r="HTU1" s="905"/>
      <c r="HTV1" s="905"/>
      <c r="HTW1" s="905"/>
      <c r="HTX1" s="905"/>
      <c r="HTY1" s="905"/>
      <c r="HTZ1" s="905"/>
      <c r="HUA1" s="905"/>
      <c r="HUB1" s="905"/>
      <c r="HUC1" s="905"/>
      <c r="HUD1" s="905"/>
      <c r="HUE1" s="905"/>
      <c r="HUF1" s="905"/>
      <c r="HUG1" s="905"/>
      <c r="HUH1" s="905"/>
      <c r="HUI1" s="905"/>
      <c r="HUJ1" s="905"/>
      <c r="HUK1" s="905"/>
      <c r="HUL1" s="905"/>
      <c r="HUM1" s="905"/>
      <c r="HUN1" s="905"/>
      <c r="HUO1" s="905"/>
      <c r="HUP1" s="905"/>
      <c r="HUQ1" s="905"/>
      <c r="HUR1" s="905"/>
      <c r="HUS1" s="905"/>
      <c r="HUT1" s="905"/>
      <c r="HUU1" s="905"/>
      <c r="HUV1" s="905"/>
      <c r="HUW1" s="905"/>
      <c r="HUX1" s="905"/>
      <c r="HUY1" s="905"/>
      <c r="HUZ1" s="905"/>
      <c r="HVA1" s="905"/>
      <c r="HVB1" s="905"/>
      <c r="HVC1" s="905"/>
      <c r="HVD1" s="905"/>
      <c r="HVE1" s="905"/>
      <c r="HVF1" s="905"/>
      <c r="HVG1" s="905"/>
      <c r="HVH1" s="905"/>
      <c r="HVI1" s="905"/>
      <c r="HVJ1" s="905"/>
      <c r="HVK1" s="905"/>
      <c r="HVL1" s="905"/>
      <c r="HVM1" s="905"/>
      <c r="HVN1" s="905"/>
      <c r="HVO1" s="905"/>
      <c r="HVP1" s="905"/>
      <c r="HVQ1" s="905"/>
      <c r="HVR1" s="905"/>
      <c r="HVS1" s="905"/>
      <c r="HVT1" s="905"/>
      <c r="HVU1" s="905"/>
      <c r="HVV1" s="905"/>
      <c r="HVW1" s="905"/>
      <c r="HVX1" s="905"/>
      <c r="HVY1" s="905"/>
      <c r="HVZ1" s="905"/>
      <c r="HWA1" s="905"/>
      <c r="HWB1" s="905"/>
      <c r="HWC1" s="905"/>
      <c r="HWD1" s="905"/>
      <c r="HWE1" s="905"/>
      <c r="HWF1" s="905"/>
      <c r="HWG1" s="905"/>
      <c r="HWH1" s="905"/>
      <c r="HWI1" s="905"/>
      <c r="HWJ1" s="905"/>
      <c r="HWK1" s="905"/>
      <c r="HWL1" s="905"/>
      <c r="HWM1" s="905"/>
      <c r="HWN1" s="905"/>
      <c r="HWO1" s="905"/>
      <c r="HWP1" s="905"/>
      <c r="HWQ1" s="905"/>
      <c r="HWR1" s="905"/>
      <c r="HWS1" s="905"/>
      <c r="HWT1" s="905"/>
      <c r="HWU1" s="905"/>
      <c r="HWV1" s="905"/>
      <c r="HWW1" s="905"/>
      <c r="HWX1" s="905"/>
      <c r="HWY1" s="905"/>
      <c r="HWZ1" s="905"/>
      <c r="HXA1" s="905"/>
      <c r="HXB1" s="905"/>
      <c r="HXC1" s="905"/>
      <c r="HXD1" s="905"/>
      <c r="HXE1" s="905"/>
      <c r="HXF1" s="905"/>
      <c r="HXG1" s="905"/>
      <c r="HXH1" s="905"/>
      <c r="HXI1" s="905"/>
      <c r="HXJ1" s="905"/>
      <c r="HXK1" s="905"/>
      <c r="HXL1" s="905"/>
      <c r="HXM1" s="905"/>
      <c r="HXN1" s="905"/>
      <c r="HXO1" s="905"/>
      <c r="HXP1" s="905"/>
      <c r="HXQ1" s="905"/>
      <c r="HXR1" s="905"/>
      <c r="HXS1" s="905"/>
      <c r="HXT1" s="905"/>
      <c r="HXU1" s="905"/>
      <c r="HXV1" s="905"/>
      <c r="HXW1" s="905"/>
      <c r="HXX1" s="905"/>
      <c r="HXY1" s="905"/>
      <c r="HXZ1" s="905"/>
      <c r="HYA1" s="905"/>
      <c r="HYB1" s="905"/>
      <c r="HYC1" s="905"/>
      <c r="HYD1" s="905"/>
      <c r="HYE1" s="905"/>
      <c r="HYF1" s="905"/>
      <c r="HYG1" s="905"/>
      <c r="HYH1" s="905"/>
      <c r="HYI1" s="905"/>
      <c r="HYJ1" s="905"/>
      <c r="HYK1" s="905"/>
      <c r="HYL1" s="905"/>
      <c r="HYM1" s="905"/>
      <c r="HYN1" s="905"/>
      <c r="HYO1" s="905"/>
      <c r="HYP1" s="905"/>
      <c r="HYQ1" s="905"/>
      <c r="HYR1" s="905"/>
      <c r="HYS1" s="905"/>
      <c r="HYT1" s="905"/>
      <c r="HYU1" s="905"/>
      <c r="HYV1" s="905"/>
      <c r="HYW1" s="905"/>
      <c r="HYX1" s="905"/>
      <c r="HYY1" s="905"/>
      <c r="HYZ1" s="905"/>
      <c r="HZA1" s="905"/>
      <c r="HZB1" s="905"/>
      <c r="HZC1" s="905"/>
      <c r="HZD1" s="905"/>
      <c r="HZE1" s="905"/>
      <c r="HZF1" s="905"/>
      <c r="HZG1" s="905"/>
      <c r="HZH1" s="905"/>
      <c r="HZI1" s="905"/>
      <c r="HZJ1" s="905"/>
      <c r="HZK1" s="905"/>
      <c r="HZL1" s="905"/>
      <c r="HZM1" s="905"/>
      <c r="HZN1" s="905"/>
      <c r="HZO1" s="905"/>
      <c r="HZP1" s="905"/>
      <c r="HZQ1" s="905"/>
      <c r="HZR1" s="905"/>
      <c r="HZS1" s="905"/>
      <c r="HZT1" s="905"/>
      <c r="HZU1" s="905"/>
      <c r="HZV1" s="905"/>
      <c r="HZW1" s="905"/>
      <c r="HZX1" s="905"/>
      <c r="HZY1" s="905"/>
      <c r="HZZ1" s="905"/>
      <c r="IAA1" s="905"/>
      <c r="IAB1" s="905"/>
      <c r="IAC1" s="905"/>
      <c r="IAD1" s="905"/>
      <c r="IAE1" s="905"/>
      <c r="IAF1" s="905"/>
      <c r="IAG1" s="905"/>
      <c r="IAH1" s="905"/>
      <c r="IAI1" s="905"/>
      <c r="IAJ1" s="905"/>
      <c r="IAK1" s="905"/>
      <c r="IAL1" s="905"/>
      <c r="IAM1" s="905"/>
      <c r="IAN1" s="905"/>
      <c r="IAO1" s="905"/>
      <c r="IAP1" s="905"/>
      <c r="IAQ1" s="905"/>
      <c r="IAR1" s="905"/>
      <c r="IAS1" s="905"/>
      <c r="IAT1" s="905"/>
      <c r="IAU1" s="905"/>
      <c r="IAV1" s="905"/>
      <c r="IAW1" s="905"/>
      <c r="IAX1" s="905"/>
      <c r="IAY1" s="905"/>
      <c r="IAZ1" s="905"/>
      <c r="IBA1" s="905"/>
      <c r="IBB1" s="905"/>
      <c r="IBC1" s="905"/>
      <c r="IBD1" s="905"/>
      <c r="IBE1" s="905"/>
      <c r="IBF1" s="905"/>
      <c r="IBG1" s="905"/>
      <c r="IBH1" s="905"/>
      <c r="IBI1" s="905"/>
      <c r="IBJ1" s="905"/>
      <c r="IBK1" s="905"/>
      <c r="IBL1" s="905"/>
      <c r="IBM1" s="905"/>
      <c r="IBN1" s="905"/>
      <c r="IBO1" s="905"/>
      <c r="IBP1" s="905"/>
      <c r="IBQ1" s="905"/>
      <c r="IBR1" s="905"/>
      <c r="IBS1" s="905"/>
      <c r="IBT1" s="905"/>
      <c r="IBU1" s="905"/>
      <c r="IBV1" s="905"/>
      <c r="IBW1" s="905"/>
      <c r="IBX1" s="905"/>
      <c r="IBY1" s="905"/>
      <c r="IBZ1" s="905"/>
      <c r="ICA1" s="905"/>
      <c r="ICB1" s="905"/>
      <c r="ICC1" s="905"/>
      <c r="ICD1" s="905"/>
      <c r="ICE1" s="905"/>
      <c r="ICF1" s="905"/>
      <c r="ICG1" s="905"/>
      <c r="ICH1" s="905"/>
      <c r="ICI1" s="905"/>
      <c r="ICJ1" s="905"/>
      <c r="ICK1" s="905"/>
      <c r="ICL1" s="905"/>
      <c r="ICM1" s="905"/>
      <c r="ICN1" s="905"/>
      <c r="ICO1" s="905"/>
      <c r="ICP1" s="905"/>
      <c r="ICQ1" s="905"/>
      <c r="ICR1" s="905"/>
      <c r="ICS1" s="905"/>
      <c r="ICT1" s="905"/>
      <c r="ICU1" s="905"/>
      <c r="ICV1" s="905"/>
      <c r="ICW1" s="905"/>
      <c r="ICX1" s="905"/>
      <c r="ICY1" s="905"/>
      <c r="ICZ1" s="905"/>
      <c r="IDA1" s="905"/>
      <c r="IDB1" s="905"/>
      <c r="IDC1" s="905"/>
      <c r="IDD1" s="905"/>
      <c r="IDE1" s="905"/>
      <c r="IDF1" s="905"/>
      <c r="IDG1" s="905"/>
      <c r="IDH1" s="905"/>
      <c r="IDI1" s="905"/>
      <c r="IDJ1" s="905"/>
      <c r="IDK1" s="905"/>
      <c r="IDL1" s="905"/>
      <c r="IDM1" s="905"/>
      <c r="IDN1" s="905"/>
      <c r="IDO1" s="905"/>
      <c r="IDP1" s="905"/>
      <c r="IDQ1" s="905"/>
      <c r="IDR1" s="905"/>
      <c r="IDS1" s="905"/>
      <c r="IDT1" s="905"/>
      <c r="IDU1" s="905"/>
      <c r="IDV1" s="905"/>
      <c r="IDW1" s="905"/>
      <c r="IDX1" s="905"/>
      <c r="IDY1" s="905"/>
      <c r="IDZ1" s="905"/>
      <c r="IEA1" s="905"/>
      <c r="IEB1" s="905"/>
      <c r="IEC1" s="905"/>
      <c r="IED1" s="905"/>
      <c r="IEE1" s="905"/>
      <c r="IEF1" s="905"/>
      <c r="IEG1" s="905"/>
      <c r="IEH1" s="905"/>
      <c r="IEI1" s="905"/>
      <c r="IEJ1" s="905"/>
      <c r="IEK1" s="905"/>
      <c r="IEL1" s="905"/>
      <c r="IEM1" s="905"/>
      <c r="IEN1" s="905"/>
      <c r="IEO1" s="905"/>
      <c r="IEP1" s="905"/>
      <c r="IEQ1" s="905"/>
      <c r="IER1" s="905"/>
      <c r="IES1" s="905"/>
      <c r="IET1" s="905"/>
      <c r="IEU1" s="905"/>
      <c r="IEV1" s="905"/>
      <c r="IEW1" s="905"/>
      <c r="IEX1" s="905"/>
      <c r="IEY1" s="905"/>
      <c r="IEZ1" s="905"/>
      <c r="IFA1" s="905"/>
      <c r="IFB1" s="905"/>
      <c r="IFC1" s="905"/>
      <c r="IFD1" s="905"/>
      <c r="IFE1" s="905"/>
      <c r="IFF1" s="905"/>
      <c r="IFG1" s="905"/>
      <c r="IFH1" s="905"/>
      <c r="IFI1" s="905"/>
      <c r="IFJ1" s="905"/>
      <c r="IFK1" s="905"/>
      <c r="IFL1" s="905"/>
      <c r="IFM1" s="905"/>
      <c r="IFN1" s="905"/>
      <c r="IFO1" s="905"/>
      <c r="IFP1" s="905"/>
      <c r="IFQ1" s="905"/>
      <c r="IFR1" s="905"/>
      <c r="IFS1" s="905"/>
      <c r="IFT1" s="905"/>
      <c r="IFU1" s="905"/>
      <c r="IFV1" s="905"/>
      <c r="IFW1" s="905"/>
      <c r="IFX1" s="905"/>
      <c r="IFY1" s="905"/>
      <c r="IFZ1" s="905"/>
      <c r="IGA1" s="905"/>
      <c r="IGB1" s="905"/>
      <c r="IGC1" s="905"/>
      <c r="IGD1" s="905"/>
      <c r="IGE1" s="905"/>
      <c r="IGF1" s="905"/>
      <c r="IGG1" s="905"/>
      <c r="IGH1" s="905"/>
      <c r="IGI1" s="905"/>
      <c r="IGJ1" s="905"/>
      <c r="IGK1" s="905"/>
      <c r="IGL1" s="905"/>
      <c r="IGM1" s="905"/>
      <c r="IGN1" s="905"/>
      <c r="IGO1" s="905"/>
      <c r="IGP1" s="905"/>
      <c r="IGQ1" s="905"/>
      <c r="IGR1" s="905"/>
      <c r="IGS1" s="905"/>
      <c r="IGT1" s="905"/>
      <c r="IGU1" s="905"/>
      <c r="IGV1" s="905"/>
      <c r="IGW1" s="905"/>
      <c r="IGX1" s="905"/>
      <c r="IGY1" s="905"/>
      <c r="IGZ1" s="905"/>
      <c r="IHA1" s="905"/>
      <c r="IHB1" s="905"/>
      <c r="IHC1" s="905"/>
      <c r="IHD1" s="905"/>
      <c r="IHE1" s="905"/>
      <c r="IHF1" s="905"/>
      <c r="IHG1" s="905"/>
      <c r="IHH1" s="905"/>
      <c r="IHI1" s="905"/>
      <c r="IHJ1" s="905"/>
      <c r="IHK1" s="905"/>
      <c r="IHL1" s="905"/>
      <c r="IHM1" s="905"/>
      <c r="IHN1" s="905"/>
      <c r="IHO1" s="905"/>
      <c r="IHP1" s="905"/>
      <c r="IHQ1" s="905"/>
      <c r="IHR1" s="905"/>
      <c r="IHS1" s="905"/>
      <c r="IHT1" s="905"/>
      <c r="IHU1" s="905"/>
      <c r="IHV1" s="905"/>
      <c r="IHW1" s="905"/>
      <c r="IHX1" s="905"/>
      <c r="IHY1" s="905"/>
      <c r="IHZ1" s="905"/>
      <c r="IIA1" s="905"/>
      <c r="IIB1" s="905"/>
      <c r="IIC1" s="905"/>
      <c r="IID1" s="905"/>
      <c r="IIE1" s="905"/>
      <c r="IIF1" s="905"/>
      <c r="IIG1" s="905"/>
      <c r="IIH1" s="905"/>
      <c r="III1" s="905"/>
      <c r="IIJ1" s="905"/>
      <c r="IIK1" s="905"/>
      <c r="IIL1" s="905"/>
      <c r="IIM1" s="905"/>
      <c r="IIN1" s="905"/>
      <c r="IIO1" s="905"/>
      <c r="IIP1" s="905"/>
      <c r="IIQ1" s="905"/>
      <c r="IIR1" s="905"/>
      <c r="IIS1" s="905"/>
      <c r="IIT1" s="905"/>
      <c r="IIU1" s="905"/>
      <c r="IIV1" s="905"/>
      <c r="IIW1" s="905"/>
      <c r="IIX1" s="905"/>
      <c r="IIY1" s="905"/>
      <c r="IIZ1" s="905"/>
      <c r="IJA1" s="905"/>
      <c r="IJB1" s="905"/>
      <c r="IJC1" s="905"/>
      <c r="IJD1" s="905"/>
      <c r="IJE1" s="905"/>
      <c r="IJF1" s="905"/>
      <c r="IJG1" s="905"/>
      <c r="IJH1" s="905"/>
      <c r="IJI1" s="905"/>
      <c r="IJJ1" s="905"/>
      <c r="IJK1" s="905"/>
      <c r="IJL1" s="905"/>
      <c r="IJM1" s="905"/>
      <c r="IJN1" s="905"/>
      <c r="IJO1" s="905"/>
      <c r="IJP1" s="905"/>
      <c r="IJQ1" s="905"/>
      <c r="IJR1" s="905"/>
      <c r="IJS1" s="905"/>
      <c r="IJT1" s="905"/>
      <c r="IJU1" s="905"/>
      <c r="IJV1" s="905"/>
      <c r="IJW1" s="905"/>
      <c r="IJX1" s="905"/>
      <c r="IJY1" s="905"/>
      <c r="IJZ1" s="905"/>
      <c r="IKA1" s="905"/>
      <c r="IKB1" s="905"/>
      <c r="IKC1" s="905"/>
      <c r="IKD1" s="905"/>
      <c r="IKE1" s="905"/>
      <c r="IKF1" s="905"/>
      <c r="IKG1" s="905"/>
      <c r="IKH1" s="905"/>
      <c r="IKI1" s="905"/>
      <c r="IKJ1" s="905"/>
      <c r="IKK1" s="905"/>
      <c r="IKL1" s="905"/>
      <c r="IKM1" s="905"/>
      <c r="IKN1" s="905"/>
      <c r="IKO1" s="905"/>
      <c r="IKP1" s="905"/>
      <c r="IKQ1" s="905"/>
      <c r="IKR1" s="905"/>
      <c r="IKS1" s="905"/>
      <c r="IKT1" s="905"/>
      <c r="IKU1" s="905"/>
      <c r="IKV1" s="905"/>
      <c r="IKW1" s="905"/>
      <c r="IKX1" s="905"/>
      <c r="IKY1" s="905"/>
      <c r="IKZ1" s="905"/>
      <c r="ILA1" s="905"/>
      <c r="ILB1" s="905"/>
      <c r="ILC1" s="905"/>
      <c r="ILD1" s="905"/>
      <c r="ILE1" s="905"/>
      <c r="ILF1" s="905"/>
      <c r="ILG1" s="905"/>
      <c r="ILH1" s="905"/>
      <c r="ILI1" s="905"/>
      <c r="ILJ1" s="905"/>
      <c r="ILK1" s="905"/>
      <c r="ILL1" s="905"/>
      <c r="ILM1" s="905"/>
      <c r="ILN1" s="905"/>
      <c r="ILO1" s="905"/>
      <c r="ILP1" s="905"/>
      <c r="ILQ1" s="905"/>
      <c r="ILR1" s="905"/>
      <c r="ILS1" s="905"/>
      <c r="ILT1" s="905"/>
      <c r="ILU1" s="905"/>
      <c r="ILV1" s="905"/>
      <c r="ILW1" s="905"/>
      <c r="ILX1" s="905"/>
      <c r="ILY1" s="905"/>
      <c r="ILZ1" s="905"/>
      <c r="IMA1" s="905"/>
      <c r="IMB1" s="905"/>
      <c r="IMC1" s="905"/>
      <c r="IMD1" s="905"/>
      <c r="IME1" s="905"/>
      <c r="IMF1" s="905"/>
      <c r="IMG1" s="905"/>
      <c r="IMH1" s="905"/>
      <c r="IMI1" s="905"/>
      <c r="IMJ1" s="905"/>
      <c r="IMK1" s="905"/>
      <c r="IML1" s="905"/>
      <c r="IMM1" s="905"/>
      <c r="IMN1" s="905"/>
      <c r="IMO1" s="905"/>
      <c r="IMP1" s="905"/>
      <c r="IMQ1" s="905"/>
      <c r="IMR1" s="905"/>
      <c r="IMS1" s="905"/>
      <c r="IMT1" s="905"/>
      <c r="IMU1" s="905"/>
      <c r="IMV1" s="905"/>
      <c r="IMW1" s="905"/>
      <c r="IMX1" s="905"/>
      <c r="IMY1" s="905"/>
      <c r="IMZ1" s="905"/>
      <c r="INA1" s="905"/>
      <c r="INB1" s="905"/>
      <c r="INC1" s="905"/>
      <c r="IND1" s="905"/>
      <c r="INE1" s="905"/>
      <c r="INF1" s="905"/>
      <c r="ING1" s="905"/>
      <c r="INH1" s="905"/>
      <c r="INI1" s="905"/>
      <c r="INJ1" s="905"/>
      <c r="INK1" s="905"/>
      <c r="INL1" s="905"/>
      <c r="INM1" s="905"/>
      <c r="INN1" s="905"/>
      <c r="INO1" s="905"/>
      <c r="INP1" s="905"/>
      <c r="INQ1" s="905"/>
      <c r="INR1" s="905"/>
      <c r="INS1" s="905"/>
      <c r="INT1" s="905"/>
      <c r="INU1" s="905"/>
      <c r="INV1" s="905"/>
      <c r="INW1" s="905"/>
      <c r="INX1" s="905"/>
      <c r="INY1" s="905"/>
      <c r="INZ1" s="905"/>
      <c r="IOA1" s="905"/>
      <c r="IOB1" s="905"/>
      <c r="IOC1" s="905"/>
      <c r="IOD1" s="905"/>
      <c r="IOE1" s="905"/>
      <c r="IOF1" s="905"/>
      <c r="IOG1" s="905"/>
      <c r="IOH1" s="905"/>
      <c r="IOI1" s="905"/>
      <c r="IOJ1" s="905"/>
      <c r="IOK1" s="905"/>
      <c r="IOL1" s="905"/>
      <c r="IOM1" s="905"/>
      <c r="ION1" s="905"/>
      <c r="IOO1" s="905"/>
      <c r="IOP1" s="905"/>
      <c r="IOQ1" s="905"/>
      <c r="IOR1" s="905"/>
      <c r="IOS1" s="905"/>
      <c r="IOT1" s="905"/>
      <c r="IOU1" s="905"/>
      <c r="IOV1" s="905"/>
      <c r="IOW1" s="905"/>
      <c r="IOX1" s="905"/>
      <c r="IOY1" s="905"/>
      <c r="IOZ1" s="905"/>
      <c r="IPA1" s="905"/>
      <c r="IPB1" s="905"/>
      <c r="IPC1" s="905"/>
      <c r="IPD1" s="905"/>
      <c r="IPE1" s="905"/>
      <c r="IPF1" s="905"/>
      <c r="IPG1" s="905"/>
      <c r="IPH1" s="905"/>
      <c r="IPI1" s="905"/>
      <c r="IPJ1" s="905"/>
      <c r="IPK1" s="905"/>
      <c r="IPL1" s="905"/>
      <c r="IPM1" s="905"/>
      <c r="IPN1" s="905"/>
      <c r="IPO1" s="905"/>
      <c r="IPP1" s="905"/>
      <c r="IPQ1" s="905"/>
      <c r="IPR1" s="905"/>
      <c r="IPS1" s="905"/>
      <c r="IPT1" s="905"/>
      <c r="IPU1" s="905"/>
      <c r="IPV1" s="905"/>
      <c r="IPW1" s="905"/>
      <c r="IPX1" s="905"/>
      <c r="IPY1" s="905"/>
      <c r="IPZ1" s="905"/>
      <c r="IQA1" s="905"/>
      <c r="IQB1" s="905"/>
      <c r="IQC1" s="905"/>
      <c r="IQD1" s="905"/>
      <c r="IQE1" s="905"/>
      <c r="IQF1" s="905"/>
      <c r="IQG1" s="905"/>
      <c r="IQH1" s="905"/>
      <c r="IQI1" s="905"/>
      <c r="IQJ1" s="905"/>
      <c r="IQK1" s="905"/>
      <c r="IQL1" s="905"/>
      <c r="IQM1" s="905"/>
      <c r="IQN1" s="905"/>
      <c r="IQO1" s="905"/>
      <c r="IQP1" s="905"/>
      <c r="IQQ1" s="905"/>
      <c r="IQR1" s="905"/>
      <c r="IQS1" s="905"/>
      <c r="IQT1" s="905"/>
      <c r="IQU1" s="905"/>
      <c r="IQV1" s="905"/>
      <c r="IQW1" s="905"/>
      <c r="IQX1" s="905"/>
      <c r="IQY1" s="905"/>
      <c r="IQZ1" s="905"/>
      <c r="IRA1" s="905"/>
      <c r="IRB1" s="905"/>
      <c r="IRC1" s="905"/>
      <c r="IRD1" s="905"/>
      <c r="IRE1" s="905"/>
      <c r="IRF1" s="905"/>
      <c r="IRG1" s="905"/>
      <c r="IRH1" s="905"/>
      <c r="IRI1" s="905"/>
      <c r="IRJ1" s="905"/>
      <c r="IRK1" s="905"/>
      <c r="IRL1" s="905"/>
      <c r="IRM1" s="905"/>
      <c r="IRN1" s="905"/>
      <c r="IRO1" s="905"/>
      <c r="IRP1" s="905"/>
      <c r="IRQ1" s="905"/>
      <c r="IRR1" s="905"/>
      <c r="IRS1" s="905"/>
      <c r="IRT1" s="905"/>
      <c r="IRU1" s="905"/>
      <c r="IRV1" s="905"/>
      <c r="IRW1" s="905"/>
      <c r="IRX1" s="905"/>
      <c r="IRY1" s="905"/>
      <c r="IRZ1" s="905"/>
      <c r="ISA1" s="905"/>
      <c r="ISB1" s="905"/>
      <c r="ISC1" s="905"/>
      <c r="ISD1" s="905"/>
      <c r="ISE1" s="905"/>
      <c r="ISF1" s="905"/>
      <c r="ISG1" s="905"/>
      <c r="ISH1" s="905"/>
      <c r="ISI1" s="905"/>
      <c r="ISJ1" s="905"/>
      <c r="ISK1" s="905"/>
      <c r="ISL1" s="905"/>
      <c r="ISM1" s="905"/>
      <c r="ISN1" s="905"/>
      <c r="ISO1" s="905"/>
      <c r="ISP1" s="905"/>
      <c r="ISQ1" s="905"/>
      <c r="ISR1" s="905"/>
      <c r="ISS1" s="905"/>
      <c r="IST1" s="905"/>
      <c r="ISU1" s="905"/>
      <c r="ISV1" s="905"/>
      <c r="ISW1" s="905"/>
      <c r="ISX1" s="905"/>
      <c r="ISY1" s="905"/>
      <c r="ISZ1" s="905"/>
      <c r="ITA1" s="905"/>
      <c r="ITB1" s="905"/>
      <c r="ITC1" s="905"/>
      <c r="ITD1" s="905"/>
      <c r="ITE1" s="905"/>
      <c r="ITF1" s="905"/>
      <c r="ITG1" s="905"/>
      <c r="ITH1" s="905"/>
      <c r="ITI1" s="905"/>
      <c r="ITJ1" s="905"/>
      <c r="ITK1" s="905"/>
      <c r="ITL1" s="905"/>
      <c r="ITM1" s="905"/>
      <c r="ITN1" s="905"/>
      <c r="ITO1" s="905"/>
      <c r="ITP1" s="905"/>
      <c r="ITQ1" s="905"/>
      <c r="ITR1" s="905"/>
      <c r="ITS1" s="905"/>
      <c r="ITT1" s="905"/>
      <c r="ITU1" s="905"/>
      <c r="ITV1" s="905"/>
      <c r="ITW1" s="905"/>
      <c r="ITX1" s="905"/>
      <c r="ITY1" s="905"/>
      <c r="ITZ1" s="905"/>
      <c r="IUA1" s="905"/>
      <c r="IUB1" s="905"/>
      <c r="IUC1" s="905"/>
      <c r="IUD1" s="905"/>
      <c r="IUE1" s="905"/>
      <c r="IUF1" s="905"/>
      <c r="IUG1" s="905"/>
      <c r="IUH1" s="905"/>
      <c r="IUI1" s="905"/>
      <c r="IUJ1" s="905"/>
      <c r="IUK1" s="905"/>
      <c r="IUL1" s="905"/>
      <c r="IUM1" s="905"/>
      <c r="IUN1" s="905"/>
      <c r="IUO1" s="905"/>
      <c r="IUP1" s="905"/>
      <c r="IUQ1" s="905"/>
      <c r="IUR1" s="905"/>
      <c r="IUS1" s="905"/>
      <c r="IUT1" s="905"/>
      <c r="IUU1" s="905"/>
      <c r="IUV1" s="905"/>
      <c r="IUW1" s="905"/>
      <c r="IUX1" s="905"/>
      <c r="IUY1" s="905"/>
      <c r="IUZ1" s="905"/>
      <c r="IVA1" s="905"/>
      <c r="IVB1" s="905"/>
      <c r="IVC1" s="905"/>
      <c r="IVD1" s="905"/>
      <c r="IVE1" s="905"/>
      <c r="IVF1" s="905"/>
      <c r="IVG1" s="905"/>
      <c r="IVH1" s="905"/>
      <c r="IVI1" s="905"/>
      <c r="IVJ1" s="905"/>
      <c r="IVK1" s="905"/>
      <c r="IVL1" s="905"/>
      <c r="IVM1" s="905"/>
      <c r="IVN1" s="905"/>
      <c r="IVO1" s="905"/>
      <c r="IVP1" s="905"/>
      <c r="IVQ1" s="905"/>
      <c r="IVR1" s="905"/>
      <c r="IVS1" s="905"/>
      <c r="IVT1" s="905"/>
      <c r="IVU1" s="905"/>
      <c r="IVV1" s="905"/>
      <c r="IVW1" s="905"/>
      <c r="IVX1" s="905"/>
      <c r="IVY1" s="905"/>
      <c r="IVZ1" s="905"/>
      <c r="IWA1" s="905"/>
      <c r="IWB1" s="905"/>
      <c r="IWC1" s="905"/>
      <c r="IWD1" s="905"/>
      <c r="IWE1" s="905"/>
      <c r="IWF1" s="905"/>
      <c r="IWG1" s="905"/>
      <c r="IWH1" s="905"/>
      <c r="IWI1" s="905"/>
      <c r="IWJ1" s="905"/>
      <c r="IWK1" s="905"/>
      <c r="IWL1" s="905"/>
      <c r="IWM1" s="905"/>
      <c r="IWN1" s="905"/>
      <c r="IWO1" s="905"/>
      <c r="IWP1" s="905"/>
      <c r="IWQ1" s="905"/>
      <c r="IWR1" s="905"/>
      <c r="IWS1" s="905"/>
      <c r="IWT1" s="905"/>
      <c r="IWU1" s="905"/>
      <c r="IWV1" s="905"/>
      <c r="IWW1" s="905"/>
      <c r="IWX1" s="905"/>
      <c r="IWY1" s="905"/>
      <c r="IWZ1" s="905"/>
      <c r="IXA1" s="905"/>
      <c r="IXB1" s="905"/>
      <c r="IXC1" s="905"/>
      <c r="IXD1" s="905"/>
      <c r="IXE1" s="905"/>
      <c r="IXF1" s="905"/>
      <c r="IXG1" s="905"/>
      <c r="IXH1" s="905"/>
      <c r="IXI1" s="905"/>
      <c r="IXJ1" s="905"/>
      <c r="IXK1" s="905"/>
      <c r="IXL1" s="905"/>
      <c r="IXM1" s="905"/>
      <c r="IXN1" s="905"/>
      <c r="IXO1" s="905"/>
      <c r="IXP1" s="905"/>
      <c r="IXQ1" s="905"/>
      <c r="IXR1" s="905"/>
      <c r="IXS1" s="905"/>
      <c r="IXT1" s="905"/>
      <c r="IXU1" s="905"/>
      <c r="IXV1" s="905"/>
      <c r="IXW1" s="905"/>
      <c r="IXX1" s="905"/>
      <c r="IXY1" s="905"/>
      <c r="IXZ1" s="905"/>
      <c r="IYA1" s="905"/>
      <c r="IYB1" s="905"/>
      <c r="IYC1" s="905"/>
      <c r="IYD1" s="905"/>
      <c r="IYE1" s="905"/>
      <c r="IYF1" s="905"/>
      <c r="IYG1" s="905"/>
      <c r="IYH1" s="905"/>
      <c r="IYI1" s="905"/>
      <c r="IYJ1" s="905"/>
      <c r="IYK1" s="905"/>
      <c r="IYL1" s="905"/>
      <c r="IYM1" s="905"/>
      <c r="IYN1" s="905"/>
      <c r="IYO1" s="905"/>
      <c r="IYP1" s="905"/>
      <c r="IYQ1" s="905"/>
      <c r="IYR1" s="905"/>
      <c r="IYS1" s="905"/>
      <c r="IYT1" s="905"/>
      <c r="IYU1" s="905"/>
      <c r="IYV1" s="905"/>
      <c r="IYW1" s="905"/>
      <c r="IYX1" s="905"/>
      <c r="IYY1" s="905"/>
      <c r="IYZ1" s="905"/>
      <c r="IZA1" s="905"/>
      <c r="IZB1" s="905"/>
      <c r="IZC1" s="905"/>
      <c r="IZD1" s="905"/>
      <c r="IZE1" s="905"/>
      <c r="IZF1" s="905"/>
      <c r="IZG1" s="905"/>
      <c r="IZH1" s="905"/>
      <c r="IZI1" s="905"/>
      <c r="IZJ1" s="905"/>
      <c r="IZK1" s="905"/>
      <c r="IZL1" s="905"/>
      <c r="IZM1" s="905"/>
      <c r="IZN1" s="905"/>
      <c r="IZO1" s="905"/>
      <c r="IZP1" s="905"/>
      <c r="IZQ1" s="905"/>
      <c r="IZR1" s="905"/>
      <c r="IZS1" s="905"/>
      <c r="IZT1" s="905"/>
      <c r="IZU1" s="905"/>
      <c r="IZV1" s="905"/>
      <c r="IZW1" s="905"/>
      <c r="IZX1" s="905"/>
      <c r="IZY1" s="905"/>
      <c r="IZZ1" s="905"/>
      <c r="JAA1" s="905"/>
      <c r="JAB1" s="905"/>
      <c r="JAC1" s="905"/>
      <c r="JAD1" s="905"/>
      <c r="JAE1" s="905"/>
      <c r="JAF1" s="905"/>
      <c r="JAG1" s="905"/>
      <c r="JAH1" s="905"/>
      <c r="JAI1" s="905"/>
      <c r="JAJ1" s="905"/>
      <c r="JAK1" s="905"/>
      <c r="JAL1" s="905"/>
      <c r="JAM1" s="905"/>
      <c r="JAN1" s="905"/>
      <c r="JAO1" s="905"/>
      <c r="JAP1" s="905"/>
      <c r="JAQ1" s="905"/>
      <c r="JAR1" s="905"/>
      <c r="JAS1" s="905"/>
      <c r="JAT1" s="905"/>
      <c r="JAU1" s="905"/>
      <c r="JAV1" s="905"/>
      <c r="JAW1" s="905"/>
      <c r="JAX1" s="905"/>
      <c r="JAY1" s="905"/>
      <c r="JAZ1" s="905"/>
      <c r="JBA1" s="905"/>
      <c r="JBB1" s="905"/>
      <c r="JBC1" s="905"/>
      <c r="JBD1" s="905"/>
      <c r="JBE1" s="905"/>
      <c r="JBF1" s="905"/>
      <c r="JBG1" s="905"/>
      <c r="JBH1" s="905"/>
      <c r="JBI1" s="905"/>
      <c r="JBJ1" s="905"/>
      <c r="JBK1" s="905"/>
      <c r="JBL1" s="905"/>
      <c r="JBM1" s="905"/>
      <c r="JBN1" s="905"/>
      <c r="JBO1" s="905"/>
      <c r="JBP1" s="905"/>
      <c r="JBQ1" s="905"/>
      <c r="JBR1" s="905"/>
      <c r="JBS1" s="905"/>
      <c r="JBT1" s="905"/>
      <c r="JBU1" s="905"/>
      <c r="JBV1" s="905"/>
      <c r="JBW1" s="905"/>
      <c r="JBX1" s="905"/>
      <c r="JBY1" s="905"/>
      <c r="JBZ1" s="905"/>
      <c r="JCA1" s="905"/>
      <c r="JCB1" s="905"/>
      <c r="JCC1" s="905"/>
      <c r="JCD1" s="905"/>
      <c r="JCE1" s="905"/>
      <c r="JCF1" s="905"/>
      <c r="JCG1" s="905"/>
      <c r="JCH1" s="905"/>
      <c r="JCI1" s="905"/>
      <c r="JCJ1" s="905"/>
      <c r="JCK1" s="905"/>
      <c r="JCL1" s="905"/>
      <c r="JCM1" s="905"/>
      <c r="JCN1" s="905"/>
      <c r="JCO1" s="905"/>
      <c r="JCP1" s="905"/>
      <c r="JCQ1" s="905"/>
      <c r="JCR1" s="905"/>
      <c r="JCS1" s="905"/>
      <c r="JCT1" s="905"/>
      <c r="JCU1" s="905"/>
      <c r="JCV1" s="905"/>
      <c r="JCW1" s="905"/>
      <c r="JCX1" s="905"/>
      <c r="JCY1" s="905"/>
      <c r="JCZ1" s="905"/>
      <c r="JDA1" s="905"/>
      <c r="JDB1" s="905"/>
      <c r="JDC1" s="905"/>
      <c r="JDD1" s="905"/>
      <c r="JDE1" s="905"/>
      <c r="JDF1" s="905"/>
      <c r="JDG1" s="905"/>
      <c r="JDH1" s="905"/>
      <c r="JDI1" s="905"/>
      <c r="JDJ1" s="905"/>
      <c r="JDK1" s="905"/>
      <c r="JDL1" s="905"/>
      <c r="JDM1" s="905"/>
      <c r="JDN1" s="905"/>
      <c r="JDO1" s="905"/>
      <c r="JDP1" s="905"/>
      <c r="JDQ1" s="905"/>
      <c r="JDR1" s="905"/>
      <c r="JDS1" s="905"/>
      <c r="JDT1" s="905"/>
      <c r="JDU1" s="905"/>
      <c r="JDV1" s="905"/>
      <c r="JDW1" s="905"/>
      <c r="JDX1" s="905"/>
      <c r="JDY1" s="905"/>
      <c r="JDZ1" s="905"/>
      <c r="JEA1" s="905"/>
      <c r="JEB1" s="905"/>
      <c r="JEC1" s="905"/>
      <c r="JED1" s="905"/>
      <c r="JEE1" s="905"/>
      <c r="JEF1" s="905"/>
      <c r="JEG1" s="905"/>
      <c r="JEH1" s="905"/>
      <c r="JEI1" s="905"/>
      <c r="JEJ1" s="905"/>
      <c r="JEK1" s="905"/>
      <c r="JEL1" s="905"/>
      <c r="JEM1" s="905"/>
      <c r="JEN1" s="905"/>
      <c r="JEO1" s="905"/>
      <c r="JEP1" s="905"/>
      <c r="JEQ1" s="905"/>
      <c r="JER1" s="905"/>
      <c r="JES1" s="905"/>
      <c r="JET1" s="905"/>
      <c r="JEU1" s="905"/>
      <c r="JEV1" s="905"/>
      <c r="JEW1" s="905"/>
      <c r="JEX1" s="905"/>
      <c r="JEY1" s="905"/>
      <c r="JEZ1" s="905"/>
      <c r="JFA1" s="905"/>
      <c r="JFB1" s="905"/>
      <c r="JFC1" s="905"/>
      <c r="JFD1" s="905"/>
      <c r="JFE1" s="905"/>
      <c r="JFF1" s="905"/>
      <c r="JFG1" s="905"/>
      <c r="JFH1" s="905"/>
      <c r="JFI1" s="905"/>
      <c r="JFJ1" s="905"/>
      <c r="JFK1" s="905"/>
      <c r="JFL1" s="905"/>
      <c r="JFM1" s="905"/>
      <c r="JFN1" s="905"/>
      <c r="JFO1" s="905"/>
      <c r="JFP1" s="905"/>
      <c r="JFQ1" s="905"/>
      <c r="JFR1" s="905"/>
      <c r="JFS1" s="905"/>
      <c r="JFT1" s="905"/>
      <c r="JFU1" s="905"/>
      <c r="JFV1" s="905"/>
      <c r="JFW1" s="905"/>
      <c r="JFX1" s="905"/>
      <c r="JFY1" s="905"/>
      <c r="JFZ1" s="905"/>
      <c r="JGA1" s="905"/>
      <c r="JGB1" s="905"/>
      <c r="JGC1" s="905"/>
      <c r="JGD1" s="905"/>
      <c r="JGE1" s="905"/>
      <c r="JGF1" s="905"/>
      <c r="JGG1" s="905"/>
      <c r="JGH1" s="905"/>
      <c r="JGI1" s="905"/>
      <c r="JGJ1" s="905"/>
      <c r="JGK1" s="905"/>
      <c r="JGL1" s="905"/>
      <c r="JGM1" s="905"/>
      <c r="JGN1" s="905"/>
      <c r="JGO1" s="905"/>
      <c r="JGP1" s="905"/>
      <c r="JGQ1" s="905"/>
      <c r="JGR1" s="905"/>
      <c r="JGS1" s="905"/>
      <c r="JGT1" s="905"/>
      <c r="JGU1" s="905"/>
      <c r="JGV1" s="905"/>
      <c r="JGW1" s="905"/>
      <c r="JGX1" s="905"/>
      <c r="JGY1" s="905"/>
      <c r="JGZ1" s="905"/>
      <c r="JHA1" s="905"/>
      <c r="JHB1" s="905"/>
      <c r="JHC1" s="905"/>
      <c r="JHD1" s="905"/>
      <c r="JHE1" s="905"/>
      <c r="JHF1" s="905"/>
      <c r="JHG1" s="905"/>
      <c r="JHH1" s="905"/>
      <c r="JHI1" s="905"/>
      <c r="JHJ1" s="905"/>
      <c r="JHK1" s="905"/>
      <c r="JHL1" s="905"/>
      <c r="JHM1" s="905"/>
      <c r="JHN1" s="905"/>
      <c r="JHO1" s="905"/>
      <c r="JHP1" s="905"/>
      <c r="JHQ1" s="905"/>
      <c r="JHR1" s="905"/>
      <c r="JHS1" s="905"/>
      <c r="JHT1" s="905"/>
      <c r="JHU1" s="905"/>
      <c r="JHV1" s="905"/>
      <c r="JHW1" s="905"/>
      <c r="JHX1" s="905"/>
      <c r="JHY1" s="905"/>
      <c r="JHZ1" s="905"/>
      <c r="JIA1" s="905"/>
      <c r="JIB1" s="905"/>
      <c r="JIC1" s="905"/>
      <c r="JID1" s="905"/>
      <c r="JIE1" s="905"/>
      <c r="JIF1" s="905"/>
      <c r="JIG1" s="905"/>
      <c r="JIH1" s="905"/>
      <c r="JII1" s="905"/>
      <c r="JIJ1" s="905"/>
      <c r="JIK1" s="905"/>
      <c r="JIL1" s="905"/>
      <c r="JIM1" s="905"/>
      <c r="JIN1" s="905"/>
      <c r="JIO1" s="905"/>
      <c r="JIP1" s="905"/>
      <c r="JIQ1" s="905"/>
      <c r="JIR1" s="905"/>
      <c r="JIS1" s="905"/>
      <c r="JIT1" s="905"/>
      <c r="JIU1" s="905"/>
      <c r="JIV1" s="905"/>
      <c r="JIW1" s="905"/>
      <c r="JIX1" s="905"/>
      <c r="JIY1" s="905"/>
      <c r="JIZ1" s="905"/>
      <c r="JJA1" s="905"/>
      <c r="JJB1" s="905"/>
      <c r="JJC1" s="905"/>
      <c r="JJD1" s="905"/>
      <c r="JJE1" s="905"/>
      <c r="JJF1" s="905"/>
      <c r="JJG1" s="905"/>
      <c r="JJH1" s="905"/>
      <c r="JJI1" s="905"/>
      <c r="JJJ1" s="905"/>
      <c r="JJK1" s="905"/>
      <c r="JJL1" s="905"/>
      <c r="JJM1" s="905"/>
      <c r="JJN1" s="905"/>
      <c r="JJO1" s="905"/>
      <c r="JJP1" s="905"/>
      <c r="JJQ1" s="905"/>
      <c r="JJR1" s="905"/>
      <c r="JJS1" s="905"/>
      <c r="JJT1" s="905"/>
      <c r="JJU1" s="905"/>
      <c r="JJV1" s="905"/>
      <c r="JJW1" s="905"/>
      <c r="JJX1" s="905"/>
      <c r="JJY1" s="905"/>
      <c r="JJZ1" s="905"/>
      <c r="JKA1" s="905"/>
      <c r="JKB1" s="905"/>
      <c r="JKC1" s="905"/>
      <c r="JKD1" s="905"/>
      <c r="JKE1" s="905"/>
      <c r="JKF1" s="905"/>
      <c r="JKG1" s="905"/>
      <c r="JKH1" s="905"/>
      <c r="JKI1" s="905"/>
      <c r="JKJ1" s="905"/>
      <c r="JKK1" s="905"/>
      <c r="JKL1" s="905"/>
      <c r="JKM1" s="905"/>
      <c r="JKN1" s="905"/>
      <c r="JKO1" s="905"/>
      <c r="JKP1" s="905"/>
      <c r="JKQ1" s="905"/>
      <c r="JKR1" s="905"/>
      <c r="JKS1" s="905"/>
      <c r="JKT1" s="905"/>
      <c r="JKU1" s="905"/>
      <c r="JKV1" s="905"/>
      <c r="JKW1" s="905"/>
      <c r="JKX1" s="905"/>
      <c r="JKY1" s="905"/>
      <c r="JKZ1" s="905"/>
      <c r="JLA1" s="905"/>
      <c r="JLB1" s="905"/>
      <c r="JLC1" s="905"/>
      <c r="JLD1" s="905"/>
      <c r="JLE1" s="905"/>
      <c r="JLF1" s="905"/>
      <c r="JLG1" s="905"/>
      <c r="JLH1" s="905"/>
      <c r="JLI1" s="905"/>
      <c r="JLJ1" s="905"/>
      <c r="JLK1" s="905"/>
      <c r="JLL1" s="905"/>
      <c r="JLM1" s="905"/>
      <c r="JLN1" s="905"/>
      <c r="JLO1" s="905"/>
      <c r="JLP1" s="905"/>
      <c r="JLQ1" s="905"/>
      <c r="JLR1" s="905"/>
      <c r="JLS1" s="905"/>
      <c r="JLT1" s="905"/>
      <c r="JLU1" s="905"/>
      <c r="JLV1" s="905"/>
      <c r="JLW1" s="905"/>
      <c r="JLX1" s="905"/>
      <c r="JLY1" s="905"/>
      <c r="JLZ1" s="905"/>
      <c r="JMA1" s="905"/>
      <c r="JMB1" s="905"/>
      <c r="JMC1" s="905"/>
      <c r="JMD1" s="905"/>
      <c r="JME1" s="905"/>
      <c r="JMF1" s="905"/>
      <c r="JMG1" s="905"/>
      <c r="JMH1" s="905"/>
      <c r="JMI1" s="905"/>
      <c r="JMJ1" s="905"/>
      <c r="JMK1" s="905"/>
      <c r="JML1" s="905"/>
      <c r="JMM1" s="905"/>
      <c r="JMN1" s="905"/>
      <c r="JMO1" s="905"/>
      <c r="JMP1" s="905"/>
      <c r="JMQ1" s="905"/>
      <c r="JMR1" s="905"/>
      <c r="JMS1" s="905"/>
      <c r="JMT1" s="905"/>
      <c r="JMU1" s="905"/>
      <c r="JMV1" s="905"/>
      <c r="JMW1" s="905"/>
      <c r="JMX1" s="905"/>
      <c r="JMY1" s="905"/>
      <c r="JMZ1" s="905"/>
      <c r="JNA1" s="905"/>
      <c r="JNB1" s="905"/>
      <c r="JNC1" s="905"/>
      <c r="JND1" s="905"/>
      <c r="JNE1" s="905"/>
      <c r="JNF1" s="905"/>
      <c r="JNG1" s="905"/>
      <c r="JNH1" s="905"/>
      <c r="JNI1" s="905"/>
      <c r="JNJ1" s="905"/>
      <c r="JNK1" s="905"/>
      <c r="JNL1" s="905"/>
      <c r="JNM1" s="905"/>
      <c r="JNN1" s="905"/>
      <c r="JNO1" s="905"/>
      <c r="JNP1" s="905"/>
      <c r="JNQ1" s="905"/>
      <c r="JNR1" s="905"/>
      <c r="JNS1" s="905"/>
      <c r="JNT1" s="905"/>
      <c r="JNU1" s="905"/>
      <c r="JNV1" s="905"/>
      <c r="JNW1" s="905"/>
      <c r="JNX1" s="905"/>
      <c r="JNY1" s="905"/>
      <c r="JNZ1" s="905"/>
      <c r="JOA1" s="905"/>
      <c r="JOB1" s="905"/>
      <c r="JOC1" s="905"/>
      <c r="JOD1" s="905"/>
      <c r="JOE1" s="905"/>
      <c r="JOF1" s="905"/>
      <c r="JOG1" s="905"/>
      <c r="JOH1" s="905"/>
      <c r="JOI1" s="905"/>
      <c r="JOJ1" s="905"/>
      <c r="JOK1" s="905"/>
      <c r="JOL1" s="905"/>
      <c r="JOM1" s="905"/>
      <c r="JON1" s="905"/>
      <c r="JOO1" s="905"/>
      <c r="JOP1" s="905"/>
      <c r="JOQ1" s="905"/>
      <c r="JOR1" s="905"/>
      <c r="JOS1" s="905"/>
      <c r="JOT1" s="905"/>
      <c r="JOU1" s="905"/>
      <c r="JOV1" s="905"/>
      <c r="JOW1" s="905"/>
      <c r="JOX1" s="905"/>
      <c r="JOY1" s="905"/>
      <c r="JOZ1" s="905"/>
      <c r="JPA1" s="905"/>
      <c r="JPB1" s="905"/>
      <c r="JPC1" s="905"/>
      <c r="JPD1" s="905"/>
      <c r="JPE1" s="905"/>
      <c r="JPF1" s="905"/>
      <c r="JPG1" s="905"/>
      <c r="JPH1" s="905"/>
      <c r="JPI1" s="905"/>
      <c r="JPJ1" s="905"/>
      <c r="JPK1" s="905"/>
      <c r="JPL1" s="905"/>
      <c r="JPM1" s="905"/>
      <c r="JPN1" s="905"/>
      <c r="JPO1" s="905"/>
      <c r="JPP1" s="905"/>
      <c r="JPQ1" s="905"/>
      <c r="JPR1" s="905"/>
      <c r="JPS1" s="905"/>
      <c r="JPT1" s="905"/>
      <c r="JPU1" s="905"/>
      <c r="JPV1" s="905"/>
      <c r="JPW1" s="905"/>
      <c r="JPX1" s="905"/>
      <c r="JPY1" s="905"/>
      <c r="JPZ1" s="905"/>
      <c r="JQA1" s="905"/>
      <c r="JQB1" s="905"/>
      <c r="JQC1" s="905"/>
      <c r="JQD1" s="905"/>
      <c r="JQE1" s="905"/>
      <c r="JQF1" s="905"/>
      <c r="JQG1" s="905"/>
      <c r="JQH1" s="905"/>
      <c r="JQI1" s="905"/>
      <c r="JQJ1" s="905"/>
      <c r="JQK1" s="905"/>
      <c r="JQL1" s="905"/>
      <c r="JQM1" s="905"/>
      <c r="JQN1" s="905"/>
      <c r="JQO1" s="905"/>
      <c r="JQP1" s="905"/>
      <c r="JQQ1" s="905"/>
      <c r="JQR1" s="905"/>
      <c r="JQS1" s="905"/>
      <c r="JQT1" s="905"/>
      <c r="JQU1" s="905"/>
      <c r="JQV1" s="905"/>
      <c r="JQW1" s="905"/>
      <c r="JQX1" s="905"/>
      <c r="JQY1" s="905"/>
      <c r="JQZ1" s="905"/>
      <c r="JRA1" s="905"/>
      <c r="JRB1" s="905"/>
      <c r="JRC1" s="905"/>
      <c r="JRD1" s="905"/>
      <c r="JRE1" s="905"/>
      <c r="JRF1" s="905"/>
      <c r="JRG1" s="905"/>
      <c r="JRH1" s="905"/>
      <c r="JRI1" s="905"/>
      <c r="JRJ1" s="905"/>
      <c r="JRK1" s="905"/>
      <c r="JRL1" s="905"/>
      <c r="JRM1" s="905"/>
      <c r="JRN1" s="905"/>
      <c r="JRO1" s="905"/>
      <c r="JRP1" s="905"/>
      <c r="JRQ1" s="905"/>
      <c r="JRR1" s="905"/>
      <c r="JRS1" s="905"/>
      <c r="JRT1" s="905"/>
      <c r="JRU1" s="905"/>
      <c r="JRV1" s="905"/>
      <c r="JRW1" s="905"/>
      <c r="JRX1" s="905"/>
      <c r="JRY1" s="905"/>
      <c r="JRZ1" s="905"/>
      <c r="JSA1" s="905"/>
      <c r="JSB1" s="905"/>
      <c r="JSC1" s="905"/>
      <c r="JSD1" s="905"/>
      <c r="JSE1" s="905"/>
      <c r="JSF1" s="905"/>
      <c r="JSG1" s="905"/>
      <c r="JSH1" s="905"/>
      <c r="JSI1" s="905"/>
      <c r="JSJ1" s="905"/>
      <c r="JSK1" s="905"/>
      <c r="JSL1" s="905"/>
      <c r="JSM1" s="905"/>
      <c r="JSN1" s="905"/>
      <c r="JSO1" s="905"/>
      <c r="JSP1" s="905"/>
      <c r="JSQ1" s="905"/>
      <c r="JSR1" s="905"/>
      <c r="JSS1" s="905"/>
      <c r="JST1" s="905"/>
      <c r="JSU1" s="905"/>
      <c r="JSV1" s="905"/>
      <c r="JSW1" s="905"/>
      <c r="JSX1" s="905"/>
      <c r="JSY1" s="905"/>
      <c r="JSZ1" s="905"/>
      <c r="JTA1" s="905"/>
      <c r="JTB1" s="905"/>
      <c r="JTC1" s="905"/>
      <c r="JTD1" s="905"/>
      <c r="JTE1" s="905"/>
      <c r="JTF1" s="905"/>
      <c r="JTG1" s="905"/>
      <c r="JTH1" s="905"/>
      <c r="JTI1" s="905"/>
      <c r="JTJ1" s="905"/>
      <c r="JTK1" s="905"/>
      <c r="JTL1" s="905"/>
      <c r="JTM1" s="905"/>
      <c r="JTN1" s="905"/>
      <c r="JTO1" s="905"/>
      <c r="JTP1" s="905"/>
      <c r="JTQ1" s="905"/>
      <c r="JTR1" s="905"/>
      <c r="JTS1" s="905"/>
      <c r="JTT1" s="905"/>
      <c r="JTU1" s="905"/>
      <c r="JTV1" s="905"/>
      <c r="JTW1" s="905"/>
      <c r="JTX1" s="905"/>
      <c r="JTY1" s="905"/>
      <c r="JTZ1" s="905"/>
      <c r="JUA1" s="905"/>
      <c r="JUB1" s="905"/>
      <c r="JUC1" s="905"/>
      <c r="JUD1" s="905"/>
      <c r="JUE1" s="905"/>
      <c r="JUF1" s="905"/>
      <c r="JUG1" s="905"/>
      <c r="JUH1" s="905"/>
      <c r="JUI1" s="905"/>
      <c r="JUJ1" s="905"/>
      <c r="JUK1" s="905"/>
      <c r="JUL1" s="905"/>
      <c r="JUM1" s="905"/>
      <c r="JUN1" s="905"/>
      <c r="JUO1" s="905"/>
      <c r="JUP1" s="905"/>
      <c r="JUQ1" s="905"/>
      <c r="JUR1" s="905"/>
      <c r="JUS1" s="905"/>
      <c r="JUT1" s="905"/>
      <c r="JUU1" s="905"/>
      <c r="JUV1" s="905"/>
      <c r="JUW1" s="905"/>
      <c r="JUX1" s="905"/>
      <c r="JUY1" s="905"/>
      <c r="JUZ1" s="905"/>
      <c r="JVA1" s="905"/>
      <c r="JVB1" s="905"/>
      <c r="JVC1" s="905"/>
      <c r="JVD1" s="905"/>
      <c r="JVE1" s="905"/>
      <c r="JVF1" s="905"/>
      <c r="JVG1" s="905"/>
      <c r="JVH1" s="905"/>
      <c r="JVI1" s="905"/>
      <c r="JVJ1" s="905"/>
      <c r="JVK1" s="905"/>
      <c r="JVL1" s="905"/>
      <c r="JVM1" s="905"/>
      <c r="JVN1" s="905"/>
      <c r="JVO1" s="905"/>
      <c r="JVP1" s="905"/>
      <c r="JVQ1" s="905"/>
      <c r="JVR1" s="905"/>
      <c r="JVS1" s="905"/>
      <c r="JVT1" s="905"/>
      <c r="JVU1" s="905"/>
      <c r="JVV1" s="905"/>
      <c r="JVW1" s="905"/>
      <c r="JVX1" s="905"/>
      <c r="JVY1" s="905"/>
      <c r="JVZ1" s="905"/>
      <c r="JWA1" s="905"/>
      <c r="JWB1" s="905"/>
      <c r="JWC1" s="905"/>
      <c r="JWD1" s="905"/>
      <c r="JWE1" s="905"/>
      <c r="JWF1" s="905"/>
      <c r="JWG1" s="905"/>
      <c r="JWH1" s="905"/>
      <c r="JWI1" s="905"/>
      <c r="JWJ1" s="905"/>
      <c r="JWK1" s="905"/>
      <c r="JWL1" s="905"/>
      <c r="JWM1" s="905"/>
      <c r="JWN1" s="905"/>
      <c r="JWO1" s="905"/>
      <c r="JWP1" s="905"/>
      <c r="JWQ1" s="905"/>
      <c r="JWR1" s="905"/>
      <c r="JWS1" s="905"/>
      <c r="JWT1" s="905"/>
      <c r="JWU1" s="905"/>
      <c r="JWV1" s="905"/>
      <c r="JWW1" s="905"/>
      <c r="JWX1" s="905"/>
      <c r="JWY1" s="905"/>
      <c r="JWZ1" s="905"/>
      <c r="JXA1" s="905"/>
      <c r="JXB1" s="905"/>
      <c r="JXC1" s="905"/>
      <c r="JXD1" s="905"/>
      <c r="JXE1" s="905"/>
      <c r="JXF1" s="905"/>
      <c r="JXG1" s="905"/>
      <c r="JXH1" s="905"/>
      <c r="JXI1" s="905"/>
      <c r="JXJ1" s="905"/>
      <c r="JXK1" s="905"/>
      <c r="JXL1" s="905"/>
      <c r="JXM1" s="905"/>
      <c r="JXN1" s="905"/>
      <c r="JXO1" s="905"/>
      <c r="JXP1" s="905"/>
      <c r="JXQ1" s="905"/>
      <c r="JXR1" s="905"/>
      <c r="JXS1" s="905"/>
      <c r="JXT1" s="905"/>
      <c r="JXU1" s="905"/>
      <c r="JXV1" s="905"/>
      <c r="JXW1" s="905"/>
      <c r="JXX1" s="905"/>
      <c r="JXY1" s="905"/>
      <c r="JXZ1" s="905"/>
      <c r="JYA1" s="905"/>
      <c r="JYB1" s="905"/>
      <c r="JYC1" s="905"/>
      <c r="JYD1" s="905"/>
      <c r="JYE1" s="905"/>
      <c r="JYF1" s="905"/>
      <c r="JYG1" s="905"/>
      <c r="JYH1" s="905"/>
      <c r="JYI1" s="905"/>
      <c r="JYJ1" s="905"/>
      <c r="JYK1" s="905"/>
      <c r="JYL1" s="905"/>
      <c r="JYM1" s="905"/>
      <c r="JYN1" s="905"/>
      <c r="JYO1" s="905"/>
      <c r="JYP1" s="905"/>
      <c r="JYQ1" s="905"/>
      <c r="JYR1" s="905"/>
      <c r="JYS1" s="905"/>
      <c r="JYT1" s="905"/>
      <c r="JYU1" s="905"/>
      <c r="JYV1" s="905"/>
      <c r="JYW1" s="905"/>
      <c r="JYX1" s="905"/>
      <c r="JYY1" s="905"/>
      <c r="JYZ1" s="905"/>
      <c r="JZA1" s="905"/>
      <c r="JZB1" s="905"/>
      <c r="JZC1" s="905"/>
      <c r="JZD1" s="905"/>
      <c r="JZE1" s="905"/>
      <c r="JZF1" s="905"/>
      <c r="JZG1" s="905"/>
      <c r="JZH1" s="905"/>
      <c r="JZI1" s="905"/>
      <c r="JZJ1" s="905"/>
      <c r="JZK1" s="905"/>
      <c r="JZL1" s="905"/>
      <c r="JZM1" s="905"/>
      <c r="JZN1" s="905"/>
      <c r="JZO1" s="905"/>
      <c r="JZP1" s="905"/>
      <c r="JZQ1" s="905"/>
      <c r="JZR1" s="905"/>
      <c r="JZS1" s="905"/>
      <c r="JZT1" s="905"/>
      <c r="JZU1" s="905"/>
      <c r="JZV1" s="905"/>
      <c r="JZW1" s="905"/>
      <c r="JZX1" s="905"/>
      <c r="JZY1" s="905"/>
      <c r="JZZ1" s="905"/>
      <c r="KAA1" s="905"/>
      <c r="KAB1" s="905"/>
      <c r="KAC1" s="905"/>
      <c r="KAD1" s="905"/>
      <c r="KAE1" s="905"/>
      <c r="KAF1" s="905"/>
      <c r="KAG1" s="905"/>
      <c r="KAH1" s="905"/>
      <c r="KAI1" s="905"/>
      <c r="KAJ1" s="905"/>
      <c r="KAK1" s="905"/>
      <c r="KAL1" s="905"/>
      <c r="KAM1" s="905"/>
      <c r="KAN1" s="905"/>
      <c r="KAO1" s="905"/>
      <c r="KAP1" s="905"/>
      <c r="KAQ1" s="905"/>
      <c r="KAR1" s="905"/>
      <c r="KAS1" s="905"/>
      <c r="KAT1" s="905"/>
      <c r="KAU1" s="905"/>
      <c r="KAV1" s="905"/>
      <c r="KAW1" s="905"/>
      <c r="KAX1" s="905"/>
      <c r="KAY1" s="905"/>
      <c r="KAZ1" s="905"/>
      <c r="KBA1" s="905"/>
      <c r="KBB1" s="905"/>
      <c r="KBC1" s="905"/>
      <c r="KBD1" s="905"/>
      <c r="KBE1" s="905"/>
      <c r="KBF1" s="905"/>
      <c r="KBG1" s="905"/>
      <c r="KBH1" s="905"/>
      <c r="KBI1" s="905"/>
      <c r="KBJ1" s="905"/>
      <c r="KBK1" s="905"/>
      <c r="KBL1" s="905"/>
      <c r="KBM1" s="905"/>
      <c r="KBN1" s="905"/>
      <c r="KBO1" s="905"/>
      <c r="KBP1" s="905"/>
      <c r="KBQ1" s="905"/>
      <c r="KBR1" s="905"/>
      <c r="KBS1" s="905"/>
      <c r="KBT1" s="905"/>
      <c r="KBU1" s="905"/>
      <c r="KBV1" s="905"/>
      <c r="KBW1" s="905"/>
      <c r="KBX1" s="905"/>
      <c r="KBY1" s="905"/>
      <c r="KBZ1" s="905"/>
      <c r="KCA1" s="905"/>
      <c r="KCB1" s="905"/>
      <c r="KCC1" s="905"/>
      <c r="KCD1" s="905"/>
      <c r="KCE1" s="905"/>
      <c r="KCF1" s="905"/>
      <c r="KCG1" s="905"/>
      <c r="KCH1" s="905"/>
      <c r="KCI1" s="905"/>
      <c r="KCJ1" s="905"/>
      <c r="KCK1" s="905"/>
      <c r="KCL1" s="905"/>
      <c r="KCM1" s="905"/>
      <c r="KCN1" s="905"/>
      <c r="KCO1" s="905"/>
      <c r="KCP1" s="905"/>
      <c r="KCQ1" s="905"/>
      <c r="KCR1" s="905"/>
      <c r="KCS1" s="905"/>
      <c r="KCT1" s="905"/>
      <c r="KCU1" s="905"/>
      <c r="KCV1" s="905"/>
      <c r="KCW1" s="905"/>
      <c r="KCX1" s="905"/>
      <c r="KCY1" s="905"/>
      <c r="KCZ1" s="905"/>
      <c r="KDA1" s="905"/>
      <c r="KDB1" s="905"/>
      <c r="KDC1" s="905"/>
      <c r="KDD1" s="905"/>
      <c r="KDE1" s="905"/>
      <c r="KDF1" s="905"/>
      <c r="KDG1" s="905"/>
      <c r="KDH1" s="905"/>
      <c r="KDI1" s="905"/>
      <c r="KDJ1" s="905"/>
      <c r="KDK1" s="905"/>
      <c r="KDL1" s="905"/>
      <c r="KDM1" s="905"/>
      <c r="KDN1" s="905"/>
      <c r="KDO1" s="905"/>
      <c r="KDP1" s="905"/>
      <c r="KDQ1" s="905"/>
      <c r="KDR1" s="905"/>
      <c r="KDS1" s="905"/>
      <c r="KDT1" s="905"/>
      <c r="KDU1" s="905"/>
      <c r="KDV1" s="905"/>
      <c r="KDW1" s="905"/>
      <c r="KDX1" s="905"/>
      <c r="KDY1" s="905"/>
      <c r="KDZ1" s="905"/>
      <c r="KEA1" s="905"/>
      <c r="KEB1" s="905"/>
      <c r="KEC1" s="905"/>
      <c r="KED1" s="905"/>
      <c r="KEE1" s="905"/>
      <c r="KEF1" s="905"/>
      <c r="KEG1" s="905"/>
      <c r="KEH1" s="905"/>
      <c r="KEI1" s="905"/>
      <c r="KEJ1" s="905"/>
      <c r="KEK1" s="905"/>
      <c r="KEL1" s="905"/>
      <c r="KEM1" s="905"/>
      <c r="KEN1" s="905"/>
      <c r="KEO1" s="905"/>
      <c r="KEP1" s="905"/>
      <c r="KEQ1" s="905"/>
      <c r="KER1" s="905"/>
      <c r="KES1" s="905"/>
      <c r="KET1" s="905"/>
      <c r="KEU1" s="905"/>
      <c r="KEV1" s="905"/>
      <c r="KEW1" s="905"/>
      <c r="KEX1" s="905"/>
      <c r="KEY1" s="905"/>
      <c r="KEZ1" s="905"/>
      <c r="KFA1" s="905"/>
      <c r="KFB1" s="905"/>
      <c r="KFC1" s="905"/>
      <c r="KFD1" s="905"/>
      <c r="KFE1" s="905"/>
      <c r="KFF1" s="905"/>
      <c r="KFG1" s="905"/>
      <c r="KFH1" s="905"/>
      <c r="KFI1" s="905"/>
      <c r="KFJ1" s="905"/>
      <c r="KFK1" s="905"/>
      <c r="KFL1" s="905"/>
      <c r="KFM1" s="905"/>
      <c r="KFN1" s="905"/>
      <c r="KFO1" s="905"/>
      <c r="KFP1" s="905"/>
      <c r="KFQ1" s="905"/>
      <c r="KFR1" s="905"/>
      <c r="KFS1" s="905"/>
      <c r="KFT1" s="905"/>
      <c r="KFU1" s="905"/>
      <c r="KFV1" s="905"/>
      <c r="KFW1" s="905"/>
      <c r="KFX1" s="905"/>
      <c r="KFY1" s="905"/>
      <c r="KFZ1" s="905"/>
      <c r="KGA1" s="905"/>
      <c r="KGB1" s="905"/>
      <c r="KGC1" s="905"/>
      <c r="KGD1" s="905"/>
      <c r="KGE1" s="905"/>
      <c r="KGF1" s="905"/>
      <c r="KGG1" s="905"/>
      <c r="KGH1" s="905"/>
      <c r="KGI1" s="905"/>
      <c r="KGJ1" s="905"/>
      <c r="KGK1" s="905"/>
      <c r="KGL1" s="905"/>
      <c r="KGM1" s="905"/>
      <c r="KGN1" s="905"/>
      <c r="KGO1" s="905"/>
      <c r="KGP1" s="905"/>
      <c r="KGQ1" s="905"/>
      <c r="KGR1" s="905"/>
      <c r="KGS1" s="905"/>
      <c r="KGT1" s="905"/>
      <c r="KGU1" s="905"/>
      <c r="KGV1" s="905"/>
      <c r="KGW1" s="905"/>
      <c r="KGX1" s="905"/>
      <c r="KGY1" s="905"/>
      <c r="KGZ1" s="905"/>
      <c r="KHA1" s="905"/>
      <c r="KHB1" s="905"/>
      <c r="KHC1" s="905"/>
      <c r="KHD1" s="905"/>
      <c r="KHE1" s="905"/>
      <c r="KHF1" s="905"/>
      <c r="KHG1" s="905"/>
      <c r="KHH1" s="905"/>
      <c r="KHI1" s="905"/>
      <c r="KHJ1" s="905"/>
      <c r="KHK1" s="905"/>
      <c r="KHL1" s="905"/>
      <c r="KHM1" s="905"/>
      <c r="KHN1" s="905"/>
      <c r="KHO1" s="905"/>
      <c r="KHP1" s="905"/>
      <c r="KHQ1" s="905"/>
      <c r="KHR1" s="905"/>
      <c r="KHS1" s="905"/>
      <c r="KHT1" s="905"/>
      <c r="KHU1" s="905"/>
      <c r="KHV1" s="905"/>
      <c r="KHW1" s="905"/>
      <c r="KHX1" s="905"/>
      <c r="KHY1" s="905"/>
      <c r="KHZ1" s="905"/>
      <c r="KIA1" s="905"/>
      <c r="KIB1" s="905"/>
      <c r="KIC1" s="905"/>
      <c r="KID1" s="905"/>
      <c r="KIE1" s="905"/>
      <c r="KIF1" s="905"/>
      <c r="KIG1" s="905"/>
      <c r="KIH1" s="905"/>
      <c r="KII1" s="905"/>
      <c r="KIJ1" s="905"/>
      <c r="KIK1" s="905"/>
      <c r="KIL1" s="905"/>
      <c r="KIM1" s="905"/>
      <c r="KIN1" s="905"/>
      <c r="KIO1" s="905"/>
      <c r="KIP1" s="905"/>
      <c r="KIQ1" s="905"/>
      <c r="KIR1" s="905"/>
      <c r="KIS1" s="905"/>
      <c r="KIT1" s="905"/>
      <c r="KIU1" s="905"/>
      <c r="KIV1" s="905"/>
      <c r="KIW1" s="905"/>
      <c r="KIX1" s="905"/>
      <c r="KIY1" s="905"/>
      <c r="KIZ1" s="905"/>
      <c r="KJA1" s="905"/>
      <c r="KJB1" s="905"/>
      <c r="KJC1" s="905"/>
      <c r="KJD1" s="905"/>
      <c r="KJE1" s="905"/>
      <c r="KJF1" s="905"/>
      <c r="KJG1" s="905"/>
      <c r="KJH1" s="905"/>
      <c r="KJI1" s="905"/>
      <c r="KJJ1" s="905"/>
      <c r="KJK1" s="905"/>
      <c r="KJL1" s="905"/>
      <c r="KJM1" s="905"/>
      <c r="KJN1" s="905"/>
      <c r="KJO1" s="905"/>
      <c r="KJP1" s="905"/>
      <c r="KJQ1" s="905"/>
      <c r="KJR1" s="905"/>
      <c r="KJS1" s="905"/>
      <c r="KJT1" s="905"/>
      <c r="KJU1" s="905"/>
      <c r="KJV1" s="905"/>
      <c r="KJW1" s="905"/>
      <c r="KJX1" s="905"/>
      <c r="KJY1" s="905"/>
      <c r="KJZ1" s="905"/>
      <c r="KKA1" s="905"/>
      <c r="KKB1" s="905"/>
      <c r="KKC1" s="905"/>
      <c r="KKD1" s="905"/>
      <c r="KKE1" s="905"/>
      <c r="KKF1" s="905"/>
      <c r="KKG1" s="905"/>
      <c r="KKH1" s="905"/>
      <c r="KKI1" s="905"/>
      <c r="KKJ1" s="905"/>
      <c r="KKK1" s="905"/>
      <c r="KKL1" s="905"/>
      <c r="KKM1" s="905"/>
      <c r="KKN1" s="905"/>
      <c r="KKO1" s="905"/>
      <c r="KKP1" s="905"/>
      <c r="KKQ1" s="905"/>
      <c r="KKR1" s="905"/>
      <c r="KKS1" s="905"/>
      <c r="KKT1" s="905"/>
      <c r="KKU1" s="905"/>
      <c r="KKV1" s="905"/>
      <c r="KKW1" s="905"/>
      <c r="KKX1" s="905"/>
      <c r="KKY1" s="905"/>
      <c r="KKZ1" s="905"/>
      <c r="KLA1" s="905"/>
      <c r="KLB1" s="905"/>
      <c r="KLC1" s="905"/>
      <c r="KLD1" s="905"/>
      <c r="KLE1" s="905"/>
      <c r="KLF1" s="905"/>
      <c r="KLG1" s="905"/>
      <c r="KLH1" s="905"/>
      <c r="KLI1" s="905"/>
      <c r="KLJ1" s="905"/>
      <c r="KLK1" s="905"/>
      <c r="KLL1" s="905"/>
      <c r="KLM1" s="905"/>
      <c r="KLN1" s="905"/>
      <c r="KLO1" s="905"/>
      <c r="KLP1" s="905"/>
      <c r="KLQ1" s="905"/>
      <c r="KLR1" s="905"/>
      <c r="KLS1" s="905"/>
      <c r="KLT1" s="905"/>
      <c r="KLU1" s="905"/>
      <c r="KLV1" s="905"/>
      <c r="KLW1" s="905"/>
      <c r="KLX1" s="905"/>
      <c r="KLY1" s="905"/>
      <c r="KLZ1" s="905"/>
      <c r="KMA1" s="905"/>
      <c r="KMB1" s="905"/>
      <c r="KMC1" s="905"/>
      <c r="KMD1" s="905"/>
      <c r="KME1" s="905"/>
      <c r="KMF1" s="905"/>
      <c r="KMG1" s="905"/>
      <c r="KMH1" s="905"/>
      <c r="KMI1" s="905"/>
      <c r="KMJ1" s="905"/>
      <c r="KMK1" s="905"/>
      <c r="KML1" s="905"/>
      <c r="KMM1" s="905"/>
      <c r="KMN1" s="905"/>
      <c r="KMO1" s="905"/>
      <c r="KMP1" s="905"/>
      <c r="KMQ1" s="905"/>
      <c r="KMR1" s="905"/>
      <c r="KMS1" s="905"/>
      <c r="KMT1" s="905"/>
      <c r="KMU1" s="905"/>
      <c r="KMV1" s="905"/>
      <c r="KMW1" s="905"/>
      <c r="KMX1" s="905"/>
      <c r="KMY1" s="905"/>
      <c r="KMZ1" s="905"/>
      <c r="KNA1" s="905"/>
      <c r="KNB1" s="905"/>
      <c r="KNC1" s="905"/>
      <c r="KND1" s="905"/>
      <c r="KNE1" s="905"/>
      <c r="KNF1" s="905"/>
      <c r="KNG1" s="905"/>
      <c r="KNH1" s="905"/>
      <c r="KNI1" s="905"/>
      <c r="KNJ1" s="905"/>
      <c r="KNK1" s="905"/>
      <c r="KNL1" s="905"/>
      <c r="KNM1" s="905"/>
      <c r="KNN1" s="905"/>
      <c r="KNO1" s="905"/>
      <c r="KNP1" s="905"/>
      <c r="KNQ1" s="905"/>
      <c r="KNR1" s="905"/>
      <c r="KNS1" s="905"/>
      <c r="KNT1" s="905"/>
      <c r="KNU1" s="905"/>
      <c r="KNV1" s="905"/>
      <c r="KNW1" s="905"/>
      <c r="KNX1" s="905"/>
      <c r="KNY1" s="905"/>
      <c r="KNZ1" s="905"/>
      <c r="KOA1" s="905"/>
      <c r="KOB1" s="905"/>
      <c r="KOC1" s="905"/>
      <c r="KOD1" s="905"/>
      <c r="KOE1" s="905"/>
      <c r="KOF1" s="905"/>
      <c r="KOG1" s="905"/>
      <c r="KOH1" s="905"/>
      <c r="KOI1" s="905"/>
      <c r="KOJ1" s="905"/>
      <c r="KOK1" s="905"/>
      <c r="KOL1" s="905"/>
      <c r="KOM1" s="905"/>
      <c r="KON1" s="905"/>
      <c r="KOO1" s="905"/>
      <c r="KOP1" s="905"/>
      <c r="KOQ1" s="905"/>
      <c r="KOR1" s="905"/>
      <c r="KOS1" s="905"/>
      <c r="KOT1" s="905"/>
      <c r="KOU1" s="905"/>
      <c r="KOV1" s="905"/>
      <c r="KOW1" s="905"/>
      <c r="KOX1" s="905"/>
      <c r="KOY1" s="905"/>
      <c r="KOZ1" s="905"/>
      <c r="KPA1" s="905"/>
      <c r="KPB1" s="905"/>
      <c r="KPC1" s="905"/>
      <c r="KPD1" s="905"/>
      <c r="KPE1" s="905"/>
      <c r="KPF1" s="905"/>
      <c r="KPG1" s="905"/>
      <c r="KPH1" s="905"/>
      <c r="KPI1" s="905"/>
      <c r="KPJ1" s="905"/>
      <c r="KPK1" s="905"/>
      <c r="KPL1" s="905"/>
      <c r="KPM1" s="905"/>
      <c r="KPN1" s="905"/>
      <c r="KPO1" s="905"/>
      <c r="KPP1" s="905"/>
      <c r="KPQ1" s="905"/>
      <c r="KPR1" s="905"/>
      <c r="KPS1" s="905"/>
      <c r="KPT1" s="905"/>
      <c r="KPU1" s="905"/>
      <c r="KPV1" s="905"/>
      <c r="KPW1" s="905"/>
      <c r="KPX1" s="905"/>
      <c r="KPY1" s="905"/>
      <c r="KPZ1" s="905"/>
      <c r="KQA1" s="905"/>
      <c r="KQB1" s="905"/>
      <c r="KQC1" s="905"/>
      <c r="KQD1" s="905"/>
      <c r="KQE1" s="905"/>
      <c r="KQF1" s="905"/>
      <c r="KQG1" s="905"/>
      <c r="KQH1" s="905"/>
      <c r="KQI1" s="905"/>
      <c r="KQJ1" s="905"/>
      <c r="KQK1" s="905"/>
      <c r="KQL1" s="905"/>
      <c r="KQM1" s="905"/>
      <c r="KQN1" s="905"/>
      <c r="KQO1" s="905"/>
      <c r="KQP1" s="905"/>
      <c r="KQQ1" s="905"/>
      <c r="KQR1" s="905"/>
      <c r="KQS1" s="905"/>
      <c r="KQT1" s="905"/>
      <c r="KQU1" s="905"/>
      <c r="KQV1" s="905"/>
      <c r="KQW1" s="905"/>
      <c r="KQX1" s="905"/>
      <c r="KQY1" s="905"/>
      <c r="KQZ1" s="905"/>
      <c r="KRA1" s="905"/>
      <c r="KRB1" s="905"/>
      <c r="KRC1" s="905"/>
      <c r="KRD1" s="905"/>
      <c r="KRE1" s="905"/>
      <c r="KRF1" s="905"/>
      <c r="KRG1" s="905"/>
      <c r="KRH1" s="905"/>
      <c r="KRI1" s="905"/>
      <c r="KRJ1" s="905"/>
      <c r="KRK1" s="905"/>
      <c r="KRL1" s="905"/>
      <c r="KRM1" s="905"/>
      <c r="KRN1" s="905"/>
      <c r="KRO1" s="905"/>
      <c r="KRP1" s="905"/>
      <c r="KRQ1" s="905"/>
      <c r="KRR1" s="905"/>
      <c r="KRS1" s="905"/>
      <c r="KRT1" s="905"/>
      <c r="KRU1" s="905"/>
      <c r="KRV1" s="905"/>
      <c r="KRW1" s="905"/>
      <c r="KRX1" s="905"/>
      <c r="KRY1" s="905"/>
      <c r="KRZ1" s="905"/>
      <c r="KSA1" s="905"/>
      <c r="KSB1" s="905"/>
      <c r="KSC1" s="905"/>
      <c r="KSD1" s="905"/>
      <c r="KSE1" s="905"/>
      <c r="KSF1" s="905"/>
      <c r="KSG1" s="905"/>
      <c r="KSH1" s="905"/>
      <c r="KSI1" s="905"/>
      <c r="KSJ1" s="905"/>
      <c r="KSK1" s="905"/>
      <c r="KSL1" s="905"/>
      <c r="KSM1" s="905"/>
      <c r="KSN1" s="905"/>
      <c r="KSO1" s="905"/>
      <c r="KSP1" s="905"/>
      <c r="KSQ1" s="905"/>
      <c r="KSR1" s="905"/>
      <c r="KSS1" s="905"/>
      <c r="KST1" s="905"/>
      <c r="KSU1" s="905"/>
      <c r="KSV1" s="905"/>
      <c r="KSW1" s="905"/>
      <c r="KSX1" s="905"/>
      <c r="KSY1" s="905"/>
      <c r="KSZ1" s="905"/>
      <c r="KTA1" s="905"/>
      <c r="KTB1" s="905"/>
      <c r="KTC1" s="905"/>
      <c r="KTD1" s="905"/>
      <c r="KTE1" s="905"/>
      <c r="KTF1" s="905"/>
      <c r="KTG1" s="905"/>
      <c r="KTH1" s="905"/>
      <c r="KTI1" s="905"/>
      <c r="KTJ1" s="905"/>
      <c r="KTK1" s="905"/>
      <c r="KTL1" s="905"/>
      <c r="KTM1" s="905"/>
      <c r="KTN1" s="905"/>
      <c r="KTO1" s="905"/>
      <c r="KTP1" s="905"/>
      <c r="KTQ1" s="905"/>
      <c r="KTR1" s="905"/>
      <c r="KTS1" s="905"/>
      <c r="KTT1" s="905"/>
      <c r="KTU1" s="905"/>
      <c r="KTV1" s="905"/>
      <c r="KTW1" s="905"/>
      <c r="KTX1" s="905"/>
      <c r="KTY1" s="905"/>
      <c r="KTZ1" s="905"/>
      <c r="KUA1" s="905"/>
      <c r="KUB1" s="905"/>
      <c r="KUC1" s="905"/>
      <c r="KUD1" s="905"/>
      <c r="KUE1" s="905"/>
      <c r="KUF1" s="905"/>
      <c r="KUG1" s="905"/>
      <c r="KUH1" s="905"/>
      <c r="KUI1" s="905"/>
      <c r="KUJ1" s="905"/>
      <c r="KUK1" s="905"/>
      <c r="KUL1" s="905"/>
      <c r="KUM1" s="905"/>
      <c r="KUN1" s="905"/>
      <c r="KUO1" s="905"/>
      <c r="KUP1" s="905"/>
      <c r="KUQ1" s="905"/>
      <c r="KUR1" s="905"/>
      <c r="KUS1" s="905"/>
      <c r="KUT1" s="905"/>
      <c r="KUU1" s="905"/>
      <c r="KUV1" s="905"/>
      <c r="KUW1" s="905"/>
      <c r="KUX1" s="905"/>
      <c r="KUY1" s="905"/>
      <c r="KUZ1" s="905"/>
      <c r="KVA1" s="905"/>
      <c r="KVB1" s="905"/>
      <c r="KVC1" s="905"/>
      <c r="KVD1" s="905"/>
      <c r="KVE1" s="905"/>
      <c r="KVF1" s="905"/>
      <c r="KVG1" s="905"/>
      <c r="KVH1" s="905"/>
      <c r="KVI1" s="905"/>
      <c r="KVJ1" s="905"/>
      <c r="KVK1" s="905"/>
      <c r="KVL1" s="905"/>
      <c r="KVM1" s="905"/>
      <c r="KVN1" s="905"/>
      <c r="KVO1" s="905"/>
      <c r="KVP1" s="905"/>
      <c r="KVQ1" s="905"/>
      <c r="KVR1" s="905"/>
      <c r="KVS1" s="905"/>
      <c r="KVT1" s="905"/>
      <c r="KVU1" s="905"/>
      <c r="KVV1" s="905"/>
      <c r="KVW1" s="905"/>
      <c r="KVX1" s="905"/>
      <c r="KVY1" s="905"/>
      <c r="KVZ1" s="905"/>
      <c r="KWA1" s="905"/>
      <c r="KWB1" s="905"/>
      <c r="KWC1" s="905"/>
      <c r="KWD1" s="905"/>
      <c r="KWE1" s="905"/>
      <c r="KWF1" s="905"/>
      <c r="KWG1" s="905"/>
      <c r="KWH1" s="905"/>
      <c r="KWI1" s="905"/>
      <c r="KWJ1" s="905"/>
      <c r="KWK1" s="905"/>
      <c r="KWL1" s="905"/>
      <c r="KWM1" s="905"/>
      <c r="KWN1" s="905"/>
      <c r="KWO1" s="905"/>
      <c r="KWP1" s="905"/>
      <c r="KWQ1" s="905"/>
      <c r="KWR1" s="905"/>
      <c r="KWS1" s="905"/>
      <c r="KWT1" s="905"/>
      <c r="KWU1" s="905"/>
      <c r="KWV1" s="905"/>
      <c r="KWW1" s="905"/>
      <c r="KWX1" s="905"/>
      <c r="KWY1" s="905"/>
      <c r="KWZ1" s="905"/>
      <c r="KXA1" s="905"/>
      <c r="KXB1" s="905"/>
      <c r="KXC1" s="905"/>
      <c r="KXD1" s="905"/>
      <c r="KXE1" s="905"/>
      <c r="KXF1" s="905"/>
      <c r="KXG1" s="905"/>
      <c r="KXH1" s="905"/>
      <c r="KXI1" s="905"/>
      <c r="KXJ1" s="905"/>
      <c r="KXK1" s="905"/>
      <c r="KXL1" s="905"/>
      <c r="KXM1" s="905"/>
      <c r="KXN1" s="905"/>
      <c r="KXO1" s="905"/>
      <c r="KXP1" s="905"/>
      <c r="KXQ1" s="905"/>
      <c r="KXR1" s="905"/>
      <c r="KXS1" s="905"/>
      <c r="KXT1" s="905"/>
      <c r="KXU1" s="905"/>
      <c r="KXV1" s="905"/>
      <c r="KXW1" s="905"/>
      <c r="KXX1" s="905"/>
      <c r="KXY1" s="905"/>
      <c r="KXZ1" s="905"/>
      <c r="KYA1" s="905"/>
      <c r="KYB1" s="905"/>
      <c r="KYC1" s="905"/>
      <c r="KYD1" s="905"/>
      <c r="KYE1" s="905"/>
      <c r="KYF1" s="905"/>
      <c r="KYG1" s="905"/>
      <c r="KYH1" s="905"/>
      <c r="KYI1" s="905"/>
      <c r="KYJ1" s="905"/>
      <c r="KYK1" s="905"/>
      <c r="KYL1" s="905"/>
      <c r="KYM1" s="905"/>
      <c r="KYN1" s="905"/>
      <c r="KYO1" s="905"/>
      <c r="KYP1" s="905"/>
      <c r="KYQ1" s="905"/>
      <c r="KYR1" s="905"/>
      <c r="KYS1" s="905"/>
      <c r="KYT1" s="905"/>
      <c r="KYU1" s="905"/>
      <c r="KYV1" s="905"/>
      <c r="KYW1" s="905"/>
      <c r="KYX1" s="905"/>
      <c r="KYY1" s="905"/>
      <c r="KYZ1" s="905"/>
      <c r="KZA1" s="905"/>
      <c r="KZB1" s="905"/>
      <c r="KZC1" s="905"/>
      <c r="KZD1" s="905"/>
      <c r="KZE1" s="905"/>
      <c r="KZF1" s="905"/>
      <c r="KZG1" s="905"/>
      <c r="KZH1" s="905"/>
      <c r="KZI1" s="905"/>
      <c r="KZJ1" s="905"/>
      <c r="KZK1" s="905"/>
      <c r="KZL1" s="905"/>
      <c r="KZM1" s="905"/>
      <c r="KZN1" s="905"/>
      <c r="KZO1" s="905"/>
      <c r="KZP1" s="905"/>
      <c r="KZQ1" s="905"/>
      <c r="KZR1" s="905"/>
      <c r="KZS1" s="905"/>
      <c r="KZT1" s="905"/>
      <c r="KZU1" s="905"/>
      <c r="KZV1" s="905"/>
      <c r="KZW1" s="905"/>
      <c r="KZX1" s="905"/>
      <c r="KZY1" s="905"/>
      <c r="KZZ1" s="905"/>
      <c r="LAA1" s="905"/>
      <c r="LAB1" s="905"/>
      <c r="LAC1" s="905"/>
      <c r="LAD1" s="905"/>
      <c r="LAE1" s="905"/>
      <c r="LAF1" s="905"/>
      <c r="LAG1" s="905"/>
      <c r="LAH1" s="905"/>
      <c r="LAI1" s="905"/>
      <c r="LAJ1" s="905"/>
      <c r="LAK1" s="905"/>
      <c r="LAL1" s="905"/>
      <c r="LAM1" s="905"/>
      <c r="LAN1" s="905"/>
      <c r="LAO1" s="905"/>
      <c r="LAP1" s="905"/>
      <c r="LAQ1" s="905"/>
      <c r="LAR1" s="905"/>
      <c r="LAS1" s="905"/>
      <c r="LAT1" s="905"/>
      <c r="LAU1" s="905"/>
      <c r="LAV1" s="905"/>
      <c r="LAW1" s="905"/>
      <c r="LAX1" s="905"/>
      <c r="LAY1" s="905"/>
      <c r="LAZ1" s="905"/>
      <c r="LBA1" s="905"/>
      <c r="LBB1" s="905"/>
      <c r="LBC1" s="905"/>
      <c r="LBD1" s="905"/>
      <c r="LBE1" s="905"/>
      <c r="LBF1" s="905"/>
      <c r="LBG1" s="905"/>
      <c r="LBH1" s="905"/>
      <c r="LBI1" s="905"/>
      <c r="LBJ1" s="905"/>
      <c r="LBK1" s="905"/>
      <c r="LBL1" s="905"/>
      <c r="LBM1" s="905"/>
      <c r="LBN1" s="905"/>
      <c r="LBO1" s="905"/>
      <c r="LBP1" s="905"/>
      <c r="LBQ1" s="905"/>
      <c r="LBR1" s="905"/>
      <c r="LBS1" s="905"/>
      <c r="LBT1" s="905"/>
      <c r="LBU1" s="905"/>
      <c r="LBV1" s="905"/>
      <c r="LBW1" s="905"/>
      <c r="LBX1" s="905"/>
      <c r="LBY1" s="905"/>
      <c r="LBZ1" s="905"/>
      <c r="LCA1" s="905"/>
      <c r="LCB1" s="905"/>
      <c r="LCC1" s="905"/>
      <c r="LCD1" s="905"/>
      <c r="LCE1" s="905"/>
      <c r="LCF1" s="905"/>
      <c r="LCG1" s="905"/>
      <c r="LCH1" s="905"/>
      <c r="LCI1" s="905"/>
      <c r="LCJ1" s="905"/>
      <c r="LCK1" s="905"/>
      <c r="LCL1" s="905"/>
      <c r="LCM1" s="905"/>
      <c r="LCN1" s="905"/>
      <c r="LCO1" s="905"/>
      <c r="LCP1" s="905"/>
      <c r="LCQ1" s="905"/>
      <c r="LCR1" s="905"/>
      <c r="LCS1" s="905"/>
      <c r="LCT1" s="905"/>
      <c r="LCU1" s="905"/>
      <c r="LCV1" s="905"/>
      <c r="LCW1" s="905"/>
      <c r="LCX1" s="905"/>
      <c r="LCY1" s="905"/>
      <c r="LCZ1" s="905"/>
      <c r="LDA1" s="905"/>
      <c r="LDB1" s="905"/>
      <c r="LDC1" s="905"/>
      <c r="LDD1" s="905"/>
      <c r="LDE1" s="905"/>
      <c r="LDF1" s="905"/>
      <c r="LDG1" s="905"/>
      <c r="LDH1" s="905"/>
      <c r="LDI1" s="905"/>
      <c r="LDJ1" s="905"/>
      <c r="LDK1" s="905"/>
      <c r="LDL1" s="905"/>
      <c r="LDM1" s="905"/>
      <c r="LDN1" s="905"/>
      <c r="LDO1" s="905"/>
      <c r="LDP1" s="905"/>
      <c r="LDQ1" s="905"/>
      <c r="LDR1" s="905"/>
      <c r="LDS1" s="905"/>
      <c r="LDT1" s="905"/>
      <c r="LDU1" s="905"/>
      <c r="LDV1" s="905"/>
      <c r="LDW1" s="905"/>
      <c r="LDX1" s="905"/>
      <c r="LDY1" s="905"/>
      <c r="LDZ1" s="905"/>
      <c r="LEA1" s="905"/>
      <c r="LEB1" s="905"/>
      <c r="LEC1" s="905"/>
      <c r="LED1" s="905"/>
      <c r="LEE1" s="905"/>
      <c r="LEF1" s="905"/>
      <c r="LEG1" s="905"/>
      <c r="LEH1" s="905"/>
      <c r="LEI1" s="905"/>
      <c r="LEJ1" s="905"/>
      <c r="LEK1" s="905"/>
      <c r="LEL1" s="905"/>
      <c r="LEM1" s="905"/>
      <c r="LEN1" s="905"/>
      <c r="LEO1" s="905"/>
      <c r="LEP1" s="905"/>
      <c r="LEQ1" s="905"/>
      <c r="LER1" s="905"/>
      <c r="LES1" s="905"/>
      <c r="LET1" s="905"/>
      <c r="LEU1" s="905"/>
      <c r="LEV1" s="905"/>
      <c r="LEW1" s="905"/>
      <c r="LEX1" s="905"/>
      <c r="LEY1" s="905"/>
      <c r="LEZ1" s="905"/>
      <c r="LFA1" s="905"/>
      <c r="LFB1" s="905"/>
      <c r="LFC1" s="905"/>
      <c r="LFD1" s="905"/>
      <c r="LFE1" s="905"/>
      <c r="LFF1" s="905"/>
      <c r="LFG1" s="905"/>
      <c r="LFH1" s="905"/>
      <c r="LFI1" s="905"/>
      <c r="LFJ1" s="905"/>
      <c r="LFK1" s="905"/>
      <c r="LFL1" s="905"/>
      <c r="LFM1" s="905"/>
      <c r="LFN1" s="905"/>
      <c r="LFO1" s="905"/>
      <c r="LFP1" s="905"/>
      <c r="LFQ1" s="905"/>
      <c r="LFR1" s="905"/>
      <c r="LFS1" s="905"/>
      <c r="LFT1" s="905"/>
      <c r="LFU1" s="905"/>
      <c r="LFV1" s="905"/>
      <c r="LFW1" s="905"/>
      <c r="LFX1" s="905"/>
      <c r="LFY1" s="905"/>
      <c r="LFZ1" s="905"/>
      <c r="LGA1" s="905"/>
      <c r="LGB1" s="905"/>
      <c r="LGC1" s="905"/>
      <c r="LGD1" s="905"/>
      <c r="LGE1" s="905"/>
      <c r="LGF1" s="905"/>
      <c r="LGG1" s="905"/>
      <c r="LGH1" s="905"/>
      <c r="LGI1" s="905"/>
      <c r="LGJ1" s="905"/>
      <c r="LGK1" s="905"/>
      <c r="LGL1" s="905"/>
      <c r="LGM1" s="905"/>
      <c r="LGN1" s="905"/>
      <c r="LGO1" s="905"/>
      <c r="LGP1" s="905"/>
      <c r="LGQ1" s="905"/>
      <c r="LGR1" s="905"/>
      <c r="LGS1" s="905"/>
      <c r="LGT1" s="905"/>
      <c r="LGU1" s="905"/>
      <c r="LGV1" s="905"/>
      <c r="LGW1" s="905"/>
      <c r="LGX1" s="905"/>
      <c r="LGY1" s="905"/>
      <c r="LGZ1" s="905"/>
      <c r="LHA1" s="905"/>
      <c r="LHB1" s="905"/>
      <c r="LHC1" s="905"/>
      <c r="LHD1" s="905"/>
      <c r="LHE1" s="905"/>
      <c r="LHF1" s="905"/>
      <c r="LHG1" s="905"/>
      <c r="LHH1" s="905"/>
      <c r="LHI1" s="905"/>
      <c r="LHJ1" s="905"/>
      <c r="LHK1" s="905"/>
      <c r="LHL1" s="905"/>
      <c r="LHM1" s="905"/>
      <c r="LHN1" s="905"/>
      <c r="LHO1" s="905"/>
      <c r="LHP1" s="905"/>
      <c r="LHQ1" s="905"/>
      <c r="LHR1" s="905"/>
      <c r="LHS1" s="905"/>
      <c r="LHT1" s="905"/>
      <c r="LHU1" s="905"/>
      <c r="LHV1" s="905"/>
      <c r="LHW1" s="905"/>
      <c r="LHX1" s="905"/>
      <c r="LHY1" s="905"/>
      <c r="LHZ1" s="905"/>
      <c r="LIA1" s="905"/>
      <c r="LIB1" s="905"/>
      <c r="LIC1" s="905"/>
      <c r="LID1" s="905"/>
      <c r="LIE1" s="905"/>
      <c r="LIF1" s="905"/>
      <c r="LIG1" s="905"/>
      <c r="LIH1" s="905"/>
      <c r="LII1" s="905"/>
      <c r="LIJ1" s="905"/>
      <c r="LIK1" s="905"/>
      <c r="LIL1" s="905"/>
      <c r="LIM1" s="905"/>
      <c r="LIN1" s="905"/>
      <c r="LIO1" s="905"/>
      <c r="LIP1" s="905"/>
      <c r="LIQ1" s="905"/>
      <c r="LIR1" s="905"/>
      <c r="LIS1" s="905"/>
      <c r="LIT1" s="905"/>
      <c r="LIU1" s="905"/>
      <c r="LIV1" s="905"/>
      <c r="LIW1" s="905"/>
      <c r="LIX1" s="905"/>
      <c r="LIY1" s="905"/>
      <c r="LIZ1" s="905"/>
      <c r="LJA1" s="905"/>
      <c r="LJB1" s="905"/>
      <c r="LJC1" s="905"/>
      <c r="LJD1" s="905"/>
      <c r="LJE1" s="905"/>
      <c r="LJF1" s="905"/>
      <c r="LJG1" s="905"/>
      <c r="LJH1" s="905"/>
      <c r="LJI1" s="905"/>
      <c r="LJJ1" s="905"/>
      <c r="LJK1" s="905"/>
      <c r="LJL1" s="905"/>
      <c r="LJM1" s="905"/>
      <c r="LJN1" s="905"/>
      <c r="LJO1" s="905"/>
      <c r="LJP1" s="905"/>
      <c r="LJQ1" s="905"/>
      <c r="LJR1" s="905"/>
      <c r="LJS1" s="905"/>
      <c r="LJT1" s="905"/>
      <c r="LJU1" s="905"/>
      <c r="LJV1" s="905"/>
      <c r="LJW1" s="905"/>
      <c r="LJX1" s="905"/>
      <c r="LJY1" s="905"/>
      <c r="LJZ1" s="905"/>
      <c r="LKA1" s="905"/>
      <c r="LKB1" s="905"/>
      <c r="LKC1" s="905"/>
      <c r="LKD1" s="905"/>
      <c r="LKE1" s="905"/>
      <c r="LKF1" s="905"/>
      <c r="LKG1" s="905"/>
      <c r="LKH1" s="905"/>
      <c r="LKI1" s="905"/>
      <c r="LKJ1" s="905"/>
      <c r="LKK1" s="905"/>
      <c r="LKL1" s="905"/>
      <c r="LKM1" s="905"/>
      <c r="LKN1" s="905"/>
      <c r="LKO1" s="905"/>
      <c r="LKP1" s="905"/>
      <c r="LKQ1" s="905"/>
      <c r="LKR1" s="905"/>
      <c r="LKS1" s="905"/>
      <c r="LKT1" s="905"/>
      <c r="LKU1" s="905"/>
      <c r="LKV1" s="905"/>
      <c r="LKW1" s="905"/>
      <c r="LKX1" s="905"/>
      <c r="LKY1" s="905"/>
      <c r="LKZ1" s="905"/>
      <c r="LLA1" s="905"/>
      <c r="LLB1" s="905"/>
      <c r="LLC1" s="905"/>
      <c r="LLD1" s="905"/>
      <c r="LLE1" s="905"/>
      <c r="LLF1" s="905"/>
      <c r="LLG1" s="905"/>
      <c r="LLH1" s="905"/>
      <c r="LLI1" s="905"/>
      <c r="LLJ1" s="905"/>
      <c r="LLK1" s="905"/>
      <c r="LLL1" s="905"/>
      <c r="LLM1" s="905"/>
      <c r="LLN1" s="905"/>
      <c r="LLO1" s="905"/>
      <c r="LLP1" s="905"/>
      <c r="LLQ1" s="905"/>
      <c r="LLR1" s="905"/>
      <c r="LLS1" s="905"/>
      <c r="LLT1" s="905"/>
      <c r="LLU1" s="905"/>
      <c r="LLV1" s="905"/>
      <c r="LLW1" s="905"/>
      <c r="LLX1" s="905"/>
      <c r="LLY1" s="905"/>
      <c r="LLZ1" s="905"/>
      <c r="LMA1" s="905"/>
      <c r="LMB1" s="905"/>
      <c r="LMC1" s="905"/>
      <c r="LMD1" s="905"/>
      <c r="LME1" s="905"/>
      <c r="LMF1" s="905"/>
      <c r="LMG1" s="905"/>
      <c r="LMH1" s="905"/>
      <c r="LMI1" s="905"/>
      <c r="LMJ1" s="905"/>
      <c r="LMK1" s="905"/>
      <c r="LML1" s="905"/>
      <c r="LMM1" s="905"/>
      <c r="LMN1" s="905"/>
      <c r="LMO1" s="905"/>
      <c r="LMP1" s="905"/>
      <c r="LMQ1" s="905"/>
      <c r="LMR1" s="905"/>
      <c r="LMS1" s="905"/>
      <c r="LMT1" s="905"/>
      <c r="LMU1" s="905"/>
      <c r="LMV1" s="905"/>
      <c r="LMW1" s="905"/>
      <c r="LMX1" s="905"/>
      <c r="LMY1" s="905"/>
      <c r="LMZ1" s="905"/>
      <c r="LNA1" s="905"/>
      <c r="LNB1" s="905"/>
      <c r="LNC1" s="905"/>
      <c r="LND1" s="905"/>
      <c r="LNE1" s="905"/>
      <c r="LNF1" s="905"/>
      <c r="LNG1" s="905"/>
      <c r="LNH1" s="905"/>
      <c r="LNI1" s="905"/>
      <c r="LNJ1" s="905"/>
      <c r="LNK1" s="905"/>
      <c r="LNL1" s="905"/>
      <c r="LNM1" s="905"/>
      <c r="LNN1" s="905"/>
      <c r="LNO1" s="905"/>
      <c r="LNP1" s="905"/>
      <c r="LNQ1" s="905"/>
      <c r="LNR1" s="905"/>
      <c r="LNS1" s="905"/>
      <c r="LNT1" s="905"/>
      <c r="LNU1" s="905"/>
      <c r="LNV1" s="905"/>
      <c r="LNW1" s="905"/>
      <c r="LNX1" s="905"/>
      <c r="LNY1" s="905"/>
      <c r="LNZ1" s="905"/>
      <c r="LOA1" s="905"/>
      <c r="LOB1" s="905"/>
      <c r="LOC1" s="905"/>
      <c r="LOD1" s="905"/>
      <c r="LOE1" s="905"/>
      <c r="LOF1" s="905"/>
      <c r="LOG1" s="905"/>
      <c r="LOH1" s="905"/>
      <c r="LOI1" s="905"/>
      <c r="LOJ1" s="905"/>
      <c r="LOK1" s="905"/>
      <c r="LOL1" s="905"/>
      <c r="LOM1" s="905"/>
      <c r="LON1" s="905"/>
      <c r="LOO1" s="905"/>
      <c r="LOP1" s="905"/>
      <c r="LOQ1" s="905"/>
      <c r="LOR1" s="905"/>
      <c r="LOS1" s="905"/>
      <c r="LOT1" s="905"/>
      <c r="LOU1" s="905"/>
      <c r="LOV1" s="905"/>
      <c r="LOW1" s="905"/>
      <c r="LOX1" s="905"/>
      <c r="LOY1" s="905"/>
      <c r="LOZ1" s="905"/>
      <c r="LPA1" s="905"/>
      <c r="LPB1" s="905"/>
      <c r="LPC1" s="905"/>
      <c r="LPD1" s="905"/>
      <c r="LPE1" s="905"/>
      <c r="LPF1" s="905"/>
      <c r="LPG1" s="905"/>
      <c r="LPH1" s="905"/>
      <c r="LPI1" s="905"/>
      <c r="LPJ1" s="905"/>
      <c r="LPK1" s="905"/>
      <c r="LPL1" s="905"/>
      <c r="LPM1" s="905"/>
      <c r="LPN1" s="905"/>
      <c r="LPO1" s="905"/>
      <c r="LPP1" s="905"/>
      <c r="LPQ1" s="905"/>
      <c r="LPR1" s="905"/>
      <c r="LPS1" s="905"/>
      <c r="LPT1" s="905"/>
      <c r="LPU1" s="905"/>
      <c r="LPV1" s="905"/>
      <c r="LPW1" s="905"/>
      <c r="LPX1" s="905"/>
      <c r="LPY1" s="905"/>
      <c r="LPZ1" s="905"/>
      <c r="LQA1" s="905"/>
      <c r="LQB1" s="905"/>
      <c r="LQC1" s="905"/>
      <c r="LQD1" s="905"/>
      <c r="LQE1" s="905"/>
      <c r="LQF1" s="905"/>
      <c r="LQG1" s="905"/>
      <c r="LQH1" s="905"/>
      <c r="LQI1" s="905"/>
      <c r="LQJ1" s="905"/>
      <c r="LQK1" s="905"/>
      <c r="LQL1" s="905"/>
      <c r="LQM1" s="905"/>
      <c r="LQN1" s="905"/>
      <c r="LQO1" s="905"/>
      <c r="LQP1" s="905"/>
      <c r="LQQ1" s="905"/>
      <c r="LQR1" s="905"/>
      <c r="LQS1" s="905"/>
      <c r="LQT1" s="905"/>
      <c r="LQU1" s="905"/>
      <c r="LQV1" s="905"/>
      <c r="LQW1" s="905"/>
      <c r="LQX1" s="905"/>
      <c r="LQY1" s="905"/>
      <c r="LQZ1" s="905"/>
      <c r="LRA1" s="905"/>
      <c r="LRB1" s="905"/>
      <c r="LRC1" s="905"/>
      <c r="LRD1" s="905"/>
      <c r="LRE1" s="905"/>
      <c r="LRF1" s="905"/>
      <c r="LRG1" s="905"/>
      <c r="LRH1" s="905"/>
      <c r="LRI1" s="905"/>
      <c r="LRJ1" s="905"/>
      <c r="LRK1" s="905"/>
      <c r="LRL1" s="905"/>
      <c r="LRM1" s="905"/>
      <c r="LRN1" s="905"/>
      <c r="LRO1" s="905"/>
      <c r="LRP1" s="905"/>
      <c r="LRQ1" s="905"/>
      <c r="LRR1" s="905"/>
      <c r="LRS1" s="905"/>
      <c r="LRT1" s="905"/>
      <c r="LRU1" s="905"/>
      <c r="LRV1" s="905"/>
      <c r="LRW1" s="905"/>
      <c r="LRX1" s="905"/>
      <c r="LRY1" s="905"/>
      <c r="LRZ1" s="905"/>
      <c r="LSA1" s="905"/>
      <c r="LSB1" s="905"/>
      <c r="LSC1" s="905"/>
      <c r="LSD1" s="905"/>
      <c r="LSE1" s="905"/>
      <c r="LSF1" s="905"/>
      <c r="LSG1" s="905"/>
      <c r="LSH1" s="905"/>
      <c r="LSI1" s="905"/>
      <c r="LSJ1" s="905"/>
      <c r="LSK1" s="905"/>
      <c r="LSL1" s="905"/>
      <c r="LSM1" s="905"/>
      <c r="LSN1" s="905"/>
      <c r="LSO1" s="905"/>
      <c r="LSP1" s="905"/>
      <c r="LSQ1" s="905"/>
      <c r="LSR1" s="905"/>
      <c r="LSS1" s="905"/>
      <c r="LST1" s="905"/>
      <c r="LSU1" s="905"/>
      <c r="LSV1" s="905"/>
      <c r="LSW1" s="905"/>
      <c r="LSX1" s="905"/>
      <c r="LSY1" s="905"/>
      <c r="LSZ1" s="905"/>
      <c r="LTA1" s="905"/>
      <c r="LTB1" s="905"/>
      <c r="LTC1" s="905"/>
      <c r="LTD1" s="905"/>
      <c r="LTE1" s="905"/>
      <c r="LTF1" s="905"/>
      <c r="LTG1" s="905"/>
      <c r="LTH1" s="905"/>
      <c r="LTI1" s="905"/>
      <c r="LTJ1" s="905"/>
      <c r="LTK1" s="905"/>
      <c r="LTL1" s="905"/>
      <c r="LTM1" s="905"/>
      <c r="LTN1" s="905"/>
      <c r="LTO1" s="905"/>
      <c r="LTP1" s="905"/>
      <c r="LTQ1" s="905"/>
      <c r="LTR1" s="905"/>
      <c r="LTS1" s="905"/>
      <c r="LTT1" s="905"/>
      <c r="LTU1" s="905"/>
      <c r="LTV1" s="905"/>
      <c r="LTW1" s="905"/>
      <c r="LTX1" s="905"/>
      <c r="LTY1" s="905"/>
      <c r="LTZ1" s="905"/>
      <c r="LUA1" s="905"/>
      <c r="LUB1" s="905"/>
      <c r="LUC1" s="905"/>
      <c r="LUD1" s="905"/>
      <c r="LUE1" s="905"/>
      <c r="LUF1" s="905"/>
      <c r="LUG1" s="905"/>
      <c r="LUH1" s="905"/>
      <c r="LUI1" s="905"/>
      <c r="LUJ1" s="905"/>
      <c r="LUK1" s="905"/>
      <c r="LUL1" s="905"/>
      <c r="LUM1" s="905"/>
      <c r="LUN1" s="905"/>
      <c r="LUO1" s="905"/>
      <c r="LUP1" s="905"/>
      <c r="LUQ1" s="905"/>
      <c r="LUR1" s="905"/>
      <c r="LUS1" s="905"/>
      <c r="LUT1" s="905"/>
      <c r="LUU1" s="905"/>
      <c r="LUV1" s="905"/>
      <c r="LUW1" s="905"/>
      <c r="LUX1" s="905"/>
      <c r="LUY1" s="905"/>
      <c r="LUZ1" s="905"/>
      <c r="LVA1" s="905"/>
      <c r="LVB1" s="905"/>
      <c r="LVC1" s="905"/>
      <c r="LVD1" s="905"/>
      <c r="LVE1" s="905"/>
      <c r="LVF1" s="905"/>
      <c r="LVG1" s="905"/>
      <c r="LVH1" s="905"/>
      <c r="LVI1" s="905"/>
      <c r="LVJ1" s="905"/>
      <c r="LVK1" s="905"/>
      <c r="LVL1" s="905"/>
      <c r="LVM1" s="905"/>
      <c r="LVN1" s="905"/>
      <c r="LVO1" s="905"/>
      <c r="LVP1" s="905"/>
      <c r="LVQ1" s="905"/>
      <c r="LVR1" s="905"/>
      <c r="LVS1" s="905"/>
      <c r="LVT1" s="905"/>
      <c r="LVU1" s="905"/>
      <c r="LVV1" s="905"/>
      <c r="LVW1" s="905"/>
      <c r="LVX1" s="905"/>
      <c r="LVY1" s="905"/>
      <c r="LVZ1" s="905"/>
      <c r="LWA1" s="905"/>
      <c r="LWB1" s="905"/>
      <c r="LWC1" s="905"/>
      <c r="LWD1" s="905"/>
      <c r="LWE1" s="905"/>
      <c r="LWF1" s="905"/>
      <c r="LWG1" s="905"/>
      <c r="LWH1" s="905"/>
      <c r="LWI1" s="905"/>
      <c r="LWJ1" s="905"/>
      <c r="LWK1" s="905"/>
      <c r="LWL1" s="905"/>
      <c r="LWM1" s="905"/>
      <c r="LWN1" s="905"/>
      <c r="LWO1" s="905"/>
      <c r="LWP1" s="905"/>
      <c r="LWQ1" s="905"/>
      <c r="LWR1" s="905"/>
      <c r="LWS1" s="905"/>
      <c r="LWT1" s="905"/>
      <c r="LWU1" s="905"/>
      <c r="LWV1" s="905"/>
      <c r="LWW1" s="905"/>
      <c r="LWX1" s="905"/>
      <c r="LWY1" s="905"/>
      <c r="LWZ1" s="905"/>
      <c r="LXA1" s="905"/>
      <c r="LXB1" s="905"/>
      <c r="LXC1" s="905"/>
      <c r="LXD1" s="905"/>
      <c r="LXE1" s="905"/>
      <c r="LXF1" s="905"/>
      <c r="LXG1" s="905"/>
      <c r="LXH1" s="905"/>
      <c r="LXI1" s="905"/>
      <c r="LXJ1" s="905"/>
      <c r="LXK1" s="905"/>
      <c r="LXL1" s="905"/>
      <c r="LXM1" s="905"/>
      <c r="LXN1" s="905"/>
      <c r="LXO1" s="905"/>
      <c r="LXP1" s="905"/>
      <c r="LXQ1" s="905"/>
      <c r="LXR1" s="905"/>
      <c r="LXS1" s="905"/>
      <c r="LXT1" s="905"/>
      <c r="LXU1" s="905"/>
      <c r="LXV1" s="905"/>
      <c r="LXW1" s="905"/>
      <c r="LXX1" s="905"/>
      <c r="LXY1" s="905"/>
      <c r="LXZ1" s="905"/>
      <c r="LYA1" s="905"/>
      <c r="LYB1" s="905"/>
      <c r="LYC1" s="905"/>
      <c r="LYD1" s="905"/>
      <c r="LYE1" s="905"/>
      <c r="LYF1" s="905"/>
      <c r="LYG1" s="905"/>
      <c r="LYH1" s="905"/>
      <c r="LYI1" s="905"/>
      <c r="LYJ1" s="905"/>
      <c r="LYK1" s="905"/>
      <c r="LYL1" s="905"/>
      <c r="LYM1" s="905"/>
      <c r="LYN1" s="905"/>
      <c r="LYO1" s="905"/>
      <c r="LYP1" s="905"/>
      <c r="LYQ1" s="905"/>
      <c r="LYR1" s="905"/>
      <c r="LYS1" s="905"/>
      <c r="LYT1" s="905"/>
      <c r="LYU1" s="905"/>
      <c r="LYV1" s="905"/>
      <c r="LYW1" s="905"/>
      <c r="LYX1" s="905"/>
      <c r="LYY1" s="905"/>
      <c r="LYZ1" s="905"/>
      <c r="LZA1" s="905"/>
      <c r="LZB1" s="905"/>
      <c r="LZC1" s="905"/>
      <c r="LZD1" s="905"/>
      <c r="LZE1" s="905"/>
      <c r="LZF1" s="905"/>
      <c r="LZG1" s="905"/>
      <c r="LZH1" s="905"/>
      <c r="LZI1" s="905"/>
      <c r="LZJ1" s="905"/>
      <c r="LZK1" s="905"/>
      <c r="LZL1" s="905"/>
      <c r="LZM1" s="905"/>
      <c r="LZN1" s="905"/>
      <c r="LZO1" s="905"/>
      <c r="LZP1" s="905"/>
      <c r="LZQ1" s="905"/>
      <c r="LZR1" s="905"/>
      <c r="LZS1" s="905"/>
      <c r="LZT1" s="905"/>
      <c r="LZU1" s="905"/>
      <c r="LZV1" s="905"/>
      <c r="LZW1" s="905"/>
      <c r="LZX1" s="905"/>
      <c r="LZY1" s="905"/>
      <c r="LZZ1" s="905"/>
      <c r="MAA1" s="905"/>
      <c r="MAB1" s="905"/>
      <c r="MAC1" s="905"/>
      <c r="MAD1" s="905"/>
      <c r="MAE1" s="905"/>
      <c r="MAF1" s="905"/>
      <c r="MAG1" s="905"/>
      <c r="MAH1" s="905"/>
      <c r="MAI1" s="905"/>
      <c r="MAJ1" s="905"/>
      <c r="MAK1" s="905"/>
      <c r="MAL1" s="905"/>
      <c r="MAM1" s="905"/>
      <c r="MAN1" s="905"/>
      <c r="MAO1" s="905"/>
      <c r="MAP1" s="905"/>
      <c r="MAQ1" s="905"/>
      <c r="MAR1" s="905"/>
      <c r="MAS1" s="905"/>
      <c r="MAT1" s="905"/>
      <c r="MAU1" s="905"/>
      <c r="MAV1" s="905"/>
      <c r="MAW1" s="905"/>
      <c r="MAX1" s="905"/>
      <c r="MAY1" s="905"/>
      <c r="MAZ1" s="905"/>
      <c r="MBA1" s="905"/>
      <c r="MBB1" s="905"/>
      <c r="MBC1" s="905"/>
      <c r="MBD1" s="905"/>
      <c r="MBE1" s="905"/>
      <c r="MBF1" s="905"/>
      <c r="MBG1" s="905"/>
      <c r="MBH1" s="905"/>
      <c r="MBI1" s="905"/>
      <c r="MBJ1" s="905"/>
      <c r="MBK1" s="905"/>
      <c r="MBL1" s="905"/>
      <c r="MBM1" s="905"/>
      <c r="MBN1" s="905"/>
      <c r="MBO1" s="905"/>
      <c r="MBP1" s="905"/>
      <c r="MBQ1" s="905"/>
      <c r="MBR1" s="905"/>
      <c r="MBS1" s="905"/>
      <c r="MBT1" s="905"/>
      <c r="MBU1" s="905"/>
      <c r="MBV1" s="905"/>
      <c r="MBW1" s="905"/>
      <c r="MBX1" s="905"/>
      <c r="MBY1" s="905"/>
      <c r="MBZ1" s="905"/>
      <c r="MCA1" s="905"/>
      <c r="MCB1" s="905"/>
      <c r="MCC1" s="905"/>
      <c r="MCD1" s="905"/>
      <c r="MCE1" s="905"/>
      <c r="MCF1" s="905"/>
      <c r="MCG1" s="905"/>
      <c r="MCH1" s="905"/>
      <c r="MCI1" s="905"/>
      <c r="MCJ1" s="905"/>
      <c r="MCK1" s="905"/>
      <c r="MCL1" s="905"/>
      <c r="MCM1" s="905"/>
      <c r="MCN1" s="905"/>
      <c r="MCO1" s="905"/>
      <c r="MCP1" s="905"/>
      <c r="MCQ1" s="905"/>
      <c r="MCR1" s="905"/>
      <c r="MCS1" s="905"/>
      <c r="MCT1" s="905"/>
      <c r="MCU1" s="905"/>
      <c r="MCV1" s="905"/>
      <c r="MCW1" s="905"/>
      <c r="MCX1" s="905"/>
      <c r="MCY1" s="905"/>
      <c r="MCZ1" s="905"/>
      <c r="MDA1" s="905"/>
      <c r="MDB1" s="905"/>
      <c r="MDC1" s="905"/>
      <c r="MDD1" s="905"/>
      <c r="MDE1" s="905"/>
      <c r="MDF1" s="905"/>
      <c r="MDG1" s="905"/>
      <c r="MDH1" s="905"/>
      <c r="MDI1" s="905"/>
      <c r="MDJ1" s="905"/>
      <c r="MDK1" s="905"/>
      <c r="MDL1" s="905"/>
      <c r="MDM1" s="905"/>
      <c r="MDN1" s="905"/>
      <c r="MDO1" s="905"/>
      <c r="MDP1" s="905"/>
      <c r="MDQ1" s="905"/>
      <c r="MDR1" s="905"/>
      <c r="MDS1" s="905"/>
      <c r="MDT1" s="905"/>
      <c r="MDU1" s="905"/>
      <c r="MDV1" s="905"/>
      <c r="MDW1" s="905"/>
      <c r="MDX1" s="905"/>
      <c r="MDY1" s="905"/>
      <c r="MDZ1" s="905"/>
      <c r="MEA1" s="905"/>
      <c r="MEB1" s="905"/>
      <c r="MEC1" s="905"/>
      <c r="MED1" s="905"/>
      <c r="MEE1" s="905"/>
      <c r="MEF1" s="905"/>
      <c r="MEG1" s="905"/>
      <c r="MEH1" s="905"/>
      <c r="MEI1" s="905"/>
      <c r="MEJ1" s="905"/>
      <c r="MEK1" s="905"/>
      <c r="MEL1" s="905"/>
      <c r="MEM1" s="905"/>
      <c r="MEN1" s="905"/>
      <c r="MEO1" s="905"/>
      <c r="MEP1" s="905"/>
      <c r="MEQ1" s="905"/>
      <c r="MER1" s="905"/>
      <c r="MES1" s="905"/>
      <c r="MET1" s="905"/>
      <c r="MEU1" s="905"/>
      <c r="MEV1" s="905"/>
      <c r="MEW1" s="905"/>
      <c r="MEX1" s="905"/>
      <c r="MEY1" s="905"/>
      <c r="MEZ1" s="905"/>
      <c r="MFA1" s="905"/>
      <c r="MFB1" s="905"/>
      <c r="MFC1" s="905"/>
      <c r="MFD1" s="905"/>
      <c r="MFE1" s="905"/>
      <c r="MFF1" s="905"/>
      <c r="MFG1" s="905"/>
      <c r="MFH1" s="905"/>
      <c r="MFI1" s="905"/>
      <c r="MFJ1" s="905"/>
      <c r="MFK1" s="905"/>
      <c r="MFL1" s="905"/>
      <c r="MFM1" s="905"/>
      <c r="MFN1" s="905"/>
      <c r="MFO1" s="905"/>
      <c r="MFP1" s="905"/>
      <c r="MFQ1" s="905"/>
      <c r="MFR1" s="905"/>
      <c r="MFS1" s="905"/>
      <c r="MFT1" s="905"/>
      <c r="MFU1" s="905"/>
      <c r="MFV1" s="905"/>
      <c r="MFW1" s="905"/>
      <c r="MFX1" s="905"/>
      <c r="MFY1" s="905"/>
      <c r="MFZ1" s="905"/>
      <c r="MGA1" s="905"/>
      <c r="MGB1" s="905"/>
      <c r="MGC1" s="905"/>
      <c r="MGD1" s="905"/>
      <c r="MGE1" s="905"/>
      <c r="MGF1" s="905"/>
      <c r="MGG1" s="905"/>
      <c r="MGH1" s="905"/>
      <c r="MGI1" s="905"/>
      <c r="MGJ1" s="905"/>
      <c r="MGK1" s="905"/>
      <c r="MGL1" s="905"/>
      <c r="MGM1" s="905"/>
      <c r="MGN1" s="905"/>
      <c r="MGO1" s="905"/>
      <c r="MGP1" s="905"/>
      <c r="MGQ1" s="905"/>
      <c r="MGR1" s="905"/>
      <c r="MGS1" s="905"/>
      <c r="MGT1" s="905"/>
      <c r="MGU1" s="905"/>
      <c r="MGV1" s="905"/>
      <c r="MGW1" s="905"/>
      <c r="MGX1" s="905"/>
      <c r="MGY1" s="905"/>
      <c r="MGZ1" s="905"/>
      <c r="MHA1" s="905"/>
      <c r="MHB1" s="905"/>
      <c r="MHC1" s="905"/>
      <c r="MHD1" s="905"/>
      <c r="MHE1" s="905"/>
      <c r="MHF1" s="905"/>
      <c r="MHG1" s="905"/>
      <c r="MHH1" s="905"/>
      <c r="MHI1" s="905"/>
      <c r="MHJ1" s="905"/>
      <c r="MHK1" s="905"/>
      <c r="MHL1" s="905"/>
      <c r="MHM1" s="905"/>
      <c r="MHN1" s="905"/>
      <c r="MHO1" s="905"/>
      <c r="MHP1" s="905"/>
      <c r="MHQ1" s="905"/>
      <c r="MHR1" s="905"/>
      <c r="MHS1" s="905"/>
      <c r="MHT1" s="905"/>
      <c r="MHU1" s="905"/>
      <c r="MHV1" s="905"/>
      <c r="MHW1" s="905"/>
      <c r="MHX1" s="905"/>
      <c r="MHY1" s="905"/>
      <c r="MHZ1" s="905"/>
      <c r="MIA1" s="905"/>
      <c r="MIB1" s="905"/>
      <c r="MIC1" s="905"/>
      <c r="MID1" s="905"/>
      <c r="MIE1" s="905"/>
      <c r="MIF1" s="905"/>
      <c r="MIG1" s="905"/>
      <c r="MIH1" s="905"/>
      <c r="MII1" s="905"/>
      <c r="MIJ1" s="905"/>
      <c r="MIK1" s="905"/>
      <c r="MIL1" s="905"/>
      <c r="MIM1" s="905"/>
      <c r="MIN1" s="905"/>
      <c r="MIO1" s="905"/>
      <c r="MIP1" s="905"/>
      <c r="MIQ1" s="905"/>
      <c r="MIR1" s="905"/>
      <c r="MIS1" s="905"/>
      <c r="MIT1" s="905"/>
      <c r="MIU1" s="905"/>
      <c r="MIV1" s="905"/>
      <c r="MIW1" s="905"/>
      <c r="MIX1" s="905"/>
      <c r="MIY1" s="905"/>
      <c r="MIZ1" s="905"/>
      <c r="MJA1" s="905"/>
      <c r="MJB1" s="905"/>
      <c r="MJC1" s="905"/>
      <c r="MJD1" s="905"/>
      <c r="MJE1" s="905"/>
      <c r="MJF1" s="905"/>
      <c r="MJG1" s="905"/>
      <c r="MJH1" s="905"/>
      <c r="MJI1" s="905"/>
      <c r="MJJ1" s="905"/>
      <c r="MJK1" s="905"/>
      <c r="MJL1" s="905"/>
      <c r="MJM1" s="905"/>
      <c r="MJN1" s="905"/>
      <c r="MJO1" s="905"/>
      <c r="MJP1" s="905"/>
      <c r="MJQ1" s="905"/>
      <c r="MJR1" s="905"/>
      <c r="MJS1" s="905"/>
      <c r="MJT1" s="905"/>
      <c r="MJU1" s="905"/>
      <c r="MJV1" s="905"/>
      <c r="MJW1" s="905"/>
      <c r="MJX1" s="905"/>
      <c r="MJY1" s="905"/>
      <c r="MJZ1" s="905"/>
      <c r="MKA1" s="905"/>
      <c r="MKB1" s="905"/>
      <c r="MKC1" s="905"/>
      <c r="MKD1" s="905"/>
      <c r="MKE1" s="905"/>
      <c r="MKF1" s="905"/>
      <c r="MKG1" s="905"/>
      <c r="MKH1" s="905"/>
      <c r="MKI1" s="905"/>
      <c r="MKJ1" s="905"/>
      <c r="MKK1" s="905"/>
      <c r="MKL1" s="905"/>
      <c r="MKM1" s="905"/>
      <c r="MKN1" s="905"/>
      <c r="MKO1" s="905"/>
      <c r="MKP1" s="905"/>
      <c r="MKQ1" s="905"/>
      <c r="MKR1" s="905"/>
      <c r="MKS1" s="905"/>
      <c r="MKT1" s="905"/>
      <c r="MKU1" s="905"/>
      <c r="MKV1" s="905"/>
      <c r="MKW1" s="905"/>
      <c r="MKX1" s="905"/>
      <c r="MKY1" s="905"/>
      <c r="MKZ1" s="905"/>
      <c r="MLA1" s="905"/>
      <c r="MLB1" s="905"/>
      <c r="MLC1" s="905"/>
      <c r="MLD1" s="905"/>
      <c r="MLE1" s="905"/>
      <c r="MLF1" s="905"/>
      <c r="MLG1" s="905"/>
      <c r="MLH1" s="905"/>
      <c r="MLI1" s="905"/>
      <c r="MLJ1" s="905"/>
      <c r="MLK1" s="905"/>
      <c r="MLL1" s="905"/>
      <c r="MLM1" s="905"/>
      <c r="MLN1" s="905"/>
      <c r="MLO1" s="905"/>
      <c r="MLP1" s="905"/>
      <c r="MLQ1" s="905"/>
      <c r="MLR1" s="905"/>
      <c r="MLS1" s="905"/>
      <c r="MLT1" s="905"/>
      <c r="MLU1" s="905"/>
      <c r="MLV1" s="905"/>
      <c r="MLW1" s="905"/>
      <c r="MLX1" s="905"/>
      <c r="MLY1" s="905"/>
      <c r="MLZ1" s="905"/>
      <c r="MMA1" s="905"/>
      <c r="MMB1" s="905"/>
      <c r="MMC1" s="905"/>
      <c r="MMD1" s="905"/>
      <c r="MME1" s="905"/>
      <c r="MMF1" s="905"/>
      <c r="MMG1" s="905"/>
      <c r="MMH1" s="905"/>
      <c r="MMI1" s="905"/>
      <c r="MMJ1" s="905"/>
      <c r="MMK1" s="905"/>
      <c r="MML1" s="905"/>
      <c r="MMM1" s="905"/>
      <c r="MMN1" s="905"/>
      <c r="MMO1" s="905"/>
      <c r="MMP1" s="905"/>
      <c r="MMQ1" s="905"/>
      <c r="MMR1" s="905"/>
      <c r="MMS1" s="905"/>
      <c r="MMT1" s="905"/>
      <c r="MMU1" s="905"/>
      <c r="MMV1" s="905"/>
      <c r="MMW1" s="905"/>
      <c r="MMX1" s="905"/>
      <c r="MMY1" s="905"/>
      <c r="MMZ1" s="905"/>
      <c r="MNA1" s="905"/>
      <c r="MNB1" s="905"/>
      <c r="MNC1" s="905"/>
      <c r="MND1" s="905"/>
      <c r="MNE1" s="905"/>
      <c r="MNF1" s="905"/>
      <c r="MNG1" s="905"/>
      <c r="MNH1" s="905"/>
      <c r="MNI1" s="905"/>
      <c r="MNJ1" s="905"/>
      <c r="MNK1" s="905"/>
      <c r="MNL1" s="905"/>
      <c r="MNM1" s="905"/>
      <c r="MNN1" s="905"/>
      <c r="MNO1" s="905"/>
      <c r="MNP1" s="905"/>
      <c r="MNQ1" s="905"/>
      <c r="MNR1" s="905"/>
      <c r="MNS1" s="905"/>
      <c r="MNT1" s="905"/>
      <c r="MNU1" s="905"/>
      <c r="MNV1" s="905"/>
      <c r="MNW1" s="905"/>
      <c r="MNX1" s="905"/>
      <c r="MNY1" s="905"/>
      <c r="MNZ1" s="905"/>
      <c r="MOA1" s="905"/>
      <c r="MOB1" s="905"/>
      <c r="MOC1" s="905"/>
      <c r="MOD1" s="905"/>
      <c r="MOE1" s="905"/>
      <c r="MOF1" s="905"/>
      <c r="MOG1" s="905"/>
      <c r="MOH1" s="905"/>
      <c r="MOI1" s="905"/>
      <c r="MOJ1" s="905"/>
      <c r="MOK1" s="905"/>
      <c r="MOL1" s="905"/>
      <c r="MOM1" s="905"/>
      <c r="MON1" s="905"/>
      <c r="MOO1" s="905"/>
      <c r="MOP1" s="905"/>
      <c r="MOQ1" s="905"/>
      <c r="MOR1" s="905"/>
      <c r="MOS1" s="905"/>
      <c r="MOT1" s="905"/>
      <c r="MOU1" s="905"/>
      <c r="MOV1" s="905"/>
      <c r="MOW1" s="905"/>
      <c r="MOX1" s="905"/>
      <c r="MOY1" s="905"/>
      <c r="MOZ1" s="905"/>
      <c r="MPA1" s="905"/>
      <c r="MPB1" s="905"/>
      <c r="MPC1" s="905"/>
      <c r="MPD1" s="905"/>
      <c r="MPE1" s="905"/>
      <c r="MPF1" s="905"/>
      <c r="MPG1" s="905"/>
      <c r="MPH1" s="905"/>
      <c r="MPI1" s="905"/>
      <c r="MPJ1" s="905"/>
      <c r="MPK1" s="905"/>
      <c r="MPL1" s="905"/>
      <c r="MPM1" s="905"/>
      <c r="MPN1" s="905"/>
      <c r="MPO1" s="905"/>
      <c r="MPP1" s="905"/>
      <c r="MPQ1" s="905"/>
      <c r="MPR1" s="905"/>
      <c r="MPS1" s="905"/>
      <c r="MPT1" s="905"/>
      <c r="MPU1" s="905"/>
      <c r="MPV1" s="905"/>
      <c r="MPW1" s="905"/>
      <c r="MPX1" s="905"/>
      <c r="MPY1" s="905"/>
      <c r="MPZ1" s="905"/>
      <c r="MQA1" s="905"/>
      <c r="MQB1" s="905"/>
      <c r="MQC1" s="905"/>
      <c r="MQD1" s="905"/>
      <c r="MQE1" s="905"/>
      <c r="MQF1" s="905"/>
      <c r="MQG1" s="905"/>
      <c r="MQH1" s="905"/>
      <c r="MQI1" s="905"/>
      <c r="MQJ1" s="905"/>
      <c r="MQK1" s="905"/>
      <c r="MQL1" s="905"/>
      <c r="MQM1" s="905"/>
      <c r="MQN1" s="905"/>
      <c r="MQO1" s="905"/>
      <c r="MQP1" s="905"/>
      <c r="MQQ1" s="905"/>
      <c r="MQR1" s="905"/>
      <c r="MQS1" s="905"/>
      <c r="MQT1" s="905"/>
      <c r="MQU1" s="905"/>
      <c r="MQV1" s="905"/>
      <c r="MQW1" s="905"/>
      <c r="MQX1" s="905"/>
      <c r="MQY1" s="905"/>
      <c r="MQZ1" s="905"/>
      <c r="MRA1" s="905"/>
      <c r="MRB1" s="905"/>
      <c r="MRC1" s="905"/>
      <c r="MRD1" s="905"/>
      <c r="MRE1" s="905"/>
      <c r="MRF1" s="905"/>
      <c r="MRG1" s="905"/>
      <c r="MRH1" s="905"/>
      <c r="MRI1" s="905"/>
      <c r="MRJ1" s="905"/>
      <c r="MRK1" s="905"/>
      <c r="MRL1" s="905"/>
      <c r="MRM1" s="905"/>
      <c r="MRN1" s="905"/>
      <c r="MRO1" s="905"/>
      <c r="MRP1" s="905"/>
      <c r="MRQ1" s="905"/>
      <c r="MRR1" s="905"/>
      <c r="MRS1" s="905"/>
      <c r="MRT1" s="905"/>
      <c r="MRU1" s="905"/>
      <c r="MRV1" s="905"/>
      <c r="MRW1" s="905"/>
      <c r="MRX1" s="905"/>
      <c r="MRY1" s="905"/>
      <c r="MRZ1" s="905"/>
      <c r="MSA1" s="905"/>
      <c r="MSB1" s="905"/>
      <c r="MSC1" s="905"/>
      <c r="MSD1" s="905"/>
      <c r="MSE1" s="905"/>
      <c r="MSF1" s="905"/>
      <c r="MSG1" s="905"/>
      <c r="MSH1" s="905"/>
      <c r="MSI1" s="905"/>
      <c r="MSJ1" s="905"/>
      <c r="MSK1" s="905"/>
      <c r="MSL1" s="905"/>
      <c r="MSM1" s="905"/>
      <c r="MSN1" s="905"/>
      <c r="MSO1" s="905"/>
      <c r="MSP1" s="905"/>
      <c r="MSQ1" s="905"/>
      <c r="MSR1" s="905"/>
      <c r="MSS1" s="905"/>
      <c r="MST1" s="905"/>
      <c r="MSU1" s="905"/>
      <c r="MSV1" s="905"/>
      <c r="MSW1" s="905"/>
      <c r="MSX1" s="905"/>
      <c r="MSY1" s="905"/>
      <c r="MSZ1" s="905"/>
      <c r="MTA1" s="905"/>
      <c r="MTB1" s="905"/>
      <c r="MTC1" s="905"/>
      <c r="MTD1" s="905"/>
      <c r="MTE1" s="905"/>
      <c r="MTF1" s="905"/>
      <c r="MTG1" s="905"/>
      <c r="MTH1" s="905"/>
      <c r="MTI1" s="905"/>
      <c r="MTJ1" s="905"/>
      <c r="MTK1" s="905"/>
      <c r="MTL1" s="905"/>
      <c r="MTM1" s="905"/>
      <c r="MTN1" s="905"/>
      <c r="MTO1" s="905"/>
      <c r="MTP1" s="905"/>
      <c r="MTQ1" s="905"/>
      <c r="MTR1" s="905"/>
      <c r="MTS1" s="905"/>
      <c r="MTT1" s="905"/>
      <c r="MTU1" s="905"/>
      <c r="MTV1" s="905"/>
      <c r="MTW1" s="905"/>
      <c r="MTX1" s="905"/>
      <c r="MTY1" s="905"/>
      <c r="MTZ1" s="905"/>
      <c r="MUA1" s="905"/>
      <c r="MUB1" s="905"/>
      <c r="MUC1" s="905"/>
      <c r="MUD1" s="905"/>
      <c r="MUE1" s="905"/>
      <c r="MUF1" s="905"/>
      <c r="MUG1" s="905"/>
      <c r="MUH1" s="905"/>
      <c r="MUI1" s="905"/>
      <c r="MUJ1" s="905"/>
      <c r="MUK1" s="905"/>
      <c r="MUL1" s="905"/>
      <c r="MUM1" s="905"/>
      <c r="MUN1" s="905"/>
      <c r="MUO1" s="905"/>
      <c r="MUP1" s="905"/>
      <c r="MUQ1" s="905"/>
      <c r="MUR1" s="905"/>
      <c r="MUS1" s="905"/>
      <c r="MUT1" s="905"/>
      <c r="MUU1" s="905"/>
      <c r="MUV1" s="905"/>
      <c r="MUW1" s="905"/>
      <c r="MUX1" s="905"/>
      <c r="MUY1" s="905"/>
      <c r="MUZ1" s="905"/>
      <c r="MVA1" s="905"/>
      <c r="MVB1" s="905"/>
      <c r="MVC1" s="905"/>
      <c r="MVD1" s="905"/>
      <c r="MVE1" s="905"/>
      <c r="MVF1" s="905"/>
      <c r="MVG1" s="905"/>
      <c r="MVH1" s="905"/>
      <c r="MVI1" s="905"/>
      <c r="MVJ1" s="905"/>
      <c r="MVK1" s="905"/>
      <c r="MVL1" s="905"/>
      <c r="MVM1" s="905"/>
      <c r="MVN1" s="905"/>
      <c r="MVO1" s="905"/>
      <c r="MVP1" s="905"/>
      <c r="MVQ1" s="905"/>
      <c r="MVR1" s="905"/>
      <c r="MVS1" s="905"/>
      <c r="MVT1" s="905"/>
      <c r="MVU1" s="905"/>
      <c r="MVV1" s="905"/>
      <c r="MVW1" s="905"/>
      <c r="MVX1" s="905"/>
      <c r="MVY1" s="905"/>
      <c r="MVZ1" s="905"/>
      <c r="MWA1" s="905"/>
      <c r="MWB1" s="905"/>
      <c r="MWC1" s="905"/>
      <c r="MWD1" s="905"/>
      <c r="MWE1" s="905"/>
      <c r="MWF1" s="905"/>
      <c r="MWG1" s="905"/>
      <c r="MWH1" s="905"/>
      <c r="MWI1" s="905"/>
      <c r="MWJ1" s="905"/>
      <c r="MWK1" s="905"/>
      <c r="MWL1" s="905"/>
      <c r="MWM1" s="905"/>
      <c r="MWN1" s="905"/>
      <c r="MWO1" s="905"/>
      <c r="MWP1" s="905"/>
      <c r="MWQ1" s="905"/>
      <c r="MWR1" s="905"/>
      <c r="MWS1" s="905"/>
      <c r="MWT1" s="905"/>
      <c r="MWU1" s="905"/>
      <c r="MWV1" s="905"/>
      <c r="MWW1" s="905"/>
      <c r="MWX1" s="905"/>
      <c r="MWY1" s="905"/>
      <c r="MWZ1" s="905"/>
      <c r="MXA1" s="905"/>
      <c r="MXB1" s="905"/>
      <c r="MXC1" s="905"/>
      <c r="MXD1" s="905"/>
      <c r="MXE1" s="905"/>
      <c r="MXF1" s="905"/>
      <c r="MXG1" s="905"/>
      <c r="MXH1" s="905"/>
      <c r="MXI1" s="905"/>
      <c r="MXJ1" s="905"/>
      <c r="MXK1" s="905"/>
      <c r="MXL1" s="905"/>
      <c r="MXM1" s="905"/>
      <c r="MXN1" s="905"/>
      <c r="MXO1" s="905"/>
      <c r="MXP1" s="905"/>
      <c r="MXQ1" s="905"/>
      <c r="MXR1" s="905"/>
      <c r="MXS1" s="905"/>
      <c r="MXT1" s="905"/>
      <c r="MXU1" s="905"/>
      <c r="MXV1" s="905"/>
      <c r="MXW1" s="905"/>
      <c r="MXX1" s="905"/>
      <c r="MXY1" s="905"/>
      <c r="MXZ1" s="905"/>
      <c r="MYA1" s="905"/>
      <c r="MYB1" s="905"/>
      <c r="MYC1" s="905"/>
      <c r="MYD1" s="905"/>
      <c r="MYE1" s="905"/>
      <c r="MYF1" s="905"/>
      <c r="MYG1" s="905"/>
      <c r="MYH1" s="905"/>
      <c r="MYI1" s="905"/>
      <c r="MYJ1" s="905"/>
      <c r="MYK1" s="905"/>
      <c r="MYL1" s="905"/>
      <c r="MYM1" s="905"/>
      <c r="MYN1" s="905"/>
      <c r="MYO1" s="905"/>
      <c r="MYP1" s="905"/>
      <c r="MYQ1" s="905"/>
      <c r="MYR1" s="905"/>
      <c r="MYS1" s="905"/>
      <c r="MYT1" s="905"/>
      <c r="MYU1" s="905"/>
      <c r="MYV1" s="905"/>
      <c r="MYW1" s="905"/>
      <c r="MYX1" s="905"/>
      <c r="MYY1" s="905"/>
      <c r="MYZ1" s="905"/>
      <c r="MZA1" s="905"/>
      <c r="MZB1" s="905"/>
      <c r="MZC1" s="905"/>
      <c r="MZD1" s="905"/>
      <c r="MZE1" s="905"/>
      <c r="MZF1" s="905"/>
      <c r="MZG1" s="905"/>
      <c r="MZH1" s="905"/>
      <c r="MZI1" s="905"/>
      <c r="MZJ1" s="905"/>
      <c r="MZK1" s="905"/>
      <c r="MZL1" s="905"/>
      <c r="MZM1" s="905"/>
      <c r="MZN1" s="905"/>
      <c r="MZO1" s="905"/>
      <c r="MZP1" s="905"/>
      <c r="MZQ1" s="905"/>
      <c r="MZR1" s="905"/>
      <c r="MZS1" s="905"/>
      <c r="MZT1" s="905"/>
      <c r="MZU1" s="905"/>
      <c r="MZV1" s="905"/>
      <c r="MZW1" s="905"/>
      <c r="MZX1" s="905"/>
      <c r="MZY1" s="905"/>
      <c r="MZZ1" s="905"/>
      <c r="NAA1" s="905"/>
      <c r="NAB1" s="905"/>
      <c r="NAC1" s="905"/>
      <c r="NAD1" s="905"/>
      <c r="NAE1" s="905"/>
      <c r="NAF1" s="905"/>
      <c r="NAG1" s="905"/>
      <c r="NAH1" s="905"/>
      <c r="NAI1" s="905"/>
      <c r="NAJ1" s="905"/>
      <c r="NAK1" s="905"/>
      <c r="NAL1" s="905"/>
      <c r="NAM1" s="905"/>
      <c r="NAN1" s="905"/>
      <c r="NAO1" s="905"/>
      <c r="NAP1" s="905"/>
      <c r="NAQ1" s="905"/>
      <c r="NAR1" s="905"/>
      <c r="NAS1" s="905"/>
      <c r="NAT1" s="905"/>
      <c r="NAU1" s="905"/>
      <c r="NAV1" s="905"/>
      <c r="NAW1" s="905"/>
      <c r="NAX1" s="905"/>
      <c r="NAY1" s="905"/>
      <c r="NAZ1" s="905"/>
      <c r="NBA1" s="905"/>
      <c r="NBB1" s="905"/>
      <c r="NBC1" s="905"/>
      <c r="NBD1" s="905"/>
      <c r="NBE1" s="905"/>
      <c r="NBF1" s="905"/>
      <c r="NBG1" s="905"/>
      <c r="NBH1" s="905"/>
      <c r="NBI1" s="905"/>
      <c r="NBJ1" s="905"/>
      <c r="NBK1" s="905"/>
      <c r="NBL1" s="905"/>
      <c r="NBM1" s="905"/>
      <c r="NBN1" s="905"/>
      <c r="NBO1" s="905"/>
      <c r="NBP1" s="905"/>
      <c r="NBQ1" s="905"/>
      <c r="NBR1" s="905"/>
      <c r="NBS1" s="905"/>
      <c r="NBT1" s="905"/>
      <c r="NBU1" s="905"/>
      <c r="NBV1" s="905"/>
      <c r="NBW1" s="905"/>
      <c r="NBX1" s="905"/>
      <c r="NBY1" s="905"/>
      <c r="NBZ1" s="905"/>
      <c r="NCA1" s="905"/>
      <c r="NCB1" s="905"/>
      <c r="NCC1" s="905"/>
      <c r="NCD1" s="905"/>
      <c r="NCE1" s="905"/>
      <c r="NCF1" s="905"/>
      <c r="NCG1" s="905"/>
      <c r="NCH1" s="905"/>
      <c r="NCI1" s="905"/>
      <c r="NCJ1" s="905"/>
      <c r="NCK1" s="905"/>
      <c r="NCL1" s="905"/>
      <c r="NCM1" s="905"/>
      <c r="NCN1" s="905"/>
      <c r="NCO1" s="905"/>
      <c r="NCP1" s="905"/>
      <c r="NCQ1" s="905"/>
      <c r="NCR1" s="905"/>
      <c r="NCS1" s="905"/>
      <c r="NCT1" s="905"/>
      <c r="NCU1" s="905"/>
      <c r="NCV1" s="905"/>
      <c r="NCW1" s="905"/>
      <c r="NCX1" s="905"/>
      <c r="NCY1" s="905"/>
      <c r="NCZ1" s="905"/>
      <c r="NDA1" s="905"/>
      <c r="NDB1" s="905"/>
      <c r="NDC1" s="905"/>
      <c r="NDD1" s="905"/>
      <c r="NDE1" s="905"/>
      <c r="NDF1" s="905"/>
      <c r="NDG1" s="905"/>
      <c r="NDH1" s="905"/>
      <c r="NDI1" s="905"/>
      <c r="NDJ1" s="905"/>
      <c r="NDK1" s="905"/>
      <c r="NDL1" s="905"/>
      <c r="NDM1" s="905"/>
      <c r="NDN1" s="905"/>
      <c r="NDO1" s="905"/>
      <c r="NDP1" s="905"/>
      <c r="NDQ1" s="905"/>
      <c r="NDR1" s="905"/>
      <c r="NDS1" s="905"/>
      <c r="NDT1" s="905"/>
      <c r="NDU1" s="905"/>
      <c r="NDV1" s="905"/>
      <c r="NDW1" s="905"/>
      <c r="NDX1" s="905"/>
      <c r="NDY1" s="905"/>
      <c r="NDZ1" s="905"/>
      <c r="NEA1" s="905"/>
      <c r="NEB1" s="905"/>
      <c r="NEC1" s="905"/>
      <c r="NED1" s="905"/>
      <c r="NEE1" s="905"/>
      <c r="NEF1" s="905"/>
      <c r="NEG1" s="905"/>
      <c r="NEH1" s="905"/>
      <c r="NEI1" s="905"/>
      <c r="NEJ1" s="905"/>
      <c r="NEK1" s="905"/>
      <c r="NEL1" s="905"/>
      <c r="NEM1" s="905"/>
      <c r="NEN1" s="905"/>
      <c r="NEO1" s="905"/>
      <c r="NEP1" s="905"/>
      <c r="NEQ1" s="905"/>
      <c r="NER1" s="905"/>
      <c r="NES1" s="905"/>
      <c r="NET1" s="905"/>
      <c r="NEU1" s="905"/>
      <c r="NEV1" s="905"/>
      <c r="NEW1" s="905"/>
      <c r="NEX1" s="905"/>
      <c r="NEY1" s="905"/>
      <c r="NEZ1" s="905"/>
      <c r="NFA1" s="905"/>
      <c r="NFB1" s="905"/>
      <c r="NFC1" s="905"/>
      <c r="NFD1" s="905"/>
      <c r="NFE1" s="905"/>
      <c r="NFF1" s="905"/>
      <c r="NFG1" s="905"/>
      <c r="NFH1" s="905"/>
      <c r="NFI1" s="905"/>
      <c r="NFJ1" s="905"/>
      <c r="NFK1" s="905"/>
      <c r="NFL1" s="905"/>
      <c r="NFM1" s="905"/>
      <c r="NFN1" s="905"/>
      <c r="NFO1" s="905"/>
      <c r="NFP1" s="905"/>
      <c r="NFQ1" s="905"/>
      <c r="NFR1" s="905"/>
      <c r="NFS1" s="905"/>
      <c r="NFT1" s="905"/>
      <c r="NFU1" s="905"/>
      <c r="NFV1" s="905"/>
      <c r="NFW1" s="905"/>
      <c r="NFX1" s="905"/>
      <c r="NFY1" s="905"/>
      <c r="NFZ1" s="905"/>
      <c r="NGA1" s="905"/>
      <c r="NGB1" s="905"/>
      <c r="NGC1" s="905"/>
      <c r="NGD1" s="905"/>
      <c r="NGE1" s="905"/>
      <c r="NGF1" s="905"/>
      <c r="NGG1" s="905"/>
      <c r="NGH1" s="905"/>
      <c r="NGI1" s="905"/>
      <c r="NGJ1" s="905"/>
      <c r="NGK1" s="905"/>
      <c r="NGL1" s="905"/>
      <c r="NGM1" s="905"/>
      <c r="NGN1" s="905"/>
      <c r="NGO1" s="905"/>
      <c r="NGP1" s="905"/>
      <c r="NGQ1" s="905"/>
      <c r="NGR1" s="905"/>
      <c r="NGS1" s="905"/>
      <c r="NGT1" s="905"/>
      <c r="NGU1" s="905"/>
      <c r="NGV1" s="905"/>
      <c r="NGW1" s="905"/>
      <c r="NGX1" s="905"/>
      <c r="NGY1" s="905"/>
      <c r="NGZ1" s="905"/>
      <c r="NHA1" s="905"/>
      <c r="NHB1" s="905"/>
      <c r="NHC1" s="905"/>
      <c r="NHD1" s="905"/>
      <c r="NHE1" s="905"/>
      <c r="NHF1" s="905"/>
      <c r="NHG1" s="905"/>
      <c r="NHH1" s="905"/>
      <c r="NHI1" s="905"/>
      <c r="NHJ1" s="905"/>
      <c r="NHK1" s="905"/>
      <c r="NHL1" s="905"/>
      <c r="NHM1" s="905"/>
      <c r="NHN1" s="905"/>
      <c r="NHO1" s="905"/>
      <c r="NHP1" s="905"/>
      <c r="NHQ1" s="905"/>
      <c r="NHR1" s="905"/>
      <c r="NHS1" s="905"/>
      <c r="NHT1" s="905"/>
      <c r="NHU1" s="905"/>
      <c r="NHV1" s="905"/>
      <c r="NHW1" s="905"/>
      <c r="NHX1" s="905"/>
      <c r="NHY1" s="905"/>
      <c r="NHZ1" s="905"/>
      <c r="NIA1" s="905"/>
      <c r="NIB1" s="905"/>
      <c r="NIC1" s="905"/>
      <c r="NID1" s="905"/>
      <c r="NIE1" s="905"/>
      <c r="NIF1" s="905"/>
      <c r="NIG1" s="905"/>
      <c r="NIH1" s="905"/>
      <c r="NII1" s="905"/>
      <c r="NIJ1" s="905"/>
      <c r="NIK1" s="905"/>
      <c r="NIL1" s="905"/>
      <c r="NIM1" s="905"/>
      <c r="NIN1" s="905"/>
      <c r="NIO1" s="905"/>
      <c r="NIP1" s="905"/>
      <c r="NIQ1" s="905"/>
      <c r="NIR1" s="905"/>
      <c r="NIS1" s="905"/>
      <c r="NIT1" s="905"/>
      <c r="NIU1" s="905"/>
      <c r="NIV1" s="905"/>
      <c r="NIW1" s="905"/>
      <c r="NIX1" s="905"/>
      <c r="NIY1" s="905"/>
      <c r="NIZ1" s="905"/>
      <c r="NJA1" s="905"/>
      <c r="NJB1" s="905"/>
      <c r="NJC1" s="905"/>
      <c r="NJD1" s="905"/>
      <c r="NJE1" s="905"/>
      <c r="NJF1" s="905"/>
      <c r="NJG1" s="905"/>
      <c r="NJH1" s="905"/>
      <c r="NJI1" s="905"/>
      <c r="NJJ1" s="905"/>
      <c r="NJK1" s="905"/>
      <c r="NJL1" s="905"/>
      <c r="NJM1" s="905"/>
      <c r="NJN1" s="905"/>
      <c r="NJO1" s="905"/>
      <c r="NJP1" s="905"/>
      <c r="NJQ1" s="905"/>
      <c r="NJR1" s="905"/>
      <c r="NJS1" s="905"/>
      <c r="NJT1" s="905"/>
      <c r="NJU1" s="905"/>
      <c r="NJV1" s="905"/>
      <c r="NJW1" s="905"/>
      <c r="NJX1" s="905"/>
      <c r="NJY1" s="905"/>
      <c r="NJZ1" s="905"/>
      <c r="NKA1" s="905"/>
      <c r="NKB1" s="905"/>
      <c r="NKC1" s="905"/>
      <c r="NKD1" s="905"/>
      <c r="NKE1" s="905"/>
      <c r="NKF1" s="905"/>
      <c r="NKG1" s="905"/>
      <c r="NKH1" s="905"/>
      <c r="NKI1" s="905"/>
      <c r="NKJ1" s="905"/>
      <c r="NKK1" s="905"/>
      <c r="NKL1" s="905"/>
      <c r="NKM1" s="905"/>
      <c r="NKN1" s="905"/>
      <c r="NKO1" s="905"/>
      <c r="NKP1" s="905"/>
      <c r="NKQ1" s="905"/>
      <c r="NKR1" s="905"/>
      <c r="NKS1" s="905"/>
      <c r="NKT1" s="905"/>
      <c r="NKU1" s="905"/>
      <c r="NKV1" s="905"/>
      <c r="NKW1" s="905"/>
      <c r="NKX1" s="905"/>
      <c r="NKY1" s="905"/>
      <c r="NKZ1" s="905"/>
      <c r="NLA1" s="905"/>
      <c r="NLB1" s="905"/>
      <c r="NLC1" s="905"/>
      <c r="NLD1" s="905"/>
      <c r="NLE1" s="905"/>
      <c r="NLF1" s="905"/>
      <c r="NLG1" s="905"/>
      <c r="NLH1" s="905"/>
      <c r="NLI1" s="905"/>
      <c r="NLJ1" s="905"/>
      <c r="NLK1" s="905"/>
      <c r="NLL1" s="905"/>
      <c r="NLM1" s="905"/>
      <c r="NLN1" s="905"/>
      <c r="NLO1" s="905"/>
      <c r="NLP1" s="905"/>
      <c r="NLQ1" s="905"/>
      <c r="NLR1" s="905"/>
      <c r="NLS1" s="905"/>
      <c r="NLT1" s="905"/>
      <c r="NLU1" s="905"/>
      <c r="NLV1" s="905"/>
      <c r="NLW1" s="905"/>
      <c r="NLX1" s="905"/>
      <c r="NLY1" s="905"/>
      <c r="NLZ1" s="905"/>
      <c r="NMA1" s="905"/>
      <c r="NMB1" s="905"/>
      <c r="NMC1" s="905"/>
      <c r="NMD1" s="905"/>
      <c r="NME1" s="905"/>
      <c r="NMF1" s="905"/>
      <c r="NMG1" s="905"/>
      <c r="NMH1" s="905"/>
      <c r="NMI1" s="905"/>
      <c r="NMJ1" s="905"/>
      <c r="NMK1" s="905"/>
      <c r="NML1" s="905"/>
      <c r="NMM1" s="905"/>
      <c r="NMN1" s="905"/>
      <c r="NMO1" s="905"/>
      <c r="NMP1" s="905"/>
      <c r="NMQ1" s="905"/>
      <c r="NMR1" s="905"/>
      <c r="NMS1" s="905"/>
      <c r="NMT1" s="905"/>
      <c r="NMU1" s="905"/>
      <c r="NMV1" s="905"/>
      <c r="NMW1" s="905"/>
      <c r="NMX1" s="905"/>
      <c r="NMY1" s="905"/>
      <c r="NMZ1" s="905"/>
      <c r="NNA1" s="905"/>
      <c r="NNB1" s="905"/>
      <c r="NNC1" s="905"/>
      <c r="NND1" s="905"/>
      <c r="NNE1" s="905"/>
      <c r="NNF1" s="905"/>
      <c r="NNG1" s="905"/>
      <c r="NNH1" s="905"/>
      <c r="NNI1" s="905"/>
      <c r="NNJ1" s="905"/>
      <c r="NNK1" s="905"/>
      <c r="NNL1" s="905"/>
      <c r="NNM1" s="905"/>
      <c r="NNN1" s="905"/>
      <c r="NNO1" s="905"/>
      <c r="NNP1" s="905"/>
      <c r="NNQ1" s="905"/>
      <c r="NNR1" s="905"/>
      <c r="NNS1" s="905"/>
      <c r="NNT1" s="905"/>
      <c r="NNU1" s="905"/>
      <c r="NNV1" s="905"/>
      <c r="NNW1" s="905"/>
      <c r="NNX1" s="905"/>
      <c r="NNY1" s="905"/>
      <c r="NNZ1" s="905"/>
      <c r="NOA1" s="905"/>
      <c r="NOB1" s="905"/>
      <c r="NOC1" s="905"/>
      <c r="NOD1" s="905"/>
      <c r="NOE1" s="905"/>
      <c r="NOF1" s="905"/>
      <c r="NOG1" s="905"/>
      <c r="NOH1" s="905"/>
      <c r="NOI1" s="905"/>
      <c r="NOJ1" s="905"/>
      <c r="NOK1" s="905"/>
      <c r="NOL1" s="905"/>
      <c r="NOM1" s="905"/>
      <c r="NON1" s="905"/>
      <c r="NOO1" s="905"/>
      <c r="NOP1" s="905"/>
      <c r="NOQ1" s="905"/>
      <c r="NOR1" s="905"/>
      <c r="NOS1" s="905"/>
      <c r="NOT1" s="905"/>
      <c r="NOU1" s="905"/>
      <c r="NOV1" s="905"/>
      <c r="NOW1" s="905"/>
      <c r="NOX1" s="905"/>
      <c r="NOY1" s="905"/>
      <c r="NOZ1" s="905"/>
      <c r="NPA1" s="905"/>
      <c r="NPB1" s="905"/>
      <c r="NPC1" s="905"/>
      <c r="NPD1" s="905"/>
      <c r="NPE1" s="905"/>
      <c r="NPF1" s="905"/>
      <c r="NPG1" s="905"/>
      <c r="NPH1" s="905"/>
      <c r="NPI1" s="905"/>
      <c r="NPJ1" s="905"/>
      <c r="NPK1" s="905"/>
      <c r="NPL1" s="905"/>
      <c r="NPM1" s="905"/>
      <c r="NPN1" s="905"/>
      <c r="NPO1" s="905"/>
      <c r="NPP1" s="905"/>
      <c r="NPQ1" s="905"/>
      <c r="NPR1" s="905"/>
      <c r="NPS1" s="905"/>
      <c r="NPT1" s="905"/>
      <c r="NPU1" s="905"/>
      <c r="NPV1" s="905"/>
      <c r="NPW1" s="905"/>
      <c r="NPX1" s="905"/>
      <c r="NPY1" s="905"/>
      <c r="NPZ1" s="905"/>
      <c r="NQA1" s="905"/>
      <c r="NQB1" s="905"/>
      <c r="NQC1" s="905"/>
      <c r="NQD1" s="905"/>
      <c r="NQE1" s="905"/>
      <c r="NQF1" s="905"/>
      <c r="NQG1" s="905"/>
      <c r="NQH1" s="905"/>
      <c r="NQI1" s="905"/>
      <c r="NQJ1" s="905"/>
      <c r="NQK1" s="905"/>
      <c r="NQL1" s="905"/>
      <c r="NQM1" s="905"/>
      <c r="NQN1" s="905"/>
      <c r="NQO1" s="905"/>
      <c r="NQP1" s="905"/>
      <c r="NQQ1" s="905"/>
      <c r="NQR1" s="905"/>
      <c r="NQS1" s="905"/>
      <c r="NQT1" s="905"/>
      <c r="NQU1" s="905"/>
      <c r="NQV1" s="905"/>
      <c r="NQW1" s="905"/>
      <c r="NQX1" s="905"/>
      <c r="NQY1" s="905"/>
      <c r="NQZ1" s="905"/>
      <c r="NRA1" s="905"/>
      <c r="NRB1" s="905"/>
      <c r="NRC1" s="905"/>
      <c r="NRD1" s="905"/>
      <c r="NRE1" s="905"/>
      <c r="NRF1" s="905"/>
      <c r="NRG1" s="905"/>
      <c r="NRH1" s="905"/>
      <c r="NRI1" s="905"/>
      <c r="NRJ1" s="905"/>
      <c r="NRK1" s="905"/>
      <c r="NRL1" s="905"/>
      <c r="NRM1" s="905"/>
      <c r="NRN1" s="905"/>
      <c r="NRO1" s="905"/>
      <c r="NRP1" s="905"/>
      <c r="NRQ1" s="905"/>
      <c r="NRR1" s="905"/>
      <c r="NRS1" s="905"/>
      <c r="NRT1" s="905"/>
      <c r="NRU1" s="905"/>
      <c r="NRV1" s="905"/>
      <c r="NRW1" s="905"/>
      <c r="NRX1" s="905"/>
      <c r="NRY1" s="905"/>
      <c r="NRZ1" s="905"/>
      <c r="NSA1" s="905"/>
      <c r="NSB1" s="905"/>
      <c r="NSC1" s="905"/>
      <c r="NSD1" s="905"/>
      <c r="NSE1" s="905"/>
      <c r="NSF1" s="905"/>
      <c r="NSG1" s="905"/>
      <c r="NSH1" s="905"/>
      <c r="NSI1" s="905"/>
      <c r="NSJ1" s="905"/>
      <c r="NSK1" s="905"/>
      <c r="NSL1" s="905"/>
      <c r="NSM1" s="905"/>
      <c r="NSN1" s="905"/>
      <c r="NSO1" s="905"/>
      <c r="NSP1" s="905"/>
      <c r="NSQ1" s="905"/>
      <c r="NSR1" s="905"/>
      <c r="NSS1" s="905"/>
      <c r="NST1" s="905"/>
      <c r="NSU1" s="905"/>
      <c r="NSV1" s="905"/>
      <c r="NSW1" s="905"/>
      <c r="NSX1" s="905"/>
      <c r="NSY1" s="905"/>
      <c r="NSZ1" s="905"/>
      <c r="NTA1" s="905"/>
      <c r="NTB1" s="905"/>
      <c r="NTC1" s="905"/>
      <c r="NTD1" s="905"/>
      <c r="NTE1" s="905"/>
      <c r="NTF1" s="905"/>
      <c r="NTG1" s="905"/>
      <c r="NTH1" s="905"/>
      <c r="NTI1" s="905"/>
      <c r="NTJ1" s="905"/>
      <c r="NTK1" s="905"/>
      <c r="NTL1" s="905"/>
      <c r="NTM1" s="905"/>
      <c r="NTN1" s="905"/>
      <c r="NTO1" s="905"/>
      <c r="NTP1" s="905"/>
      <c r="NTQ1" s="905"/>
      <c r="NTR1" s="905"/>
      <c r="NTS1" s="905"/>
      <c r="NTT1" s="905"/>
      <c r="NTU1" s="905"/>
      <c r="NTV1" s="905"/>
      <c r="NTW1" s="905"/>
      <c r="NTX1" s="905"/>
      <c r="NTY1" s="905"/>
      <c r="NTZ1" s="905"/>
      <c r="NUA1" s="905"/>
      <c r="NUB1" s="905"/>
      <c r="NUC1" s="905"/>
      <c r="NUD1" s="905"/>
      <c r="NUE1" s="905"/>
      <c r="NUF1" s="905"/>
      <c r="NUG1" s="905"/>
      <c r="NUH1" s="905"/>
      <c r="NUI1" s="905"/>
      <c r="NUJ1" s="905"/>
      <c r="NUK1" s="905"/>
      <c r="NUL1" s="905"/>
      <c r="NUM1" s="905"/>
      <c r="NUN1" s="905"/>
      <c r="NUO1" s="905"/>
      <c r="NUP1" s="905"/>
      <c r="NUQ1" s="905"/>
      <c r="NUR1" s="905"/>
      <c r="NUS1" s="905"/>
      <c r="NUT1" s="905"/>
      <c r="NUU1" s="905"/>
      <c r="NUV1" s="905"/>
      <c r="NUW1" s="905"/>
      <c r="NUX1" s="905"/>
      <c r="NUY1" s="905"/>
      <c r="NUZ1" s="905"/>
      <c r="NVA1" s="905"/>
      <c r="NVB1" s="905"/>
      <c r="NVC1" s="905"/>
      <c r="NVD1" s="905"/>
      <c r="NVE1" s="905"/>
      <c r="NVF1" s="905"/>
      <c r="NVG1" s="905"/>
      <c r="NVH1" s="905"/>
      <c r="NVI1" s="905"/>
      <c r="NVJ1" s="905"/>
      <c r="NVK1" s="905"/>
      <c r="NVL1" s="905"/>
      <c r="NVM1" s="905"/>
      <c r="NVN1" s="905"/>
      <c r="NVO1" s="905"/>
      <c r="NVP1" s="905"/>
      <c r="NVQ1" s="905"/>
      <c r="NVR1" s="905"/>
      <c r="NVS1" s="905"/>
      <c r="NVT1" s="905"/>
      <c r="NVU1" s="905"/>
      <c r="NVV1" s="905"/>
      <c r="NVW1" s="905"/>
      <c r="NVX1" s="905"/>
      <c r="NVY1" s="905"/>
      <c r="NVZ1" s="905"/>
      <c r="NWA1" s="905"/>
      <c r="NWB1" s="905"/>
      <c r="NWC1" s="905"/>
      <c r="NWD1" s="905"/>
      <c r="NWE1" s="905"/>
      <c r="NWF1" s="905"/>
      <c r="NWG1" s="905"/>
      <c r="NWH1" s="905"/>
      <c r="NWI1" s="905"/>
      <c r="NWJ1" s="905"/>
      <c r="NWK1" s="905"/>
      <c r="NWL1" s="905"/>
      <c r="NWM1" s="905"/>
      <c r="NWN1" s="905"/>
      <c r="NWO1" s="905"/>
      <c r="NWP1" s="905"/>
      <c r="NWQ1" s="905"/>
      <c r="NWR1" s="905"/>
      <c r="NWS1" s="905"/>
      <c r="NWT1" s="905"/>
      <c r="NWU1" s="905"/>
      <c r="NWV1" s="905"/>
      <c r="NWW1" s="905"/>
      <c r="NWX1" s="905"/>
      <c r="NWY1" s="905"/>
      <c r="NWZ1" s="905"/>
      <c r="NXA1" s="905"/>
      <c r="NXB1" s="905"/>
      <c r="NXC1" s="905"/>
      <c r="NXD1" s="905"/>
      <c r="NXE1" s="905"/>
      <c r="NXF1" s="905"/>
      <c r="NXG1" s="905"/>
      <c r="NXH1" s="905"/>
      <c r="NXI1" s="905"/>
      <c r="NXJ1" s="905"/>
      <c r="NXK1" s="905"/>
      <c r="NXL1" s="905"/>
      <c r="NXM1" s="905"/>
      <c r="NXN1" s="905"/>
      <c r="NXO1" s="905"/>
      <c r="NXP1" s="905"/>
      <c r="NXQ1" s="905"/>
      <c r="NXR1" s="905"/>
      <c r="NXS1" s="905"/>
      <c r="NXT1" s="905"/>
      <c r="NXU1" s="905"/>
      <c r="NXV1" s="905"/>
      <c r="NXW1" s="905"/>
      <c r="NXX1" s="905"/>
      <c r="NXY1" s="905"/>
      <c r="NXZ1" s="905"/>
      <c r="NYA1" s="905"/>
      <c r="NYB1" s="905"/>
      <c r="NYC1" s="905"/>
      <c r="NYD1" s="905"/>
      <c r="NYE1" s="905"/>
      <c r="NYF1" s="905"/>
      <c r="NYG1" s="905"/>
      <c r="NYH1" s="905"/>
      <c r="NYI1" s="905"/>
      <c r="NYJ1" s="905"/>
      <c r="NYK1" s="905"/>
      <c r="NYL1" s="905"/>
      <c r="NYM1" s="905"/>
      <c r="NYN1" s="905"/>
      <c r="NYO1" s="905"/>
      <c r="NYP1" s="905"/>
      <c r="NYQ1" s="905"/>
      <c r="NYR1" s="905"/>
      <c r="NYS1" s="905"/>
      <c r="NYT1" s="905"/>
      <c r="NYU1" s="905"/>
      <c r="NYV1" s="905"/>
      <c r="NYW1" s="905"/>
      <c r="NYX1" s="905"/>
      <c r="NYY1" s="905"/>
      <c r="NYZ1" s="905"/>
      <c r="NZA1" s="905"/>
      <c r="NZB1" s="905"/>
      <c r="NZC1" s="905"/>
      <c r="NZD1" s="905"/>
      <c r="NZE1" s="905"/>
      <c r="NZF1" s="905"/>
      <c r="NZG1" s="905"/>
      <c r="NZH1" s="905"/>
      <c r="NZI1" s="905"/>
      <c r="NZJ1" s="905"/>
      <c r="NZK1" s="905"/>
      <c r="NZL1" s="905"/>
      <c r="NZM1" s="905"/>
      <c r="NZN1" s="905"/>
      <c r="NZO1" s="905"/>
      <c r="NZP1" s="905"/>
      <c r="NZQ1" s="905"/>
      <c r="NZR1" s="905"/>
      <c r="NZS1" s="905"/>
      <c r="NZT1" s="905"/>
      <c r="NZU1" s="905"/>
      <c r="NZV1" s="905"/>
      <c r="NZW1" s="905"/>
      <c r="NZX1" s="905"/>
      <c r="NZY1" s="905"/>
      <c r="NZZ1" s="905"/>
      <c r="OAA1" s="905"/>
      <c r="OAB1" s="905"/>
      <c r="OAC1" s="905"/>
      <c r="OAD1" s="905"/>
      <c r="OAE1" s="905"/>
      <c r="OAF1" s="905"/>
      <c r="OAG1" s="905"/>
      <c r="OAH1" s="905"/>
      <c r="OAI1" s="905"/>
      <c r="OAJ1" s="905"/>
      <c r="OAK1" s="905"/>
      <c r="OAL1" s="905"/>
      <c r="OAM1" s="905"/>
      <c r="OAN1" s="905"/>
      <c r="OAO1" s="905"/>
      <c r="OAP1" s="905"/>
      <c r="OAQ1" s="905"/>
      <c r="OAR1" s="905"/>
      <c r="OAS1" s="905"/>
      <c r="OAT1" s="905"/>
      <c r="OAU1" s="905"/>
      <c r="OAV1" s="905"/>
      <c r="OAW1" s="905"/>
      <c r="OAX1" s="905"/>
      <c r="OAY1" s="905"/>
      <c r="OAZ1" s="905"/>
      <c r="OBA1" s="905"/>
      <c r="OBB1" s="905"/>
      <c r="OBC1" s="905"/>
      <c r="OBD1" s="905"/>
      <c r="OBE1" s="905"/>
      <c r="OBF1" s="905"/>
      <c r="OBG1" s="905"/>
      <c r="OBH1" s="905"/>
      <c r="OBI1" s="905"/>
      <c r="OBJ1" s="905"/>
      <c r="OBK1" s="905"/>
      <c r="OBL1" s="905"/>
      <c r="OBM1" s="905"/>
      <c r="OBN1" s="905"/>
      <c r="OBO1" s="905"/>
      <c r="OBP1" s="905"/>
      <c r="OBQ1" s="905"/>
      <c r="OBR1" s="905"/>
      <c r="OBS1" s="905"/>
      <c r="OBT1" s="905"/>
      <c r="OBU1" s="905"/>
      <c r="OBV1" s="905"/>
      <c r="OBW1" s="905"/>
      <c r="OBX1" s="905"/>
      <c r="OBY1" s="905"/>
      <c r="OBZ1" s="905"/>
      <c r="OCA1" s="905"/>
      <c r="OCB1" s="905"/>
      <c r="OCC1" s="905"/>
      <c r="OCD1" s="905"/>
      <c r="OCE1" s="905"/>
      <c r="OCF1" s="905"/>
      <c r="OCG1" s="905"/>
      <c r="OCH1" s="905"/>
      <c r="OCI1" s="905"/>
      <c r="OCJ1" s="905"/>
      <c r="OCK1" s="905"/>
      <c r="OCL1" s="905"/>
      <c r="OCM1" s="905"/>
      <c r="OCN1" s="905"/>
      <c r="OCO1" s="905"/>
      <c r="OCP1" s="905"/>
      <c r="OCQ1" s="905"/>
      <c r="OCR1" s="905"/>
      <c r="OCS1" s="905"/>
      <c r="OCT1" s="905"/>
      <c r="OCU1" s="905"/>
      <c r="OCV1" s="905"/>
      <c r="OCW1" s="905"/>
      <c r="OCX1" s="905"/>
      <c r="OCY1" s="905"/>
      <c r="OCZ1" s="905"/>
      <c r="ODA1" s="905"/>
      <c r="ODB1" s="905"/>
      <c r="ODC1" s="905"/>
      <c r="ODD1" s="905"/>
      <c r="ODE1" s="905"/>
      <c r="ODF1" s="905"/>
      <c r="ODG1" s="905"/>
      <c r="ODH1" s="905"/>
      <c r="ODI1" s="905"/>
      <c r="ODJ1" s="905"/>
      <c r="ODK1" s="905"/>
      <c r="ODL1" s="905"/>
      <c r="ODM1" s="905"/>
      <c r="ODN1" s="905"/>
      <c r="ODO1" s="905"/>
      <c r="ODP1" s="905"/>
      <c r="ODQ1" s="905"/>
      <c r="ODR1" s="905"/>
      <c r="ODS1" s="905"/>
      <c r="ODT1" s="905"/>
      <c r="ODU1" s="905"/>
      <c r="ODV1" s="905"/>
      <c r="ODW1" s="905"/>
      <c r="ODX1" s="905"/>
      <c r="ODY1" s="905"/>
      <c r="ODZ1" s="905"/>
      <c r="OEA1" s="905"/>
      <c r="OEB1" s="905"/>
      <c r="OEC1" s="905"/>
      <c r="OED1" s="905"/>
      <c r="OEE1" s="905"/>
      <c r="OEF1" s="905"/>
      <c r="OEG1" s="905"/>
      <c r="OEH1" s="905"/>
      <c r="OEI1" s="905"/>
      <c r="OEJ1" s="905"/>
      <c r="OEK1" s="905"/>
      <c r="OEL1" s="905"/>
      <c r="OEM1" s="905"/>
      <c r="OEN1" s="905"/>
      <c r="OEO1" s="905"/>
      <c r="OEP1" s="905"/>
      <c r="OEQ1" s="905"/>
      <c r="OER1" s="905"/>
      <c r="OES1" s="905"/>
      <c r="OET1" s="905"/>
      <c r="OEU1" s="905"/>
      <c r="OEV1" s="905"/>
      <c r="OEW1" s="905"/>
      <c r="OEX1" s="905"/>
      <c r="OEY1" s="905"/>
      <c r="OEZ1" s="905"/>
      <c r="OFA1" s="905"/>
      <c r="OFB1" s="905"/>
      <c r="OFC1" s="905"/>
      <c r="OFD1" s="905"/>
      <c r="OFE1" s="905"/>
      <c r="OFF1" s="905"/>
      <c r="OFG1" s="905"/>
      <c r="OFH1" s="905"/>
      <c r="OFI1" s="905"/>
      <c r="OFJ1" s="905"/>
      <c r="OFK1" s="905"/>
      <c r="OFL1" s="905"/>
      <c r="OFM1" s="905"/>
      <c r="OFN1" s="905"/>
      <c r="OFO1" s="905"/>
      <c r="OFP1" s="905"/>
      <c r="OFQ1" s="905"/>
      <c r="OFR1" s="905"/>
      <c r="OFS1" s="905"/>
      <c r="OFT1" s="905"/>
      <c r="OFU1" s="905"/>
      <c r="OFV1" s="905"/>
      <c r="OFW1" s="905"/>
      <c r="OFX1" s="905"/>
      <c r="OFY1" s="905"/>
      <c r="OFZ1" s="905"/>
      <c r="OGA1" s="905"/>
      <c r="OGB1" s="905"/>
      <c r="OGC1" s="905"/>
      <c r="OGD1" s="905"/>
      <c r="OGE1" s="905"/>
      <c r="OGF1" s="905"/>
      <c r="OGG1" s="905"/>
      <c r="OGH1" s="905"/>
      <c r="OGI1" s="905"/>
      <c r="OGJ1" s="905"/>
      <c r="OGK1" s="905"/>
      <c r="OGL1" s="905"/>
      <c r="OGM1" s="905"/>
      <c r="OGN1" s="905"/>
      <c r="OGO1" s="905"/>
      <c r="OGP1" s="905"/>
      <c r="OGQ1" s="905"/>
      <c r="OGR1" s="905"/>
      <c r="OGS1" s="905"/>
      <c r="OGT1" s="905"/>
      <c r="OGU1" s="905"/>
      <c r="OGV1" s="905"/>
      <c r="OGW1" s="905"/>
      <c r="OGX1" s="905"/>
      <c r="OGY1" s="905"/>
      <c r="OGZ1" s="905"/>
      <c r="OHA1" s="905"/>
      <c r="OHB1" s="905"/>
      <c r="OHC1" s="905"/>
      <c r="OHD1" s="905"/>
      <c r="OHE1" s="905"/>
      <c r="OHF1" s="905"/>
      <c r="OHG1" s="905"/>
      <c r="OHH1" s="905"/>
      <c r="OHI1" s="905"/>
      <c r="OHJ1" s="905"/>
      <c r="OHK1" s="905"/>
      <c r="OHL1" s="905"/>
      <c r="OHM1" s="905"/>
      <c r="OHN1" s="905"/>
      <c r="OHO1" s="905"/>
      <c r="OHP1" s="905"/>
      <c r="OHQ1" s="905"/>
      <c r="OHR1" s="905"/>
      <c r="OHS1" s="905"/>
      <c r="OHT1" s="905"/>
      <c r="OHU1" s="905"/>
      <c r="OHV1" s="905"/>
      <c r="OHW1" s="905"/>
      <c r="OHX1" s="905"/>
      <c r="OHY1" s="905"/>
      <c r="OHZ1" s="905"/>
      <c r="OIA1" s="905"/>
      <c r="OIB1" s="905"/>
      <c r="OIC1" s="905"/>
      <c r="OID1" s="905"/>
      <c r="OIE1" s="905"/>
      <c r="OIF1" s="905"/>
      <c r="OIG1" s="905"/>
      <c r="OIH1" s="905"/>
      <c r="OII1" s="905"/>
      <c r="OIJ1" s="905"/>
      <c r="OIK1" s="905"/>
      <c r="OIL1" s="905"/>
      <c r="OIM1" s="905"/>
      <c r="OIN1" s="905"/>
      <c r="OIO1" s="905"/>
      <c r="OIP1" s="905"/>
      <c r="OIQ1" s="905"/>
      <c r="OIR1" s="905"/>
      <c r="OIS1" s="905"/>
      <c r="OIT1" s="905"/>
      <c r="OIU1" s="905"/>
      <c r="OIV1" s="905"/>
      <c r="OIW1" s="905"/>
      <c r="OIX1" s="905"/>
      <c r="OIY1" s="905"/>
      <c r="OIZ1" s="905"/>
      <c r="OJA1" s="905"/>
      <c r="OJB1" s="905"/>
      <c r="OJC1" s="905"/>
      <c r="OJD1" s="905"/>
      <c r="OJE1" s="905"/>
      <c r="OJF1" s="905"/>
      <c r="OJG1" s="905"/>
      <c r="OJH1" s="905"/>
      <c r="OJI1" s="905"/>
      <c r="OJJ1" s="905"/>
      <c r="OJK1" s="905"/>
      <c r="OJL1" s="905"/>
      <c r="OJM1" s="905"/>
      <c r="OJN1" s="905"/>
      <c r="OJO1" s="905"/>
      <c r="OJP1" s="905"/>
      <c r="OJQ1" s="905"/>
      <c r="OJR1" s="905"/>
      <c r="OJS1" s="905"/>
      <c r="OJT1" s="905"/>
      <c r="OJU1" s="905"/>
      <c r="OJV1" s="905"/>
      <c r="OJW1" s="905"/>
      <c r="OJX1" s="905"/>
      <c r="OJY1" s="905"/>
      <c r="OJZ1" s="905"/>
      <c r="OKA1" s="905"/>
      <c r="OKB1" s="905"/>
      <c r="OKC1" s="905"/>
      <c r="OKD1" s="905"/>
      <c r="OKE1" s="905"/>
      <c r="OKF1" s="905"/>
      <c r="OKG1" s="905"/>
      <c r="OKH1" s="905"/>
      <c r="OKI1" s="905"/>
      <c r="OKJ1" s="905"/>
      <c r="OKK1" s="905"/>
      <c r="OKL1" s="905"/>
      <c r="OKM1" s="905"/>
      <c r="OKN1" s="905"/>
      <c r="OKO1" s="905"/>
      <c r="OKP1" s="905"/>
      <c r="OKQ1" s="905"/>
      <c r="OKR1" s="905"/>
      <c r="OKS1" s="905"/>
      <c r="OKT1" s="905"/>
      <c r="OKU1" s="905"/>
      <c r="OKV1" s="905"/>
      <c r="OKW1" s="905"/>
      <c r="OKX1" s="905"/>
      <c r="OKY1" s="905"/>
      <c r="OKZ1" s="905"/>
      <c r="OLA1" s="905"/>
      <c r="OLB1" s="905"/>
      <c r="OLC1" s="905"/>
      <c r="OLD1" s="905"/>
      <c r="OLE1" s="905"/>
      <c r="OLF1" s="905"/>
      <c r="OLG1" s="905"/>
      <c r="OLH1" s="905"/>
      <c r="OLI1" s="905"/>
      <c r="OLJ1" s="905"/>
      <c r="OLK1" s="905"/>
      <c r="OLL1" s="905"/>
      <c r="OLM1" s="905"/>
      <c r="OLN1" s="905"/>
      <c r="OLO1" s="905"/>
      <c r="OLP1" s="905"/>
      <c r="OLQ1" s="905"/>
      <c r="OLR1" s="905"/>
      <c r="OLS1" s="905"/>
      <c r="OLT1" s="905"/>
      <c r="OLU1" s="905"/>
      <c r="OLV1" s="905"/>
      <c r="OLW1" s="905"/>
      <c r="OLX1" s="905"/>
      <c r="OLY1" s="905"/>
      <c r="OLZ1" s="905"/>
      <c r="OMA1" s="905"/>
      <c r="OMB1" s="905"/>
      <c r="OMC1" s="905"/>
      <c r="OMD1" s="905"/>
      <c r="OME1" s="905"/>
      <c r="OMF1" s="905"/>
      <c r="OMG1" s="905"/>
      <c r="OMH1" s="905"/>
      <c r="OMI1" s="905"/>
      <c r="OMJ1" s="905"/>
      <c r="OMK1" s="905"/>
      <c r="OML1" s="905"/>
      <c r="OMM1" s="905"/>
      <c r="OMN1" s="905"/>
      <c r="OMO1" s="905"/>
      <c r="OMP1" s="905"/>
      <c r="OMQ1" s="905"/>
      <c r="OMR1" s="905"/>
      <c r="OMS1" s="905"/>
      <c r="OMT1" s="905"/>
      <c r="OMU1" s="905"/>
      <c r="OMV1" s="905"/>
      <c r="OMW1" s="905"/>
      <c r="OMX1" s="905"/>
      <c r="OMY1" s="905"/>
      <c r="OMZ1" s="905"/>
      <c r="ONA1" s="905"/>
      <c r="ONB1" s="905"/>
      <c r="ONC1" s="905"/>
      <c r="OND1" s="905"/>
      <c r="ONE1" s="905"/>
      <c r="ONF1" s="905"/>
      <c r="ONG1" s="905"/>
      <c r="ONH1" s="905"/>
      <c r="ONI1" s="905"/>
      <c r="ONJ1" s="905"/>
      <c r="ONK1" s="905"/>
      <c r="ONL1" s="905"/>
      <c r="ONM1" s="905"/>
      <c r="ONN1" s="905"/>
      <c r="ONO1" s="905"/>
      <c r="ONP1" s="905"/>
      <c r="ONQ1" s="905"/>
      <c r="ONR1" s="905"/>
      <c r="ONS1" s="905"/>
      <c r="ONT1" s="905"/>
      <c r="ONU1" s="905"/>
      <c r="ONV1" s="905"/>
      <c r="ONW1" s="905"/>
      <c r="ONX1" s="905"/>
      <c r="ONY1" s="905"/>
      <c r="ONZ1" s="905"/>
      <c r="OOA1" s="905"/>
      <c r="OOB1" s="905"/>
      <c r="OOC1" s="905"/>
      <c r="OOD1" s="905"/>
      <c r="OOE1" s="905"/>
      <c r="OOF1" s="905"/>
      <c r="OOG1" s="905"/>
      <c r="OOH1" s="905"/>
      <c r="OOI1" s="905"/>
      <c r="OOJ1" s="905"/>
      <c r="OOK1" s="905"/>
      <c r="OOL1" s="905"/>
      <c r="OOM1" s="905"/>
      <c r="OON1" s="905"/>
      <c r="OOO1" s="905"/>
      <c r="OOP1" s="905"/>
      <c r="OOQ1" s="905"/>
      <c r="OOR1" s="905"/>
      <c r="OOS1" s="905"/>
      <c r="OOT1" s="905"/>
      <c r="OOU1" s="905"/>
      <c r="OOV1" s="905"/>
      <c r="OOW1" s="905"/>
      <c r="OOX1" s="905"/>
      <c r="OOY1" s="905"/>
      <c r="OOZ1" s="905"/>
      <c r="OPA1" s="905"/>
      <c r="OPB1" s="905"/>
      <c r="OPC1" s="905"/>
      <c r="OPD1" s="905"/>
      <c r="OPE1" s="905"/>
      <c r="OPF1" s="905"/>
      <c r="OPG1" s="905"/>
      <c r="OPH1" s="905"/>
      <c r="OPI1" s="905"/>
      <c r="OPJ1" s="905"/>
      <c r="OPK1" s="905"/>
      <c r="OPL1" s="905"/>
      <c r="OPM1" s="905"/>
      <c r="OPN1" s="905"/>
      <c r="OPO1" s="905"/>
      <c r="OPP1" s="905"/>
      <c r="OPQ1" s="905"/>
      <c r="OPR1" s="905"/>
      <c r="OPS1" s="905"/>
      <c r="OPT1" s="905"/>
      <c r="OPU1" s="905"/>
      <c r="OPV1" s="905"/>
      <c r="OPW1" s="905"/>
      <c r="OPX1" s="905"/>
      <c r="OPY1" s="905"/>
      <c r="OPZ1" s="905"/>
      <c r="OQA1" s="905"/>
      <c r="OQB1" s="905"/>
      <c r="OQC1" s="905"/>
      <c r="OQD1" s="905"/>
      <c r="OQE1" s="905"/>
      <c r="OQF1" s="905"/>
      <c r="OQG1" s="905"/>
      <c r="OQH1" s="905"/>
      <c r="OQI1" s="905"/>
      <c r="OQJ1" s="905"/>
      <c r="OQK1" s="905"/>
      <c r="OQL1" s="905"/>
      <c r="OQM1" s="905"/>
      <c r="OQN1" s="905"/>
      <c r="OQO1" s="905"/>
      <c r="OQP1" s="905"/>
      <c r="OQQ1" s="905"/>
      <c r="OQR1" s="905"/>
      <c r="OQS1" s="905"/>
      <c r="OQT1" s="905"/>
      <c r="OQU1" s="905"/>
      <c r="OQV1" s="905"/>
      <c r="OQW1" s="905"/>
      <c r="OQX1" s="905"/>
      <c r="OQY1" s="905"/>
      <c r="OQZ1" s="905"/>
      <c r="ORA1" s="905"/>
      <c r="ORB1" s="905"/>
      <c r="ORC1" s="905"/>
      <c r="ORD1" s="905"/>
      <c r="ORE1" s="905"/>
      <c r="ORF1" s="905"/>
      <c r="ORG1" s="905"/>
      <c r="ORH1" s="905"/>
      <c r="ORI1" s="905"/>
      <c r="ORJ1" s="905"/>
      <c r="ORK1" s="905"/>
      <c r="ORL1" s="905"/>
      <c r="ORM1" s="905"/>
      <c r="ORN1" s="905"/>
      <c r="ORO1" s="905"/>
      <c r="ORP1" s="905"/>
      <c r="ORQ1" s="905"/>
      <c r="ORR1" s="905"/>
      <c r="ORS1" s="905"/>
      <c r="ORT1" s="905"/>
      <c r="ORU1" s="905"/>
      <c r="ORV1" s="905"/>
      <c r="ORW1" s="905"/>
      <c r="ORX1" s="905"/>
      <c r="ORY1" s="905"/>
      <c r="ORZ1" s="905"/>
      <c r="OSA1" s="905"/>
      <c r="OSB1" s="905"/>
      <c r="OSC1" s="905"/>
      <c r="OSD1" s="905"/>
      <c r="OSE1" s="905"/>
      <c r="OSF1" s="905"/>
      <c r="OSG1" s="905"/>
      <c r="OSH1" s="905"/>
      <c r="OSI1" s="905"/>
      <c r="OSJ1" s="905"/>
      <c r="OSK1" s="905"/>
      <c r="OSL1" s="905"/>
      <c r="OSM1" s="905"/>
      <c r="OSN1" s="905"/>
      <c r="OSO1" s="905"/>
      <c r="OSP1" s="905"/>
      <c r="OSQ1" s="905"/>
      <c r="OSR1" s="905"/>
      <c r="OSS1" s="905"/>
      <c r="OST1" s="905"/>
      <c r="OSU1" s="905"/>
      <c r="OSV1" s="905"/>
      <c r="OSW1" s="905"/>
      <c r="OSX1" s="905"/>
      <c r="OSY1" s="905"/>
      <c r="OSZ1" s="905"/>
      <c r="OTA1" s="905"/>
      <c r="OTB1" s="905"/>
      <c r="OTC1" s="905"/>
      <c r="OTD1" s="905"/>
      <c r="OTE1" s="905"/>
      <c r="OTF1" s="905"/>
      <c r="OTG1" s="905"/>
      <c r="OTH1" s="905"/>
      <c r="OTI1" s="905"/>
      <c r="OTJ1" s="905"/>
      <c r="OTK1" s="905"/>
      <c r="OTL1" s="905"/>
      <c r="OTM1" s="905"/>
      <c r="OTN1" s="905"/>
      <c r="OTO1" s="905"/>
      <c r="OTP1" s="905"/>
      <c r="OTQ1" s="905"/>
      <c r="OTR1" s="905"/>
      <c r="OTS1" s="905"/>
      <c r="OTT1" s="905"/>
      <c r="OTU1" s="905"/>
      <c r="OTV1" s="905"/>
      <c r="OTW1" s="905"/>
      <c r="OTX1" s="905"/>
      <c r="OTY1" s="905"/>
      <c r="OTZ1" s="905"/>
      <c r="OUA1" s="905"/>
      <c r="OUB1" s="905"/>
      <c r="OUC1" s="905"/>
      <c r="OUD1" s="905"/>
      <c r="OUE1" s="905"/>
      <c r="OUF1" s="905"/>
      <c r="OUG1" s="905"/>
      <c r="OUH1" s="905"/>
      <c r="OUI1" s="905"/>
      <c r="OUJ1" s="905"/>
      <c r="OUK1" s="905"/>
      <c r="OUL1" s="905"/>
      <c r="OUM1" s="905"/>
      <c r="OUN1" s="905"/>
      <c r="OUO1" s="905"/>
      <c r="OUP1" s="905"/>
      <c r="OUQ1" s="905"/>
      <c r="OUR1" s="905"/>
      <c r="OUS1" s="905"/>
      <c r="OUT1" s="905"/>
      <c r="OUU1" s="905"/>
      <c r="OUV1" s="905"/>
      <c r="OUW1" s="905"/>
      <c r="OUX1" s="905"/>
      <c r="OUY1" s="905"/>
      <c r="OUZ1" s="905"/>
      <c r="OVA1" s="905"/>
      <c r="OVB1" s="905"/>
      <c r="OVC1" s="905"/>
      <c r="OVD1" s="905"/>
      <c r="OVE1" s="905"/>
      <c r="OVF1" s="905"/>
      <c r="OVG1" s="905"/>
      <c r="OVH1" s="905"/>
      <c r="OVI1" s="905"/>
      <c r="OVJ1" s="905"/>
      <c r="OVK1" s="905"/>
      <c r="OVL1" s="905"/>
      <c r="OVM1" s="905"/>
      <c r="OVN1" s="905"/>
      <c r="OVO1" s="905"/>
      <c r="OVP1" s="905"/>
      <c r="OVQ1" s="905"/>
      <c r="OVR1" s="905"/>
      <c r="OVS1" s="905"/>
      <c r="OVT1" s="905"/>
      <c r="OVU1" s="905"/>
      <c r="OVV1" s="905"/>
      <c r="OVW1" s="905"/>
      <c r="OVX1" s="905"/>
      <c r="OVY1" s="905"/>
      <c r="OVZ1" s="905"/>
      <c r="OWA1" s="905"/>
      <c r="OWB1" s="905"/>
      <c r="OWC1" s="905"/>
      <c r="OWD1" s="905"/>
      <c r="OWE1" s="905"/>
      <c r="OWF1" s="905"/>
      <c r="OWG1" s="905"/>
      <c r="OWH1" s="905"/>
      <c r="OWI1" s="905"/>
      <c r="OWJ1" s="905"/>
      <c r="OWK1" s="905"/>
      <c r="OWL1" s="905"/>
      <c r="OWM1" s="905"/>
      <c r="OWN1" s="905"/>
      <c r="OWO1" s="905"/>
      <c r="OWP1" s="905"/>
      <c r="OWQ1" s="905"/>
      <c r="OWR1" s="905"/>
      <c r="OWS1" s="905"/>
      <c r="OWT1" s="905"/>
      <c r="OWU1" s="905"/>
      <c r="OWV1" s="905"/>
      <c r="OWW1" s="905"/>
      <c r="OWX1" s="905"/>
      <c r="OWY1" s="905"/>
      <c r="OWZ1" s="905"/>
      <c r="OXA1" s="905"/>
      <c r="OXB1" s="905"/>
      <c r="OXC1" s="905"/>
      <c r="OXD1" s="905"/>
      <c r="OXE1" s="905"/>
      <c r="OXF1" s="905"/>
      <c r="OXG1" s="905"/>
      <c r="OXH1" s="905"/>
      <c r="OXI1" s="905"/>
      <c r="OXJ1" s="905"/>
      <c r="OXK1" s="905"/>
      <c r="OXL1" s="905"/>
      <c r="OXM1" s="905"/>
      <c r="OXN1" s="905"/>
      <c r="OXO1" s="905"/>
      <c r="OXP1" s="905"/>
      <c r="OXQ1" s="905"/>
      <c r="OXR1" s="905"/>
      <c r="OXS1" s="905"/>
      <c r="OXT1" s="905"/>
      <c r="OXU1" s="905"/>
      <c r="OXV1" s="905"/>
      <c r="OXW1" s="905"/>
      <c r="OXX1" s="905"/>
      <c r="OXY1" s="905"/>
      <c r="OXZ1" s="905"/>
      <c r="OYA1" s="905"/>
      <c r="OYB1" s="905"/>
      <c r="OYC1" s="905"/>
      <c r="OYD1" s="905"/>
      <c r="OYE1" s="905"/>
      <c r="OYF1" s="905"/>
      <c r="OYG1" s="905"/>
      <c r="OYH1" s="905"/>
      <c r="OYI1" s="905"/>
      <c r="OYJ1" s="905"/>
      <c r="OYK1" s="905"/>
      <c r="OYL1" s="905"/>
      <c r="OYM1" s="905"/>
      <c r="OYN1" s="905"/>
      <c r="OYO1" s="905"/>
      <c r="OYP1" s="905"/>
      <c r="OYQ1" s="905"/>
      <c r="OYR1" s="905"/>
      <c r="OYS1" s="905"/>
      <c r="OYT1" s="905"/>
      <c r="OYU1" s="905"/>
      <c r="OYV1" s="905"/>
      <c r="OYW1" s="905"/>
      <c r="OYX1" s="905"/>
      <c r="OYY1" s="905"/>
      <c r="OYZ1" s="905"/>
      <c r="OZA1" s="905"/>
      <c r="OZB1" s="905"/>
      <c r="OZC1" s="905"/>
      <c r="OZD1" s="905"/>
      <c r="OZE1" s="905"/>
      <c r="OZF1" s="905"/>
      <c r="OZG1" s="905"/>
      <c r="OZH1" s="905"/>
      <c r="OZI1" s="905"/>
      <c r="OZJ1" s="905"/>
      <c r="OZK1" s="905"/>
      <c r="OZL1" s="905"/>
      <c r="OZM1" s="905"/>
      <c r="OZN1" s="905"/>
      <c r="OZO1" s="905"/>
      <c r="OZP1" s="905"/>
      <c r="OZQ1" s="905"/>
      <c r="OZR1" s="905"/>
      <c r="OZS1" s="905"/>
      <c r="OZT1" s="905"/>
      <c r="OZU1" s="905"/>
      <c r="OZV1" s="905"/>
      <c r="OZW1" s="905"/>
      <c r="OZX1" s="905"/>
      <c r="OZY1" s="905"/>
      <c r="OZZ1" s="905"/>
      <c r="PAA1" s="905"/>
      <c r="PAB1" s="905"/>
      <c r="PAC1" s="905"/>
      <c r="PAD1" s="905"/>
      <c r="PAE1" s="905"/>
      <c r="PAF1" s="905"/>
      <c r="PAG1" s="905"/>
      <c r="PAH1" s="905"/>
      <c r="PAI1" s="905"/>
      <c r="PAJ1" s="905"/>
      <c r="PAK1" s="905"/>
      <c r="PAL1" s="905"/>
      <c r="PAM1" s="905"/>
      <c r="PAN1" s="905"/>
      <c r="PAO1" s="905"/>
      <c r="PAP1" s="905"/>
      <c r="PAQ1" s="905"/>
      <c r="PAR1" s="905"/>
      <c r="PAS1" s="905"/>
      <c r="PAT1" s="905"/>
      <c r="PAU1" s="905"/>
      <c r="PAV1" s="905"/>
      <c r="PAW1" s="905"/>
      <c r="PAX1" s="905"/>
      <c r="PAY1" s="905"/>
      <c r="PAZ1" s="905"/>
      <c r="PBA1" s="905"/>
      <c r="PBB1" s="905"/>
      <c r="PBC1" s="905"/>
      <c r="PBD1" s="905"/>
      <c r="PBE1" s="905"/>
      <c r="PBF1" s="905"/>
      <c r="PBG1" s="905"/>
      <c r="PBH1" s="905"/>
      <c r="PBI1" s="905"/>
      <c r="PBJ1" s="905"/>
      <c r="PBK1" s="905"/>
      <c r="PBL1" s="905"/>
      <c r="PBM1" s="905"/>
      <c r="PBN1" s="905"/>
      <c r="PBO1" s="905"/>
      <c r="PBP1" s="905"/>
      <c r="PBQ1" s="905"/>
      <c r="PBR1" s="905"/>
      <c r="PBS1" s="905"/>
      <c r="PBT1" s="905"/>
      <c r="PBU1" s="905"/>
      <c r="PBV1" s="905"/>
      <c r="PBW1" s="905"/>
      <c r="PBX1" s="905"/>
      <c r="PBY1" s="905"/>
      <c r="PBZ1" s="905"/>
      <c r="PCA1" s="905"/>
      <c r="PCB1" s="905"/>
      <c r="PCC1" s="905"/>
      <c r="PCD1" s="905"/>
      <c r="PCE1" s="905"/>
      <c r="PCF1" s="905"/>
      <c r="PCG1" s="905"/>
      <c r="PCH1" s="905"/>
      <c r="PCI1" s="905"/>
      <c r="PCJ1" s="905"/>
      <c r="PCK1" s="905"/>
      <c r="PCL1" s="905"/>
      <c r="PCM1" s="905"/>
      <c r="PCN1" s="905"/>
      <c r="PCO1" s="905"/>
      <c r="PCP1" s="905"/>
      <c r="PCQ1" s="905"/>
      <c r="PCR1" s="905"/>
      <c r="PCS1" s="905"/>
      <c r="PCT1" s="905"/>
      <c r="PCU1" s="905"/>
      <c r="PCV1" s="905"/>
      <c r="PCW1" s="905"/>
      <c r="PCX1" s="905"/>
      <c r="PCY1" s="905"/>
      <c r="PCZ1" s="905"/>
      <c r="PDA1" s="905"/>
      <c r="PDB1" s="905"/>
      <c r="PDC1" s="905"/>
      <c r="PDD1" s="905"/>
      <c r="PDE1" s="905"/>
      <c r="PDF1" s="905"/>
      <c r="PDG1" s="905"/>
      <c r="PDH1" s="905"/>
      <c r="PDI1" s="905"/>
      <c r="PDJ1" s="905"/>
      <c r="PDK1" s="905"/>
      <c r="PDL1" s="905"/>
      <c r="PDM1" s="905"/>
      <c r="PDN1" s="905"/>
      <c r="PDO1" s="905"/>
      <c r="PDP1" s="905"/>
      <c r="PDQ1" s="905"/>
      <c r="PDR1" s="905"/>
      <c r="PDS1" s="905"/>
      <c r="PDT1" s="905"/>
      <c r="PDU1" s="905"/>
      <c r="PDV1" s="905"/>
      <c r="PDW1" s="905"/>
      <c r="PDX1" s="905"/>
      <c r="PDY1" s="905"/>
      <c r="PDZ1" s="905"/>
      <c r="PEA1" s="905"/>
      <c r="PEB1" s="905"/>
      <c r="PEC1" s="905"/>
      <c r="PED1" s="905"/>
      <c r="PEE1" s="905"/>
      <c r="PEF1" s="905"/>
      <c r="PEG1" s="905"/>
      <c r="PEH1" s="905"/>
      <c r="PEI1" s="905"/>
      <c r="PEJ1" s="905"/>
      <c r="PEK1" s="905"/>
      <c r="PEL1" s="905"/>
      <c r="PEM1" s="905"/>
      <c r="PEN1" s="905"/>
      <c r="PEO1" s="905"/>
      <c r="PEP1" s="905"/>
      <c r="PEQ1" s="905"/>
      <c r="PER1" s="905"/>
      <c r="PES1" s="905"/>
      <c r="PET1" s="905"/>
      <c r="PEU1" s="905"/>
      <c r="PEV1" s="905"/>
      <c r="PEW1" s="905"/>
      <c r="PEX1" s="905"/>
      <c r="PEY1" s="905"/>
      <c r="PEZ1" s="905"/>
      <c r="PFA1" s="905"/>
      <c r="PFB1" s="905"/>
      <c r="PFC1" s="905"/>
      <c r="PFD1" s="905"/>
      <c r="PFE1" s="905"/>
      <c r="PFF1" s="905"/>
      <c r="PFG1" s="905"/>
      <c r="PFH1" s="905"/>
      <c r="PFI1" s="905"/>
      <c r="PFJ1" s="905"/>
      <c r="PFK1" s="905"/>
      <c r="PFL1" s="905"/>
      <c r="PFM1" s="905"/>
      <c r="PFN1" s="905"/>
      <c r="PFO1" s="905"/>
      <c r="PFP1" s="905"/>
      <c r="PFQ1" s="905"/>
      <c r="PFR1" s="905"/>
      <c r="PFS1" s="905"/>
      <c r="PFT1" s="905"/>
      <c r="PFU1" s="905"/>
      <c r="PFV1" s="905"/>
      <c r="PFW1" s="905"/>
      <c r="PFX1" s="905"/>
      <c r="PFY1" s="905"/>
      <c r="PFZ1" s="905"/>
      <c r="PGA1" s="905"/>
      <c r="PGB1" s="905"/>
      <c r="PGC1" s="905"/>
      <c r="PGD1" s="905"/>
      <c r="PGE1" s="905"/>
      <c r="PGF1" s="905"/>
      <c r="PGG1" s="905"/>
      <c r="PGH1" s="905"/>
      <c r="PGI1" s="905"/>
      <c r="PGJ1" s="905"/>
      <c r="PGK1" s="905"/>
      <c r="PGL1" s="905"/>
      <c r="PGM1" s="905"/>
      <c r="PGN1" s="905"/>
      <c r="PGO1" s="905"/>
      <c r="PGP1" s="905"/>
      <c r="PGQ1" s="905"/>
      <c r="PGR1" s="905"/>
      <c r="PGS1" s="905"/>
      <c r="PGT1" s="905"/>
      <c r="PGU1" s="905"/>
      <c r="PGV1" s="905"/>
      <c r="PGW1" s="905"/>
      <c r="PGX1" s="905"/>
      <c r="PGY1" s="905"/>
      <c r="PGZ1" s="905"/>
      <c r="PHA1" s="905"/>
      <c r="PHB1" s="905"/>
      <c r="PHC1" s="905"/>
      <c r="PHD1" s="905"/>
      <c r="PHE1" s="905"/>
      <c r="PHF1" s="905"/>
      <c r="PHG1" s="905"/>
      <c r="PHH1" s="905"/>
      <c r="PHI1" s="905"/>
      <c r="PHJ1" s="905"/>
      <c r="PHK1" s="905"/>
      <c r="PHL1" s="905"/>
      <c r="PHM1" s="905"/>
      <c r="PHN1" s="905"/>
      <c r="PHO1" s="905"/>
      <c r="PHP1" s="905"/>
      <c r="PHQ1" s="905"/>
      <c r="PHR1" s="905"/>
      <c r="PHS1" s="905"/>
      <c r="PHT1" s="905"/>
      <c r="PHU1" s="905"/>
      <c r="PHV1" s="905"/>
      <c r="PHW1" s="905"/>
      <c r="PHX1" s="905"/>
      <c r="PHY1" s="905"/>
      <c r="PHZ1" s="905"/>
      <c r="PIA1" s="905"/>
      <c r="PIB1" s="905"/>
      <c r="PIC1" s="905"/>
      <c r="PID1" s="905"/>
      <c r="PIE1" s="905"/>
      <c r="PIF1" s="905"/>
      <c r="PIG1" s="905"/>
      <c r="PIH1" s="905"/>
      <c r="PII1" s="905"/>
      <c r="PIJ1" s="905"/>
      <c r="PIK1" s="905"/>
      <c r="PIL1" s="905"/>
      <c r="PIM1" s="905"/>
      <c r="PIN1" s="905"/>
      <c r="PIO1" s="905"/>
      <c r="PIP1" s="905"/>
      <c r="PIQ1" s="905"/>
      <c r="PIR1" s="905"/>
      <c r="PIS1" s="905"/>
      <c r="PIT1" s="905"/>
      <c r="PIU1" s="905"/>
      <c r="PIV1" s="905"/>
      <c r="PIW1" s="905"/>
      <c r="PIX1" s="905"/>
      <c r="PIY1" s="905"/>
      <c r="PIZ1" s="905"/>
      <c r="PJA1" s="905"/>
      <c r="PJB1" s="905"/>
      <c r="PJC1" s="905"/>
      <c r="PJD1" s="905"/>
      <c r="PJE1" s="905"/>
      <c r="PJF1" s="905"/>
      <c r="PJG1" s="905"/>
      <c r="PJH1" s="905"/>
      <c r="PJI1" s="905"/>
      <c r="PJJ1" s="905"/>
      <c r="PJK1" s="905"/>
      <c r="PJL1" s="905"/>
      <c r="PJM1" s="905"/>
      <c r="PJN1" s="905"/>
      <c r="PJO1" s="905"/>
      <c r="PJP1" s="905"/>
      <c r="PJQ1" s="905"/>
      <c r="PJR1" s="905"/>
      <c r="PJS1" s="905"/>
      <c r="PJT1" s="905"/>
      <c r="PJU1" s="905"/>
      <c r="PJV1" s="905"/>
      <c r="PJW1" s="905"/>
      <c r="PJX1" s="905"/>
      <c r="PJY1" s="905"/>
      <c r="PJZ1" s="905"/>
      <c r="PKA1" s="905"/>
      <c r="PKB1" s="905"/>
      <c r="PKC1" s="905"/>
      <c r="PKD1" s="905"/>
      <c r="PKE1" s="905"/>
      <c r="PKF1" s="905"/>
      <c r="PKG1" s="905"/>
      <c r="PKH1" s="905"/>
      <c r="PKI1" s="905"/>
      <c r="PKJ1" s="905"/>
      <c r="PKK1" s="905"/>
      <c r="PKL1" s="905"/>
      <c r="PKM1" s="905"/>
      <c r="PKN1" s="905"/>
      <c r="PKO1" s="905"/>
      <c r="PKP1" s="905"/>
      <c r="PKQ1" s="905"/>
      <c r="PKR1" s="905"/>
      <c r="PKS1" s="905"/>
      <c r="PKT1" s="905"/>
      <c r="PKU1" s="905"/>
      <c r="PKV1" s="905"/>
      <c r="PKW1" s="905"/>
      <c r="PKX1" s="905"/>
      <c r="PKY1" s="905"/>
      <c r="PKZ1" s="905"/>
      <c r="PLA1" s="905"/>
      <c r="PLB1" s="905"/>
      <c r="PLC1" s="905"/>
      <c r="PLD1" s="905"/>
      <c r="PLE1" s="905"/>
      <c r="PLF1" s="905"/>
      <c r="PLG1" s="905"/>
      <c r="PLH1" s="905"/>
      <c r="PLI1" s="905"/>
      <c r="PLJ1" s="905"/>
      <c r="PLK1" s="905"/>
      <c r="PLL1" s="905"/>
      <c r="PLM1" s="905"/>
      <c r="PLN1" s="905"/>
      <c r="PLO1" s="905"/>
      <c r="PLP1" s="905"/>
      <c r="PLQ1" s="905"/>
      <c r="PLR1" s="905"/>
      <c r="PLS1" s="905"/>
      <c r="PLT1" s="905"/>
      <c r="PLU1" s="905"/>
      <c r="PLV1" s="905"/>
      <c r="PLW1" s="905"/>
      <c r="PLX1" s="905"/>
      <c r="PLY1" s="905"/>
      <c r="PLZ1" s="905"/>
      <c r="PMA1" s="905"/>
      <c r="PMB1" s="905"/>
      <c r="PMC1" s="905"/>
      <c r="PMD1" s="905"/>
      <c r="PME1" s="905"/>
      <c r="PMF1" s="905"/>
      <c r="PMG1" s="905"/>
      <c r="PMH1" s="905"/>
      <c r="PMI1" s="905"/>
      <c r="PMJ1" s="905"/>
      <c r="PMK1" s="905"/>
      <c r="PML1" s="905"/>
      <c r="PMM1" s="905"/>
      <c r="PMN1" s="905"/>
      <c r="PMO1" s="905"/>
      <c r="PMP1" s="905"/>
      <c r="PMQ1" s="905"/>
      <c r="PMR1" s="905"/>
      <c r="PMS1" s="905"/>
      <c r="PMT1" s="905"/>
      <c r="PMU1" s="905"/>
      <c r="PMV1" s="905"/>
      <c r="PMW1" s="905"/>
      <c r="PMX1" s="905"/>
      <c r="PMY1" s="905"/>
      <c r="PMZ1" s="905"/>
      <c r="PNA1" s="905"/>
      <c r="PNB1" s="905"/>
      <c r="PNC1" s="905"/>
      <c r="PND1" s="905"/>
      <c r="PNE1" s="905"/>
      <c r="PNF1" s="905"/>
      <c r="PNG1" s="905"/>
      <c r="PNH1" s="905"/>
      <c r="PNI1" s="905"/>
      <c r="PNJ1" s="905"/>
      <c r="PNK1" s="905"/>
      <c r="PNL1" s="905"/>
      <c r="PNM1" s="905"/>
      <c r="PNN1" s="905"/>
      <c r="PNO1" s="905"/>
      <c r="PNP1" s="905"/>
      <c r="PNQ1" s="905"/>
      <c r="PNR1" s="905"/>
      <c r="PNS1" s="905"/>
      <c r="PNT1" s="905"/>
      <c r="PNU1" s="905"/>
      <c r="PNV1" s="905"/>
      <c r="PNW1" s="905"/>
      <c r="PNX1" s="905"/>
      <c r="PNY1" s="905"/>
      <c r="PNZ1" s="905"/>
      <c r="POA1" s="905"/>
      <c r="POB1" s="905"/>
      <c r="POC1" s="905"/>
      <c r="POD1" s="905"/>
      <c r="POE1" s="905"/>
      <c r="POF1" s="905"/>
      <c r="POG1" s="905"/>
      <c r="POH1" s="905"/>
      <c r="POI1" s="905"/>
      <c r="POJ1" s="905"/>
      <c r="POK1" s="905"/>
      <c r="POL1" s="905"/>
      <c r="POM1" s="905"/>
      <c r="PON1" s="905"/>
      <c r="POO1" s="905"/>
      <c r="POP1" s="905"/>
      <c r="POQ1" s="905"/>
      <c r="POR1" s="905"/>
      <c r="POS1" s="905"/>
      <c r="POT1" s="905"/>
      <c r="POU1" s="905"/>
      <c r="POV1" s="905"/>
      <c r="POW1" s="905"/>
      <c r="POX1" s="905"/>
      <c r="POY1" s="905"/>
      <c r="POZ1" s="905"/>
      <c r="PPA1" s="905"/>
      <c r="PPB1" s="905"/>
      <c r="PPC1" s="905"/>
      <c r="PPD1" s="905"/>
      <c r="PPE1" s="905"/>
      <c r="PPF1" s="905"/>
      <c r="PPG1" s="905"/>
      <c r="PPH1" s="905"/>
      <c r="PPI1" s="905"/>
      <c r="PPJ1" s="905"/>
      <c r="PPK1" s="905"/>
      <c r="PPL1" s="905"/>
      <c r="PPM1" s="905"/>
      <c r="PPN1" s="905"/>
      <c r="PPO1" s="905"/>
      <c r="PPP1" s="905"/>
      <c r="PPQ1" s="905"/>
      <c r="PPR1" s="905"/>
      <c r="PPS1" s="905"/>
      <c r="PPT1" s="905"/>
      <c r="PPU1" s="905"/>
      <c r="PPV1" s="905"/>
      <c r="PPW1" s="905"/>
      <c r="PPX1" s="905"/>
      <c r="PPY1" s="905"/>
      <c r="PPZ1" s="905"/>
      <c r="PQA1" s="905"/>
      <c r="PQB1" s="905"/>
      <c r="PQC1" s="905"/>
      <c r="PQD1" s="905"/>
      <c r="PQE1" s="905"/>
      <c r="PQF1" s="905"/>
      <c r="PQG1" s="905"/>
      <c r="PQH1" s="905"/>
      <c r="PQI1" s="905"/>
      <c r="PQJ1" s="905"/>
      <c r="PQK1" s="905"/>
      <c r="PQL1" s="905"/>
      <c r="PQM1" s="905"/>
      <c r="PQN1" s="905"/>
      <c r="PQO1" s="905"/>
      <c r="PQP1" s="905"/>
      <c r="PQQ1" s="905"/>
      <c r="PQR1" s="905"/>
      <c r="PQS1" s="905"/>
      <c r="PQT1" s="905"/>
      <c r="PQU1" s="905"/>
      <c r="PQV1" s="905"/>
      <c r="PQW1" s="905"/>
      <c r="PQX1" s="905"/>
      <c r="PQY1" s="905"/>
      <c r="PQZ1" s="905"/>
      <c r="PRA1" s="905"/>
      <c r="PRB1" s="905"/>
      <c r="PRC1" s="905"/>
      <c r="PRD1" s="905"/>
      <c r="PRE1" s="905"/>
      <c r="PRF1" s="905"/>
      <c r="PRG1" s="905"/>
      <c r="PRH1" s="905"/>
      <c r="PRI1" s="905"/>
      <c r="PRJ1" s="905"/>
      <c r="PRK1" s="905"/>
      <c r="PRL1" s="905"/>
      <c r="PRM1" s="905"/>
      <c r="PRN1" s="905"/>
      <c r="PRO1" s="905"/>
      <c r="PRP1" s="905"/>
      <c r="PRQ1" s="905"/>
      <c r="PRR1" s="905"/>
      <c r="PRS1" s="905"/>
      <c r="PRT1" s="905"/>
      <c r="PRU1" s="905"/>
      <c r="PRV1" s="905"/>
      <c r="PRW1" s="905"/>
      <c r="PRX1" s="905"/>
      <c r="PRY1" s="905"/>
      <c r="PRZ1" s="905"/>
      <c r="PSA1" s="905"/>
      <c r="PSB1" s="905"/>
      <c r="PSC1" s="905"/>
      <c r="PSD1" s="905"/>
      <c r="PSE1" s="905"/>
      <c r="PSF1" s="905"/>
      <c r="PSG1" s="905"/>
      <c r="PSH1" s="905"/>
      <c r="PSI1" s="905"/>
      <c r="PSJ1" s="905"/>
      <c r="PSK1" s="905"/>
      <c r="PSL1" s="905"/>
      <c r="PSM1" s="905"/>
      <c r="PSN1" s="905"/>
      <c r="PSO1" s="905"/>
      <c r="PSP1" s="905"/>
      <c r="PSQ1" s="905"/>
      <c r="PSR1" s="905"/>
      <c r="PSS1" s="905"/>
      <c r="PST1" s="905"/>
      <c r="PSU1" s="905"/>
      <c r="PSV1" s="905"/>
      <c r="PSW1" s="905"/>
      <c r="PSX1" s="905"/>
      <c r="PSY1" s="905"/>
      <c r="PSZ1" s="905"/>
      <c r="PTA1" s="905"/>
      <c r="PTB1" s="905"/>
      <c r="PTC1" s="905"/>
      <c r="PTD1" s="905"/>
      <c r="PTE1" s="905"/>
      <c r="PTF1" s="905"/>
      <c r="PTG1" s="905"/>
      <c r="PTH1" s="905"/>
      <c r="PTI1" s="905"/>
      <c r="PTJ1" s="905"/>
      <c r="PTK1" s="905"/>
      <c r="PTL1" s="905"/>
      <c r="PTM1" s="905"/>
      <c r="PTN1" s="905"/>
      <c r="PTO1" s="905"/>
      <c r="PTP1" s="905"/>
      <c r="PTQ1" s="905"/>
      <c r="PTR1" s="905"/>
      <c r="PTS1" s="905"/>
      <c r="PTT1" s="905"/>
      <c r="PTU1" s="905"/>
      <c r="PTV1" s="905"/>
      <c r="PTW1" s="905"/>
      <c r="PTX1" s="905"/>
      <c r="PTY1" s="905"/>
      <c r="PTZ1" s="905"/>
      <c r="PUA1" s="905"/>
      <c r="PUB1" s="905"/>
      <c r="PUC1" s="905"/>
      <c r="PUD1" s="905"/>
      <c r="PUE1" s="905"/>
      <c r="PUF1" s="905"/>
      <c r="PUG1" s="905"/>
      <c r="PUH1" s="905"/>
      <c r="PUI1" s="905"/>
      <c r="PUJ1" s="905"/>
      <c r="PUK1" s="905"/>
      <c r="PUL1" s="905"/>
      <c r="PUM1" s="905"/>
      <c r="PUN1" s="905"/>
      <c r="PUO1" s="905"/>
      <c r="PUP1" s="905"/>
      <c r="PUQ1" s="905"/>
      <c r="PUR1" s="905"/>
      <c r="PUS1" s="905"/>
      <c r="PUT1" s="905"/>
      <c r="PUU1" s="905"/>
      <c r="PUV1" s="905"/>
      <c r="PUW1" s="905"/>
      <c r="PUX1" s="905"/>
      <c r="PUY1" s="905"/>
      <c r="PUZ1" s="905"/>
      <c r="PVA1" s="905"/>
      <c r="PVB1" s="905"/>
      <c r="PVC1" s="905"/>
      <c r="PVD1" s="905"/>
      <c r="PVE1" s="905"/>
      <c r="PVF1" s="905"/>
      <c r="PVG1" s="905"/>
      <c r="PVH1" s="905"/>
      <c r="PVI1" s="905"/>
      <c r="PVJ1" s="905"/>
      <c r="PVK1" s="905"/>
      <c r="PVL1" s="905"/>
      <c r="PVM1" s="905"/>
      <c r="PVN1" s="905"/>
      <c r="PVO1" s="905"/>
      <c r="PVP1" s="905"/>
      <c r="PVQ1" s="905"/>
      <c r="PVR1" s="905"/>
      <c r="PVS1" s="905"/>
      <c r="PVT1" s="905"/>
      <c r="PVU1" s="905"/>
      <c r="PVV1" s="905"/>
      <c r="PVW1" s="905"/>
      <c r="PVX1" s="905"/>
      <c r="PVY1" s="905"/>
      <c r="PVZ1" s="905"/>
      <c r="PWA1" s="905"/>
      <c r="PWB1" s="905"/>
      <c r="PWC1" s="905"/>
      <c r="PWD1" s="905"/>
      <c r="PWE1" s="905"/>
      <c r="PWF1" s="905"/>
      <c r="PWG1" s="905"/>
      <c r="PWH1" s="905"/>
      <c r="PWI1" s="905"/>
      <c r="PWJ1" s="905"/>
      <c r="PWK1" s="905"/>
      <c r="PWL1" s="905"/>
      <c r="PWM1" s="905"/>
      <c r="PWN1" s="905"/>
      <c r="PWO1" s="905"/>
      <c r="PWP1" s="905"/>
      <c r="PWQ1" s="905"/>
      <c r="PWR1" s="905"/>
      <c r="PWS1" s="905"/>
      <c r="PWT1" s="905"/>
      <c r="PWU1" s="905"/>
      <c r="PWV1" s="905"/>
      <c r="PWW1" s="905"/>
      <c r="PWX1" s="905"/>
      <c r="PWY1" s="905"/>
      <c r="PWZ1" s="905"/>
      <c r="PXA1" s="905"/>
      <c r="PXB1" s="905"/>
      <c r="PXC1" s="905"/>
      <c r="PXD1" s="905"/>
      <c r="PXE1" s="905"/>
      <c r="PXF1" s="905"/>
      <c r="PXG1" s="905"/>
      <c r="PXH1" s="905"/>
      <c r="PXI1" s="905"/>
      <c r="PXJ1" s="905"/>
      <c r="PXK1" s="905"/>
      <c r="PXL1" s="905"/>
      <c r="PXM1" s="905"/>
      <c r="PXN1" s="905"/>
      <c r="PXO1" s="905"/>
      <c r="PXP1" s="905"/>
      <c r="PXQ1" s="905"/>
      <c r="PXR1" s="905"/>
      <c r="PXS1" s="905"/>
      <c r="PXT1" s="905"/>
      <c r="PXU1" s="905"/>
      <c r="PXV1" s="905"/>
      <c r="PXW1" s="905"/>
      <c r="PXX1" s="905"/>
      <c r="PXY1" s="905"/>
      <c r="PXZ1" s="905"/>
      <c r="PYA1" s="905"/>
      <c r="PYB1" s="905"/>
      <c r="PYC1" s="905"/>
      <c r="PYD1" s="905"/>
      <c r="PYE1" s="905"/>
      <c r="PYF1" s="905"/>
      <c r="PYG1" s="905"/>
      <c r="PYH1" s="905"/>
      <c r="PYI1" s="905"/>
      <c r="PYJ1" s="905"/>
      <c r="PYK1" s="905"/>
      <c r="PYL1" s="905"/>
      <c r="PYM1" s="905"/>
      <c r="PYN1" s="905"/>
      <c r="PYO1" s="905"/>
      <c r="PYP1" s="905"/>
      <c r="PYQ1" s="905"/>
      <c r="PYR1" s="905"/>
      <c r="PYS1" s="905"/>
      <c r="PYT1" s="905"/>
      <c r="PYU1" s="905"/>
      <c r="PYV1" s="905"/>
      <c r="PYW1" s="905"/>
      <c r="PYX1" s="905"/>
      <c r="PYY1" s="905"/>
      <c r="PYZ1" s="905"/>
      <c r="PZA1" s="905"/>
      <c r="PZB1" s="905"/>
      <c r="PZC1" s="905"/>
      <c r="PZD1" s="905"/>
      <c r="PZE1" s="905"/>
      <c r="PZF1" s="905"/>
      <c r="PZG1" s="905"/>
      <c r="PZH1" s="905"/>
      <c r="PZI1" s="905"/>
      <c r="PZJ1" s="905"/>
      <c r="PZK1" s="905"/>
      <c r="PZL1" s="905"/>
      <c r="PZM1" s="905"/>
      <c r="PZN1" s="905"/>
      <c r="PZO1" s="905"/>
      <c r="PZP1" s="905"/>
      <c r="PZQ1" s="905"/>
      <c r="PZR1" s="905"/>
      <c r="PZS1" s="905"/>
      <c r="PZT1" s="905"/>
      <c r="PZU1" s="905"/>
      <c r="PZV1" s="905"/>
      <c r="PZW1" s="905"/>
      <c r="PZX1" s="905"/>
      <c r="PZY1" s="905"/>
      <c r="PZZ1" s="905"/>
      <c r="QAA1" s="905"/>
      <c r="QAB1" s="905"/>
      <c r="QAC1" s="905"/>
      <c r="QAD1" s="905"/>
      <c r="QAE1" s="905"/>
      <c r="QAF1" s="905"/>
      <c r="QAG1" s="905"/>
      <c r="QAH1" s="905"/>
      <c r="QAI1" s="905"/>
      <c r="QAJ1" s="905"/>
      <c r="QAK1" s="905"/>
      <c r="QAL1" s="905"/>
      <c r="QAM1" s="905"/>
      <c r="QAN1" s="905"/>
      <c r="QAO1" s="905"/>
      <c r="QAP1" s="905"/>
      <c r="QAQ1" s="905"/>
      <c r="QAR1" s="905"/>
      <c r="QAS1" s="905"/>
      <c r="QAT1" s="905"/>
      <c r="QAU1" s="905"/>
      <c r="QAV1" s="905"/>
      <c r="QAW1" s="905"/>
      <c r="QAX1" s="905"/>
      <c r="QAY1" s="905"/>
      <c r="QAZ1" s="905"/>
      <c r="QBA1" s="905"/>
      <c r="QBB1" s="905"/>
      <c r="QBC1" s="905"/>
      <c r="QBD1" s="905"/>
      <c r="QBE1" s="905"/>
      <c r="QBF1" s="905"/>
      <c r="QBG1" s="905"/>
      <c r="QBH1" s="905"/>
      <c r="QBI1" s="905"/>
      <c r="QBJ1" s="905"/>
      <c r="QBK1" s="905"/>
      <c r="QBL1" s="905"/>
      <c r="QBM1" s="905"/>
      <c r="QBN1" s="905"/>
      <c r="QBO1" s="905"/>
      <c r="QBP1" s="905"/>
      <c r="QBQ1" s="905"/>
      <c r="QBR1" s="905"/>
      <c r="QBS1" s="905"/>
      <c r="QBT1" s="905"/>
      <c r="QBU1" s="905"/>
      <c r="QBV1" s="905"/>
      <c r="QBW1" s="905"/>
      <c r="QBX1" s="905"/>
      <c r="QBY1" s="905"/>
      <c r="QBZ1" s="905"/>
      <c r="QCA1" s="905"/>
      <c r="QCB1" s="905"/>
      <c r="QCC1" s="905"/>
      <c r="QCD1" s="905"/>
      <c r="QCE1" s="905"/>
      <c r="QCF1" s="905"/>
      <c r="QCG1" s="905"/>
      <c r="QCH1" s="905"/>
      <c r="QCI1" s="905"/>
      <c r="QCJ1" s="905"/>
      <c r="QCK1" s="905"/>
      <c r="QCL1" s="905"/>
      <c r="QCM1" s="905"/>
      <c r="QCN1" s="905"/>
      <c r="QCO1" s="905"/>
      <c r="QCP1" s="905"/>
      <c r="QCQ1" s="905"/>
      <c r="QCR1" s="905"/>
      <c r="QCS1" s="905"/>
      <c r="QCT1" s="905"/>
      <c r="QCU1" s="905"/>
      <c r="QCV1" s="905"/>
      <c r="QCW1" s="905"/>
      <c r="QCX1" s="905"/>
      <c r="QCY1" s="905"/>
      <c r="QCZ1" s="905"/>
      <c r="QDA1" s="905"/>
      <c r="QDB1" s="905"/>
      <c r="QDC1" s="905"/>
      <c r="QDD1" s="905"/>
      <c r="QDE1" s="905"/>
      <c r="QDF1" s="905"/>
      <c r="QDG1" s="905"/>
      <c r="QDH1" s="905"/>
      <c r="QDI1" s="905"/>
      <c r="QDJ1" s="905"/>
      <c r="QDK1" s="905"/>
      <c r="QDL1" s="905"/>
      <c r="QDM1" s="905"/>
      <c r="QDN1" s="905"/>
      <c r="QDO1" s="905"/>
      <c r="QDP1" s="905"/>
      <c r="QDQ1" s="905"/>
      <c r="QDR1" s="905"/>
      <c r="QDS1" s="905"/>
      <c r="QDT1" s="905"/>
      <c r="QDU1" s="905"/>
      <c r="QDV1" s="905"/>
      <c r="QDW1" s="905"/>
      <c r="QDX1" s="905"/>
      <c r="QDY1" s="905"/>
      <c r="QDZ1" s="905"/>
      <c r="QEA1" s="905"/>
      <c r="QEB1" s="905"/>
      <c r="QEC1" s="905"/>
      <c r="QED1" s="905"/>
      <c r="QEE1" s="905"/>
      <c r="QEF1" s="905"/>
      <c r="QEG1" s="905"/>
      <c r="QEH1" s="905"/>
      <c r="QEI1" s="905"/>
      <c r="QEJ1" s="905"/>
      <c r="QEK1" s="905"/>
      <c r="QEL1" s="905"/>
      <c r="QEM1" s="905"/>
      <c r="QEN1" s="905"/>
      <c r="QEO1" s="905"/>
      <c r="QEP1" s="905"/>
      <c r="QEQ1" s="905"/>
      <c r="QER1" s="905"/>
      <c r="QES1" s="905"/>
      <c r="QET1" s="905"/>
      <c r="QEU1" s="905"/>
      <c r="QEV1" s="905"/>
      <c r="QEW1" s="905"/>
      <c r="QEX1" s="905"/>
      <c r="QEY1" s="905"/>
      <c r="QEZ1" s="905"/>
      <c r="QFA1" s="905"/>
      <c r="QFB1" s="905"/>
      <c r="QFC1" s="905"/>
      <c r="QFD1" s="905"/>
      <c r="QFE1" s="905"/>
      <c r="QFF1" s="905"/>
      <c r="QFG1" s="905"/>
      <c r="QFH1" s="905"/>
      <c r="QFI1" s="905"/>
      <c r="QFJ1" s="905"/>
      <c r="QFK1" s="905"/>
      <c r="QFL1" s="905"/>
      <c r="QFM1" s="905"/>
      <c r="QFN1" s="905"/>
      <c r="QFO1" s="905"/>
      <c r="QFP1" s="905"/>
      <c r="QFQ1" s="905"/>
      <c r="QFR1" s="905"/>
      <c r="QFS1" s="905"/>
      <c r="QFT1" s="905"/>
      <c r="QFU1" s="905"/>
      <c r="QFV1" s="905"/>
      <c r="QFW1" s="905"/>
      <c r="QFX1" s="905"/>
      <c r="QFY1" s="905"/>
      <c r="QFZ1" s="905"/>
      <c r="QGA1" s="905"/>
      <c r="QGB1" s="905"/>
      <c r="QGC1" s="905"/>
      <c r="QGD1" s="905"/>
      <c r="QGE1" s="905"/>
      <c r="QGF1" s="905"/>
      <c r="QGG1" s="905"/>
      <c r="QGH1" s="905"/>
      <c r="QGI1" s="905"/>
      <c r="QGJ1" s="905"/>
      <c r="QGK1" s="905"/>
      <c r="QGL1" s="905"/>
      <c r="QGM1" s="905"/>
      <c r="QGN1" s="905"/>
      <c r="QGO1" s="905"/>
      <c r="QGP1" s="905"/>
      <c r="QGQ1" s="905"/>
      <c r="QGR1" s="905"/>
      <c r="QGS1" s="905"/>
      <c r="QGT1" s="905"/>
      <c r="QGU1" s="905"/>
      <c r="QGV1" s="905"/>
      <c r="QGW1" s="905"/>
      <c r="QGX1" s="905"/>
      <c r="QGY1" s="905"/>
      <c r="QGZ1" s="905"/>
      <c r="QHA1" s="905"/>
      <c r="QHB1" s="905"/>
      <c r="QHC1" s="905"/>
      <c r="QHD1" s="905"/>
      <c r="QHE1" s="905"/>
      <c r="QHF1" s="905"/>
      <c r="QHG1" s="905"/>
      <c r="QHH1" s="905"/>
      <c r="QHI1" s="905"/>
      <c r="QHJ1" s="905"/>
      <c r="QHK1" s="905"/>
      <c r="QHL1" s="905"/>
      <c r="QHM1" s="905"/>
      <c r="QHN1" s="905"/>
      <c r="QHO1" s="905"/>
      <c r="QHP1" s="905"/>
      <c r="QHQ1" s="905"/>
      <c r="QHR1" s="905"/>
      <c r="QHS1" s="905"/>
      <c r="QHT1" s="905"/>
      <c r="QHU1" s="905"/>
      <c r="QHV1" s="905"/>
      <c r="QHW1" s="905"/>
      <c r="QHX1" s="905"/>
      <c r="QHY1" s="905"/>
      <c r="QHZ1" s="905"/>
      <c r="QIA1" s="905"/>
      <c r="QIB1" s="905"/>
      <c r="QIC1" s="905"/>
      <c r="QID1" s="905"/>
      <c r="QIE1" s="905"/>
      <c r="QIF1" s="905"/>
      <c r="QIG1" s="905"/>
      <c r="QIH1" s="905"/>
      <c r="QII1" s="905"/>
      <c r="QIJ1" s="905"/>
      <c r="QIK1" s="905"/>
      <c r="QIL1" s="905"/>
      <c r="QIM1" s="905"/>
      <c r="QIN1" s="905"/>
      <c r="QIO1" s="905"/>
      <c r="QIP1" s="905"/>
      <c r="QIQ1" s="905"/>
      <c r="QIR1" s="905"/>
      <c r="QIS1" s="905"/>
      <c r="QIT1" s="905"/>
      <c r="QIU1" s="905"/>
      <c r="QIV1" s="905"/>
      <c r="QIW1" s="905"/>
      <c r="QIX1" s="905"/>
      <c r="QIY1" s="905"/>
      <c r="QIZ1" s="905"/>
      <c r="QJA1" s="905"/>
      <c r="QJB1" s="905"/>
      <c r="QJC1" s="905"/>
      <c r="QJD1" s="905"/>
      <c r="QJE1" s="905"/>
      <c r="QJF1" s="905"/>
      <c r="QJG1" s="905"/>
      <c r="QJH1" s="905"/>
      <c r="QJI1" s="905"/>
      <c r="QJJ1" s="905"/>
      <c r="QJK1" s="905"/>
      <c r="QJL1" s="905"/>
      <c r="QJM1" s="905"/>
      <c r="QJN1" s="905"/>
      <c r="QJO1" s="905"/>
      <c r="QJP1" s="905"/>
      <c r="QJQ1" s="905"/>
      <c r="QJR1" s="905"/>
      <c r="QJS1" s="905"/>
      <c r="QJT1" s="905"/>
      <c r="QJU1" s="905"/>
      <c r="QJV1" s="905"/>
      <c r="QJW1" s="905"/>
      <c r="QJX1" s="905"/>
      <c r="QJY1" s="905"/>
      <c r="QJZ1" s="905"/>
      <c r="QKA1" s="905"/>
      <c r="QKB1" s="905"/>
      <c r="QKC1" s="905"/>
      <c r="QKD1" s="905"/>
      <c r="QKE1" s="905"/>
      <c r="QKF1" s="905"/>
      <c r="QKG1" s="905"/>
      <c r="QKH1" s="905"/>
      <c r="QKI1" s="905"/>
      <c r="QKJ1" s="905"/>
      <c r="QKK1" s="905"/>
      <c r="QKL1" s="905"/>
      <c r="QKM1" s="905"/>
      <c r="QKN1" s="905"/>
      <c r="QKO1" s="905"/>
      <c r="QKP1" s="905"/>
      <c r="QKQ1" s="905"/>
      <c r="QKR1" s="905"/>
      <c r="QKS1" s="905"/>
      <c r="QKT1" s="905"/>
      <c r="QKU1" s="905"/>
      <c r="QKV1" s="905"/>
      <c r="QKW1" s="905"/>
      <c r="QKX1" s="905"/>
      <c r="QKY1" s="905"/>
      <c r="QKZ1" s="905"/>
      <c r="QLA1" s="905"/>
      <c r="QLB1" s="905"/>
      <c r="QLC1" s="905"/>
      <c r="QLD1" s="905"/>
      <c r="QLE1" s="905"/>
      <c r="QLF1" s="905"/>
      <c r="QLG1" s="905"/>
      <c r="QLH1" s="905"/>
      <c r="QLI1" s="905"/>
      <c r="QLJ1" s="905"/>
      <c r="QLK1" s="905"/>
      <c r="QLL1" s="905"/>
      <c r="QLM1" s="905"/>
      <c r="QLN1" s="905"/>
      <c r="QLO1" s="905"/>
      <c r="QLP1" s="905"/>
      <c r="QLQ1" s="905"/>
      <c r="QLR1" s="905"/>
      <c r="QLS1" s="905"/>
      <c r="QLT1" s="905"/>
      <c r="QLU1" s="905"/>
      <c r="QLV1" s="905"/>
      <c r="QLW1" s="905"/>
      <c r="QLX1" s="905"/>
      <c r="QLY1" s="905"/>
      <c r="QLZ1" s="905"/>
      <c r="QMA1" s="905"/>
      <c r="QMB1" s="905"/>
      <c r="QMC1" s="905"/>
      <c r="QMD1" s="905"/>
      <c r="QME1" s="905"/>
      <c r="QMF1" s="905"/>
      <c r="QMG1" s="905"/>
      <c r="QMH1" s="905"/>
      <c r="QMI1" s="905"/>
      <c r="QMJ1" s="905"/>
      <c r="QMK1" s="905"/>
      <c r="QML1" s="905"/>
      <c r="QMM1" s="905"/>
      <c r="QMN1" s="905"/>
      <c r="QMO1" s="905"/>
      <c r="QMP1" s="905"/>
      <c r="QMQ1" s="905"/>
      <c r="QMR1" s="905"/>
      <c r="QMS1" s="905"/>
      <c r="QMT1" s="905"/>
      <c r="QMU1" s="905"/>
      <c r="QMV1" s="905"/>
      <c r="QMW1" s="905"/>
      <c r="QMX1" s="905"/>
      <c r="QMY1" s="905"/>
      <c r="QMZ1" s="905"/>
      <c r="QNA1" s="905"/>
      <c r="QNB1" s="905"/>
      <c r="QNC1" s="905"/>
      <c r="QND1" s="905"/>
      <c r="QNE1" s="905"/>
      <c r="QNF1" s="905"/>
      <c r="QNG1" s="905"/>
      <c r="QNH1" s="905"/>
      <c r="QNI1" s="905"/>
      <c r="QNJ1" s="905"/>
      <c r="QNK1" s="905"/>
      <c r="QNL1" s="905"/>
      <c r="QNM1" s="905"/>
      <c r="QNN1" s="905"/>
      <c r="QNO1" s="905"/>
      <c r="QNP1" s="905"/>
      <c r="QNQ1" s="905"/>
      <c r="QNR1" s="905"/>
      <c r="QNS1" s="905"/>
      <c r="QNT1" s="905"/>
      <c r="QNU1" s="905"/>
      <c r="QNV1" s="905"/>
      <c r="QNW1" s="905"/>
      <c r="QNX1" s="905"/>
      <c r="QNY1" s="905"/>
      <c r="QNZ1" s="905"/>
      <c r="QOA1" s="905"/>
      <c r="QOB1" s="905"/>
      <c r="QOC1" s="905"/>
      <c r="QOD1" s="905"/>
      <c r="QOE1" s="905"/>
      <c r="QOF1" s="905"/>
      <c r="QOG1" s="905"/>
      <c r="QOH1" s="905"/>
      <c r="QOI1" s="905"/>
      <c r="QOJ1" s="905"/>
      <c r="QOK1" s="905"/>
      <c r="QOL1" s="905"/>
      <c r="QOM1" s="905"/>
      <c r="QON1" s="905"/>
      <c r="QOO1" s="905"/>
      <c r="QOP1" s="905"/>
      <c r="QOQ1" s="905"/>
      <c r="QOR1" s="905"/>
      <c r="QOS1" s="905"/>
      <c r="QOT1" s="905"/>
      <c r="QOU1" s="905"/>
      <c r="QOV1" s="905"/>
      <c r="QOW1" s="905"/>
      <c r="QOX1" s="905"/>
      <c r="QOY1" s="905"/>
      <c r="QOZ1" s="905"/>
      <c r="QPA1" s="905"/>
      <c r="QPB1" s="905"/>
      <c r="QPC1" s="905"/>
      <c r="QPD1" s="905"/>
      <c r="QPE1" s="905"/>
      <c r="QPF1" s="905"/>
      <c r="QPG1" s="905"/>
      <c r="QPH1" s="905"/>
      <c r="QPI1" s="905"/>
      <c r="QPJ1" s="905"/>
      <c r="QPK1" s="905"/>
      <c r="QPL1" s="905"/>
      <c r="QPM1" s="905"/>
      <c r="QPN1" s="905"/>
      <c r="QPO1" s="905"/>
      <c r="QPP1" s="905"/>
      <c r="QPQ1" s="905"/>
      <c r="QPR1" s="905"/>
      <c r="QPS1" s="905"/>
      <c r="QPT1" s="905"/>
      <c r="QPU1" s="905"/>
      <c r="QPV1" s="905"/>
      <c r="QPW1" s="905"/>
      <c r="QPX1" s="905"/>
      <c r="QPY1" s="905"/>
      <c r="QPZ1" s="905"/>
      <c r="QQA1" s="905"/>
      <c r="QQB1" s="905"/>
      <c r="QQC1" s="905"/>
      <c r="QQD1" s="905"/>
      <c r="QQE1" s="905"/>
      <c r="QQF1" s="905"/>
      <c r="QQG1" s="905"/>
      <c r="QQH1" s="905"/>
      <c r="QQI1" s="905"/>
      <c r="QQJ1" s="905"/>
      <c r="QQK1" s="905"/>
      <c r="QQL1" s="905"/>
      <c r="QQM1" s="905"/>
      <c r="QQN1" s="905"/>
      <c r="QQO1" s="905"/>
      <c r="QQP1" s="905"/>
      <c r="QQQ1" s="905"/>
      <c r="QQR1" s="905"/>
      <c r="QQS1" s="905"/>
      <c r="QQT1" s="905"/>
      <c r="QQU1" s="905"/>
      <c r="QQV1" s="905"/>
      <c r="QQW1" s="905"/>
      <c r="QQX1" s="905"/>
      <c r="QQY1" s="905"/>
      <c r="QQZ1" s="905"/>
      <c r="QRA1" s="905"/>
      <c r="QRB1" s="905"/>
      <c r="QRC1" s="905"/>
      <c r="QRD1" s="905"/>
      <c r="QRE1" s="905"/>
      <c r="QRF1" s="905"/>
      <c r="QRG1" s="905"/>
      <c r="QRH1" s="905"/>
      <c r="QRI1" s="905"/>
      <c r="QRJ1" s="905"/>
      <c r="QRK1" s="905"/>
      <c r="QRL1" s="905"/>
      <c r="QRM1" s="905"/>
      <c r="QRN1" s="905"/>
      <c r="QRO1" s="905"/>
      <c r="QRP1" s="905"/>
      <c r="QRQ1" s="905"/>
      <c r="QRR1" s="905"/>
      <c r="QRS1" s="905"/>
      <c r="QRT1" s="905"/>
      <c r="QRU1" s="905"/>
      <c r="QRV1" s="905"/>
      <c r="QRW1" s="905"/>
      <c r="QRX1" s="905"/>
      <c r="QRY1" s="905"/>
      <c r="QRZ1" s="905"/>
      <c r="QSA1" s="905"/>
      <c r="QSB1" s="905"/>
      <c r="QSC1" s="905"/>
      <c r="QSD1" s="905"/>
      <c r="QSE1" s="905"/>
      <c r="QSF1" s="905"/>
      <c r="QSG1" s="905"/>
      <c r="QSH1" s="905"/>
      <c r="QSI1" s="905"/>
      <c r="QSJ1" s="905"/>
      <c r="QSK1" s="905"/>
      <c r="QSL1" s="905"/>
      <c r="QSM1" s="905"/>
      <c r="QSN1" s="905"/>
      <c r="QSO1" s="905"/>
      <c r="QSP1" s="905"/>
      <c r="QSQ1" s="905"/>
      <c r="QSR1" s="905"/>
      <c r="QSS1" s="905"/>
      <c r="QST1" s="905"/>
      <c r="QSU1" s="905"/>
      <c r="QSV1" s="905"/>
      <c r="QSW1" s="905"/>
      <c r="QSX1" s="905"/>
      <c r="QSY1" s="905"/>
      <c r="QSZ1" s="905"/>
      <c r="QTA1" s="905"/>
      <c r="QTB1" s="905"/>
      <c r="QTC1" s="905"/>
      <c r="QTD1" s="905"/>
      <c r="QTE1" s="905"/>
      <c r="QTF1" s="905"/>
      <c r="QTG1" s="905"/>
      <c r="QTH1" s="905"/>
      <c r="QTI1" s="905"/>
      <c r="QTJ1" s="905"/>
      <c r="QTK1" s="905"/>
      <c r="QTL1" s="905"/>
      <c r="QTM1" s="905"/>
      <c r="QTN1" s="905"/>
      <c r="QTO1" s="905"/>
      <c r="QTP1" s="905"/>
      <c r="QTQ1" s="905"/>
      <c r="QTR1" s="905"/>
      <c r="QTS1" s="905"/>
      <c r="QTT1" s="905"/>
      <c r="QTU1" s="905"/>
      <c r="QTV1" s="905"/>
      <c r="QTW1" s="905"/>
      <c r="QTX1" s="905"/>
      <c r="QTY1" s="905"/>
      <c r="QTZ1" s="905"/>
      <c r="QUA1" s="905"/>
      <c r="QUB1" s="905"/>
      <c r="QUC1" s="905"/>
      <c r="QUD1" s="905"/>
      <c r="QUE1" s="905"/>
      <c r="QUF1" s="905"/>
      <c r="QUG1" s="905"/>
      <c r="QUH1" s="905"/>
      <c r="QUI1" s="905"/>
      <c r="QUJ1" s="905"/>
      <c r="QUK1" s="905"/>
      <c r="QUL1" s="905"/>
      <c r="QUM1" s="905"/>
      <c r="QUN1" s="905"/>
      <c r="QUO1" s="905"/>
      <c r="QUP1" s="905"/>
      <c r="QUQ1" s="905"/>
      <c r="QUR1" s="905"/>
      <c r="QUS1" s="905"/>
      <c r="QUT1" s="905"/>
      <c r="QUU1" s="905"/>
      <c r="QUV1" s="905"/>
      <c r="QUW1" s="905"/>
      <c r="QUX1" s="905"/>
      <c r="QUY1" s="905"/>
      <c r="QUZ1" s="905"/>
      <c r="QVA1" s="905"/>
      <c r="QVB1" s="905"/>
      <c r="QVC1" s="905"/>
      <c r="QVD1" s="905"/>
      <c r="QVE1" s="905"/>
      <c r="QVF1" s="905"/>
      <c r="QVG1" s="905"/>
      <c r="QVH1" s="905"/>
      <c r="QVI1" s="905"/>
      <c r="QVJ1" s="905"/>
      <c r="QVK1" s="905"/>
      <c r="QVL1" s="905"/>
      <c r="QVM1" s="905"/>
      <c r="QVN1" s="905"/>
      <c r="QVO1" s="905"/>
      <c r="QVP1" s="905"/>
      <c r="QVQ1" s="905"/>
      <c r="QVR1" s="905"/>
      <c r="QVS1" s="905"/>
      <c r="QVT1" s="905"/>
      <c r="QVU1" s="905"/>
      <c r="QVV1" s="905"/>
      <c r="QVW1" s="905"/>
      <c r="QVX1" s="905"/>
      <c r="QVY1" s="905"/>
      <c r="QVZ1" s="905"/>
      <c r="QWA1" s="905"/>
      <c r="QWB1" s="905"/>
      <c r="QWC1" s="905"/>
      <c r="QWD1" s="905"/>
      <c r="QWE1" s="905"/>
      <c r="QWF1" s="905"/>
      <c r="QWG1" s="905"/>
      <c r="QWH1" s="905"/>
      <c r="QWI1" s="905"/>
      <c r="QWJ1" s="905"/>
      <c r="QWK1" s="905"/>
      <c r="QWL1" s="905"/>
      <c r="QWM1" s="905"/>
      <c r="QWN1" s="905"/>
      <c r="QWO1" s="905"/>
      <c r="QWP1" s="905"/>
      <c r="QWQ1" s="905"/>
      <c r="QWR1" s="905"/>
      <c r="QWS1" s="905"/>
      <c r="QWT1" s="905"/>
      <c r="QWU1" s="905"/>
      <c r="QWV1" s="905"/>
      <c r="QWW1" s="905"/>
      <c r="QWX1" s="905"/>
      <c r="QWY1" s="905"/>
      <c r="QWZ1" s="905"/>
      <c r="QXA1" s="905"/>
      <c r="QXB1" s="905"/>
      <c r="QXC1" s="905"/>
      <c r="QXD1" s="905"/>
      <c r="QXE1" s="905"/>
      <c r="QXF1" s="905"/>
      <c r="QXG1" s="905"/>
      <c r="QXH1" s="905"/>
      <c r="QXI1" s="905"/>
      <c r="QXJ1" s="905"/>
      <c r="QXK1" s="905"/>
      <c r="QXL1" s="905"/>
      <c r="QXM1" s="905"/>
      <c r="QXN1" s="905"/>
      <c r="QXO1" s="905"/>
      <c r="QXP1" s="905"/>
      <c r="QXQ1" s="905"/>
      <c r="QXR1" s="905"/>
      <c r="QXS1" s="905"/>
      <c r="QXT1" s="905"/>
      <c r="QXU1" s="905"/>
      <c r="QXV1" s="905"/>
      <c r="QXW1" s="905"/>
      <c r="QXX1" s="905"/>
      <c r="QXY1" s="905"/>
      <c r="QXZ1" s="905"/>
      <c r="QYA1" s="905"/>
      <c r="QYB1" s="905"/>
      <c r="QYC1" s="905"/>
      <c r="QYD1" s="905"/>
      <c r="QYE1" s="905"/>
      <c r="QYF1" s="905"/>
      <c r="QYG1" s="905"/>
      <c r="QYH1" s="905"/>
      <c r="QYI1" s="905"/>
      <c r="QYJ1" s="905"/>
      <c r="QYK1" s="905"/>
      <c r="QYL1" s="905"/>
      <c r="QYM1" s="905"/>
      <c r="QYN1" s="905"/>
      <c r="QYO1" s="905"/>
      <c r="QYP1" s="905"/>
      <c r="QYQ1" s="905"/>
      <c r="QYR1" s="905"/>
      <c r="QYS1" s="905"/>
      <c r="QYT1" s="905"/>
      <c r="QYU1" s="905"/>
      <c r="QYV1" s="905"/>
      <c r="QYW1" s="905"/>
      <c r="QYX1" s="905"/>
      <c r="QYY1" s="905"/>
      <c r="QYZ1" s="905"/>
      <c r="QZA1" s="905"/>
      <c r="QZB1" s="905"/>
      <c r="QZC1" s="905"/>
      <c r="QZD1" s="905"/>
      <c r="QZE1" s="905"/>
      <c r="QZF1" s="905"/>
      <c r="QZG1" s="905"/>
      <c r="QZH1" s="905"/>
      <c r="QZI1" s="905"/>
      <c r="QZJ1" s="905"/>
      <c r="QZK1" s="905"/>
      <c r="QZL1" s="905"/>
      <c r="QZM1" s="905"/>
      <c r="QZN1" s="905"/>
      <c r="QZO1" s="905"/>
      <c r="QZP1" s="905"/>
      <c r="QZQ1" s="905"/>
      <c r="QZR1" s="905"/>
      <c r="QZS1" s="905"/>
      <c r="QZT1" s="905"/>
      <c r="QZU1" s="905"/>
      <c r="QZV1" s="905"/>
      <c r="QZW1" s="905"/>
      <c r="QZX1" s="905"/>
      <c r="QZY1" s="905"/>
      <c r="QZZ1" s="905"/>
      <c r="RAA1" s="905"/>
      <c r="RAB1" s="905"/>
      <c r="RAC1" s="905"/>
      <c r="RAD1" s="905"/>
      <c r="RAE1" s="905"/>
      <c r="RAF1" s="905"/>
      <c r="RAG1" s="905"/>
      <c r="RAH1" s="905"/>
      <c r="RAI1" s="905"/>
      <c r="RAJ1" s="905"/>
      <c r="RAK1" s="905"/>
      <c r="RAL1" s="905"/>
      <c r="RAM1" s="905"/>
      <c r="RAN1" s="905"/>
      <c r="RAO1" s="905"/>
      <c r="RAP1" s="905"/>
      <c r="RAQ1" s="905"/>
      <c r="RAR1" s="905"/>
      <c r="RAS1" s="905"/>
      <c r="RAT1" s="905"/>
      <c r="RAU1" s="905"/>
      <c r="RAV1" s="905"/>
      <c r="RAW1" s="905"/>
      <c r="RAX1" s="905"/>
      <c r="RAY1" s="905"/>
      <c r="RAZ1" s="905"/>
      <c r="RBA1" s="905"/>
      <c r="RBB1" s="905"/>
      <c r="RBC1" s="905"/>
      <c r="RBD1" s="905"/>
      <c r="RBE1" s="905"/>
      <c r="RBF1" s="905"/>
      <c r="RBG1" s="905"/>
      <c r="RBH1" s="905"/>
      <c r="RBI1" s="905"/>
      <c r="RBJ1" s="905"/>
      <c r="RBK1" s="905"/>
      <c r="RBL1" s="905"/>
      <c r="RBM1" s="905"/>
      <c r="RBN1" s="905"/>
      <c r="RBO1" s="905"/>
      <c r="RBP1" s="905"/>
      <c r="RBQ1" s="905"/>
      <c r="RBR1" s="905"/>
      <c r="RBS1" s="905"/>
      <c r="RBT1" s="905"/>
      <c r="RBU1" s="905"/>
      <c r="RBV1" s="905"/>
      <c r="RBW1" s="905"/>
      <c r="RBX1" s="905"/>
      <c r="RBY1" s="905"/>
      <c r="RBZ1" s="905"/>
      <c r="RCA1" s="905"/>
      <c r="RCB1" s="905"/>
      <c r="RCC1" s="905"/>
      <c r="RCD1" s="905"/>
      <c r="RCE1" s="905"/>
      <c r="RCF1" s="905"/>
      <c r="RCG1" s="905"/>
      <c r="RCH1" s="905"/>
      <c r="RCI1" s="905"/>
      <c r="RCJ1" s="905"/>
      <c r="RCK1" s="905"/>
      <c r="RCL1" s="905"/>
      <c r="RCM1" s="905"/>
      <c r="RCN1" s="905"/>
      <c r="RCO1" s="905"/>
      <c r="RCP1" s="905"/>
      <c r="RCQ1" s="905"/>
      <c r="RCR1" s="905"/>
      <c r="RCS1" s="905"/>
      <c r="RCT1" s="905"/>
      <c r="RCU1" s="905"/>
      <c r="RCV1" s="905"/>
      <c r="RCW1" s="905"/>
      <c r="RCX1" s="905"/>
      <c r="RCY1" s="905"/>
      <c r="RCZ1" s="905"/>
      <c r="RDA1" s="905"/>
      <c r="RDB1" s="905"/>
      <c r="RDC1" s="905"/>
      <c r="RDD1" s="905"/>
      <c r="RDE1" s="905"/>
      <c r="RDF1" s="905"/>
      <c r="RDG1" s="905"/>
      <c r="RDH1" s="905"/>
      <c r="RDI1" s="905"/>
      <c r="RDJ1" s="905"/>
      <c r="RDK1" s="905"/>
      <c r="RDL1" s="905"/>
      <c r="RDM1" s="905"/>
      <c r="RDN1" s="905"/>
      <c r="RDO1" s="905"/>
      <c r="RDP1" s="905"/>
      <c r="RDQ1" s="905"/>
      <c r="RDR1" s="905"/>
      <c r="RDS1" s="905"/>
      <c r="RDT1" s="905"/>
      <c r="RDU1" s="905"/>
      <c r="RDV1" s="905"/>
      <c r="RDW1" s="905"/>
      <c r="RDX1" s="905"/>
      <c r="RDY1" s="905"/>
      <c r="RDZ1" s="905"/>
      <c r="REA1" s="905"/>
      <c r="REB1" s="905"/>
      <c r="REC1" s="905"/>
      <c r="RED1" s="905"/>
      <c r="REE1" s="905"/>
      <c r="REF1" s="905"/>
      <c r="REG1" s="905"/>
      <c r="REH1" s="905"/>
      <c r="REI1" s="905"/>
      <c r="REJ1" s="905"/>
      <c r="REK1" s="905"/>
      <c r="REL1" s="905"/>
      <c r="REM1" s="905"/>
      <c r="REN1" s="905"/>
      <c r="REO1" s="905"/>
      <c r="REP1" s="905"/>
      <c r="REQ1" s="905"/>
      <c r="RER1" s="905"/>
      <c r="RES1" s="905"/>
      <c r="RET1" s="905"/>
      <c r="REU1" s="905"/>
      <c r="REV1" s="905"/>
      <c r="REW1" s="905"/>
      <c r="REX1" s="905"/>
      <c r="REY1" s="905"/>
      <c r="REZ1" s="905"/>
      <c r="RFA1" s="905"/>
      <c r="RFB1" s="905"/>
      <c r="RFC1" s="905"/>
      <c r="RFD1" s="905"/>
      <c r="RFE1" s="905"/>
      <c r="RFF1" s="905"/>
      <c r="RFG1" s="905"/>
      <c r="RFH1" s="905"/>
      <c r="RFI1" s="905"/>
      <c r="RFJ1" s="905"/>
      <c r="RFK1" s="905"/>
      <c r="RFL1" s="905"/>
      <c r="RFM1" s="905"/>
      <c r="RFN1" s="905"/>
      <c r="RFO1" s="905"/>
      <c r="RFP1" s="905"/>
      <c r="RFQ1" s="905"/>
      <c r="RFR1" s="905"/>
      <c r="RFS1" s="905"/>
      <c r="RFT1" s="905"/>
      <c r="RFU1" s="905"/>
      <c r="RFV1" s="905"/>
      <c r="RFW1" s="905"/>
      <c r="RFX1" s="905"/>
      <c r="RFY1" s="905"/>
      <c r="RFZ1" s="905"/>
      <c r="RGA1" s="905"/>
      <c r="RGB1" s="905"/>
      <c r="RGC1" s="905"/>
      <c r="RGD1" s="905"/>
      <c r="RGE1" s="905"/>
      <c r="RGF1" s="905"/>
      <c r="RGG1" s="905"/>
      <c r="RGH1" s="905"/>
      <c r="RGI1" s="905"/>
      <c r="RGJ1" s="905"/>
      <c r="RGK1" s="905"/>
      <c r="RGL1" s="905"/>
      <c r="RGM1" s="905"/>
      <c r="RGN1" s="905"/>
      <c r="RGO1" s="905"/>
      <c r="RGP1" s="905"/>
      <c r="RGQ1" s="905"/>
      <c r="RGR1" s="905"/>
      <c r="RGS1" s="905"/>
      <c r="RGT1" s="905"/>
      <c r="RGU1" s="905"/>
      <c r="RGV1" s="905"/>
      <c r="RGW1" s="905"/>
      <c r="RGX1" s="905"/>
      <c r="RGY1" s="905"/>
      <c r="RGZ1" s="905"/>
      <c r="RHA1" s="905"/>
      <c r="RHB1" s="905"/>
      <c r="RHC1" s="905"/>
      <c r="RHD1" s="905"/>
      <c r="RHE1" s="905"/>
      <c r="RHF1" s="905"/>
      <c r="RHG1" s="905"/>
      <c r="RHH1" s="905"/>
      <c r="RHI1" s="905"/>
      <c r="RHJ1" s="905"/>
      <c r="RHK1" s="905"/>
      <c r="RHL1" s="905"/>
      <c r="RHM1" s="905"/>
      <c r="RHN1" s="905"/>
      <c r="RHO1" s="905"/>
      <c r="RHP1" s="905"/>
      <c r="RHQ1" s="905"/>
      <c r="RHR1" s="905"/>
      <c r="RHS1" s="905"/>
      <c r="RHT1" s="905"/>
      <c r="RHU1" s="905"/>
      <c r="RHV1" s="905"/>
      <c r="RHW1" s="905"/>
      <c r="RHX1" s="905"/>
      <c r="RHY1" s="905"/>
      <c r="RHZ1" s="905"/>
      <c r="RIA1" s="905"/>
      <c r="RIB1" s="905"/>
      <c r="RIC1" s="905"/>
      <c r="RID1" s="905"/>
      <c r="RIE1" s="905"/>
      <c r="RIF1" s="905"/>
      <c r="RIG1" s="905"/>
      <c r="RIH1" s="905"/>
      <c r="RII1" s="905"/>
      <c r="RIJ1" s="905"/>
      <c r="RIK1" s="905"/>
      <c r="RIL1" s="905"/>
      <c r="RIM1" s="905"/>
      <c r="RIN1" s="905"/>
      <c r="RIO1" s="905"/>
      <c r="RIP1" s="905"/>
      <c r="RIQ1" s="905"/>
      <c r="RIR1" s="905"/>
      <c r="RIS1" s="905"/>
      <c r="RIT1" s="905"/>
      <c r="RIU1" s="905"/>
      <c r="RIV1" s="905"/>
      <c r="RIW1" s="905"/>
      <c r="RIX1" s="905"/>
      <c r="RIY1" s="905"/>
      <c r="RIZ1" s="905"/>
      <c r="RJA1" s="905"/>
      <c r="RJB1" s="905"/>
      <c r="RJC1" s="905"/>
      <c r="RJD1" s="905"/>
      <c r="RJE1" s="905"/>
      <c r="RJF1" s="905"/>
      <c r="RJG1" s="905"/>
      <c r="RJH1" s="905"/>
      <c r="RJI1" s="905"/>
      <c r="RJJ1" s="905"/>
      <c r="RJK1" s="905"/>
      <c r="RJL1" s="905"/>
      <c r="RJM1" s="905"/>
      <c r="RJN1" s="905"/>
      <c r="RJO1" s="905"/>
      <c r="RJP1" s="905"/>
      <c r="RJQ1" s="905"/>
      <c r="RJR1" s="905"/>
      <c r="RJS1" s="905"/>
      <c r="RJT1" s="905"/>
      <c r="RJU1" s="905"/>
      <c r="RJV1" s="905"/>
      <c r="RJW1" s="905"/>
      <c r="RJX1" s="905"/>
      <c r="RJY1" s="905"/>
      <c r="RJZ1" s="905"/>
      <c r="RKA1" s="905"/>
      <c r="RKB1" s="905"/>
      <c r="RKC1" s="905"/>
      <c r="RKD1" s="905"/>
      <c r="RKE1" s="905"/>
      <c r="RKF1" s="905"/>
      <c r="RKG1" s="905"/>
      <c r="RKH1" s="905"/>
      <c r="RKI1" s="905"/>
      <c r="RKJ1" s="905"/>
      <c r="RKK1" s="905"/>
      <c r="RKL1" s="905"/>
      <c r="RKM1" s="905"/>
      <c r="RKN1" s="905"/>
      <c r="RKO1" s="905"/>
      <c r="RKP1" s="905"/>
      <c r="RKQ1" s="905"/>
      <c r="RKR1" s="905"/>
      <c r="RKS1" s="905"/>
      <c r="RKT1" s="905"/>
      <c r="RKU1" s="905"/>
      <c r="RKV1" s="905"/>
      <c r="RKW1" s="905"/>
      <c r="RKX1" s="905"/>
      <c r="RKY1" s="905"/>
      <c r="RKZ1" s="905"/>
      <c r="RLA1" s="905"/>
      <c r="RLB1" s="905"/>
      <c r="RLC1" s="905"/>
      <c r="RLD1" s="905"/>
      <c r="RLE1" s="905"/>
      <c r="RLF1" s="905"/>
      <c r="RLG1" s="905"/>
      <c r="RLH1" s="905"/>
      <c r="RLI1" s="905"/>
      <c r="RLJ1" s="905"/>
      <c r="RLK1" s="905"/>
      <c r="RLL1" s="905"/>
      <c r="RLM1" s="905"/>
      <c r="RLN1" s="905"/>
      <c r="RLO1" s="905"/>
      <c r="RLP1" s="905"/>
      <c r="RLQ1" s="905"/>
      <c r="RLR1" s="905"/>
      <c r="RLS1" s="905"/>
      <c r="RLT1" s="905"/>
      <c r="RLU1" s="905"/>
      <c r="RLV1" s="905"/>
      <c r="RLW1" s="905"/>
      <c r="RLX1" s="905"/>
      <c r="RLY1" s="905"/>
      <c r="RLZ1" s="905"/>
      <c r="RMA1" s="905"/>
      <c r="RMB1" s="905"/>
      <c r="RMC1" s="905"/>
      <c r="RMD1" s="905"/>
      <c r="RME1" s="905"/>
      <c r="RMF1" s="905"/>
      <c r="RMG1" s="905"/>
      <c r="RMH1" s="905"/>
      <c r="RMI1" s="905"/>
      <c r="RMJ1" s="905"/>
      <c r="RMK1" s="905"/>
      <c r="RML1" s="905"/>
      <c r="RMM1" s="905"/>
      <c r="RMN1" s="905"/>
      <c r="RMO1" s="905"/>
      <c r="RMP1" s="905"/>
      <c r="RMQ1" s="905"/>
      <c r="RMR1" s="905"/>
      <c r="RMS1" s="905"/>
      <c r="RMT1" s="905"/>
      <c r="RMU1" s="905"/>
      <c r="RMV1" s="905"/>
      <c r="RMW1" s="905"/>
      <c r="RMX1" s="905"/>
      <c r="RMY1" s="905"/>
      <c r="RMZ1" s="905"/>
      <c r="RNA1" s="905"/>
      <c r="RNB1" s="905"/>
      <c r="RNC1" s="905"/>
      <c r="RND1" s="905"/>
      <c r="RNE1" s="905"/>
      <c r="RNF1" s="905"/>
      <c r="RNG1" s="905"/>
      <c r="RNH1" s="905"/>
      <c r="RNI1" s="905"/>
      <c r="RNJ1" s="905"/>
      <c r="RNK1" s="905"/>
      <c r="RNL1" s="905"/>
      <c r="RNM1" s="905"/>
      <c r="RNN1" s="905"/>
      <c r="RNO1" s="905"/>
      <c r="RNP1" s="905"/>
      <c r="RNQ1" s="905"/>
      <c r="RNR1" s="905"/>
      <c r="RNS1" s="905"/>
      <c r="RNT1" s="905"/>
      <c r="RNU1" s="905"/>
      <c r="RNV1" s="905"/>
      <c r="RNW1" s="905"/>
      <c r="RNX1" s="905"/>
      <c r="RNY1" s="905"/>
      <c r="RNZ1" s="905"/>
      <c r="ROA1" s="905"/>
      <c r="ROB1" s="905"/>
      <c r="ROC1" s="905"/>
      <c r="ROD1" s="905"/>
      <c r="ROE1" s="905"/>
      <c r="ROF1" s="905"/>
      <c r="ROG1" s="905"/>
      <c r="ROH1" s="905"/>
      <c r="ROI1" s="905"/>
      <c r="ROJ1" s="905"/>
      <c r="ROK1" s="905"/>
      <c r="ROL1" s="905"/>
      <c r="ROM1" s="905"/>
      <c r="RON1" s="905"/>
      <c r="ROO1" s="905"/>
      <c r="ROP1" s="905"/>
      <c r="ROQ1" s="905"/>
      <c r="ROR1" s="905"/>
      <c r="ROS1" s="905"/>
      <c r="ROT1" s="905"/>
      <c r="ROU1" s="905"/>
      <c r="ROV1" s="905"/>
      <c r="ROW1" s="905"/>
      <c r="ROX1" s="905"/>
      <c r="ROY1" s="905"/>
      <c r="ROZ1" s="905"/>
      <c r="RPA1" s="905"/>
      <c r="RPB1" s="905"/>
      <c r="RPC1" s="905"/>
      <c r="RPD1" s="905"/>
      <c r="RPE1" s="905"/>
      <c r="RPF1" s="905"/>
      <c r="RPG1" s="905"/>
      <c r="RPH1" s="905"/>
      <c r="RPI1" s="905"/>
      <c r="RPJ1" s="905"/>
      <c r="RPK1" s="905"/>
      <c r="RPL1" s="905"/>
      <c r="RPM1" s="905"/>
      <c r="RPN1" s="905"/>
      <c r="RPO1" s="905"/>
      <c r="RPP1" s="905"/>
      <c r="RPQ1" s="905"/>
      <c r="RPR1" s="905"/>
      <c r="RPS1" s="905"/>
      <c r="RPT1" s="905"/>
      <c r="RPU1" s="905"/>
      <c r="RPV1" s="905"/>
      <c r="RPW1" s="905"/>
      <c r="RPX1" s="905"/>
      <c r="RPY1" s="905"/>
      <c r="RPZ1" s="905"/>
      <c r="RQA1" s="905"/>
      <c r="RQB1" s="905"/>
      <c r="RQC1" s="905"/>
      <c r="RQD1" s="905"/>
      <c r="RQE1" s="905"/>
      <c r="RQF1" s="905"/>
      <c r="RQG1" s="905"/>
      <c r="RQH1" s="905"/>
      <c r="RQI1" s="905"/>
      <c r="RQJ1" s="905"/>
      <c r="RQK1" s="905"/>
      <c r="RQL1" s="905"/>
      <c r="RQM1" s="905"/>
      <c r="RQN1" s="905"/>
      <c r="RQO1" s="905"/>
      <c r="RQP1" s="905"/>
      <c r="RQQ1" s="905"/>
      <c r="RQR1" s="905"/>
      <c r="RQS1" s="905"/>
      <c r="RQT1" s="905"/>
      <c r="RQU1" s="905"/>
      <c r="RQV1" s="905"/>
      <c r="RQW1" s="905"/>
      <c r="RQX1" s="905"/>
      <c r="RQY1" s="905"/>
      <c r="RQZ1" s="905"/>
      <c r="RRA1" s="905"/>
      <c r="RRB1" s="905"/>
      <c r="RRC1" s="905"/>
      <c r="RRD1" s="905"/>
      <c r="RRE1" s="905"/>
      <c r="RRF1" s="905"/>
      <c r="RRG1" s="905"/>
      <c r="RRH1" s="905"/>
      <c r="RRI1" s="905"/>
      <c r="RRJ1" s="905"/>
      <c r="RRK1" s="905"/>
      <c r="RRL1" s="905"/>
      <c r="RRM1" s="905"/>
      <c r="RRN1" s="905"/>
      <c r="RRO1" s="905"/>
      <c r="RRP1" s="905"/>
      <c r="RRQ1" s="905"/>
      <c r="RRR1" s="905"/>
      <c r="RRS1" s="905"/>
      <c r="RRT1" s="905"/>
      <c r="RRU1" s="905"/>
      <c r="RRV1" s="905"/>
      <c r="RRW1" s="905"/>
      <c r="RRX1" s="905"/>
      <c r="RRY1" s="905"/>
      <c r="RRZ1" s="905"/>
      <c r="RSA1" s="905"/>
      <c r="RSB1" s="905"/>
      <c r="RSC1" s="905"/>
      <c r="RSD1" s="905"/>
      <c r="RSE1" s="905"/>
      <c r="RSF1" s="905"/>
      <c r="RSG1" s="905"/>
      <c r="RSH1" s="905"/>
      <c r="RSI1" s="905"/>
      <c r="RSJ1" s="905"/>
      <c r="RSK1" s="905"/>
      <c r="RSL1" s="905"/>
      <c r="RSM1" s="905"/>
      <c r="RSN1" s="905"/>
      <c r="RSO1" s="905"/>
      <c r="RSP1" s="905"/>
      <c r="RSQ1" s="905"/>
      <c r="RSR1" s="905"/>
      <c r="RSS1" s="905"/>
      <c r="RST1" s="905"/>
      <c r="RSU1" s="905"/>
      <c r="RSV1" s="905"/>
      <c r="RSW1" s="905"/>
      <c r="RSX1" s="905"/>
      <c r="RSY1" s="905"/>
      <c r="RSZ1" s="905"/>
      <c r="RTA1" s="905"/>
      <c r="RTB1" s="905"/>
      <c r="RTC1" s="905"/>
      <c r="RTD1" s="905"/>
      <c r="RTE1" s="905"/>
      <c r="RTF1" s="905"/>
      <c r="RTG1" s="905"/>
      <c r="RTH1" s="905"/>
      <c r="RTI1" s="905"/>
      <c r="RTJ1" s="905"/>
      <c r="RTK1" s="905"/>
      <c r="RTL1" s="905"/>
      <c r="RTM1" s="905"/>
      <c r="RTN1" s="905"/>
      <c r="RTO1" s="905"/>
      <c r="RTP1" s="905"/>
      <c r="RTQ1" s="905"/>
      <c r="RTR1" s="905"/>
      <c r="RTS1" s="905"/>
      <c r="RTT1" s="905"/>
      <c r="RTU1" s="905"/>
      <c r="RTV1" s="905"/>
      <c r="RTW1" s="905"/>
      <c r="RTX1" s="905"/>
      <c r="RTY1" s="905"/>
      <c r="RTZ1" s="905"/>
      <c r="RUA1" s="905"/>
      <c r="RUB1" s="905"/>
      <c r="RUC1" s="905"/>
      <c r="RUD1" s="905"/>
      <c r="RUE1" s="905"/>
      <c r="RUF1" s="905"/>
      <c r="RUG1" s="905"/>
      <c r="RUH1" s="905"/>
      <c r="RUI1" s="905"/>
      <c r="RUJ1" s="905"/>
      <c r="RUK1" s="905"/>
      <c r="RUL1" s="905"/>
      <c r="RUM1" s="905"/>
      <c r="RUN1" s="905"/>
      <c r="RUO1" s="905"/>
      <c r="RUP1" s="905"/>
      <c r="RUQ1" s="905"/>
      <c r="RUR1" s="905"/>
      <c r="RUS1" s="905"/>
      <c r="RUT1" s="905"/>
      <c r="RUU1" s="905"/>
      <c r="RUV1" s="905"/>
      <c r="RUW1" s="905"/>
      <c r="RUX1" s="905"/>
      <c r="RUY1" s="905"/>
      <c r="RUZ1" s="905"/>
      <c r="RVA1" s="905"/>
      <c r="RVB1" s="905"/>
      <c r="RVC1" s="905"/>
      <c r="RVD1" s="905"/>
      <c r="RVE1" s="905"/>
      <c r="RVF1" s="905"/>
      <c r="RVG1" s="905"/>
      <c r="RVH1" s="905"/>
      <c r="RVI1" s="905"/>
      <c r="RVJ1" s="905"/>
      <c r="RVK1" s="905"/>
      <c r="RVL1" s="905"/>
      <c r="RVM1" s="905"/>
      <c r="RVN1" s="905"/>
      <c r="RVO1" s="905"/>
      <c r="RVP1" s="905"/>
      <c r="RVQ1" s="905"/>
      <c r="RVR1" s="905"/>
      <c r="RVS1" s="905"/>
      <c r="RVT1" s="905"/>
      <c r="RVU1" s="905"/>
      <c r="RVV1" s="905"/>
      <c r="RVW1" s="905"/>
      <c r="RVX1" s="905"/>
      <c r="RVY1" s="905"/>
      <c r="RVZ1" s="905"/>
      <c r="RWA1" s="905"/>
      <c r="RWB1" s="905"/>
      <c r="RWC1" s="905"/>
      <c r="RWD1" s="905"/>
      <c r="RWE1" s="905"/>
      <c r="RWF1" s="905"/>
      <c r="RWG1" s="905"/>
      <c r="RWH1" s="905"/>
      <c r="RWI1" s="905"/>
      <c r="RWJ1" s="905"/>
      <c r="RWK1" s="905"/>
      <c r="RWL1" s="905"/>
      <c r="RWM1" s="905"/>
      <c r="RWN1" s="905"/>
      <c r="RWO1" s="905"/>
      <c r="RWP1" s="905"/>
      <c r="RWQ1" s="905"/>
      <c r="RWR1" s="905"/>
      <c r="RWS1" s="905"/>
      <c r="RWT1" s="905"/>
      <c r="RWU1" s="905"/>
      <c r="RWV1" s="905"/>
      <c r="RWW1" s="905"/>
      <c r="RWX1" s="905"/>
      <c r="RWY1" s="905"/>
      <c r="RWZ1" s="905"/>
      <c r="RXA1" s="905"/>
      <c r="RXB1" s="905"/>
      <c r="RXC1" s="905"/>
      <c r="RXD1" s="905"/>
      <c r="RXE1" s="905"/>
      <c r="RXF1" s="905"/>
      <c r="RXG1" s="905"/>
      <c r="RXH1" s="905"/>
      <c r="RXI1" s="905"/>
      <c r="RXJ1" s="905"/>
      <c r="RXK1" s="905"/>
      <c r="RXL1" s="905"/>
      <c r="RXM1" s="905"/>
      <c r="RXN1" s="905"/>
      <c r="RXO1" s="905"/>
      <c r="RXP1" s="905"/>
      <c r="RXQ1" s="905"/>
      <c r="RXR1" s="905"/>
      <c r="RXS1" s="905"/>
      <c r="RXT1" s="905"/>
      <c r="RXU1" s="905"/>
      <c r="RXV1" s="905"/>
      <c r="RXW1" s="905"/>
      <c r="RXX1" s="905"/>
      <c r="RXY1" s="905"/>
      <c r="RXZ1" s="905"/>
      <c r="RYA1" s="905"/>
      <c r="RYB1" s="905"/>
      <c r="RYC1" s="905"/>
      <c r="RYD1" s="905"/>
      <c r="RYE1" s="905"/>
      <c r="RYF1" s="905"/>
      <c r="RYG1" s="905"/>
      <c r="RYH1" s="905"/>
      <c r="RYI1" s="905"/>
      <c r="RYJ1" s="905"/>
      <c r="RYK1" s="905"/>
      <c r="RYL1" s="905"/>
      <c r="RYM1" s="905"/>
      <c r="RYN1" s="905"/>
      <c r="RYO1" s="905"/>
      <c r="RYP1" s="905"/>
      <c r="RYQ1" s="905"/>
      <c r="RYR1" s="905"/>
      <c r="RYS1" s="905"/>
      <c r="RYT1" s="905"/>
      <c r="RYU1" s="905"/>
      <c r="RYV1" s="905"/>
      <c r="RYW1" s="905"/>
      <c r="RYX1" s="905"/>
      <c r="RYY1" s="905"/>
      <c r="RYZ1" s="905"/>
      <c r="RZA1" s="905"/>
      <c r="RZB1" s="905"/>
      <c r="RZC1" s="905"/>
      <c r="RZD1" s="905"/>
      <c r="RZE1" s="905"/>
      <c r="RZF1" s="905"/>
      <c r="RZG1" s="905"/>
      <c r="RZH1" s="905"/>
      <c r="RZI1" s="905"/>
      <c r="RZJ1" s="905"/>
      <c r="RZK1" s="905"/>
      <c r="RZL1" s="905"/>
      <c r="RZM1" s="905"/>
      <c r="RZN1" s="905"/>
      <c r="RZO1" s="905"/>
      <c r="RZP1" s="905"/>
      <c r="RZQ1" s="905"/>
      <c r="RZR1" s="905"/>
      <c r="RZS1" s="905"/>
      <c r="RZT1" s="905"/>
      <c r="RZU1" s="905"/>
      <c r="RZV1" s="905"/>
      <c r="RZW1" s="905"/>
      <c r="RZX1" s="905"/>
      <c r="RZY1" s="905"/>
      <c r="RZZ1" s="905"/>
      <c r="SAA1" s="905"/>
      <c r="SAB1" s="905"/>
      <c r="SAC1" s="905"/>
      <c r="SAD1" s="905"/>
      <c r="SAE1" s="905"/>
      <c r="SAF1" s="905"/>
      <c r="SAG1" s="905"/>
      <c r="SAH1" s="905"/>
      <c r="SAI1" s="905"/>
      <c r="SAJ1" s="905"/>
      <c r="SAK1" s="905"/>
      <c r="SAL1" s="905"/>
      <c r="SAM1" s="905"/>
      <c r="SAN1" s="905"/>
      <c r="SAO1" s="905"/>
      <c r="SAP1" s="905"/>
      <c r="SAQ1" s="905"/>
      <c r="SAR1" s="905"/>
      <c r="SAS1" s="905"/>
      <c r="SAT1" s="905"/>
      <c r="SAU1" s="905"/>
      <c r="SAV1" s="905"/>
      <c r="SAW1" s="905"/>
      <c r="SAX1" s="905"/>
      <c r="SAY1" s="905"/>
      <c r="SAZ1" s="905"/>
      <c r="SBA1" s="905"/>
      <c r="SBB1" s="905"/>
      <c r="SBC1" s="905"/>
      <c r="SBD1" s="905"/>
      <c r="SBE1" s="905"/>
      <c r="SBF1" s="905"/>
      <c r="SBG1" s="905"/>
      <c r="SBH1" s="905"/>
      <c r="SBI1" s="905"/>
      <c r="SBJ1" s="905"/>
      <c r="SBK1" s="905"/>
      <c r="SBL1" s="905"/>
      <c r="SBM1" s="905"/>
      <c r="SBN1" s="905"/>
      <c r="SBO1" s="905"/>
      <c r="SBP1" s="905"/>
      <c r="SBQ1" s="905"/>
      <c r="SBR1" s="905"/>
      <c r="SBS1" s="905"/>
      <c r="SBT1" s="905"/>
      <c r="SBU1" s="905"/>
      <c r="SBV1" s="905"/>
      <c r="SBW1" s="905"/>
      <c r="SBX1" s="905"/>
      <c r="SBY1" s="905"/>
      <c r="SBZ1" s="905"/>
      <c r="SCA1" s="905"/>
      <c r="SCB1" s="905"/>
      <c r="SCC1" s="905"/>
      <c r="SCD1" s="905"/>
      <c r="SCE1" s="905"/>
      <c r="SCF1" s="905"/>
      <c r="SCG1" s="905"/>
      <c r="SCH1" s="905"/>
      <c r="SCI1" s="905"/>
      <c r="SCJ1" s="905"/>
      <c r="SCK1" s="905"/>
      <c r="SCL1" s="905"/>
      <c r="SCM1" s="905"/>
      <c r="SCN1" s="905"/>
      <c r="SCO1" s="905"/>
      <c r="SCP1" s="905"/>
      <c r="SCQ1" s="905"/>
      <c r="SCR1" s="905"/>
      <c r="SCS1" s="905"/>
      <c r="SCT1" s="905"/>
      <c r="SCU1" s="905"/>
      <c r="SCV1" s="905"/>
      <c r="SCW1" s="905"/>
      <c r="SCX1" s="905"/>
      <c r="SCY1" s="905"/>
      <c r="SCZ1" s="905"/>
      <c r="SDA1" s="905"/>
      <c r="SDB1" s="905"/>
      <c r="SDC1" s="905"/>
      <c r="SDD1" s="905"/>
      <c r="SDE1" s="905"/>
      <c r="SDF1" s="905"/>
      <c r="SDG1" s="905"/>
      <c r="SDH1" s="905"/>
      <c r="SDI1" s="905"/>
      <c r="SDJ1" s="905"/>
      <c r="SDK1" s="905"/>
      <c r="SDL1" s="905"/>
      <c r="SDM1" s="905"/>
      <c r="SDN1" s="905"/>
      <c r="SDO1" s="905"/>
      <c r="SDP1" s="905"/>
      <c r="SDQ1" s="905"/>
      <c r="SDR1" s="905"/>
      <c r="SDS1" s="905"/>
      <c r="SDT1" s="905"/>
      <c r="SDU1" s="905"/>
      <c r="SDV1" s="905"/>
      <c r="SDW1" s="905"/>
      <c r="SDX1" s="905"/>
      <c r="SDY1" s="905"/>
      <c r="SDZ1" s="905"/>
      <c r="SEA1" s="905"/>
      <c r="SEB1" s="905"/>
      <c r="SEC1" s="905"/>
      <c r="SED1" s="905"/>
      <c r="SEE1" s="905"/>
      <c r="SEF1" s="905"/>
      <c r="SEG1" s="905"/>
      <c r="SEH1" s="905"/>
      <c r="SEI1" s="905"/>
      <c r="SEJ1" s="905"/>
      <c r="SEK1" s="905"/>
      <c r="SEL1" s="905"/>
      <c r="SEM1" s="905"/>
      <c r="SEN1" s="905"/>
      <c r="SEO1" s="905"/>
      <c r="SEP1" s="905"/>
      <c r="SEQ1" s="905"/>
      <c r="SER1" s="905"/>
      <c r="SES1" s="905"/>
      <c r="SET1" s="905"/>
      <c r="SEU1" s="905"/>
      <c r="SEV1" s="905"/>
      <c r="SEW1" s="905"/>
      <c r="SEX1" s="905"/>
      <c r="SEY1" s="905"/>
      <c r="SEZ1" s="905"/>
      <c r="SFA1" s="905"/>
      <c r="SFB1" s="905"/>
      <c r="SFC1" s="905"/>
      <c r="SFD1" s="905"/>
      <c r="SFE1" s="905"/>
      <c r="SFF1" s="905"/>
      <c r="SFG1" s="905"/>
      <c r="SFH1" s="905"/>
      <c r="SFI1" s="905"/>
      <c r="SFJ1" s="905"/>
      <c r="SFK1" s="905"/>
      <c r="SFL1" s="905"/>
      <c r="SFM1" s="905"/>
      <c r="SFN1" s="905"/>
      <c r="SFO1" s="905"/>
      <c r="SFP1" s="905"/>
      <c r="SFQ1" s="905"/>
      <c r="SFR1" s="905"/>
      <c r="SFS1" s="905"/>
      <c r="SFT1" s="905"/>
      <c r="SFU1" s="905"/>
      <c r="SFV1" s="905"/>
      <c r="SFW1" s="905"/>
      <c r="SFX1" s="905"/>
      <c r="SFY1" s="905"/>
      <c r="SFZ1" s="905"/>
      <c r="SGA1" s="905"/>
      <c r="SGB1" s="905"/>
      <c r="SGC1" s="905"/>
      <c r="SGD1" s="905"/>
      <c r="SGE1" s="905"/>
      <c r="SGF1" s="905"/>
      <c r="SGG1" s="905"/>
      <c r="SGH1" s="905"/>
      <c r="SGI1" s="905"/>
      <c r="SGJ1" s="905"/>
      <c r="SGK1" s="905"/>
      <c r="SGL1" s="905"/>
      <c r="SGM1" s="905"/>
      <c r="SGN1" s="905"/>
      <c r="SGO1" s="905"/>
      <c r="SGP1" s="905"/>
      <c r="SGQ1" s="905"/>
      <c r="SGR1" s="905"/>
      <c r="SGS1" s="905"/>
      <c r="SGT1" s="905"/>
      <c r="SGU1" s="905"/>
      <c r="SGV1" s="905"/>
      <c r="SGW1" s="905"/>
      <c r="SGX1" s="905"/>
      <c r="SGY1" s="905"/>
      <c r="SGZ1" s="905"/>
      <c r="SHA1" s="905"/>
      <c r="SHB1" s="905"/>
      <c r="SHC1" s="905"/>
      <c r="SHD1" s="905"/>
      <c r="SHE1" s="905"/>
      <c r="SHF1" s="905"/>
      <c r="SHG1" s="905"/>
      <c r="SHH1" s="905"/>
      <c r="SHI1" s="905"/>
      <c r="SHJ1" s="905"/>
      <c r="SHK1" s="905"/>
      <c r="SHL1" s="905"/>
      <c r="SHM1" s="905"/>
      <c r="SHN1" s="905"/>
      <c r="SHO1" s="905"/>
      <c r="SHP1" s="905"/>
      <c r="SHQ1" s="905"/>
      <c r="SHR1" s="905"/>
      <c r="SHS1" s="905"/>
      <c r="SHT1" s="905"/>
      <c r="SHU1" s="905"/>
      <c r="SHV1" s="905"/>
      <c r="SHW1" s="905"/>
      <c r="SHX1" s="905"/>
      <c r="SHY1" s="905"/>
      <c r="SHZ1" s="905"/>
      <c r="SIA1" s="905"/>
      <c r="SIB1" s="905"/>
      <c r="SIC1" s="905"/>
      <c r="SID1" s="905"/>
      <c r="SIE1" s="905"/>
      <c r="SIF1" s="905"/>
      <c r="SIG1" s="905"/>
      <c r="SIH1" s="905"/>
      <c r="SII1" s="905"/>
      <c r="SIJ1" s="905"/>
      <c r="SIK1" s="905"/>
      <c r="SIL1" s="905"/>
      <c r="SIM1" s="905"/>
      <c r="SIN1" s="905"/>
      <c r="SIO1" s="905"/>
      <c r="SIP1" s="905"/>
      <c r="SIQ1" s="905"/>
      <c r="SIR1" s="905"/>
      <c r="SIS1" s="905"/>
      <c r="SIT1" s="905"/>
      <c r="SIU1" s="905"/>
      <c r="SIV1" s="905"/>
      <c r="SIW1" s="905"/>
      <c r="SIX1" s="905"/>
      <c r="SIY1" s="905"/>
      <c r="SIZ1" s="905"/>
      <c r="SJA1" s="905"/>
      <c r="SJB1" s="905"/>
      <c r="SJC1" s="905"/>
      <c r="SJD1" s="905"/>
      <c r="SJE1" s="905"/>
      <c r="SJF1" s="905"/>
      <c r="SJG1" s="905"/>
      <c r="SJH1" s="905"/>
      <c r="SJI1" s="905"/>
      <c r="SJJ1" s="905"/>
      <c r="SJK1" s="905"/>
      <c r="SJL1" s="905"/>
      <c r="SJM1" s="905"/>
      <c r="SJN1" s="905"/>
      <c r="SJO1" s="905"/>
      <c r="SJP1" s="905"/>
      <c r="SJQ1" s="905"/>
      <c r="SJR1" s="905"/>
      <c r="SJS1" s="905"/>
      <c r="SJT1" s="905"/>
      <c r="SJU1" s="905"/>
      <c r="SJV1" s="905"/>
      <c r="SJW1" s="905"/>
      <c r="SJX1" s="905"/>
      <c r="SJY1" s="905"/>
      <c r="SJZ1" s="905"/>
      <c r="SKA1" s="905"/>
      <c r="SKB1" s="905"/>
      <c r="SKC1" s="905"/>
      <c r="SKD1" s="905"/>
      <c r="SKE1" s="905"/>
      <c r="SKF1" s="905"/>
      <c r="SKG1" s="905"/>
      <c r="SKH1" s="905"/>
      <c r="SKI1" s="905"/>
      <c r="SKJ1" s="905"/>
      <c r="SKK1" s="905"/>
      <c r="SKL1" s="905"/>
      <c r="SKM1" s="905"/>
      <c r="SKN1" s="905"/>
      <c r="SKO1" s="905"/>
      <c r="SKP1" s="905"/>
      <c r="SKQ1" s="905"/>
      <c r="SKR1" s="905"/>
      <c r="SKS1" s="905"/>
      <c r="SKT1" s="905"/>
      <c r="SKU1" s="905"/>
      <c r="SKV1" s="905"/>
      <c r="SKW1" s="905"/>
      <c r="SKX1" s="905"/>
      <c r="SKY1" s="905"/>
      <c r="SKZ1" s="905"/>
      <c r="SLA1" s="905"/>
      <c r="SLB1" s="905"/>
      <c r="SLC1" s="905"/>
      <c r="SLD1" s="905"/>
      <c r="SLE1" s="905"/>
      <c r="SLF1" s="905"/>
      <c r="SLG1" s="905"/>
      <c r="SLH1" s="905"/>
      <c r="SLI1" s="905"/>
      <c r="SLJ1" s="905"/>
      <c r="SLK1" s="905"/>
      <c r="SLL1" s="905"/>
      <c r="SLM1" s="905"/>
      <c r="SLN1" s="905"/>
      <c r="SLO1" s="905"/>
      <c r="SLP1" s="905"/>
      <c r="SLQ1" s="905"/>
      <c r="SLR1" s="905"/>
      <c r="SLS1" s="905"/>
      <c r="SLT1" s="905"/>
      <c r="SLU1" s="905"/>
      <c r="SLV1" s="905"/>
      <c r="SLW1" s="905"/>
      <c r="SLX1" s="905"/>
      <c r="SLY1" s="905"/>
      <c r="SLZ1" s="905"/>
      <c r="SMA1" s="905"/>
      <c r="SMB1" s="905"/>
      <c r="SMC1" s="905"/>
      <c r="SMD1" s="905"/>
      <c r="SME1" s="905"/>
      <c r="SMF1" s="905"/>
      <c r="SMG1" s="905"/>
      <c r="SMH1" s="905"/>
      <c r="SMI1" s="905"/>
      <c r="SMJ1" s="905"/>
      <c r="SMK1" s="905"/>
      <c r="SML1" s="905"/>
      <c r="SMM1" s="905"/>
      <c r="SMN1" s="905"/>
      <c r="SMO1" s="905"/>
      <c r="SMP1" s="905"/>
      <c r="SMQ1" s="905"/>
      <c r="SMR1" s="905"/>
      <c r="SMS1" s="905"/>
      <c r="SMT1" s="905"/>
      <c r="SMU1" s="905"/>
      <c r="SMV1" s="905"/>
      <c r="SMW1" s="905"/>
      <c r="SMX1" s="905"/>
      <c r="SMY1" s="905"/>
      <c r="SMZ1" s="905"/>
      <c r="SNA1" s="905"/>
      <c r="SNB1" s="905"/>
      <c r="SNC1" s="905"/>
      <c r="SND1" s="905"/>
      <c r="SNE1" s="905"/>
      <c r="SNF1" s="905"/>
      <c r="SNG1" s="905"/>
      <c r="SNH1" s="905"/>
      <c r="SNI1" s="905"/>
      <c r="SNJ1" s="905"/>
      <c r="SNK1" s="905"/>
      <c r="SNL1" s="905"/>
      <c r="SNM1" s="905"/>
      <c r="SNN1" s="905"/>
      <c r="SNO1" s="905"/>
      <c r="SNP1" s="905"/>
      <c r="SNQ1" s="905"/>
      <c r="SNR1" s="905"/>
      <c r="SNS1" s="905"/>
      <c r="SNT1" s="905"/>
      <c r="SNU1" s="905"/>
      <c r="SNV1" s="905"/>
      <c r="SNW1" s="905"/>
      <c r="SNX1" s="905"/>
      <c r="SNY1" s="905"/>
      <c r="SNZ1" s="905"/>
      <c r="SOA1" s="905"/>
      <c r="SOB1" s="905"/>
      <c r="SOC1" s="905"/>
      <c r="SOD1" s="905"/>
      <c r="SOE1" s="905"/>
      <c r="SOF1" s="905"/>
      <c r="SOG1" s="905"/>
      <c r="SOH1" s="905"/>
      <c r="SOI1" s="905"/>
      <c r="SOJ1" s="905"/>
      <c r="SOK1" s="905"/>
      <c r="SOL1" s="905"/>
      <c r="SOM1" s="905"/>
      <c r="SON1" s="905"/>
      <c r="SOO1" s="905"/>
      <c r="SOP1" s="905"/>
      <c r="SOQ1" s="905"/>
      <c r="SOR1" s="905"/>
      <c r="SOS1" s="905"/>
      <c r="SOT1" s="905"/>
      <c r="SOU1" s="905"/>
      <c r="SOV1" s="905"/>
      <c r="SOW1" s="905"/>
      <c r="SOX1" s="905"/>
      <c r="SOY1" s="905"/>
      <c r="SOZ1" s="905"/>
      <c r="SPA1" s="905"/>
      <c r="SPB1" s="905"/>
      <c r="SPC1" s="905"/>
      <c r="SPD1" s="905"/>
      <c r="SPE1" s="905"/>
      <c r="SPF1" s="905"/>
      <c r="SPG1" s="905"/>
      <c r="SPH1" s="905"/>
      <c r="SPI1" s="905"/>
      <c r="SPJ1" s="905"/>
      <c r="SPK1" s="905"/>
      <c r="SPL1" s="905"/>
      <c r="SPM1" s="905"/>
      <c r="SPN1" s="905"/>
      <c r="SPO1" s="905"/>
      <c r="SPP1" s="905"/>
      <c r="SPQ1" s="905"/>
      <c r="SPR1" s="905"/>
      <c r="SPS1" s="905"/>
      <c r="SPT1" s="905"/>
      <c r="SPU1" s="905"/>
      <c r="SPV1" s="905"/>
      <c r="SPW1" s="905"/>
      <c r="SPX1" s="905"/>
      <c r="SPY1" s="905"/>
      <c r="SPZ1" s="905"/>
      <c r="SQA1" s="905"/>
      <c r="SQB1" s="905"/>
      <c r="SQC1" s="905"/>
      <c r="SQD1" s="905"/>
      <c r="SQE1" s="905"/>
      <c r="SQF1" s="905"/>
      <c r="SQG1" s="905"/>
      <c r="SQH1" s="905"/>
      <c r="SQI1" s="905"/>
      <c r="SQJ1" s="905"/>
      <c r="SQK1" s="905"/>
      <c r="SQL1" s="905"/>
      <c r="SQM1" s="905"/>
      <c r="SQN1" s="905"/>
      <c r="SQO1" s="905"/>
      <c r="SQP1" s="905"/>
      <c r="SQQ1" s="905"/>
      <c r="SQR1" s="905"/>
      <c r="SQS1" s="905"/>
      <c r="SQT1" s="905"/>
      <c r="SQU1" s="905"/>
      <c r="SQV1" s="905"/>
      <c r="SQW1" s="905"/>
      <c r="SQX1" s="905"/>
      <c r="SQY1" s="905"/>
      <c r="SQZ1" s="905"/>
      <c r="SRA1" s="905"/>
      <c r="SRB1" s="905"/>
      <c r="SRC1" s="905"/>
      <c r="SRD1" s="905"/>
      <c r="SRE1" s="905"/>
      <c r="SRF1" s="905"/>
      <c r="SRG1" s="905"/>
      <c r="SRH1" s="905"/>
      <c r="SRI1" s="905"/>
      <c r="SRJ1" s="905"/>
      <c r="SRK1" s="905"/>
      <c r="SRL1" s="905"/>
      <c r="SRM1" s="905"/>
      <c r="SRN1" s="905"/>
      <c r="SRO1" s="905"/>
      <c r="SRP1" s="905"/>
      <c r="SRQ1" s="905"/>
      <c r="SRR1" s="905"/>
      <c r="SRS1" s="905"/>
      <c r="SRT1" s="905"/>
      <c r="SRU1" s="905"/>
      <c r="SRV1" s="905"/>
      <c r="SRW1" s="905"/>
      <c r="SRX1" s="905"/>
      <c r="SRY1" s="905"/>
      <c r="SRZ1" s="905"/>
      <c r="SSA1" s="905"/>
      <c r="SSB1" s="905"/>
      <c r="SSC1" s="905"/>
      <c r="SSD1" s="905"/>
      <c r="SSE1" s="905"/>
      <c r="SSF1" s="905"/>
      <c r="SSG1" s="905"/>
      <c r="SSH1" s="905"/>
      <c r="SSI1" s="905"/>
      <c r="SSJ1" s="905"/>
      <c r="SSK1" s="905"/>
      <c r="SSL1" s="905"/>
      <c r="SSM1" s="905"/>
      <c r="SSN1" s="905"/>
      <c r="SSO1" s="905"/>
      <c r="SSP1" s="905"/>
      <c r="SSQ1" s="905"/>
      <c r="SSR1" s="905"/>
      <c r="SSS1" s="905"/>
      <c r="SST1" s="905"/>
      <c r="SSU1" s="905"/>
      <c r="SSV1" s="905"/>
      <c r="SSW1" s="905"/>
      <c r="SSX1" s="905"/>
      <c r="SSY1" s="905"/>
      <c r="SSZ1" s="905"/>
      <c r="STA1" s="905"/>
      <c r="STB1" s="905"/>
      <c r="STC1" s="905"/>
      <c r="STD1" s="905"/>
      <c r="STE1" s="905"/>
      <c r="STF1" s="905"/>
      <c r="STG1" s="905"/>
      <c r="STH1" s="905"/>
      <c r="STI1" s="905"/>
      <c r="STJ1" s="905"/>
      <c r="STK1" s="905"/>
      <c r="STL1" s="905"/>
      <c r="STM1" s="905"/>
      <c r="STN1" s="905"/>
      <c r="STO1" s="905"/>
      <c r="STP1" s="905"/>
      <c r="STQ1" s="905"/>
      <c r="STR1" s="905"/>
      <c r="STS1" s="905"/>
      <c r="STT1" s="905"/>
      <c r="STU1" s="905"/>
      <c r="STV1" s="905"/>
      <c r="STW1" s="905"/>
      <c r="STX1" s="905"/>
      <c r="STY1" s="905"/>
      <c r="STZ1" s="905"/>
      <c r="SUA1" s="905"/>
      <c r="SUB1" s="905"/>
      <c r="SUC1" s="905"/>
      <c r="SUD1" s="905"/>
      <c r="SUE1" s="905"/>
      <c r="SUF1" s="905"/>
      <c r="SUG1" s="905"/>
      <c r="SUH1" s="905"/>
      <c r="SUI1" s="905"/>
      <c r="SUJ1" s="905"/>
      <c r="SUK1" s="905"/>
      <c r="SUL1" s="905"/>
      <c r="SUM1" s="905"/>
      <c r="SUN1" s="905"/>
      <c r="SUO1" s="905"/>
      <c r="SUP1" s="905"/>
      <c r="SUQ1" s="905"/>
      <c r="SUR1" s="905"/>
      <c r="SUS1" s="905"/>
      <c r="SUT1" s="905"/>
      <c r="SUU1" s="905"/>
      <c r="SUV1" s="905"/>
      <c r="SUW1" s="905"/>
      <c r="SUX1" s="905"/>
      <c r="SUY1" s="905"/>
      <c r="SUZ1" s="905"/>
      <c r="SVA1" s="905"/>
      <c r="SVB1" s="905"/>
      <c r="SVC1" s="905"/>
      <c r="SVD1" s="905"/>
      <c r="SVE1" s="905"/>
      <c r="SVF1" s="905"/>
      <c r="SVG1" s="905"/>
      <c r="SVH1" s="905"/>
      <c r="SVI1" s="905"/>
      <c r="SVJ1" s="905"/>
      <c r="SVK1" s="905"/>
      <c r="SVL1" s="905"/>
      <c r="SVM1" s="905"/>
      <c r="SVN1" s="905"/>
      <c r="SVO1" s="905"/>
      <c r="SVP1" s="905"/>
      <c r="SVQ1" s="905"/>
      <c r="SVR1" s="905"/>
      <c r="SVS1" s="905"/>
      <c r="SVT1" s="905"/>
      <c r="SVU1" s="905"/>
      <c r="SVV1" s="905"/>
      <c r="SVW1" s="905"/>
      <c r="SVX1" s="905"/>
      <c r="SVY1" s="905"/>
      <c r="SVZ1" s="905"/>
      <c r="SWA1" s="905"/>
      <c r="SWB1" s="905"/>
      <c r="SWC1" s="905"/>
      <c r="SWD1" s="905"/>
      <c r="SWE1" s="905"/>
      <c r="SWF1" s="905"/>
      <c r="SWG1" s="905"/>
      <c r="SWH1" s="905"/>
      <c r="SWI1" s="905"/>
      <c r="SWJ1" s="905"/>
      <c r="SWK1" s="905"/>
      <c r="SWL1" s="905"/>
      <c r="SWM1" s="905"/>
      <c r="SWN1" s="905"/>
      <c r="SWO1" s="905"/>
      <c r="SWP1" s="905"/>
      <c r="SWQ1" s="905"/>
      <c r="SWR1" s="905"/>
      <c r="SWS1" s="905"/>
      <c r="SWT1" s="905"/>
      <c r="SWU1" s="905"/>
      <c r="SWV1" s="905"/>
      <c r="SWW1" s="905"/>
      <c r="SWX1" s="905"/>
      <c r="SWY1" s="905"/>
      <c r="SWZ1" s="905"/>
      <c r="SXA1" s="905"/>
      <c r="SXB1" s="905"/>
      <c r="SXC1" s="905"/>
      <c r="SXD1" s="905"/>
      <c r="SXE1" s="905"/>
      <c r="SXF1" s="905"/>
      <c r="SXG1" s="905"/>
      <c r="SXH1" s="905"/>
      <c r="SXI1" s="905"/>
      <c r="SXJ1" s="905"/>
      <c r="SXK1" s="905"/>
      <c r="SXL1" s="905"/>
      <c r="SXM1" s="905"/>
      <c r="SXN1" s="905"/>
      <c r="SXO1" s="905"/>
      <c r="SXP1" s="905"/>
      <c r="SXQ1" s="905"/>
      <c r="SXR1" s="905"/>
      <c r="SXS1" s="905"/>
      <c r="SXT1" s="905"/>
      <c r="SXU1" s="905"/>
      <c r="SXV1" s="905"/>
      <c r="SXW1" s="905"/>
      <c r="SXX1" s="905"/>
      <c r="SXY1" s="905"/>
      <c r="SXZ1" s="905"/>
      <c r="SYA1" s="905"/>
      <c r="SYB1" s="905"/>
      <c r="SYC1" s="905"/>
      <c r="SYD1" s="905"/>
      <c r="SYE1" s="905"/>
      <c r="SYF1" s="905"/>
      <c r="SYG1" s="905"/>
      <c r="SYH1" s="905"/>
      <c r="SYI1" s="905"/>
      <c r="SYJ1" s="905"/>
      <c r="SYK1" s="905"/>
      <c r="SYL1" s="905"/>
      <c r="SYM1" s="905"/>
      <c r="SYN1" s="905"/>
      <c r="SYO1" s="905"/>
      <c r="SYP1" s="905"/>
      <c r="SYQ1" s="905"/>
      <c r="SYR1" s="905"/>
      <c r="SYS1" s="905"/>
      <c r="SYT1" s="905"/>
      <c r="SYU1" s="905"/>
      <c r="SYV1" s="905"/>
      <c r="SYW1" s="905"/>
      <c r="SYX1" s="905"/>
      <c r="SYY1" s="905"/>
      <c r="SYZ1" s="905"/>
      <c r="SZA1" s="905"/>
      <c r="SZB1" s="905"/>
      <c r="SZC1" s="905"/>
      <c r="SZD1" s="905"/>
      <c r="SZE1" s="905"/>
      <c r="SZF1" s="905"/>
      <c r="SZG1" s="905"/>
      <c r="SZH1" s="905"/>
      <c r="SZI1" s="905"/>
      <c r="SZJ1" s="905"/>
      <c r="SZK1" s="905"/>
      <c r="SZL1" s="905"/>
      <c r="SZM1" s="905"/>
      <c r="SZN1" s="905"/>
      <c r="SZO1" s="905"/>
      <c r="SZP1" s="905"/>
      <c r="SZQ1" s="905"/>
      <c r="SZR1" s="905"/>
      <c r="SZS1" s="905"/>
      <c r="SZT1" s="905"/>
      <c r="SZU1" s="905"/>
      <c r="SZV1" s="905"/>
      <c r="SZW1" s="905"/>
      <c r="SZX1" s="905"/>
      <c r="SZY1" s="905"/>
      <c r="SZZ1" s="905"/>
      <c r="TAA1" s="905"/>
      <c r="TAB1" s="905"/>
      <c r="TAC1" s="905"/>
      <c r="TAD1" s="905"/>
      <c r="TAE1" s="905"/>
      <c r="TAF1" s="905"/>
      <c r="TAG1" s="905"/>
      <c r="TAH1" s="905"/>
      <c r="TAI1" s="905"/>
      <c r="TAJ1" s="905"/>
      <c r="TAK1" s="905"/>
      <c r="TAL1" s="905"/>
      <c r="TAM1" s="905"/>
      <c r="TAN1" s="905"/>
      <c r="TAO1" s="905"/>
      <c r="TAP1" s="905"/>
      <c r="TAQ1" s="905"/>
      <c r="TAR1" s="905"/>
      <c r="TAS1" s="905"/>
      <c r="TAT1" s="905"/>
      <c r="TAU1" s="905"/>
      <c r="TAV1" s="905"/>
      <c r="TAW1" s="905"/>
      <c r="TAX1" s="905"/>
      <c r="TAY1" s="905"/>
      <c r="TAZ1" s="905"/>
      <c r="TBA1" s="905"/>
      <c r="TBB1" s="905"/>
      <c r="TBC1" s="905"/>
      <c r="TBD1" s="905"/>
      <c r="TBE1" s="905"/>
      <c r="TBF1" s="905"/>
      <c r="TBG1" s="905"/>
      <c r="TBH1" s="905"/>
      <c r="TBI1" s="905"/>
      <c r="TBJ1" s="905"/>
      <c r="TBK1" s="905"/>
      <c r="TBL1" s="905"/>
      <c r="TBM1" s="905"/>
      <c r="TBN1" s="905"/>
      <c r="TBO1" s="905"/>
      <c r="TBP1" s="905"/>
      <c r="TBQ1" s="905"/>
      <c r="TBR1" s="905"/>
      <c r="TBS1" s="905"/>
      <c r="TBT1" s="905"/>
      <c r="TBU1" s="905"/>
      <c r="TBV1" s="905"/>
      <c r="TBW1" s="905"/>
      <c r="TBX1" s="905"/>
      <c r="TBY1" s="905"/>
      <c r="TBZ1" s="905"/>
      <c r="TCA1" s="905"/>
      <c r="TCB1" s="905"/>
      <c r="TCC1" s="905"/>
      <c r="TCD1" s="905"/>
      <c r="TCE1" s="905"/>
      <c r="TCF1" s="905"/>
      <c r="TCG1" s="905"/>
      <c r="TCH1" s="905"/>
      <c r="TCI1" s="905"/>
      <c r="TCJ1" s="905"/>
      <c r="TCK1" s="905"/>
      <c r="TCL1" s="905"/>
      <c r="TCM1" s="905"/>
      <c r="TCN1" s="905"/>
      <c r="TCO1" s="905"/>
      <c r="TCP1" s="905"/>
      <c r="TCQ1" s="905"/>
      <c r="TCR1" s="905"/>
      <c r="TCS1" s="905"/>
      <c r="TCT1" s="905"/>
      <c r="TCU1" s="905"/>
      <c r="TCV1" s="905"/>
      <c r="TCW1" s="905"/>
      <c r="TCX1" s="905"/>
      <c r="TCY1" s="905"/>
      <c r="TCZ1" s="905"/>
      <c r="TDA1" s="905"/>
      <c r="TDB1" s="905"/>
      <c r="TDC1" s="905"/>
      <c r="TDD1" s="905"/>
      <c r="TDE1" s="905"/>
      <c r="TDF1" s="905"/>
      <c r="TDG1" s="905"/>
      <c r="TDH1" s="905"/>
      <c r="TDI1" s="905"/>
      <c r="TDJ1" s="905"/>
      <c r="TDK1" s="905"/>
      <c r="TDL1" s="905"/>
      <c r="TDM1" s="905"/>
      <c r="TDN1" s="905"/>
      <c r="TDO1" s="905"/>
      <c r="TDP1" s="905"/>
      <c r="TDQ1" s="905"/>
      <c r="TDR1" s="905"/>
      <c r="TDS1" s="905"/>
      <c r="TDT1" s="905"/>
      <c r="TDU1" s="905"/>
      <c r="TDV1" s="905"/>
      <c r="TDW1" s="905"/>
      <c r="TDX1" s="905"/>
      <c r="TDY1" s="905"/>
      <c r="TDZ1" s="905"/>
      <c r="TEA1" s="905"/>
      <c r="TEB1" s="905"/>
      <c r="TEC1" s="905"/>
      <c r="TED1" s="905"/>
      <c r="TEE1" s="905"/>
      <c r="TEF1" s="905"/>
      <c r="TEG1" s="905"/>
      <c r="TEH1" s="905"/>
      <c r="TEI1" s="905"/>
      <c r="TEJ1" s="905"/>
      <c r="TEK1" s="905"/>
      <c r="TEL1" s="905"/>
      <c r="TEM1" s="905"/>
      <c r="TEN1" s="905"/>
      <c r="TEO1" s="905"/>
      <c r="TEP1" s="905"/>
      <c r="TEQ1" s="905"/>
      <c r="TER1" s="905"/>
      <c r="TES1" s="905"/>
      <c r="TET1" s="905"/>
      <c r="TEU1" s="905"/>
      <c r="TEV1" s="905"/>
      <c r="TEW1" s="905"/>
      <c r="TEX1" s="905"/>
      <c r="TEY1" s="905"/>
      <c r="TEZ1" s="905"/>
      <c r="TFA1" s="905"/>
      <c r="TFB1" s="905"/>
      <c r="TFC1" s="905"/>
      <c r="TFD1" s="905"/>
      <c r="TFE1" s="905"/>
      <c r="TFF1" s="905"/>
      <c r="TFG1" s="905"/>
      <c r="TFH1" s="905"/>
      <c r="TFI1" s="905"/>
      <c r="TFJ1" s="905"/>
      <c r="TFK1" s="905"/>
      <c r="TFL1" s="905"/>
      <c r="TFM1" s="905"/>
      <c r="TFN1" s="905"/>
      <c r="TFO1" s="905"/>
      <c r="TFP1" s="905"/>
      <c r="TFQ1" s="905"/>
      <c r="TFR1" s="905"/>
      <c r="TFS1" s="905"/>
      <c r="TFT1" s="905"/>
      <c r="TFU1" s="905"/>
      <c r="TFV1" s="905"/>
      <c r="TFW1" s="905"/>
      <c r="TFX1" s="905"/>
      <c r="TFY1" s="905"/>
      <c r="TFZ1" s="905"/>
      <c r="TGA1" s="905"/>
      <c r="TGB1" s="905"/>
      <c r="TGC1" s="905"/>
      <c r="TGD1" s="905"/>
      <c r="TGE1" s="905"/>
      <c r="TGF1" s="905"/>
      <c r="TGG1" s="905"/>
      <c r="TGH1" s="905"/>
      <c r="TGI1" s="905"/>
      <c r="TGJ1" s="905"/>
      <c r="TGK1" s="905"/>
      <c r="TGL1" s="905"/>
      <c r="TGM1" s="905"/>
      <c r="TGN1" s="905"/>
      <c r="TGO1" s="905"/>
      <c r="TGP1" s="905"/>
      <c r="TGQ1" s="905"/>
      <c r="TGR1" s="905"/>
      <c r="TGS1" s="905"/>
      <c r="TGT1" s="905"/>
      <c r="TGU1" s="905"/>
      <c r="TGV1" s="905"/>
      <c r="TGW1" s="905"/>
      <c r="TGX1" s="905"/>
      <c r="TGY1" s="905"/>
      <c r="TGZ1" s="905"/>
      <c r="THA1" s="905"/>
      <c r="THB1" s="905"/>
      <c r="THC1" s="905"/>
      <c r="THD1" s="905"/>
      <c r="THE1" s="905"/>
      <c r="THF1" s="905"/>
      <c r="THG1" s="905"/>
      <c r="THH1" s="905"/>
      <c r="THI1" s="905"/>
      <c r="THJ1" s="905"/>
      <c r="THK1" s="905"/>
      <c r="THL1" s="905"/>
      <c r="THM1" s="905"/>
      <c r="THN1" s="905"/>
      <c r="THO1" s="905"/>
      <c r="THP1" s="905"/>
      <c r="THQ1" s="905"/>
      <c r="THR1" s="905"/>
      <c r="THS1" s="905"/>
      <c r="THT1" s="905"/>
      <c r="THU1" s="905"/>
      <c r="THV1" s="905"/>
      <c r="THW1" s="905"/>
      <c r="THX1" s="905"/>
      <c r="THY1" s="905"/>
      <c r="THZ1" s="905"/>
      <c r="TIA1" s="905"/>
      <c r="TIB1" s="905"/>
      <c r="TIC1" s="905"/>
      <c r="TID1" s="905"/>
      <c r="TIE1" s="905"/>
      <c r="TIF1" s="905"/>
      <c r="TIG1" s="905"/>
      <c r="TIH1" s="905"/>
      <c r="TII1" s="905"/>
      <c r="TIJ1" s="905"/>
      <c r="TIK1" s="905"/>
      <c r="TIL1" s="905"/>
      <c r="TIM1" s="905"/>
      <c r="TIN1" s="905"/>
      <c r="TIO1" s="905"/>
      <c r="TIP1" s="905"/>
      <c r="TIQ1" s="905"/>
      <c r="TIR1" s="905"/>
      <c r="TIS1" s="905"/>
      <c r="TIT1" s="905"/>
      <c r="TIU1" s="905"/>
      <c r="TIV1" s="905"/>
      <c r="TIW1" s="905"/>
      <c r="TIX1" s="905"/>
      <c r="TIY1" s="905"/>
      <c r="TIZ1" s="905"/>
      <c r="TJA1" s="905"/>
      <c r="TJB1" s="905"/>
      <c r="TJC1" s="905"/>
      <c r="TJD1" s="905"/>
      <c r="TJE1" s="905"/>
      <c r="TJF1" s="905"/>
      <c r="TJG1" s="905"/>
      <c r="TJH1" s="905"/>
      <c r="TJI1" s="905"/>
      <c r="TJJ1" s="905"/>
      <c r="TJK1" s="905"/>
      <c r="TJL1" s="905"/>
      <c r="TJM1" s="905"/>
      <c r="TJN1" s="905"/>
      <c r="TJO1" s="905"/>
      <c r="TJP1" s="905"/>
      <c r="TJQ1" s="905"/>
      <c r="TJR1" s="905"/>
      <c r="TJS1" s="905"/>
      <c r="TJT1" s="905"/>
      <c r="TJU1" s="905"/>
      <c r="TJV1" s="905"/>
      <c r="TJW1" s="905"/>
      <c r="TJX1" s="905"/>
      <c r="TJY1" s="905"/>
      <c r="TJZ1" s="905"/>
      <c r="TKA1" s="905"/>
      <c r="TKB1" s="905"/>
      <c r="TKC1" s="905"/>
      <c r="TKD1" s="905"/>
      <c r="TKE1" s="905"/>
      <c r="TKF1" s="905"/>
      <c r="TKG1" s="905"/>
      <c r="TKH1" s="905"/>
      <c r="TKI1" s="905"/>
      <c r="TKJ1" s="905"/>
      <c r="TKK1" s="905"/>
      <c r="TKL1" s="905"/>
      <c r="TKM1" s="905"/>
      <c r="TKN1" s="905"/>
      <c r="TKO1" s="905"/>
      <c r="TKP1" s="905"/>
      <c r="TKQ1" s="905"/>
      <c r="TKR1" s="905"/>
      <c r="TKS1" s="905"/>
      <c r="TKT1" s="905"/>
      <c r="TKU1" s="905"/>
      <c r="TKV1" s="905"/>
      <c r="TKW1" s="905"/>
      <c r="TKX1" s="905"/>
      <c r="TKY1" s="905"/>
      <c r="TKZ1" s="905"/>
      <c r="TLA1" s="905"/>
      <c r="TLB1" s="905"/>
      <c r="TLC1" s="905"/>
      <c r="TLD1" s="905"/>
      <c r="TLE1" s="905"/>
      <c r="TLF1" s="905"/>
      <c r="TLG1" s="905"/>
      <c r="TLH1" s="905"/>
      <c r="TLI1" s="905"/>
      <c r="TLJ1" s="905"/>
      <c r="TLK1" s="905"/>
      <c r="TLL1" s="905"/>
      <c r="TLM1" s="905"/>
      <c r="TLN1" s="905"/>
      <c r="TLO1" s="905"/>
      <c r="TLP1" s="905"/>
      <c r="TLQ1" s="905"/>
      <c r="TLR1" s="905"/>
      <c r="TLS1" s="905"/>
      <c r="TLT1" s="905"/>
      <c r="TLU1" s="905"/>
      <c r="TLV1" s="905"/>
      <c r="TLW1" s="905"/>
      <c r="TLX1" s="905"/>
      <c r="TLY1" s="905"/>
      <c r="TLZ1" s="905"/>
      <c r="TMA1" s="905"/>
      <c r="TMB1" s="905"/>
      <c r="TMC1" s="905"/>
      <c r="TMD1" s="905"/>
      <c r="TME1" s="905"/>
      <c r="TMF1" s="905"/>
      <c r="TMG1" s="905"/>
      <c r="TMH1" s="905"/>
      <c r="TMI1" s="905"/>
      <c r="TMJ1" s="905"/>
      <c r="TMK1" s="905"/>
      <c r="TML1" s="905"/>
      <c r="TMM1" s="905"/>
      <c r="TMN1" s="905"/>
      <c r="TMO1" s="905"/>
      <c r="TMP1" s="905"/>
      <c r="TMQ1" s="905"/>
      <c r="TMR1" s="905"/>
      <c r="TMS1" s="905"/>
      <c r="TMT1" s="905"/>
      <c r="TMU1" s="905"/>
      <c r="TMV1" s="905"/>
      <c r="TMW1" s="905"/>
      <c r="TMX1" s="905"/>
      <c r="TMY1" s="905"/>
      <c r="TMZ1" s="905"/>
      <c r="TNA1" s="905"/>
      <c r="TNB1" s="905"/>
      <c r="TNC1" s="905"/>
      <c r="TND1" s="905"/>
      <c r="TNE1" s="905"/>
      <c r="TNF1" s="905"/>
      <c r="TNG1" s="905"/>
      <c r="TNH1" s="905"/>
      <c r="TNI1" s="905"/>
      <c r="TNJ1" s="905"/>
      <c r="TNK1" s="905"/>
      <c r="TNL1" s="905"/>
      <c r="TNM1" s="905"/>
      <c r="TNN1" s="905"/>
      <c r="TNO1" s="905"/>
      <c r="TNP1" s="905"/>
      <c r="TNQ1" s="905"/>
      <c r="TNR1" s="905"/>
      <c r="TNS1" s="905"/>
      <c r="TNT1" s="905"/>
      <c r="TNU1" s="905"/>
      <c r="TNV1" s="905"/>
      <c r="TNW1" s="905"/>
      <c r="TNX1" s="905"/>
      <c r="TNY1" s="905"/>
      <c r="TNZ1" s="905"/>
      <c r="TOA1" s="905"/>
      <c r="TOB1" s="905"/>
      <c r="TOC1" s="905"/>
      <c r="TOD1" s="905"/>
      <c r="TOE1" s="905"/>
      <c r="TOF1" s="905"/>
      <c r="TOG1" s="905"/>
      <c r="TOH1" s="905"/>
      <c r="TOI1" s="905"/>
      <c r="TOJ1" s="905"/>
      <c r="TOK1" s="905"/>
      <c r="TOL1" s="905"/>
      <c r="TOM1" s="905"/>
      <c r="TON1" s="905"/>
      <c r="TOO1" s="905"/>
      <c r="TOP1" s="905"/>
      <c r="TOQ1" s="905"/>
      <c r="TOR1" s="905"/>
      <c r="TOS1" s="905"/>
      <c r="TOT1" s="905"/>
      <c r="TOU1" s="905"/>
      <c r="TOV1" s="905"/>
      <c r="TOW1" s="905"/>
      <c r="TOX1" s="905"/>
      <c r="TOY1" s="905"/>
      <c r="TOZ1" s="905"/>
      <c r="TPA1" s="905"/>
      <c r="TPB1" s="905"/>
      <c r="TPC1" s="905"/>
      <c r="TPD1" s="905"/>
      <c r="TPE1" s="905"/>
      <c r="TPF1" s="905"/>
      <c r="TPG1" s="905"/>
      <c r="TPH1" s="905"/>
      <c r="TPI1" s="905"/>
      <c r="TPJ1" s="905"/>
      <c r="TPK1" s="905"/>
      <c r="TPL1" s="905"/>
      <c r="TPM1" s="905"/>
      <c r="TPN1" s="905"/>
      <c r="TPO1" s="905"/>
      <c r="TPP1" s="905"/>
      <c r="TPQ1" s="905"/>
      <c r="TPR1" s="905"/>
      <c r="TPS1" s="905"/>
      <c r="TPT1" s="905"/>
      <c r="TPU1" s="905"/>
      <c r="TPV1" s="905"/>
      <c r="TPW1" s="905"/>
      <c r="TPX1" s="905"/>
      <c r="TPY1" s="905"/>
      <c r="TPZ1" s="905"/>
      <c r="TQA1" s="905"/>
      <c r="TQB1" s="905"/>
      <c r="TQC1" s="905"/>
      <c r="TQD1" s="905"/>
      <c r="TQE1" s="905"/>
      <c r="TQF1" s="905"/>
      <c r="TQG1" s="905"/>
      <c r="TQH1" s="905"/>
      <c r="TQI1" s="905"/>
      <c r="TQJ1" s="905"/>
      <c r="TQK1" s="905"/>
      <c r="TQL1" s="905"/>
      <c r="TQM1" s="905"/>
      <c r="TQN1" s="905"/>
      <c r="TQO1" s="905"/>
      <c r="TQP1" s="905"/>
      <c r="TQQ1" s="905"/>
      <c r="TQR1" s="905"/>
      <c r="TQS1" s="905"/>
      <c r="TQT1" s="905"/>
      <c r="TQU1" s="905"/>
      <c r="TQV1" s="905"/>
      <c r="TQW1" s="905"/>
      <c r="TQX1" s="905"/>
      <c r="TQY1" s="905"/>
      <c r="TQZ1" s="905"/>
      <c r="TRA1" s="905"/>
      <c r="TRB1" s="905"/>
      <c r="TRC1" s="905"/>
      <c r="TRD1" s="905"/>
      <c r="TRE1" s="905"/>
      <c r="TRF1" s="905"/>
      <c r="TRG1" s="905"/>
      <c r="TRH1" s="905"/>
      <c r="TRI1" s="905"/>
      <c r="TRJ1" s="905"/>
      <c r="TRK1" s="905"/>
      <c r="TRL1" s="905"/>
      <c r="TRM1" s="905"/>
      <c r="TRN1" s="905"/>
      <c r="TRO1" s="905"/>
      <c r="TRP1" s="905"/>
      <c r="TRQ1" s="905"/>
      <c r="TRR1" s="905"/>
      <c r="TRS1" s="905"/>
      <c r="TRT1" s="905"/>
      <c r="TRU1" s="905"/>
      <c r="TRV1" s="905"/>
      <c r="TRW1" s="905"/>
      <c r="TRX1" s="905"/>
      <c r="TRY1" s="905"/>
      <c r="TRZ1" s="905"/>
      <c r="TSA1" s="905"/>
      <c r="TSB1" s="905"/>
      <c r="TSC1" s="905"/>
      <c r="TSD1" s="905"/>
      <c r="TSE1" s="905"/>
      <c r="TSF1" s="905"/>
      <c r="TSG1" s="905"/>
      <c r="TSH1" s="905"/>
      <c r="TSI1" s="905"/>
      <c r="TSJ1" s="905"/>
      <c r="TSK1" s="905"/>
      <c r="TSL1" s="905"/>
      <c r="TSM1" s="905"/>
      <c r="TSN1" s="905"/>
      <c r="TSO1" s="905"/>
      <c r="TSP1" s="905"/>
      <c r="TSQ1" s="905"/>
      <c r="TSR1" s="905"/>
      <c r="TSS1" s="905"/>
      <c r="TST1" s="905"/>
      <c r="TSU1" s="905"/>
      <c r="TSV1" s="905"/>
      <c r="TSW1" s="905"/>
      <c r="TSX1" s="905"/>
      <c r="TSY1" s="905"/>
      <c r="TSZ1" s="905"/>
      <c r="TTA1" s="905"/>
      <c r="TTB1" s="905"/>
      <c r="TTC1" s="905"/>
      <c r="TTD1" s="905"/>
      <c r="TTE1" s="905"/>
      <c r="TTF1" s="905"/>
      <c r="TTG1" s="905"/>
      <c r="TTH1" s="905"/>
      <c r="TTI1" s="905"/>
      <c r="TTJ1" s="905"/>
      <c r="TTK1" s="905"/>
      <c r="TTL1" s="905"/>
      <c r="TTM1" s="905"/>
      <c r="TTN1" s="905"/>
      <c r="TTO1" s="905"/>
      <c r="TTP1" s="905"/>
      <c r="TTQ1" s="905"/>
      <c r="TTR1" s="905"/>
      <c r="TTS1" s="905"/>
      <c r="TTT1" s="905"/>
      <c r="TTU1" s="905"/>
      <c r="TTV1" s="905"/>
      <c r="TTW1" s="905"/>
      <c r="TTX1" s="905"/>
      <c r="TTY1" s="905"/>
      <c r="TTZ1" s="905"/>
      <c r="TUA1" s="905"/>
      <c r="TUB1" s="905"/>
      <c r="TUC1" s="905"/>
      <c r="TUD1" s="905"/>
      <c r="TUE1" s="905"/>
      <c r="TUF1" s="905"/>
      <c r="TUG1" s="905"/>
      <c r="TUH1" s="905"/>
      <c r="TUI1" s="905"/>
      <c r="TUJ1" s="905"/>
      <c r="TUK1" s="905"/>
      <c r="TUL1" s="905"/>
      <c r="TUM1" s="905"/>
      <c r="TUN1" s="905"/>
      <c r="TUO1" s="905"/>
      <c r="TUP1" s="905"/>
      <c r="TUQ1" s="905"/>
      <c r="TUR1" s="905"/>
      <c r="TUS1" s="905"/>
      <c r="TUT1" s="905"/>
      <c r="TUU1" s="905"/>
      <c r="TUV1" s="905"/>
      <c r="TUW1" s="905"/>
      <c r="TUX1" s="905"/>
      <c r="TUY1" s="905"/>
      <c r="TUZ1" s="905"/>
      <c r="TVA1" s="905"/>
      <c r="TVB1" s="905"/>
      <c r="TVC1" s="905"/>
      <c r="TVD1" s="905"/>
      <c r="TVE1" s="905"/>
      <c r="TVF1" s="905"/>
      <c r="TVG1" s="905"/>
      <c r="TVH1" s="905"/>
      <c r="TVI1" s="905"/>
      <c r="TVJ1" s="905"/>
      <c r="TVK1" s="905"/>
      <c r="TVL1" s="905"/>
      <c r="TVM1" s="905"/>
      <c r="TVN1" s="905"/>
      <c r="TVO1" s="905"/>
      <c r="TVP1" s="905"/>
      <c r="TVQ1" s="905"/>
      <c r="TVR1" s="905"/>
      <c r="TVS1" s="905"/>
      <c r="TVT1" s="905"/>
      <c r="TVU1" s="905"/>
      <c r="TVV1" s="905"/>
      <c r="TVW1" s="905"/>
      <c r="TVX1" s="905"/>
      <c r="TVY1" s="905"/>
      <c r="TVZ1" s="905"/>
      <c r="TWA1" s="905"/>
      <c r="TWB1" s="905"/>
      <c r="TWC1" s="905"/>
      <c r="TWD1" s="905"/>
      <c r="TWE1" s="905"/>
      <c r="TWF1" s="905"/>
      <c r="TWG1" s="905"/>
      <c r="TWH1" s="905"/>
      <c r="TWI1" s="905"/>
      <c r="TWJ1" s="905"/>
      <c r="TWK1" s="905"/>
      <c r="TWL1" s="905"/>
      <c r="TWM1" s="905"/>
      <c r="TWN1" s="905"/>
      <c r="TWO1" s="905"/>
      <c r="TWP1" s="905"/>
      <c r="TWQ1" s="905"/>
      <c r="TWR1" s="905"/>
      <c r="TWS1" s="905"/>
      <c r="TWT1" s="905"/>
      <c r="TWU1" s="905"/>
      <c r="TWV1" s="905"/>
      <c r="TWW1" s="905"/>
      <c r="TWX1" s="905"/>
      <c r="TWY1" s="905"/>
      <c r="TWZ1" s="905"/>
      <c r="TXA1" s="905"/>
      <c r="TXB1" s="905"/>
      <c r="TXC1" s="905"/>
      <c r="TXD1" s="905"/>
      <c r="TXE1" s="905"/>
      <c r="TXF1" s="905"/>
      <c r="TXG1" s="905"/>
      <c r="TXH1" s="905"/>
      <c r="TXI1" s="905"/>
      <c r="TXJ1" s="905"/>
      <c r="TXK1" s="905"/>
      <c r="TXL1" s="905"/>
      <c r="TXM1" s="905"/>
      <c r="TXN1" s="905"/>
      <c r="TXO1" s="905"/>
      <c r="TXP1" s="905"/>
      <c r="TXQ1" s="905"/>
      <c r="TXR1" s="905"/>
      <c r="TXS1" s="905"/>
      <c r="TXT1" s="905"/>
      <c r="TXU1" s="905"/>
      <c r="TXV1" s="905"/>
      <c r="TXW1" s="905"/>
      <c r="TXX1" s="905"/>
      <c r="TXY1" s="905"/>
      <c r="TXZ1" s="905"/>
      <c r="TYA1" s="905"/>
      <c r="TYB1" s="905"/>
      <c r="TYC1" s="905"/>
      <c r="TYD1" s="905"/>
      <c r="TYE1" s="905"/>
      <c r="TYF1" s="905"/>
      <c r="TYG1" s="905"/>
      <c r="TYH1" s="905"/>
      <c r="TYI1" s="905"/>
      <c r="TYJ1" s="905"/>
      <c r="TYK1" s="905"/>
      <c r="TYL1" s="905"/>
      <c r="TYM1" s="905"/>
      <c r="TYN1" s="905"/>
      <c r="TYO1" s="905"/>
      <c r="TYP1" s="905"/>
      <c r="TYQ1" s="905"/>
      <c r="TYR1" s="905"/>
      <c r="TYS1" s="905"/>
      <c r="TYT1" s="905"/>
      <c r="TYU1" s="905"/>
      <c r="TYV1" s="905"/>
      <c r="TYW1" s="905"/>
      <c r="TYX1" s="905"/>
      <c r="TYY1" s="905"/>
      <c r="TYZ1" s="905"/>
      <c r="TZA1" s="905"/>
      <c r="TZB1" s="905"/>
      <c r="TZC1" s="905"/>
      <c r="TZD1" s="905"/>
      <c r="TZE1" s="905"/>
      <c r="TZF1" s="905"/>
      <c r="TZG1" s="905"/>
      <c r="TZH1" s="905"/>
      <c r="TZI1" s="905"/>
      <c r="TZJ1" s="905"/>
      <c r="TZK1" s="905"/>
      <c r="TZL1" s="905"/>
      <c r="TZM1" s="905"/>
      <c r="TZN1" s="905"/>
      <c r="TZO1" s="905"/>
      <c r="TZP1" s="905"/>
      <c r="TZQ1" s="905"/>
      <c r="TZR1" s="905"/>
      <c r="TZS1" s="905"/>
      <c r="TZT1" s="905"/>
      <c r="TZU1" s="905"/>
      <c r="TZV1" s="905"/>
      <c r="TZW1" s="905"/>
      <c r="TZX1" s="905"/>
      <c r="TZY1" s="905"/>
      <c r="TZZ1" s="905"/>
      <c r="UAA1" s="905"/>
      <c r="UAB1" s="905"/>
      <c r="UAC1" s="905"/>
      <c r="UAD1" s="905"/>
      <c r="UAE1" s="905"/>
      <c r="UAF1" s="905"/>
      <c r="UAG1" s="905"/>
      <c r="UAH1" s="905"/>
      <c r="UAI1" s="905"/>
      <c r="UAJ1" s="905"/>
      <c r="UAK1" s="905"/>
      <c r="UAL1" s="905"/>
      <c r="UAM1" s="905"/>
      <c r="UAN1" s="905"/>
      <c r="UAO1" s="905"/>
      <c r="UAP1" s="905"/>
      <c r="UAQ1" s="905"/>
      <c r="UAR1" s="905"/>
      <c r="UAS1" s="905"/>
      <c r="UAT1" s="905"/>
      <c r="UAU1" s="905"/>
      <c r="UAV1" s="905"/>
      <c r="UAW1" s="905"/>
      <c r="UAX1" s="905"/>
      <c r="UAY1" s="905"/>
      <c r="UAZ1" s="905"/>
      <c r="UBA1" s="905"/>
      <c r="UBB1" s="905"/>
      <c r="UBC1" s="905"/>
      <c r="UBD1" s="905"/>
      <c r="UBE1" s="905"/>
      <c r="UBF1" s="905"/>
      <c r="UBG1" s="905"/>
      <c r="UBH1" s="905"/>
      <c r="UBI1" s="905"/>
      <c r="UBJ1" s="905"/>
      <c r="UBK1" s="905"/>
      <c r="UBL1" s="905"/>
      <c r="UBM1" s="905"/>
      <c r="UBN1" s="905"/>
      <c r="UBO1" s="905"/>
      <c r="UBP1" s="905"/>
      <c r="UBQ1" s="905"/>
      <c r="UBR1" s="905"/>
      <c r="UBS1" s="905"/>
      <c r="UBT1" s="905"/>
      <c r="UBU1" s="905"/>
      <c r="UBV1" s="905"/>
      <c r="UBW1" s="905"/>
      <c r="UBX1" s="905"/>
      <c r="UBY1" s="905"/>
      <c r="UBZ1" s="905"/>
      <c r="UCA1" s="905"/>
      <c r="UCB1" s="905"/>
      <c r="UCC1" s="905"/>
      <c r="UCD1" s="905"/>
      <c r="UCE1" s="905"/>
      <c r="UCF1" s="905"/>
      <c r="UCG1" s="905"/>
      <c r="UCH1" s="905"/>
      <c r="UCI1" s="905"/>
      <c r="UCJ1" s="905"/>
      <c r="UCK1" s="905"/>
      <c r="UCL1" s="905"/>
      <c r="UCM1" s="905"/>
      <c r="UCN1" s="905"/>
      <c r="UCO1" s="905"/>
      <c r="UCP1" s="905"/>
      <c r="UCQ1" s="905"/>
      <c r="UCR1" s="905"/>
      <c r="UCS1" s="905"/>
      <c r="UCT1" s="905"/>
      <c r="UCU1" s="905"/>
      <c r="UCV1" s="905"/>
      <c r="UCW1" s="905"/>
      <c r="UCX1" s="905"/>
      <c r="UCY1" s="905"/>
      <c r="UCZ1" s="905"/>
      <c r="UDA1" s="905"/>
      <c r="UDB1" s="905"/>
      <c r="UDC1" s="905"/>
      <c r="UDD1" s="905"/>
      <c r="UDE1" s="905"/>
      <c r="UDF1" s="905"/>
      <c r="UDG1" s="905"/>
      <c r="UDH1" s="905"/>
      <c r="UDI1" s="905"/>
      <c r="UDJ1" s="905"/>
      <c r="UDK1" s="905"/>
      <c r="UDL1" s="905"/>
      <c r="UDM1" s="905"/>
      <c r="UDN1" s="905"/>
      <c r="UDO1" s="905"/>
      <c r="UDP1" s="905"/>
      <c r="UDQ1" s="905"/>
      <c r="UDR1" s="905"/>
      <c r="UDS1" s="905"/>
      <c r="UDT1" s="905"/>
      <c r="UDU1" s="905"/>
      <c r="UDV1" s="905"/>
      <c r="UDW1" s="905"/>
      <c r="UDX1" s="905"/>
      <c r="UDY1" s="905"/>
      <c r="UDZ1" s="905"/>
      <c r="UEA1" s="905"/>
      <c r="UEB1" s="905"/>
      <c r="UEC1" s="905"/>
      <c r="UED1" s="905"/>
      <c r="UEE1" s="905"/>
      <c r="UEF1" s="905"/>
      <c r="UEG1" s="905"/>
      <c r="UEH1" s="905"/>
      <c r="UEI1" s="905"/>
      <c r="UEJ1" s="905"/>
      <c r="UEK1" s="905"/>
      <c r="UEL1" s="905"/>
      <c r="UEM1" s="905"/>
      <c r="UEN1" s="905"/>
      <c r="UEO1" s="905"/>
      <c r="UEP1" s="905"/>
      <c r="UEQ1" s="905"/>
      <c r="UER1" s="905"/>
      <c r="UES1" s="905"/>
      <c r="UET1" s="905"/>
      <c r="UEU1" s="905"/>
      <c r="UEV1" s="905"/>
      <c r="UEW1" s="905"/>
      <c r="UEX1" s="905"/>
      <c r="UEY1" s="905"/>
      <c r="UEZ1" s="905"/>
      <c r="UFA1" s="905"/>
      <c r="UFB1" s="905"/>
      <c r="UFC1" s="905"/>
      <c r="UFD1" s="905"/>
      <c r="UFE1" s="905"/>
      <c r="UFF1" s="905"/>
      <c r="UFG1" s="905"/>
      <c r="UFH1" s="905"/>
      <c r="UFI1" s="905"/>
      <c r="UFJ1" s="905"/>
      <c r="UFK1" s="905"/>
      <c r="UFL1" s="905"/>
      <c r="UFM1" s="905"/>
      <c r="UFN1" s="905"/>
      <c r="UFO1" s="905"/>
      <c r="UFP1" s="905"/>
      <c r="UFQ1" s="905"/>
      <c r="UFR1" s="905"/>
      <c r="UFS1" s="905"/>
      <c r="UFT1" s="905"/>
      <c r="UFU1" s="905"/>
      <c r="UFV1" s="905"/>
      <c r="UFW1" s="905"/>
      <c r="UFX1" s="905"/>
      <c r="UFY1" s="905"/>
      <c r="UFZ1" s="905"/>
      <c r="UGA1" s="905"/>
      <c r="UGB1" s="905"/>
      <c r="UGC1" s="905"/>
      <c r="UGD1" s="905"/>
      <c r="UGE1" s="905"/>
      <c r="UGF1" s="905"/>
      <c r="UGG1" s="905"/>
      <c r="UGH1" s="905"/>
      <c r="UGI1" s="905"/>
      <c r="UGJ1" s="905"/>
      <c r="UGK1" s="905"/>
      <c r="UGL1" s="905"/>
      <c r="UGM1" s="905"/>
      <c r="UGN1" s="905"/>
      <c r="UGO1" s="905"/>
      <c r="UGP1" s="905"/>
      <c r="UGQ1" s="905"/>
      <c r="UGR1" s="905"/>
      <c r="UGS1" s="905"/>
      <c r="UGT1" s="905"/>
      <c r="UGU1" s="905"/>
      <c r="UGV1" s="905"/>
      <c r="UGW1" s="905"/>
      <c r="UGX1" s="905"/>
      <c r="UGY1" s="905"/>
      <c r="UGZ1" s="905"/>
      <c r="UHA1" s="905"/>
      <c r="UHB1" s="905"/>
      <c r="UHC1" s="905"/>
      <c r="UHD1" s="905"/>
      <c r="UHE1" s="905"/>
      <c r="UHF1" s="905"/>
      <c r="UHG1" s="905"/>
      <c r="UHH1" s="905"/>
      <c r="UHI1" s="905"/>
      <c r="UHJ1" s="905"/>
      <c r="UHK1" s="905"/>
      <c r="UHL1" s="905"/>
      <c r="UHM1" s="905"/>
      <c r="UHN1" s="905"/>
      <c r="UHO1" s="905"/>
      <c r="UHP1" s="905"/>
      <c r="UHQ1" s="905"/>
      <c r="UHR1" s="905"/>
      <c r="UHS1" s="905"/>
      <c r="UHT1" s="905"/>
      <c r="UHU1" s="905"/>
      <c r="UHV1" s="905"/>
      <c r="UHW1" s="905"/>
      <c r="UHX1" s="905"/>
      <c r="UHY1" s="905"/>
      <c r="UHZ1" s="905"/>
      <c r="UIA1" s="905"/>
      <c r="UIB1" s="905"/>
      <c r="UIC1" s="905"/>
      <c r="UID1" s="905"/>
      <c r="UIE1" s="905"/>
      <c r="UIF1" s="905"/>
      <c r="UIG1" s="905"/>
      <c r="UIH1" s="905"/>
      <c r="UII1" s="905"/>
      <c r="UIJ1" s="905"/>
      <c r="UIK1" s="905"/>
      <c r="UIL1" s="905"/>
      <c r="UIM1" s="905"/>
      <c r="UIN1" s="905"/>
      <c r="UIO1" s="905"/>
      <c r="UIP1" s="905"/>
      <c r="UIQ1" s="905"/>
      <c r="UIR1" s="905"/>
      <c r="UIS1" s="905"/>
      <c r="UIT1" s="905"/>
      <c r="UIU1" s="905"/>
      <c r="UIV1" s="905"/>
      <c r="UIW1" s="905"/>
      <c r="UIX1" s="905"/>
      <c r="UIY1" s="905"/>
      <c r="UIZ1" s="905"/>
      <c r="UJA1" s="905"/>
      <c r="UJB1" s="905"/>
      <c r="UJC1" s="905"/>
      <c r="UJD1" s="905"/>
      <c r="UJE1" s="905"/>
      <c r="UJF1" s="905"/>
      <c r="UJG1" s="905"/>
      <c r="UJH1" s="905"/>
      <c r="UJI1" s="905"/>
      <c r="UJJ1" s="905"/>
      <c r="UJK1" s="905"/>
      <c r="UJL1" s="905"/>
      <c r="UJM1" s="905"/>
      <c r="UJN1" s="905"/>
      <c r="UJO1" s="905"/>
      <c r="UJP1" s="905"/>
      <c r="UJQ1" s="905"/>
      <c r="UJR1" s="905"/>
      <c r="UJS1" s="905"/>
      <c r="UJT1" s="905"/>
      <c r="UJU1" s="905"/>
      <c r="UJV1" s="905"/>
      <c r="UJW1" s="905"/>
      <c r="UJX1" s="905"/>
      <c r="UJY1" s="905"/>
      <c r="UJZ1" s="905"/>
      <c r="UKA1" s="905"/>
      <c r="UKB1" s="905"/>
      <c r="UKC1" s="905"/>
      <c r="UKD1" s="905"/>
      <c r="UKE1" s="905"/>
      <c r="UKF1" s="905"/>
      <c r="UKG1" s="905"/>
      <c r="UKH1" s="905"/>
      <c r="UKI1" s="905"/>
      <c r="UKJ1" s="905"/>
      <c r="UKK1" s="905"/>
      <c r="UKL1" s="905"/>
      <c r="UKM1" s="905"/>
      <c r="UKN1" s="905"/>
      <c r="UKO1" s="905"/>
      <c r="UKP1" s="905"/>
      <c r="UKQ1" s="905"/>
      <c r="UKR1" s="905"/>
      <c r="UKS1" s="905"/>
      <c r="UKT1" s="905"/>
      <c r="UKU1" s="905"/>
      <c r="UKV1" s="905"/>
      <c r="UKW1" s="905"/>
      <c r="UKX1" s="905"/>
      <c r="UKY1" s="905"/>
      <c r="UKZ1" s="905"/>
      <c r="ULA1" s="905"/>
      <c r="ULB1" s="905"/>
      <c r="ULC1" s="905"/>
      <c r="ULD1" s="905"/>
      <c r="ULE1" s="905"/>
      <c r="ULF1" s="905"/>
      <c r="ULG1" s="905"/>
      <c r="ULH1" s="905"/>
      <c r="ULI1" s="905"/>
      <c r="ULJ1" s="905"/>
      <c r="ULK1" s="905"/>
      <c r="ULL1" s="905"/>
      <c r="ULM1" s="905"/>
      <c r="ULN1" s="905"/>
      <c r="ULO1" s="905"/>
      <c r="ULP1" s="905"/>
      <c r="ULQ1" s="905"/>
      <c r="ULR1" s="905"/>
      <c r="ULS1" s="905"/>
      <c r="ULT1" s="905"/>
      <c r="ULU1" s="905"/>
      <c r="ULV1" s="905"/>
      <c r="ULW1" s="905"/>
      <c r="ULX1" s="905"/>
      <c r="ULY1" s="905"/>
      <c r="ULZ1" s="905"/>
      <c r="UMA1" s="905"/>
      <c r="UMB1" s="905"/>
      <c r="UMC1" s="905"/>
      <c r="UMD1" s="905"/>
      <c r="UME1" s="905"/>
      <c r="UMF1" s="905"/>
      <c r="UMG1" s="905"/>
      <c r="UMH1" s="905"/>
      <c r="UMI1" s="905"/>
      <c r="UMJ1" s="905"/>
      <c r="UMK1" s="905"/>
      <c r="UML1" s="905"/>
      <c r="UMM1" s="905"/>
      <c r="UMN1" s="905"/>
      <c r="UMO1" s="905"/>
      <c r="UMP1" s="905"/>
      <c r="UMQ1" s="905"/>
      <c r="UMR1" s="905"/>
      <c r="UMS1" s="905"/>
      <c r="UMT1" s="905"/>
      <c r="UMU1" s="905"/>
      <c r="UMV1" s="905"/>
      <c r="UMW1" s="905"/>
      <c r="UMX1" s="905"/>
      <c r="UMY1" s="905"/>
      <c r="UMZ1" s="905"/>
      <c r="UNA1" s="905"/>
      <c r="UNB1" s="905"/>
      <c r="UNC1" s="905"/>
      <c r="UND1" s="905"/>
      <c r="UNE1" s="905"/>
      <c r="UNF1" s="905"/>
      <c r="UNG1" s="905"/>
      <c r="UNH1" s="905"/>
      <c r="UNI1" s="905"/>
      <c r="UNJ1" s="905"/>
      <c r="UNK1" s="905"/>
      <c r="UNL1" s="905"/>
      <c r="UNM1" s="905"/>
      <c r="UNN1" s="905"/>
      <c r="UNO1" s="905"/>
      <c r="UNP1" s="905"/>
      <c r="UNQ1" s="905"/>
      <c r="UNR1" s="905"/>
      <c r="UNS1" s="905"/>
      <c r="UNT1" s="905"/>
      <c r="UNU1" s="905"/>
      <c r="UNV1" s="905"/>
      <c r="UNW1" s="905"/>
      <c r="UNX1" s="905"/>
      <c r="UNY1" s="905"/>
      <c r="UNZ1" s="905"/>
      <c r="UOA1" s="905"/>
      <c r="UOB1" s="905"/>
      <c r="UOC1" s="905"/>
      <c r="UOD1" s="905"/>
      <c r="UOE1" s="905"/>
      <c r="UOF1" s="905"/>
      <c r="UOG1" s="905"/>
      <c r="UOH1" s="905"/>
      <c r="UOI1" s="905"/>
      <c r="UOJ1" s="905"/>
      <c r="UOK1" s="905"/>
      <c r="UOL1" s="905"/>
      <c r="UOM1" s="905"/>
      <c r="UON1" s="905"/>
      <c r="UOO1" s="905"/>
      <c r="UOP1" s="905"/>
      <c r="UOQ1" s="905"/>
      <c r="UOR1" s="905"/>
      <c r="UOS1" s="905"/>
      <c r="UOT1" s="905"/>
      <c r="UOU1" s="905"/>
      <c r="UOV1" s="905"/>
      <c r="UOW1" s="905"/>
      <c r="UOX1" s="905"/>
      <c r="UOY1" s="905"/>
      <c r="UOZ1" s="905"/>
      <c r="UPA1" s="905"/>
      <c r="UPB1" s="905"/>
      <c r="UPC1" s="905"/>
      <c r="UPD1" s="905"/>
      <c r="UPE1" s="905"/>
      <c r="UPF1" s="905"/>
      <c r="UPG1" s="905"/>
      <c r="UPH1" s="905"/>
      <c r="UPI1" s="905"/>
      <c r="UPJ1" s="905"/>
      <c r="UPK1" s="905"/>
      <c r="UPL1" s="905"/>
      <c r="UPM1" s="905"/>
      <c r="UPN1" s="905"/>
      <c r="UPO1" s="905"/>
      <c r="UPP1" s="905"/>
      <c r="UPQ1" s="905"/>
      <c r="UPR1" s="905"/>
      <c r="UPS1" s="905"/>
      <c r="UPT1" s="905"/>
      <c r="UPU1" s="905"/>
      <c r="UPV1" s="905"/>
      <c r="UPW1" s="905"/>
      <c r="UPX1" s="905"/>
      <c r="UPY1" s="905"/>
      <c r="UPZ1" s="905"/>
      <c r="UQA1" s="905"/>
      <c r="UQB1" s="905"/>
      <c r="UQC1" s="905"/>
      <c r="UQD1" s="905"/>
      <c r="UQE1" s="905"/>
      <c r="UQF1" s="905"/>
      <c r="UQG1" s="905"/>
      <c r="UQH1" s="905"/>
      <c r="UQI1" s="905"/>
      <c r="UQJ1" s="905"/>
      <c r="UQK1" s="905"/>
      <c r="UQL1" s="905"/>
      <c r="UQM1" s="905"/>
      <c r="UQN1" s="905"/>
      <c r="UQO1" s="905"/>
      <c r="UQP1" s="905"/>
      <c r="UQQ1" s="905"/>
      <c r="UQR1" s="905"/>
      <c r="UQS1" s="905"/>
      <c r="UQT1" s="905"/>
      <c r="UQU1" s="905"/>
      <c r="UQV1" s="905"/>
      <c r="UQW1" s="905"/>
      <c r="UQX1" s="905"/>
      <c r="UQY1" s="905"/>
      <c r="UQZ1" s="905"/>
      <c r="URA1" s="905"/>
      <c r="URB1" s="905"/>
      <c r="URC1" s="905"/>
      <c r="URD1" s="905"/>
      <c r="URE1" s="905"/>
      <c r="URF1" s="905"/>
      <c r="URG1" s="905"/>
      <c r="URH1" s="905"/>
      <c r="URI1" s="905"/>
      <c r="URJ1" s="905"/>
      <c r="URK1" s="905"/>
      <c r="URL1" s="905"/>
      <c r="URM1" s="905"/>
      <c r="URN1" s="905"/>
      <c r="URO1" s="905"/>
      <c r="URP1" s="905"/>
      <c r="URQ1" s="905"/>
      <c r="URR1" s="905"/>
      <c r="URS1" s="905"/>
      <c r="URT1" s="905"/>
      <c r="URU1" s="905"/>
      <c r="URV1" s="905"/>
      <c r="URW1" s="905"/>
      <c r="URX1" s="905"/>
      <c r="URY1" s="905"/>
      <c r="URZ1" s="905"/>
      <c r="USA1" s="905"/>
      <c r="USB1" s="905"/>
      <c r="USC1" s="905"/>
      <c r="USD1" s="905"/>
      <c r="USE1" s="905"/>
      <c r="USF1" s="905"/>
      <c r="USG1" s="905"/>
      <c r="USH1" s="905"/>
      <c r="USI1" s="905"/>
      <c r="USJ1" s="905"/>
      <c r="USK1" s="905"/>
      <c r="USL1" s="905"/>
      <c r="USM1" s="905"/>
      <c r="USN1" s="905"/>
      <c r="USO1" s="905"/>
      <c r="USP1" s="905"/>
      <c r="USQ1" s="905"/>
      <c r="USR1" s="905"/>
      <c r="USS1" s="905"/>
      <c r="UST1" s="905"/>
      <c r="USU1" s="905"/>
      <c r="USV1" s="905"/>
      <c r="USW1" s="905"/>
      <c r="USX1" s="905"/>
      <c r="USY1" s="905"/>
      <c r="USZ1" s="905"/>
      <c r="UTA1" s="905"/>
      <c r="UTB1" s="905"/>
      <c r="UTC1" s="905"/>
      <c r="UTD1" s="905"/>
      <c r="UTE1" s="905"/>
      <c r="UTF1" s="905"/>
      <c r="UTG1" s="905"/>
      <c r="UTH1" s="905"/>
      <c r="UTI1" s="905"/>
      <c r="UTJ1" s="905"/>
      <c r="UTK1" s="905"/>
      <c r="UTL1" s="905"/>
      <c r="UTM1" s="905"/>
      <c r="UTN1" s="905"/>
      <c r="UTO1" s="905"/>
      <c r="UTP1" s="905"/>
      <c r="UTQ1" s="905"/>
      <c r="UTR1" s="905"/>
      <c r="UTS1" s="905"/>
      <c r="UTT1" s="905"/>
      <c r="UTU1" s="905"/>
      <c r="UTV1" s="905"/>
      <c r="UTW1" s="905"/>
      <c r="UTX1" s="905"/>
      <c r="UTY1" s="905"/>
      <c r="UTZ1" s="905"/>
      <c r="UUA1" s="905"/>
      <c r="UUB1" s="905"/>
      <c r="UUC1" s="905"/>
      <c r="UUD1" s="905"/>
      <c r="UUE1" s="905"/>
      <c r="UUF1" s="905"/>
      <c r="UUG1" s="905"/>
      <c r="UUH1" s="905"/>
      <c r="UUI1" s="905"/>
      <c r="UUJ1" s="905"/>
      <c r="UUK1" s="905"/>
      <c r="UUL1" s="905"/>
      <c r="UUM1" s="905"/>
      <c r="UUN1" s="905"/>
      <c r="UUO1" s="905"/>
      <c r="UUP1" s="905"/>
      <c r="UUQ1" s="905"/>
      <c r="UUR1" s="905"/>
      <c r="UUS1" s="905"/>
      <c r="UUT1" s="905"/>
      <c r="UUU1" s="905"/>
      <c r="UUV1" s="905"/>
      <c r="UUW1" s="905"/>
      <c r="UUX1" s="905"/>
      <c r="UUY1" s="905"/>
      <c r="UUZ1" s="905"/>
      <c r="UVA1" s="905"/>
      <c r="UVB1" s="905"/>
      <c r="UVC1" s="905"/>
      <c r="UVD1" s="905"/>
      <c r="UVE1" s="905"/>
      <c r="UVF1" s="905"/>
      <c r="UVG1" s="905"/>
      <c r="UVH1" s="905"/>
      <c r="UVI1" s="905"/>
      <c r="UVJ1" s="905"/>
      <c r="UVK1" s="905"/>
      <c r="UVL1" s="905"/>
      <c r="UVM1" s="905"/>
      <c r="UVN1" s="905"/>
      <c r="UVO1" s="905"/>
      <c r="UVP1" s="905"/>
      <c r="UVQ1" s="905"/>
      <c r="UVR1" s="905"/>
      <c r="UVS1" s="905"/>
      <c r="UVT1" s="905"/>
      <c r="UVU1" s="905"/>
      <c r="UVV1" s="905"/>
      <c r="UVW1" s="905"/>
      <c r="UVX1" s="905"/>
      <c r="UVY1" s="905"/>
      <c r="UVZ1" s="905"/>
      <c r="UWA1" s="905"/>
      <c r="UWB1" s="905"/>
      <c r="UWC1" s="905"/>
      <c r="UWD1" s="905"/>
      <c r="UWE1" s="905"/>
      <c r="UWF1" s="905"/>
      <c r="UWG1" s="905"/>
      <c r="UWH1" s="905"/>
      <c r="UWI1" s="905"/>
      <c r="UWJ1" s="905"/>
      <c r="UWK1" s="905"/>
      <c r="UWL1" s="905"/>
      <c r="UWM1" s="905"/>
      <c r="UWN1" s="905"/>
      <c r="UWO1" s="905"/>
      <c r="UWP1" s="905"/>
      <c r="UWQ1" s="905"/>
      <c r="UWR1" s="905"/>
      <c r="UWS1" s="905"/>
      <c r="UWT1" s="905"/>
      <c r="UWU1" s="905"/>
      <c r="UWV1" s="905"/>
      <c r="UWW1" s="905"/>
      <c r="UWX1" s="905"/>
      <c r="UWY1" s="905"/>
      <c r="UWZ1" s="905"/>
      <c r="UXA1" s="905"/>
      <c r="UXB1" s="905"/>
      <c r="UXC1" s="905"/>
      <c r="UXD1" s="905"/>
      <c r="UXE1" s="905"/>
      <c r="UXF1" s="905"/>
      <c r="UXG1" s="905"/>
      <c r="UXH1" s="905"/>
      <c r="UXI1" s="905"/>
      <c r="UXJ1" s="905"/>
      <c r="UXK1" s="905"/>
      <c r="UXL1" s="905"/>
      <c r="UXM1" s="905"/>
      <c r="UXN1" s="905"/>
      <c r="UXO1" s="905"/>
      <c r="UXP1" s="905"/>
      <c r="UXQ1" s="905"/>
      <c r="UXR1" s="905"/>
      <c r="UXS1" s="905"/>
      <c r="UXT1" s="905"/>
      <c r="UXU1" s="905"/>
      <c r="UXV1" s="905"/>
      <c r="UXW1" s="905"/>
      <c r="UXX1" s="905"/>
      <c r="UXY1" s="905"/>
      <c r="UXZ1" s="905"/>
      <c r="UYA1" s="905"/>
      <c r="UYB1" s="905"/>
      <c r="UYC1" s="905"/>
      <c r="UYD1" s="905"/>
      <c r="UYE1" s="905"/>
      <c r="UYF1" s="905"/>
      <c r="UYG1" s="905"/>
      <c r="UYH1" s="905"/>
      <c r="UYI1" s="905"/>
      <c r="UYJ1" s="905"/>
      <c r="UYK1" s="905"/>
      <c r="UYL1" s="905"/>
      <c r="UYM1" s="905"/>
      <c r="UYN1" s="905"/>
      <c r="UYO1" s="905"/>
      <c r="UYP1" s="905"/>
      <c r="UYQ1" s="905"/>
      <c r="UYR1" s="905"/>
      <c r="UYS1" s="905"/>
      <c r="UYT1" s="905"/>
      <c r="UYU1" s="905"/>
      <c r="UYV1" s="905"/>
      <c r="UYW1" s="905"/>
      <c r="UYX1" s="905"/>
      <c r="UYY1" s="905"/>
      <c r="UYZ1" s="905"/>
      <c r="UZA1" s="905"/>
      <c r="UZB1" s="905"/>
      <c r="UZC1" s="905"/>
      <c r="UZD1" s="905"/>
      <c r="UZE1" s="905"/>
      <c r="UZF1" s="905"/>
      <c r="UZG1" s="905"/>
      <c r="UZH1" s="905"/>
      <c r="UZI1" s="905"/>
      <c r="UZJ1" s="905"/>
      <c r="UZK1" s="905"/>
      <c r="UZL1" s="905"/>
      <c r="UZM1" s="905"/>
      <c r="UZN1" s="905"/>
      <c r="UZO1" s="905"/>
      <c r="UZP1" s="905"/>
      <c r="UZQ1" s="905"/>
      <c r="UZR1" s="905"/>
      <c r="UZS1" s="905"/>
      <c r="UZT1" s="905"/>
      <c r="UZU1" s="905"/>
      <c r="UZV1" s="905"/>
      <c r="UZW1" s="905"/>
      <c r="UZX1" s="905"/>
      <c r="UZY1" s="905"/>
      <c r="UZZ1" s="905"/>
      <c r="VAA1" s="905"/>
      <c r="VAB1" s="905"/>
      <c r="VAC1" s="905"/>
      <c r="VAD1" s="905"/>
      <c r="VAE1" s="905"/>
      <c r="VAF1" s="905"/>
      <c r="VAG1" s="905"/>
      <c r="VAH1" s="905"/>
      <c r="VAI1" s="905"/>
      <c r="VAJ1" s="905"/>
      <c r="VAK1" s="905"/>
      <c r="VAL1" s="905"/>
      <c r="VAM1" s="905"/>
      <c r="VAN1" s="905"/>
      <c r="VAO1" s="905"/>
      <c r="VAP1" s="905"/>
      <c r="VAQ1" s="905"/>
      <c r="VAR1" s="905"/>
      <c r="VAS1" s="905"/>
      <c r="VAT1" s="905"/>
      <c r="VAU1" s="905"/>
      <c r="VAV1" s="905"/>
      <c r="VAW1" s="905"/>
      <c r="VAX1" s="905"/>
      <c r="VAY1" s="905"/>
      <c r="VAZ1" s="905"/>
      <c r="VBA1" s="905"/>
      <c r="VBB1" s="905"/>
      <c r="VBC1" s="905"/>
      <c r="VBD1" s="905"/>
      <c r="VBE1" s="905"/>
      <c r="VBF1" s="905"/>
      <c r="VBG1" s="905"/>
      <c r="VBH1" s="905"/>
      <c r="VBI1" s="905"/>
      <c r="VBJ1" s="905"/>
      <c r="VBK1" s="905"/>
      <c r="VBL1" s="905"/>
      <c r="VBM1" s="905"/>
      <c r="VBN1" s="905"/>
      <c r="VBO1" s="905"/>
      <c r="VBP1" s="905"/>
      <c r="VBQ1" s="905"/>
      <c r="VBR1" s="905"/>
      <c r="VBS1" s="905"/>
      <c r="VBT1" s="905"/>
      <c r="VBU1" s="905"/>
      <c r="VBV1" s="905"/>
      <c r="VBW1" s="905"/>
      <c r="VBX1" s="905"/>
      <c r="VBY1" s="905"/>
      <c r="VBZ1" s="905"/>
      <c r="VCA1" s="905"/>
      <c r="VCB1" s="905"/>
      <c r="VCC1" s="905"/>
      <c r="VCD1" s="905"/>
      <c r="VCE1" s="905"/>
      <c r="VCF1" s="905"/>
      <c r="VCG1" s="905"/>
      <c r="VCH1" s="905"/>
      <c r="VCI1" s="905"/>
      <c r="VCJ1" s="905"/>
      <c r="VCK1" s="905"/>
      <c r="VCL1" s="905"/>
      <c r="VCM1" s="905"/>
      <c r="VCN1" s="905"/>
      <c r="VCO1" s="905"/>
      <c r="VCP1" s="905"/>
      <c r="VCQ1" s="905"/>
      <c r="VCR1" s="905"/>
      <c r="VCS1" s="905"/>
      <c r="VCT1" s="905"/>
      <c r="VCU1" s="905"/>
      <c r="VCV1" s="905"/>
      <c r="VCW1" s="905"/>
      <c r="VCX1" s="905"/>
      <c r="VCY1" s="905"/>
      <c r="VCZ1" s="905"/>
      <c r="VDA1" s="905"/>
      <c r="VDB1" s="905"/>
      <c r="VDC1" s="905"/>
      <c r="VDD1" s="905"/>
      <c r="VDE1" s="905"/>
      <c r="VDF1" s="905"/>
      <c r="VDG1" s="905"/>
      <c r="VDH1" s="905"/>
      <c r="VDI1" s="905"/>
      <c r="VDJ1" s="905"/>
      <c r="VDK1" s="905"/>
      <c r="VDL1" s="905"/>
      <c r="VDM1" s="905"/>
      <c r="VDN1" s="905"/>
      <c r="VDO1" s="905"/>
      <c r="VDP1" s="905"/>
      <c r="VDQ1" s="905"/>
      <c r="VDR1" s="905"/>
      <c r="VDS1" s="905"/>
      <c r="VDT1" s="905"/>
      <c r="VDU1" s="905"/>
      <c r="VDV1" s="905"/>
      <c r="VDW1" s="905"/>
      <c r="VDX1" s="905"/>
      <c r="VDY1" s="905"/>
      <c r="VDZ1" s="905"/>
      <c r="VEA1" s="905"/>
      <c r="VEB1" s="905"/>
      <c r="VEC1" s="905"/>
      <c r="VED1" s="905"/>
      <c r="VEE1" s="905"/>
      <c r="VEF1" s="905"/>
      <c r="VEG1" s="905"/>
      <c r="VEH1" s="905"/>
      <c r="VEI1" s="905"/>
      <c r="VEJ1" s="905"/>
      <c r="VEK1" s="905"/>
      <c r="VEL1" s="905"/>
      <c r="VEM1" s="905"/>
      <c r="VEN1" s="905"/>
      <c r="VEO1" s="905"/>
      <c r="VEP1" s="905"/>
      <c r="VEQ1" s="905"/>
      <c r="VER1" s="905"/>
      <c r="VES1" s="905"/>
      <c r="VET1" s="905"/>
      <c r="VEU1" s="905"/>
      <c r="VEV1" s="905"/>
      <c r="VEW1" s="905"/>
      <c r="VEX1" s="905"/>
      <c r="VEY1" s="905"/>
      <c r="VEZ1" s="905"/>
      <c r="VFA1" s="905"/>
      <c r="VFB1" s="905"/>
      <c r="VFC1" s="905"/>
      <c r="VFD1" s="905"/>
      <c r="VFE1" s="905"/>
      <c r="VFF1" s="905"/>
      <c r="VFG1" s="905"/>
      <c r="VFH1" s="905"/>
      <c r="VFI1" s="905"/>
      <c r="VFJ1" s="905"/>
      <c r="VFK1" s="905"/>
      <c r="VFL1" s="905"/>
      <c r="VFM1" s="905"/>
      <c r="VFN1" s="905"/>
      <c r="VFO1" s="905"/>
      <c r="VFP1" s="905"/>
      <c r="VFQ1" s="905"/>
      <c r="VFR1" s="905"/>
      <c r="VFS1" s="905"/>
      <c r="VFT1" s="905"/>
      <c r="VFU1" s="905"/>
      <c r="VFV1" s="905"/>
      <c r="VFW1" s="905"/>
      <c r="VFX1" s="905"/>
      <c r="VFY1" s="905"/>
      <c r="VFZ1" s="905"/>
      <c r="VGA1" s="905"/>
      <c r="VGB1" s="905"/>
      <c r="VGC1" s="905"/>
      <c r="VGD1" s="905"/>
      <c r="VGE1" s="905"/>
      <c r="VGF1" s="905"/>
      <c r="VGG1" s="905"/>
      <c r="VGH1" s="905"/>
      <c r="VGI1" s="905"/>
      <c r="VGJ1" s="905"/>
      <c r="VGK1" s="905"/>
      <c r="VGL1" s="905"/>
      <c r="VGM1" s="905"/>
      <c r="VGN1" s="905"/>
      <c r="VGO1" s="905"/>
      <c r="VGP1" s="905"/>
      <c r="VGQ1" s="905"/>
      <c r="VGR1" s="905"/>
      <c r="VGS1" s="905"/>
      <c r="VGT1" s="905"/>
      <c r="VGU1" s="905"/>
      <c r="VGV1" s="905"/>
      <c r="VGW1" s="905"/>
      <c r="VGX1" s="905"/>
      <c r="VGY1" s="905"/>
      <c r="VGZ1" s="905"/>
      <c r="VHA1" s="905"/>
      <c r="VHB1" s="905"/>
      <c r="VHC1" s="905"/>
      <c r="VHD1" s="905"/>
      <c r="VHE1" s="905"/>
      <c r="VHF1" s="905"/>
      <c r="VHG1" s="905"/>
      <c r="VHH1" s="905"/>
      <c r="VHI1" s="905"/>
      <c r="VHJ1" s="905"/>
      <c r="VHK1" s="905"/>
      <c r="VHL1" s="905"/>
      <c r="VHM1" s="905"/>
      <c r="VHN1" s="905"/>
      <c r="VHO1" s="905"/>
      <c r="VHP1" s="905"/>
      <c r="VHQ1" s="905"/>
      <c r="VHR1" s="905"/>
      <c r="VHS1" s="905"/>
      <c r="VHT1" s="905"/>
      <c r="VHU1" s="905"/>
      <c r="VHV1" s="905"/>
      <c r="VHW1" s="905"/>
      <c r="VHX1" s="905"/>
      <c r="VHY1" s="905"/>
      <c r="VHZ1" s="905"/>
      <c r="VIA1" s="905"/>
      <c r="VIB1" s="905"/>
      <c r="VIC1" s="905"/>
      <c r="VID1" s="905"/>
      <c r="VIE1" s="905"/>
      <c r="VIF1" s="905"/>
      <c r="VIG1" s="905"/>
      <c r="VIH1" s="905"/>
      <c r="VII1" s="905"/>
      <c r="VIJ1" s="905"/>
      <c r="VIK1" s="905"/>
      <c r="VIL1" s="905"/>
      <c r="VIM1" s="905"/>
      <c r="VIN1" s="905"/>
      <c r="VIO1" s="905"/>
      <c r="VIP1" s="905"/>
      <c r="VIQ1" s="905"/>
      <c r="VIR1" s="905"/>
      <c r="VIS1" s="905"/>
      <c r="VIT1" s="905"/>
      <c r="VIU1" s="905"/>
      <c r="VIV1" s="905"/>
      <c r="VIW1" s="905"/>
      <c r="VIX1" s="905"/>
      <c r="VIY1" s="905"/>
      <c r="VIZ1" s="905"/>
      <c r="VJA1" s="905"/>
      <c r="VJB1" s="905"/>
      <c r="VJC1" s="905"/>
      <c r="VJD1" s="905"/>
      <c r="VJE1" s="905"/>
      <c r="VJF1" s="905"/>
      <c r="VJG1" s="905"/>
      <c r="VJH1" s="905"/>
      <c r="VJI1" s="905"/>
      <c r="VJJ1" s="905"/>
      <c r="VJK1" s="905"/>
      <c r="VJL1" s="905"/>
      <c r="VJM1" s="905"/>
      <c r="VJN1" s="905"/>
      <c r="VJO1" s="905"/>
      <c r="VJP1" s="905"/>
      <c r="VJQ1" s="905"/>
      <c r="VJR1" s="905"/>
      <c r="VJS1" s="905"/>
      <c r="VJT1" s="905"/>
      <c r="VJU1" s="905"/>
      <c r="VJV1" s="905"/>
      <c r="VJW1" s="905"/>
      <c r="VJX1" s="905"/>
      <c r="VJY1" s="905"/>
      <c r="VJZ1" s="905"/>
      <c r="VKA1" s="905"/>
      <c r="VKB1" s="905"/>
      <c r="VKC1" s="905"/>
      <c r="VKD1" s="905"/>
      <c r="VKE1" s="905"/>
      <c r="VKF1" s="905"/>
      <c r="VKG1" s="905"/>
      <c r="VKH1" s="905"/>
      <c r="VKI1" s="905"/>
      <c r="VKJ1" s="905"/>
      <c r="VKK1" s="905"/>
      <c r="VKL1" s="905"/>
      <c r="VKM1" s="905"/>
      <c r="VKN1" s="905"/>
      <c r="VKO1" s="905"/>
      <c r="VKP1" s="905"/>
      <c r="VKQ1" s="905"/>
      <c r="VKR1" s="905"/>
      <c r="VKS1" s="905"/>
      <c r="VKT1" s="905"/>
      <c r="VKU1" s="905"/>
      <c r="VKV1" s="905"/>
      <c r="VKW1" s="905"/>
      <c r="VKX1" s="905"/>
      <c r="VKY1" s="905"/>
      <c r="VKZ1" s="905"/>
      <c r="VLA1" s="905"/>
      <c r="VLB1" s="905"/>
      <c r="VLC1" s="905"/>
      <c r="VLD1" s="905"/>
      <c r="VLE1" s="905"/>
      <c r="VLF1" s="905"/>
      <c r="VLG1" s="905"/>
      <c r="VLH1" s="905"/>
      <c r="VLI1" s="905"/>
      <c r="VLJ1" s="905"/>
      <c r="VLK1" s="905"/>
      <c r="VLL1" s="905"/>
      <c r="VLM1" s="905"/>
      <c r="VLN1" s="905"/>
      <c r="VLO1" s="905"/>
      <c r="VLP1" s="905"/>
      <c r="VLQ1" s="905"/>
      <c r="VLR1" s="905"/>
      <c r="VLS1" s="905"/>
      <c r="VLT1" s="905"/>
      <c r="VLU1" s="905"/>
      <c r="VLV1" s="905"/>
      <c r="VLW1" s="905"/>
      <c r="VLX1" s="905"/>
      <c r="VLY1" s="905"/>
      <c r="VLZ1" s="905"/>
      <c r="VMA1" s="905"/>
      <c r="VMB1" s="905"/>
      <c r="VMC1" s="905"/>
      <c r="VMD1" s="905"/>
      <c r="VME1" s="905"/>
      <c r="VMF1" s="905"/>
      <c r="VMG1" s="905"/>
      <c r="VMH1" s="905"/>
      <c r="VMI1" s="905"/>
      <c r="VMJ1" s="905"/>
      <c r="VMK1" s="905"/>
      <c r="VML1" s="905"/>
      <c r="VMM1" s="905"/>
      <c r="VMN1" s="905"/>
      <c r="VMO1" s="905"/>
      <c r="VMP1" s="905"/>
      <c r="VMQ1" s="905"/>
      <c r="VMR1" s="905"/>
      <c r="VMS1" s="905"/>
      <c r="VMT1" s="905"/>
      <c r="VMU1" s="905"/>
      <c r="VMV1" s="905"/>
      <c r="VMW1" s="905"/>
      <c r="VMX1" s="905"/>
      <c r="VMY1" s="905"/>
      <c r="VMZ1" s="905"/>
      <c r="VNA1" s="905"/>
      <c r="VNB1" s="905"/>
      <c r="VNC1" s="905"/>
      <c r="VND1" s="905"/>
      <c r="VNE1" s="905"/>
      <c r="VNF1" s="905"/>
      <c r="VNG1" s="905"/>
      <c r="VNH1" s="905"/>
      <c r="VNI1" s="905"/>
      <c r="VNJ1" s="905"/>
      <c r="VNK1" s="905"/>
      <c r="VNL1" s="905"/>
      <c r="VNM1" s="905"/>
      <c r="VNN1" s="905"/>
      <c r="VNO1" s="905"/>
      <c r="VNP1" s="905"/>
      <c r="VNQ1" s="905"/>
      <c r="VNR1" s="905"/>
      <c r="VNS1" s="905"/>
      <c r="VNT1" s="905"/>
      <c r="VNU1" s="905"/>
      <c r="VNV1" s="905"/>
      <c r="VNW1" s="905"/>
      <c r="VNX1" s="905"/>
      <c r="VNY1" s="905"/>
      <c r="VNZ1" s="905"/>
      <c r="VOA1" s="905"/>
      <c r="VOB1" s="905"/>
      <c r="VOC1" s="905"/>
      <c r="VOD1" s="905"/>
      <c r="VOE1" s="905"/>
      <c r="VOF1" s="905"/>
      <c r="VOG1" s="905"/>
      <c r="VOH1" s="905"/>
      <c r="VOI1" s="905"/>
      <c r="VOJ1" s="905"/>
      <c r="VOK1" s="905"/>
      <c r="VOL1" s="905"/>
      <c r="VOM1" s="905"/>
      <c r="VON1" s="905"/>
      <c r="VOO1" s="905"/>
      <c r="VOP1" s="905"/>
      <c r="VOQ1" s="905"/>
      <c r="VOR1" s="905"/>
      <c r="VOS1" s="905"/>
      <c r="VOT1" s="905"/>
      <c r="VOU1" s="905"/>
      <c r="VOV1" s="905"/>
      <c r="VOW1" s="905"/>
      <c r="VOX1" s="905"/>
      <c r="VOY1" s="905"/>
      <c r="VOZ1" s="905"/>
      <c r="VPA1" s="905"/>
      <c r="VPB1" s="905"/>
      <c r="VPC1" s="905"/>
      <c r="VPD1" s="905"/>
      <c r="VPE1" s="905"/>
      <c r="VPF1" s="905"/>
      <c r="VPG1" s="905"/>
      <c r="VPH1" s="905"/>
      <c r="VPI1" s="905"/>
      <c r="VPJ1" s="905"/>
      <c r="VPK1" s="905"/>
      <c r="VPL1" s="905"/>
      <c r="VPM1" s="905"/>
      <c r="VPN1" s="905"/>
      <c r="VPO1" s="905"/>
      <c r="VPP1" s="905"/>
      <c r="VPQ1" s="905"/>
      <c r="VPR1" s="905"/>
      <c r="VPS1" s="905"/>
      <c r="VPT1" s="905"/>
      <c r="VPU1" s="905"/>
      <c r="VPV1" s="905"/>
      <c r="VPW1" s="905"/>
      <c r="VPX1" s="905"/>
      <c r="VPY1" s="905"/>
      <c r="VPZ1" s="905"/>
      <c r="VQA1" s="905"/>
      <c r="VQB1" s="905"/>
      <c r="VQC1" s="905"/>
      <c r="VQD1" s="905"/>
      <c r="VQE1" s="905"/>
      <c r="VQF1" s="905"/>
      <c r="VQG1" s="905"/>
      <c r="VQH1" s="905"/>
      <c r="VQI1" s="905"/>
      <c r="VQJ1" s="905"/>
      <c r="VQK1" s="905"/>
      <c r="VQL1" s="905"/>
      <c r="VQM1" s="905"/>
      <c r="VQN1" s="905"/>
      <c r="VQO1" s="905"/>
      <c r="VQP1" s="905"/>
      <c r="VQQ1" s="905"/>
      <c r="VQR1" s="905"/>
      <c r="VQS1" s="905"/>
      <c r="VQT1" s="905"/>
      <c r="VQU1" s="905"/>
      <c r="VQV1" s="905"/>
      <c r="VQW1" s="905"/>
      <c r="VQX1" s="905"/>
      <c r="VQY1" s="905"/>
      <c r="VQZ1" s="905"/>
      <c r="VRA1" s="905"/>
      <c r="VRB1" s="905"/>
      <c r="VRC1" s="905"/>
      <c r="VRD1" s="905"/>
      <c r="VRE1" s="905"/>
      <c r="VRF1" s="905"/>
      <c r="VRG1" s="905"/>
      <c r="VRH1" s="905"/>
      <c r="VRI1" s="905"/>
      <c r="VRJ1" s="905"/>
      <c r="VRK1" s="905"/>
      <c r="VRL1" s="905"/>
      <c r="VRM1" s="905"/>
      <c r="VRN1" s="905"/>
      <c r="VRO1" s="905"/>
      <c r="VRP1" s="905"/>
      <c r="VRQ1" s="905"/>
      <c r="VRR1" s="905"/>
      <c r="VRS1" s="905"/>
      <c r="VRT1" s="905"/>
      <c r="VRU1" s="905"/>
      <c r="VRV1" s="905"/>
      <c r="VRW1" s="905"/>
      <c r="VRX1" s="905"/>
      <c r="VRY1" s="905"/>
      <c r="VRZ1" s="905"/>
      <c r="VSA1" s="905"/>
      <c r="VSB1" s="905"/>
      <c r="VSC1" s="905"/>
      <c r="VSD1" s="905"/>
      <c r="VSE1" s="905"/>
      <c r="VSF1" s="905"/>
      <c r="VSG1" s="905"/>
      <c r="VSH1" s="905"/>
      <c r="VSI1" s="905"/>
      <c r="VSJ1" s="905"/>
      <c r="VSK1" s="905"/>
      <c r="VSL1" s="905"/>
      <c r="VSM1" s="905"/>
      <c r="VSN1" s="905"/>
      <c r="VSO1" s="905"/>
      <c r="VSP1" s="905"/>
      <c r="VSQ1" s="905"/>
      <c r="VSR1" s="905"/>
      <c r="VSS1" s="905"/>
      <c r="VST1" s="905"/>
      <c r="VSU1" s="905"/>
      <c r="VSV1" s="905"/>
      <c r="VSW1" s="905"/>
      <c r="VSX1" s="905"/>
      <c r="VSY1" s="905"/>
      <c r="VSZ1" s="905"/>
      <c r="VTA1" s="905"/>
      <c r="VTB1" s="905"/>
      <c r="VTC1" s="905"/>
      <c r="VTD1" s="905"/>
      <c r="VTE1" s="905"/>
      <c r="VTF1" s="905"/>
      <c r="VTG1" s="905"/>
      <c r="VTH1" s="905"/>
      <c r="VTI1" s="905"/>
      <c r="VTJ1" s="905"/>
      <c r="VTK1" s="905"/>
      <c r="VTL1" s="905"/>
      <c r="VTM1" s="905"/>
      <c r="VTN1" s="905"/>
      <c r="VTO1" s="905"/>
      <c r="VTP1" s="905"/>
      <c r="VTQ1" s="905"/>
      <c r="VTR1" s="905"/>
      <c r="VTS1" s="905"/>
      <c r="VTT1" s="905"/>
      <c r="VTU1" s="905"/>
      <c r="VTV1" s="905"/>
      <c r="VTW1" s="905"/>
      <c r="VTX1" s="905"/>
      <c r="VTY1" s="905"/>
      <c r="VTZ1" s="905"/>
      <c r="VUA1" s="905"/>
      <c r="VUB1" s="905"/>
      <c r="VUC1" s="905"/>
      <c r="VUD1" s="905"/>
      <c r="VUE1" s="905"/>
      <c r="VUF1" s="905"/>
      <c r="VUG1" s="905"/>
      <c r="VUH1" s="905"/>
      <c r="VUI1" s="905"/>
      <c r="VUJ1" s="905"/>
      <c r="VUK1" s="905"/>
      <c r="VUL1" s="905"/>
      <c r="VUM1" s="905"/>
      <c r="VUN1" s="905"/>
      <c r="VUO1" s="905"/>
      <c r="VUP1" s="905"/>
      <c r="VUQ1" s="905"/>
      <c r="VUR1" s="905"/>
      <c r="VUS1" s="905"/>
      <c r="VUT1" s="905"/>
      <c r="VUU1" s="905"/>
      <c r="VUV1" s="905"/>
      <c r="VUW1" s="905"/>
      <c r="VUX1" s="905"/>
      <c r="VUY1" s="905"/>
      <c r="VUZ1" s="905"/>
      <c r="VVA1" s="905"/>
      <c r="VVB1" s="905"/>
      <c r="VVC1" s="905"/>
      <c r="VVD1" s="905"/>
      <c r="VVE1" s="905"/>
      <c r="VVF1" s="905"/>
      <c r="VVG1" s="905"/>
      <c r="VVH1" s="905"/>
      <c r="VVI1" s="905"/>
      <c r="VVJ1" s="905"/>
      <c r="VVK1" s="905"/>
      <c r="VVL1" s="905"/>
      <c r="VVM1" s="905"/>
      <c r="VVN1" s="905"/>
      <c r="VVO1" s="905"/>
      <c r="VVP1" s="905"/>
      <c r="VVQ1" s="905"/>
      <c r="VVR1" s="905"/>
      <c r="VVS1" s="905"/>
      <c r="VVT1" s="905"/>
      <c r="VVU1" s="905"/>
      <c r="VVV1" s="905"/>
      <c r="VVW1" s="905"/>
      <c r="VVX1" s="905"/>
      <c r="VVY1" s="905"/>
      <c r="VVZ1" s="905"/>
      <c r="VWA1" s="905"/>
      <c r="VWB1" s="905"/>
      <c r="VWC1" s="905"/>
      <c r="VWD1" s="905"/>
      <c r="VWE1" s="905"/>
      <c r="VWF1" s="905"/>
      <c r="VWG1" s="905"/>
      <c r="VWH1" s="905"/>
      <c r="VWI1" s="905"/>
      <c r="VWJ1" s="905"/>
      <c r="VWK1" s="905"/>
      <c r="VWL1" s="905"/>
      <c r="VWM1" s="905"/>
      <c r="VWN1" s="905"/>
      <c r="VWO1" s="905"/>
      <c r="VWP1" s="905"/>
      <c r="VWQ1" s="905"/>
      <c r="VWR1" s="905"/>
      <c r="VWS1" s="905"/>
      <c r="VWT1" s="905"/>
      <c r="VWU1" s="905"/>
      <c r="VWV1" s="905"/>
      <c r="VWW1" s="905"/>
      <c r="VWX1" s="905"/>
      <c r="VWY1" s="905"/>
      <c r="VWZ1" s="905"/>
      <c r="VXA1" s="905"/>
      <c r="VXB1" s="905"/>
      <c r="VXC1" s="905"/>
      <c r="VXD1" s="905"/>
      <c r="VXE1" s="905"/>
      <c r="VXF1" s="905"/>
      <c r="VXG1" s="905"/>
      <c r="VXH1" s="905"/>
      <c r="VXI1" s="905"/>
      <c r="VXJ1" s="905"/>
      <c r="VXK1" s="905"/>
      <c r="VXL1" s="905"/>
      <c r="VXM1" s="905"/>
      <c r="VXN1" s="905"/>
      <c r="VXO1" s="905"/>
      <c r="VXP1" s="905"/>
      <c r="VXQ1" s="905"/>
      <c r="VXR1" s="905"/>
      <c r="VXS1" s="905"/>
      <c r="VXT1" s="905"/>
      <c r="VXU1" s="905"/>
      <c r="VXV1" s="905"/>
      <c r="VXW1" s="905"/>
      <c r="VXX1" s="905"/>
      <c r="VXY1" s="905"/>
      <c r="VXZ1" s="905"/>
      <c r="VYA1" s="905"/>
      <c r="VYB1" s="905"/>
      <c r="VYC1" s="905"/>
      <c r="VYD1" s="905"/>
      <c r="VYE1" s="905"/>
      <c r="VYF1" s="905"/>
      <c r="VYG1" s="905"/>
      <c r="VYH1" s="905"/>
      <c r="VYI1" s="905"/>
      <c r="VYJ1" s="905"/>
      <c r="VYK1" s="905"/>
      <c r="VYL1" s="905"/>
      <c r="VYM1" s="905"/>
      <c r="VYN1" s="905"/>
      <c r="VYO1" s="905"/>
      <c r="VYP1" s="905"/>
      <c r="VYQ1" s="905"/>
      <c r="VYR1" s="905"/>
      <c r="VYS1" s="905"/>
      <c r="VYT1" s="905"/>
      <c r="VYU1" s="905"/>
      <c r="VYV1" s="905"/>
      <c r="VYW1" s="905"/>
      <c r="VYX1" s="905"/>
      <c r="VYY1" s="905"/>
      <c r="VYZ1" s="905"/>
      <c r="VZA1" s="905"/>
      <c r="VZB1" s="905"/>
      <c r="VZC1" s="905"/>
      <c r="VZD1" s="905"/>
      <c r="VZE1" s="905"/>
      <c r="VZF1" s="905"/>
      <c r="VZG1" s="905"/>
      <c r="VZH1" s="905"/>
      <c r="VZI1" s="905"/>
      <c r="VZJ1" s="905"/>
      <c r="VZK1" s="905"/>
      <c r="VZL1" s="905"/>
      <c r="VZM1" s="905"/>
      <c r="VZN1" s="905"/>
      <c r="VZO1" s="905"/>
      <c r="VZP1" s="905"/>
      <c r="VZQ1" s="905"/>
      <c r="VZR1" s="905"/>
      <c r="VZS1" s="905"/>
      <c r="VZT1" s="905"/>
      <c r="VZU1" s="905"/>
      <c r="VZV1" s="905"/>
      <c r="VZW1" s="905"/>
      <c r="VZX1" s="905"/>
      <c r="VZY1" s="905"/>
      <c r="VZZ1" s="905"/>
      <c r="WAA1" s="905"/>
      <c r="WAB1" s="905"/>
      <c r="WAC1" s="905"/>
      <c r="WAD1" s="905"/>
      <c r="WAE1" s="905"/>
      <c r="WAF1" s="905"/>
      <c r="WAG1" s="905"/>
      <c r="WAH1" s="905"/>
      <c r="WAI1" s="905"/>
      <c r="WAJ1" s="905"/>
      <c r="WAK1" s="905"/>
      <c r="WAL1" s="905"/>
      <c r="WAM1" s="905"/>
      <c r="WAN1" s="905"/>
      <c r="WAO1" s="905"/>
      <c r="WAP1" s="905"/>
      <c r="WAQ1" s="905"/>
      <c r="WAR1" s="905"/>
      <c r="WAS1" s="905"/>
      <c r="WAT1" s="905"/>
      <c r="WAU1" s="905"/>
      <c r="WAV1" s="905"/>
      <c r="WAW1" s="905"/>
      <c r="WAX1" s="905"/>
      <c r="WAY1" s="905"/>
      <c r="WAZ1" s="905"/>
      <c r="WBA1" s="905"/>
      <c r="WBB1" s="905"/>
      <c r="WBC1" s="905"/>
      <c r="WBD1" s="905"/>
      <c r="WBE1" s="905"/>
      <c r="WBF1" s="905"/>
      <c r="WBG1" s="905"/>
      <c r="WBH1" s="905"/>
      <c r="WBI1" s="905"/>
      <c r="WBJ1" s="905"/>
      <c r="WBK1" s="905"/>
      <c r="WBL1" s="905"/>
      <c r="WBM1" s="905"/>
      <c r="WBN1" s="905"/>
      <c r="WBO1" s="905"/>
      <c r="WBP1" s="905"/>
      <c r="WBQ1" s="905"/>
      <c r="WBR1" s="905"/>
      <c r="WBS1" s="905"/>
      <c r="WBT1" s="905"/>
      <c r="WBU1" s="905"/>
      <c r="WBV1" s="905"/>
      <c r="WBW1" s="905"/>
      <c r="WBX1" s="905"/>
      <c r="WBY1" s="905"/>
      <c r="WBZ1" s="905"/>
      <c r="WCA1" s="905"/>
      <c r="WCB1" s="905"/>
      <c r="WCC1" s="905"/>
      <c r="WCD1" s="905"/>
      <c r="WCE1" s="905"/>
      <c r="WCF1" s="905"/>
      <c r="WCG1" s="905"/>
      <c r="WCH1" s="905"/>
      <c r="WCI1" s="905"/>
      <c r="WCJ1" s="905"/>
      <c r="WCK1" s="905"/>
      <c r="WCL1" s="905"/>
      <c r="WCM1" s="905"/>
      <c r="WCN1" s="905"/>
      <c r="WCO1" s="905"/>
      <c r="WCP1" s="905"/>
      <c r="WCQ1" s="905"/>
      <c r="WCR1" s="905"/>
      <c r="WCS1" s="905"/>
      <c r="WCT1" s="905"/>
      <c r="WCU1" s="905"/>
      <c r="WCV1" s="905"/>
      <c r="WCW1" s="905"/>
      <c r="WCX1" s="905"/>
      <c r="WCY1" s="905"/>
      <c r="WCZ1" s="905"/>
      <c r="WDA1" s="905"/>
      <c r="WDB1" s="905"/>
      <c r="WDC1" s="905"/>
      <c r="WDD1" s="905"/>
      <c r="WDE1" s="905"/>
      <c r="WDF1" s="905"/>
      <c r="WDG1" s="905"/>
      <c r="WDH1" s="905"/>
      <c r="WDI1" s="905"/>
      <c r="WDJ1" s="905"/>
      <c r="WDK1" s="905"/>
      <c r="WDL1" s="905"/>
      <c r="WDM1" s="905"/>
      <c r="WDN1" s="905"/>
      <c r="WDO1" s="905"/>
      <c r="WDP1" s="905"/>
      <c r="WDQ1" s="905"/>
      <c r="WDR1" s="905"/>
      <c r="WDS1" s="905"/>
      <c r="WDT1" s="905"/>
      <c r="WDU1" s="905"/>
      <c r="WDV1" s="905"/>
      <c r="WDW1" s="905"/>
      <c r="WDX1" s="905"/>
      <c r="WDY1" s="905"/>
      <c r="WDZ1" s="905"/>
      <c r="WEA1" s="905"/>
      <c r="WEB1" s="905"/>
      <c r="WEC1" s="905"/>
      <c r="WED1" s="905"/>
      <c r="WEE1" s="905"/>
      <c r="WEF1" s="905"/>
      <c r="WEG1" s="905"/>
      <c r="WEH1" s="905"/>
      <c r="WEI1" s="905"/>
      <c r="WEJ1" s="905"/>
      <c r="WEK1" s="905"/>
      <c r="WEL1" s="905"/>
      <c r="WEM1" s="905"/>
      <c r="WEN1" s="905"/>
      <c r="WEO1" s="905"/>
      <c r="WEP1" s="905"/>
      <c r="WEQ1" s="905"/>
      <c r="WER1" s="905"/>
      <c r="WES1" s="905"/>
      <c r="WET1" s="905"/>
      <c r="WEU1" s="905"/>
      <c r="WEV1" s="905"/>
      <c r="WEW1" s="905"/>
      <c r="WEX1" s="905"/>
      <c r="WEY1" s="905"/>
      <c r="WEZ1" s="905"/>
      <c r="WFA1" s="905"/>
      <c r="WFB1" s="905"/>
      <c r="WFC1" s="905"/>
      <c r="WFD1" s="905"/>
      <c r="WFE1" s="905"/>
      <c r="WFF1" s="905"/>
      <c r="WFG1" s="905"/>
      <c r="WFH1" s="905"/>
      <c r="WFI1" s="905"/>
      <c r="WFJ1" s="905"/>
      <c r="WFK1" s="905"/>
      <c r="WFL1" s="905"/>
      <c r="WFM1" s="905"/>
      <c r="WFN1" s="905"/>
      <c r="WFO1" s="905"/>
      <c r="WFP1" s="905"/>
      <c r="WFQ1" s="905"/>
      <c r="WFR1" s="905"/>
      <c r="WFS1" s="905"/>
      <c r="WFT1" s="905"/>
      <c r="WFU1" s="905"/>
      <c r="WFV1" s="905"/>
      <c r="WFW1" s="905"/>
      <c r="WFX1" s="905"/>
      <c r="WFY1" s="905"/>
      <c r="WFZ1" s="905"/>
      <c r="WGA1" s="905"/>
      <c r="WGB1" s="905"/>
      <c r="WGC1" s="905"/>
      <c r="WGD1" s="905"/>
      <c r="WGE1" s="905"/>
      <c r="WGF1" s="905"/>
      <c r="WGG1" s="905"/>
      <c r="WGH1" s="905"/>
      <c r="WGI1" s="905"/>
      <c r="WGJ1" s="905"/>
      <c r="WGK1" s="905"/>
      <c r="WGL1" s="905"/>
      <c r="WGM1" s="905"/>
      <c r="WGN1" s="905"/>
      <c r="WGO1" s="905"/>
      <c r="WGP1" s="905"/>
      <c r="WGQ1" s="905"/>
      <c r="WGR1" s="905"/>
      <c r="WGS1" s="905"/>
      <c r="WGT1" s="905"/>
      <c r="WGU1" s="905"/>
      <c r="WGV1" s="905"/>
      <c r="WGW1" s="905"/>
      <c r="WGX1" s="905"/>
      <c r="WGY1" s="905"/>
      <c r="WGZ1" s="905"/>
      <c r="WHA1" s="905"/>
      <c r="WHB1" s="905"/>
      <c r="WHC1" s="905"/>
      <c r="WHD1" s="905"/>
      <c r="WHE1" s="905"/>
      <c r="WHF1" s="905"/>
      <c r="WHG1" s="905"/>
      <c r="WHH1" s="905"/>
      <c r="WHI1" s="905"/>
      <c r="WHJ1" s="905"/>
      <c r="WHK1" s="905"/>
      <c r="WHL1" s="905"/>
      <c r="WHM1" s="905"/>
      <c r="WHN1" s="905"/>
      <c r="WHO1" s="905"/>
      <c r="WHP1" s="905"/>
      <c r="WHQ1" s="905"/>
      <c r="WHR1" s="905"/>
      <c r="WHS1" s="905"/>
      <c r="WHT1" s="905"/>
      <c r="WHU1" s="905"/>
      <c r="WHV1" s="905"/>
      <c r="WHW1" s="905"/>
      <c r="WHX1" s="905"/>
      <c r="WHY1" s="905"/>
      <c r="WHZ1" s="905"/>
      <c r="WIA1" s="905"/>
      <c r="WIB1" s="905"/>
      <c r="WIC1" s="905"/>
      <c r="WID1" s="905"/>
      <c r="WIE1" s="905"/>
      <c r="WIF1" s="905"/>
      <c r="WIG1" s="905"/>
      <c r="WIH1" s="905"/>
      <c r="WII1" s="905"/>
      <c r="WIJ1" s="905"/>
      <c r="WIK1" s="905"/>
      <c r="WIL1" s="905"/>
      <c r="WIM1" s="905"/>
      <c r="WIN1" s="905"/>
      <c r="WIO1" s="905"/>
      <c r="WIP1" s="905"/>
      <c r="WIQ1" s="905"/>
      <c r="WIR1" s="905"/>
      <c r="WIS1" s="905"/>
      <c r="WIT1" s="905"/>
      <c r="WIU1" s="905"/>
      <c r="WIV1" s="905"/>
      <c r="WIW1" s="905"/>
      <c r="WIX1" s="905"/>
      <c r="WIY1" s="905"/>
      <c r="WIZ1" s="905"/>
      <c r="WJA1" s="905"/>
      <c r="WJB1" s="905"/>
      <c r="WJC1" s="905"/>
      <c r="WJD1" s="905"/>
      <c r="WJE1" s="905"/>
      <c r="WJF1" s="905"/>
      <c r="WJG1" s="905"/>
      <c r="WJH1" s="905"/>
      <c r="WJI1" s="905"/>
      <c r="WJJ1" s="905"/>
      <c r="WJK1" s="905"/>
      <c r="WJL1" s="905"/>
      <c r="WJM1" s="905"/>
      <c r="WJN1" s="905"/>
      <c r="WJO1" s="905"/>
      <c r="WJP1" s="905"/>
      <c r="WJQ1" s="905"/>
      <c r="WJR1" s="905"/>
      <c r="WJS1" s="905"/>
      <c r="WJT1" s="905"/>
      <c r="WJU1" s="905"/>
      <c r="WJV1" s="905"/>
      <c r="WJW1" s="905"/>
      <c r="WJX1" s="905"/>
      <c r="WJY1" s="905"/>
      <c r="WJZ1" s="905"/>
      <c r="WKA1" s="905"/>
      <c r="WKB1" s="905"/>
      <c r="WKC1" s="905"/>
      <c r="WKD1" s="905"/>
      <c r="WKE1" s="905"/>
      <c r="WKF1" s="905"/>
      <c r="WKG1" s="905"/>
      <c r="WKH1" s="905"/>
      <c r="WKI1" s="905"/>
      <c r="WKJ1" s="905"/>
      <c r="WKK1" s="905"/>
      <c r="WKL1" s="905"/>
      <c r="WKM1" s="905"/>
      <c r="WKN1" s="905"/>
      <c r="WKO1" s="905"/>
      <c r="WKP1" s="905"/>
      <c r="WKQ1" s="905"/>
      <c r="WKR1" s="905"/>
      <c r="WKS1" s="905"/>
      <c r="WKT1" s="905"/>
      <c r="WKU1" s="905"/>
      <c r="WKV1" s="905"/>
      <c r="WKW1" s="905"/>
      <c r="WKX1" s="905"/>
      <c r="WKY1" s="905"/>
      <c r="WKZ1" s="905"/>
      <c r="WLA1" s="905"/>
      <c r="WLB1" s="905"/>
      <c r="WLC1" s="905"/>
      <c r="WLD1" s="905"/>
      <c r="WLE1" s="905"/>
      <c r="WLF1" s="905"/>
      <c r="WLG1" s="905"/>
      <c r="WLH1" s="905"/>
      <c r="WLI1" s="905"/>
      <c r="WLJ1" s="905"/>
      <c r="WLK1" s="905"/>
      <c r="WLL1" s="905"/>
      <c r="WLM1" s="905"/>
      <c r="WLN1" s="905"/>
      <c r="WLO1" s="905"/>
      <c r="WLP1" s="905"/>
      <c r="WLQ1" s="905"/>
      <c r="WLR1" s="905"/>
      <c r="WLS1" s="905"/>
      <c r="WLT1" s="905"/>
      <c r="WLU1" s="905"/>
      <c r="WLV1" s="905"/>
      <c r="WLW1" s="905"/>
      <c r="WLX1" s="905"/>
      <c r="WLY1" s="905"/>
      <c r="WLZ1" s="905"/>
      <c r="WMA1" s="905"/>
      <c r="WMB1" s="905"/>
      <c r="WMC1" s="905"/>
      <c r="WMD1" s="905"/>
      <c r="WME1" s="905"/>
      <c r="WMF1" s="905"/>
      <c r="WMG1" s="905"/>
      <c r="WMH1" s="905"/>
      <c r="WMI1" s="905"/>
      <c r="WMJ1" s="905"/>
      <c r="WMK1" s="905"/>
      <c r="WML1" s="905"/>
      <c r="WMM1" s="905"/>
      <c r="WMN1" s="905"/>
      <c r="WMO1" s="905"/>
      <c r="WMP1" s="905"/>
      <c r="WMQ1" s="905"/>
      <c r="WMR1" s="905"/>
      <c r="WMS1" s="905"/>
      <c r="WMT1" s="905"/>
      <c r="WMU1" s="905"/>
      <c r="WMV1" s="905"/>
      <c r="WMW1" s="905"/>
      <c r="WMX1" s="905"/>
      <c r="WMY1" s="905"/>
      <c r="WMZ1" s="905"/>
      <c r="WNA1" s="905"/>
      <c r="WNB1" s="905"/>
      <c r="WNC1" s="905"/>
      <c r="WND1" s="905"/>
      <c r="WNE1" s="905"/>
      <c r="WNF1" s="905"/>
      <c r="WNG1" s="905"/>
      <c r="WNH1" s="905"/>
      <c r="WNI1" s="905"/>
      <c r="WNJ1" s="905"/>
      <c r="WNK1" s="905"/>
      <c r="WNL1" s="905"/>
      <c r="WNM1" s="905"/>
      <c r="WNN1" s="905"/>
      <c r="WNO1" s="905"/>
      <c r="WNP1" s="905"/>
      <c r="WNQ1" s="905"/>
      <c r="WNR1" s="905"/>
      <c r="WNS1" s="905"/>
      <c r="WNT1" s="905"/>
      <c r="WNU1" s="905"/>
      <c r="WNV1" s="905"/>
      <c r="WNW1" s="905"/>
      <c r="WNX1" s="905"/>
      <c r="WNY1" s="905"/>
      <c r="WNZ1" s="905"/>
      <c r="WOA1" s="905"/>
      <c r="WOB1" s="905"/>
      <c r="WOC1" s="905"/>
      <c r="WOD1" s="905"/>
      <c r="WOE1" s="905"/>
      <c r="WOF1" s="905"/>
      <c r="WOG1" s="905"/>
      <c r="WOH1" s="905"/>
      <c r="WOI1" s="905"/>
      <c r="WOJ1" s="905"/>
      <c r="WOK1" s="905"/>
      <c r="WOL1" s="905"/>
      <c r="WOM1" s="905"/>
      <c r="WON1" s="905"/>
      <c r="WOO1" s="905"/>
      <c r="WOP1" s="905"/>
      <c r="WOQ1" s="905"/>
      <c r="WOR1" s="905"/>
      <c r="WOS1" s="905"/>
      <c r="WOT1" s="905"/>
      <c r="WOU1" s="905"/>
      <c r="WOV1" s="905"/>
      <c r="WOW1" s="905"/>
      <c r="WOX1" s="905"/>
      <c r="WOY1" s="905"/>
      <c r="WOZ1" s="905"/>
      <c r="WPA1" s="905"/>
      <c r="WPB1" s="905"/>
      <c r="WPC1" s="905"/>
      <c r="WPD1" s="905"/>
      <c r="WPE1" s="905"/>
      <c r="WPF1" s="905"/>
      <c r="WPG1" s="905"/>
      <c r="WPH1" s="905"/>
      <c r="WPI1" s="905"/>
      <c r="WPJ1" s="905"/>
      <c r="WPK1" s="905"/>
      <c r="WPL1" s="905"/>
      <c r="WPM1" s="905"/>
      <c r="WPN1" s="905"/>
      <c r="WPO1" s="905"/>
      <c r="WPP1" s="905"/>
      <c r="WPQ1" s="905"/>
      <c r="WPR1" s="905"/>
      <c r="WPS1" s="905"/>
      <c r="WPT1" s="905"/>
      <c r="WPU1" s="905"/>
      <c r="WPV1" s="905"/>
      <c r="WPW1" s="905"/>
      <c r="WPX1" s="905"/>
      <c r="WPY1" s="905"/>
      <c r="WPZ1" s="905"/>
      <c r="WQA1" s="905"/>
      <c r="WQB1" s="905"/>
      <c r="WQC1" s="905"/>
      <c r="WQD1" s="905"/>
      <c r="WQE1" s="905"/>
      <c r="WQF1" s="905"/>
      <c r="WQG1" s="905"/>
      <c r="WQH1" s="905"/>
      <c r="WQI1" s="905"/>
      <c r="WQJ1" s="905"/>
      <c r="WQK1" s="905"/>
      <c r="WQL1" s="905"/>
      <c r="WQM1" s="905"/>
      <c r="WQN1" s="905"/>
      <c r="WQO1" s="905"/>
      <c r="WQP1" s="905"/>
      <c r="WQQ1" s="905"/>
      <c r="WQR1" s="905"/>
      <c r="WQS1" s="905"/>
      <c r="WQT1" s="905"/>
      <c r="WQU1" s="905"/>
      <c r="WQV1" s="905"/>
      <c r="WQW1" s="905"/>
      <c r="WQX1" s="905"/>
      <c r="WQY1" s="905"/>
      <c r="WQZ1" s="905"/>
      <c r="WRA1" s="905"/>
      <c r="WRB1" s="905"/>
      <c r="WRC1" s="905"/>
      <c r="WRD1" s="905"/>
      <c r="WRE1" s="905"/>
      <c r="WRF1" s="905"/>
      <c r="WRG1" s="905"/>
      <c r="WRH1" s="905"/>
      <c r="WRI1" s="905"/>
      <c r="WRJ1" s="905"/>
      <c r="WRK1" s="905"/>
      <c r="WRL1" s="905"/>
      <c r="WRM1" s="905"/>
      <c r="WRN1" s="905"/>
      <c r="WRO1" s="905"/>
      <c r="WRP1" s="905"/>
      <c r="WRQ1" s="905"/>
      <c r="WRR1" s="905"/>
      <c r="WRS1" s="905"/>
      <c r="WRT1" s="905"/>
      <c r="WRU1" s="905"/>
      <c r="WRV1" s="905"/>
      <c r="WRW1" s="905"/>
      <c r="WRX1" s="905"/>
      <c r="WRY1" s="905"/>
      <c r="WRZ1" s="905"/>
      <c r="WSA1" s="905"/>
      <c r="WSB1" s="905"/>
      <c r="WSC1" s="905"/>
      <c r="WSD1" s="905"/>
      <c r="WSE1" s="905"/>
      <c r="WSF1" s="905"/>
      <c r="WSG1" s="905"/>
      <c r="WSH1" s="905"/>
      <c r="WSI1" s="905"/>
      <c r="WSJ1" s="905"/>
      <c r="WSK1" s="905"/>
      <c r="WSL1" s="905"/>
      <c r="WSM1" s="905"/>
      <c r="WSN1" s="905"/>
      <c r="WSO1" s="905"/>
      <c r="WSP1" s="905"/>
      <c r="WSQ1" s="905"/>
      <c r="WSR1" s="905"/>
      <c r="WSS1" s="905"/>
      <c r="WST1" s="905"/>
      <c r="WSU1" s="905"/>
      <c r="WSV1" s="905"/>
      <c r="WSW1" s="905"/>
      <c r="WSX1" s="905"/>
      <c r="WSY1" s="905"/>
      <c r="WSZ1" s="905"/>
      <c r="WTA1" s="905"/>
      <c r="WTB1" s="905"/>
      <c r="WTC1" s="905"/>
      <c r="WTD1" s="905"/>
      <c r="WTE1" s="905"/>
      <c r="WTF1" s="905"/>
      <c r="WTG1" s="905"/>
      <c r="WTH1" s="905"/>
      <c r="WTI1" s="905"/>
      <c r="WTJ1" s="905"/>
      <c r="WTK1" s="905"/>
      <c r="WTL1" s="905"/>
      <c r="WTM1" s="905"/>
      <c r="WTN1" s="905"/>
      <c r="WTO1" s="905"/>
      <c r="WTP1" s="905"/>
      <c r="WTQ1" s="905"/>
      <c r="WTR1" s="905"/>
      <c r="WTS1" s="905"/>
      <c r="WTT1" s="905"/>
      <c r="WTU1" s="905"/>
      <c r="WTV1" s="905"/>
      <c r="WTW1" s="905"/>
      <c r="WTX1" s="905"/>
      <c r="WTY1" s="905"/>
      <c r="WTZ1" s="905"/>
      <c r="WUA1" s="905"/>
      <c r="WUB1" s="905"/>
      <c r="WUC1" s="905"/>
      <c r="WUD1" s="905"/>
      <c r="WUE1" s="905"/>
      <c r="WUF1" s="905"/>
      <c r="WUG1" s="905"/>
      <c r="WUH1" s="905"/>
      <c r="WUI1" s="905"/>
      <c r="WUJ1" s="905"/>
      <c r="WUK1" s="905"/>
      <c r="WUL1" s="905"/>
      <c r="WUM1" s="905"/>
      <c r="WUN1" s="905"/>
      <c r="WUO1" s="905"/>
      <c r="WUP1" s="905"/>
      <c r="WUQ1" s="905"/>
      <c r="WUR1" s="905"/>
      <c r="WUS1" s="905"/>
      <c r="WUT1" s="905"/>
      <c r="WUU1" s="905"/>
      <c r="WUV1" s="905"/>
      <c r="WUW1" s="905"/>
      <c r="WUX1" s="905"/>
      <c r="WUY1" s="905"/>
      <c r="WUZ1" s="905"/>
      <c r="WVA1" s="905"/>
      <c r="WVB1" s="905"/>
      <c r="WVC1" s="905"/>
      <c r="WVD1" s="905"/>
      <c r="WVE1" s="905"/>
      <c r="WVF1" s="905"/>
      <c r="WVG1" s="905"/>
      <c r="WVH1" s="905"/>
      <c r="WVI1" s="905"/>
      <c r="WVJ1" s="905"/>
      <c r="WVK1" s="905"/>
      <c r="WVL1" s="905"/>
      <c r="WVM1" s="905"/>
      <c r="WVN1" s="905"/>
      <c r="WVO1" s="905"/>
      <c r="WVP1" s="905"/>
      <c r="WVQ1" s="905"/>
      <c r="WVR1" s="905"/>
      <c r="WVS1" s="905"/>
      <c r="WVT1" s="905"/>
      <c r="WVU1" s="905"/>
      <c r="WVV1" s="905"/>
      <c r="WVW1" s="905"/>
      <c r="WVX1" s="905"/>
      <c r="WVY1" s="905"/>
      <c r="WVZ1" s="905"/>
      <c r="WWA1" s="905"/>
      <c r="WWB1" s="905"/>
      <c r="WWC1" s="905"/>
      <c r="WWD1" s="905"/>
      <c r="WWE1" s="905"/>
      <c r="WWF1" s="905"/>
      <c r="WWG1" s="905"/>
      <c r="WWH1" s="905"/>
      <c r="WWI1" s="905"/>
      <c r="WWJ1" s="905"/>
      <c r="WWK1" s="905"/>
      <c r="WWL1" s="905"/>
      <c r="WWM1" s="905"/>
      <c r="WWN1" s="905"/>
      <c r="WWO1" s="905"/>
      <c r="WWP1" s="905"/>
      <c r="WWQ1" s="905"/>
      <c r="WWR1" s="905"/>
      <c r="WWS1" s="905"/>
      <c r="WWT1" s="905"/>
      <c r="WWU1" s="905"/>
      <c r="WWV1" s="905"/>
      <c r="WWW1" s="905"/>
      <c r="WWX1" s="905"/>
      <c r="WWY1" s="905"/>
      <c r="WWZ1" s="905"/>
      <c r="WXA1" s="905"/>
      <c r="WXB1" s="905"/>
      <c r="WXC1" s="905"/>
      <c r="WXD1" s="905"/>
      <c r="WXE1" s="905"/>
      <c r="WXF1" s="905"/>
      <c r="WXG1" s="905"/>
      <c r="WXH1" s="905"/>
      <c r="WXI1" s="905"/>
      <c r="WXJ1" s="905"/>
      <c r="WXK1" s="905"/>
      <c r="WXL1" s="905"/>
      <c r="WXM1" s="905"/>
      <c r="WXN1" s="905"/>
      <c r="WXO1" s="905"/>
      <c r="WXP1" s="905"/>
      <c r="WXQ1" s="905"/>
      <c r="WXR1" s="905"/>
      <c r="WXS1" s="905"/>
      <c r="WXT1" s="905"/>
      <c r="WXU1" s="905"/>
      <c r="WXV1" s="905"/>
      <c r="WXW1" s="905"/>
      <c r="WXX1" s="905"/>
      <c r="WXY1" s="905"/>
      <c r="WXZ1" s="905"/>
      <c r="WYA1" s="905"/>
      <c r="WYB1" s="905"/>
      <c r="WYC1" s="905"/>
      <c r="WYD1" s="905"/>
      <c r="WYE1" s="905"/>
      <c r="WYF1" s="905"/>
      <c r="WYG1" s="905"/>
      <c r="WYH1" s="905"/>
      <c r="WYI1" s="905"/>
      <c r="WYJ1" s="905"/>
      <c r="WYK1" s="905"/>
      <c r="WYL1" s="905"/>
      <c r="WYM1" s="905"/>
      <c r="WYN1" s="905"/>
      <c r="WYO1" s="905"/>
      <c r="WYP1" s="905"/>
      <c r="WYQ1" s="905"/>
      <c r="WYR1" s="905"/>
      <c r="WYS1" s="905"/>
      <c r="WYT1" s="905"/>
      <c r="WYU1" s="905"/>
      <c r="WYV1" s="905"/>
      <c r="WYW1" s="905"/>
      <c r="WYX1" s="905"/>
      <c r="WYY1" s="905"/>
      <c r="WYZ1" s="905"/>
      <c r="WZA1" s="905"/>
      <c r="WZB1" s="905"/>
      <c r="WZC1" s="905"/>
      <c r="WZD1" s="905"/>
      <c r="WZE1" s="905"/>
      <c r="WZF1" s="905"/>
      <c r="WZG1" s="905"/>
      <c r="WZH1" s="905"/>
      <c r="WZI1" s="905"/>
      <c r="WZJ1" s="905"/>
      <c r="WZK1" s="905"/>
      <c r="WZL1" s="905"/>
      <c r="WZM1" s="905"/>
      <c r="WZN1" s="905"/>
      <c r="WZO1" s="905"/>
      <c r="WZP1" s="905"/>
      <c r="WZQ1" s="905"/>
      <c r="WZR1" s="905"/>
      <c r="WZS1" s="905"/>
      <c r="WZT1" s="905"/>
      <c r="WZU1" s="905"/>
      <c r="WZV1" s="905"/>
      <c r="WZW1" s="905"/>
      <c r="WZX1" s="905"/>
      <c r="WZY1" s="905"/>
      <c r="WZZ1" s="905"/>
      <c r="XAA1" s="905"/>
      <c r="XAB1" s="905"/>
      <c r="XAC1" s="905"/>
      <c r="XAD1" s="905"/>
      <c r="XAE1" s="905"/>
      <c r="XAF1" s="905"/>
      <c r="XAG1" s="905"/>
      <c r="XAH1" s="905"/>
      <c r="XAI1" s="905"/>
      <c r="XAJ1" s="905"/>
      <c r="XAK1" s="905"/>
      <c r="XAL1" s="905"/>
      <c r="XAM1" s="905"/>
      <c r="XAN1" s="905"/>
      <c r="XAO1" s="905"/>
      <c r="XAP1" s="905"/>
      <c r="XAQ1" s="905"/>
      <c r="XAR1" s="905"/>
      <c r="XAS1" s="905"/>
      <c r="XAT1" s="905"/>
      <c r="XAU1" s="905"/>
      <c r="XAV1" s="905"/>
      <c r="XAW1" s="905"/>
      <c r="XAX1" s="905"/>
      <c r="XAY1" s="905"/>
      <c r="XAZ1" s="905"/>
      <c r="XBA1" s="905"/>
      <c r="XBB1" s="905"/>
      <c r="XBC1" s="905"/>
      <c r="XBD1" s="905"/>
      <c r="XBE1" s="905"/>
      <c r="XBF1" s="905"/>
      <c r="XBG1" s="905"/>
      <c r="XBH1" s="905"/>
      <c r="XBI1" s="905"/>
      <c r="XBJ1" s="905"/>
      <c r="XBK1" s="905"/>
      <c r="XBL1" s="905"/>
      <c r="XBM1" s="905"/>
      <c r="XBN1" s="905"/>
      <c r="XBO1" s="905"/>
      <c r="XBP1" s="905"/>
      <c r="XBQ1" s="905"/>
      <c r="XBR1" s="905"/>
      <c r="XBS1" s="905"/>
      <c r="XBT1" s="905"/>
      <c r="XBU1" s="905"/>
      <c r="XBV1" s="905"/>
      <c r="XBW1" s="905"/>
      <c r="XBX1" s="905"/>
      <c r="XBY1" s="905"/>
      <c r="XBZ1" s="905"/>
      <c r="XCA1" s="905"/>
      <c r="XCB1" s="905"/>
      <c r="XCC1" s="905"/>
      <c r="XCD1" s="905"/>
      <c r="XCE1" s="905"/>
      <c r="XCF1" s="905"/>
      <c r="XCG1" s="905"/>
      <c r="XCH1" s="905"/>
      <c r="XCI1" s="905"/>
      <c r="XCJ1" s="905"/>
      <c r="XCK1" s="905"/>
      <c r="XCL1" s="905"/>
      <c r="XCM1" s="905"/>
      <c r="XCN1" s="905"/>
      <c r="XCO1" s="905"/>
      <c r="XCP1" s="905"/>
      <c r="XCQ1" s="905"/>
      <c r="XCR1" s="905"/>
      <c r="XCS1" s="905"/>
      <c r="XCT1" s="905"/>
      <c r="XCU1" s="905"/>
      <c r="XCV1" s="905"/>
      <c r="XCW1" s="905"/>
      <c r="XCX1" s="905"/>
      <c r="XCY1" s="905"/>
      <c r="XCZ1" s="905"/>
      <c r="XDA1" s="905"/>
      <c r="XDB1" s="905"/>
      <c r="XDC1" s="905"/>
      <c r="XDD1" s="905"/>
      <c r="XDE1" s="905"/>
      <c r="XDF1" s="905"/>
      <c r="XDG1" s="905"/>
      <c r="XDH1" s="905"/>
      <c r="XDI1" s="905"/>
      <c r="XDJ1" s="905"/>
      <c r="XDK1" s="905"/>
      <c r="XDL1" s="905"/>
      <c r="XDM1" s="905"/>
      <c r="XDN1" s="905"/>
      <c r="XDO1" s="905"/>
      <c r="XDP1" s="905"/>
      <c r="XDQ1" s="905"/>
      <c r="XDR1" s="905"/>
      <c r="XDS1" s="905"/>
      <c r="XDT1" s="905"/>
      <c r="XDU1" s="905"/>
      <c r="XDV1" s="905"/>
      <c r="XDW1" s="905"/>
      <c r="XDX1" s="905"/>
      <c r="XDY1" s="905"/>
      <c r="XDZ1" s="905"/>
      <c r="XEA1" s="905"/>
      <c r="XEB1" s="905"/>
      <c r="XEC1" s="905"/>
      <c r="XED1" s="905"/>
      <c r="XEE1" s="905"/>
      <c r="XEF1" s="905"/>
      <c r="XEG1" s="905"/>
      <c r="XEH1" s="905"/>
      <c r="XEI1" s="905"/>
      <c r="XEJ1" s="905"/>
      <c r="XEK1" s="905"/>
      <c r="XEL1" s="905"/>
      <c r="XEM1" s="905"/>
      <c r="XEN1" s="905"/>
      <c r="XEO1" s="905"/>
      <c r="XEP1" s="905"/>
      <c r="XEQ1" s="905"/>
      <c r="XER1" s="905"/>
      <c r="XES1" s="905"/>
      <c r="XET1" s="905"/>
      <c r="XEU1" s="905"/>
      <c r="XEV1" s="905"/>
      <c r="XEW1" s="905"/>
      <c r="XEX1" s="905"/>
      <c r="XEY1" s="905"/>
      <c r="XEZ1" s="905"/>
      <c r="XFA1" s="905"/>
      <c r="XFB1" s="905"/>
      <c r="XFC1" s="905"/>
    </row>
    <row r="2" spans="1:16383" ht="34.5" customHeight="1" thickTop="1" x14ac:dyDescent="0.3">
      <c r="A2" s="1041" t="s">
        <v>60</v>
      </c>
      <c r="B2" s="1041"/>
      <c r="C2" s="1041"/>
      <c r="D2" s="1041"/>
      <c r="E2" s="1041"/>
      <c r="F2" s="1041"/>
      <c r="G2" s="1041"/>
      <c r="H2" s="1041"/>
      <c r="I2" s="1041"/>
      <c r="AE2" s="12"/>
      <c r="AF2" s="12"/>
      <c r="AG2" s="12"/>
      <c r="AH2" s="12"/>
      <c r="AI2" s="12"/>
      <c r="AJ2" s="12"/>
      <c r="AK2" s="12"/>
      <c r="AL2" s="12"/>
      <c r="AM2" s="12"/>
      <c r="AN2" s="12"/>
      <c r="AO2" s="12"/>
      <c r="AP2" s="12"/>
      <c r="AQ2" s="12"/>
      <c r="AR2" s="13"/>
      <c r="AS2" s="13"/>
      <c r="AT2" s="12"/>
      <c r="AU2" s="13"/>
      <c r="AV2" s="13"/>
      <c r="AW2" s="12"/>
      <c r="AX2" s="13"/>
      <c r="AY2" s="13"/>
      <c r="AZ2" s="12"/>
      <c r="BA2" s="13"/>
      <c r="BB2" s="13"/>
      <c r="BC2" s="12"/>
      <c r="BD2" s="13"/>
      <c r="BE2" s="13"/>
      <c r="BF2" s="12"/>
      <c r="BG2" s="13"/>
      <c r="BH2" s="13"/>
      <c r="BI2" s="12"/>
      <c r="BJ2" s="13"/>
      <c r="BK2" s="13"/>
      <c r="BL2" s="12"/>
      <c r="BM2" s="13"/>
      <c r="BN2" s="13"/>
      <c r="BO2" s="13"/>
      <c r="BP2" s="13"/>
      <c r="BQ2" s="13"/>
      <c r="BR2" s="13"/>
      <c r="BS2" s="13"/>
      <c r="BT2" s="13"/>
      <c r="BU2" s="13"/>
      <c r="BV2" s="13"/>
      <c r="BW2" s="13"/>
      <c r="BX2" s="12"/>
      <c r="BY2" s="13"/>
      <c r="CG2" s="12"/>
      <c r="CI2" s="12"/>
      <c r="CK2" s="12"/>
      <c r="CL2" s="12"/>
      <c r="CN2" s="12"/>
      <c r="CO2" s="12"/>
      <c r="CP2" s="12"/>
      <c r="CR2" s="12"/>
      <c r="CT2" s="12"/>
      <c r="CU2" s="12"/>
      <c r="CV2" s="12"/>
      <c r="CW2" s="12"/>
      <c r="CX2" s="12"/>
      <c r="CY2" s="12"/>
      <c r="CZ2" s="12"/>
      <c r="DA2" s="12"/>
      <c r="DB2" s="12"/>
      <c r="DC2" s="12"/>
      <c r="DD2" s="12"/>
      <c r="DF2" s="12"/>
      <c r="DH2" s="12"/>
      <c r="DK2" s="12"/>
      <c r="DL2" s="12"/>
      <c r="DN2" s="12"/>
      <c r="DO2" s="12"/>
      <c r="DQ2" s="12"/>
      <c r="DS2" s="12"/>
      <c r="DU2" s="12"/>
      <c r="DV2" s="12"/>
      <c r="DX2" s="12"/>
      <c r="DY2" s="12"/>
      <c r="DZ2" s="12"/>
      <c r="EB2" s="12"/>
      <c r="ED2" s="12"/>
      <c r="EE2" s="12"/>
      <c r="EG2" s="12"/>
    </row>
    <row r="3" spans="1:16383" ht="36.75" customHeight="1" x14ac:dyDescent="0.35">
      <c r="A3" s="773"/>
      <c r="B3" s="230"/>
      <c r="C3" s="230"/>
      <c r="D3" s="230"/>
      <c r="E3" s="230"/>
      <c r="F3" s="936" t="s">
        <v>62</v>
      </c>
      <c r="G3" s="1100"/>
      <c r="H3" s="1100"/>
      <c r="I3" s="777"/>
      <c r="AE3" s="12"/>
      <c r="AF3" s="12"/>
      <c r="AG3" s="12"/>
      <c r="AH3" s="12"/>
      <c r="AI3" s="12"/>
      <c r="AJ3" s="12"/>
      <c r="AK3" s="12"/>
      <c r="AL3" s="12"/>
      <c r="AM3" s="12"/>
      <c r="AN3" s="12"/>
      <c r="AO3" s="12"/>
      <c r="AP3" s="12"/>
      <c r="AQ3" s="12"/>
      <c r="AR3" s="13"/>
      <c r="AS3" s="13"/>
      <c r="AT3" s="12"/>
      <c r="AU3" s="13"/>
      <c r="AV3" s="13"/>
      <c r="AW3" s="12"/>
      <c r="AX3" s="13"/>
      <c r="AY3" s="13"/>
      <c r="AZ3" s="12"/>
      <c r="BA3" s="13"/>
      <c r="BB3" s="13"/>
      <c r="BC3" s="12"/>
      <c r="BD3" s="13"/>
      <c r="BE3" s="13"/>
      <c r="BF3" s="12"/>
      <c r="BG3" s="13"/>
      <c r="BH3" s="13"/>
      <c r="BI3" s="12"/>
      <c r="BJ3" s="13"/>
      <c r="BK3" s="13"/>
      <c r="BL3" s="12"/>
      <c r="BM3" s="13"/>
      <c r="BN3" s="13"/>
      <c r="BO3" s="13"/>
      <c r="BP3" s="13"/>
      <c r="BQ3" s="13"/>
      <c r="BR3" s="13"/>
      <c r="BS3" s="13"/>
      <c r="BT3" s="13"/>
      <c r="BU3" s="13"/>
      <c r="BV3" s="13"/>
      <c r="BW3" s="13"/>
      <c r="BX3" s="12"/>
      <c r="BY3" s="13"/>
      <c r="BZ3" s="12"/>
      <c r="CG3" s="12"/>
      <c r="CI3" s="12"/>
      <c r="CK3" s="12"/>
      <c r="CL3" s="12"/>
      <c r="CN3" s="12"/>
      <c r="CO3" s="12"/>
      <c r="CP3" s="12"/>
      <c r="CR3" s="12"/>
      <c r="CT3" s="12"/>
      <c r="CU3" s="12"/>
      <c r="CV3" s="12"/>
      <c r="CW3" s="12"/>
      <c r="CX3" s="12"/>
      <c r="CY3" s="12"/>
      <c r="CZ3" s="12"/>
      <c r="DA3" s="12"/>
      <c r="DB3" s="12"/>
      <c r="DC3" s="12"/>
      <c r="DD3" s="12"/>
      <c r="DF3" s="12"/>
      <c r="DH3" s="12"/>
      <c r="DK3" s="12"/>
      <c r="DL3" s="12"/>
      <c r="DN3" s="12"/>
      <c r="DO3" s="12"/>
      <c r="DQ3" s="12"/>
      <c r="DS3" s="12"/>
      <c r="DU3" s="12"/>
      <c r="DV3" s="12"/>
      <c r="DX3" s="12"/>
      <c r="DY3" s="12"/>
      <c r="DZ3" s="12"/>
      <c r="EB3" s="12"/>
      <c r="ED3" s="12"/>
      <c r="EE3" s="12"/>
      <c r="EG3" s="12"/>
    </row>
    <row r="4" spans="1:16383" s="68" customFormat="1" ht="28.9" customHeight="1" thickBot="1" x14ac:dyDescent="0.35">
      <c r="A4" s="78" t="s">
        <v>452</v>
      </c>
      <c r="G4" s="150"/>
      <c r="H4" s="150"/>
      <c r="I4" s="96"/>
      <c r="J4" s="96"/>
      <c r="K4" s="96"/>
      <c r="L4" s="96"/>
      <c r="M4" s="96"/>
      <c r="N4" s="96"/>
      <c r="O4" s="96"/>
      <c r="P4" s="96"/>
      <c r="Q4" s="96"/>
      <c r="R4" s="96"/>
      <c r="S4" s="96"/>
      <c r="T4" s="96"/>
      <c r="U4" s="96"/>
      <c r="V4" s="96"/>
      <c r="W4" s="96"/>
      <c r="X4" s="96"/>
      <c r="Y4" s="96"/>
      <c r="Z4" s="96"/>
      <c r="AA4" s="96"/>
      <c r="AB4" s="96"/>
      <c r="AC4" s="96"/>
      <c r="AD4" s="96"/>
      <c r="AR4" s="97"/>
      <c r="AS4" s="97"/>
      <c r="AU4" s="97"/>
      <c r="AV4" s="97"/>
      <c r="AX4" s="97"/>
      <c r="AY4" s="97"/>
      <c r="BA4" s="97"/>
      <c r="BB4" s="97"/>
      <c r="BD4" s="97"/>
      <c r="BE4" s="97"/>
      <c r="BG4" s="97"/>
      <c r="BH4" s="97"/>
      <c r="BJ4" s="97"/>
      <c r="BK4" s="97"/>
      <c r="BM4" s="97"/>
      <c r="BN4" s="97"/>
      <c r="BO4" s="97"/>
      <c r="BP4" s="97"/>
      <c r="BQ4" s="97"/>
      <c r="BR4" s="97"/>
      <c r="BS4" s="97"/>
      <c r="BT4" s="97"/>
      <c r="BU4" s="97"/>
      <c r="BV4" s="97"/>
      <c r="BW4" s="97"/>
      <c r="BY4" s="97"/>
      <c r="ET4" s="96"/>
      <c r="EU4" s="96"/>
      <c r="EV4" s="96"/>
    </row>
    <row r="5" spans="1:16383" ht="42.75" customHeight="1" x14ac:dyDescent="0.3">
      <c r="A5" s="79"/>
      <c r="B5" s="1129" t="s">
        <v>453</v>
      </c>
      <c r="C5" s="1113"/>
      <c r="D5" s="1137" t="s">
        <v>625</v>
      </c>
      <c r="E5" s="1138"/>
      <c r="F5" s="1139"/>
      <c r="G5" s="1110" t="s">
        <v>454</v>
      </c>
      <c r="H5" s="1111"/>
      <c r="I5" s="1112"/>
      <c r="J5" s="793"/>
      <c r="K5" s="793"/>
      <c r="L5" s="793"/>
      <c r="M5" s="793"/>
      <c r="N5" s="793"/>
      <c r="O5" s="793"/>
      <c r="P5" s="793"/>
      <c r="Q5" s="793"/>
      <c r="R5" s="793"/>
      <c r="S5" s="793"/>
      <c r="T5" s="793"/>
      <c r="U5" s="793"/>
      <c r="V5" s="793"/>
      <c r="W5" s="793"/>
      <c r="X5" s="793"/>
      <c r="Y5" s="793"/>
      <c r="Z5" s="793"/>
      <c r="AA5" s="793"/>
      <c r="AB5" s="793"/>
      <c r="AC5" s="793"/>
      <c r="AE5" s="12"/>
      <c r="AF5" s="12"/>
      <c r="AG5" s="12"/>
      <c r="AH5" s="12"/>
      <c r="AI5" s="12"/>
      <c r="AJ5" s="12"/>
      <c r="AK5" s="12"/>
      <c r="AL5" s="12"/>
      <c r="AM5" s="12"/>
      <c r="AN5" s="12"/>
      <c r="AO5" s="12"/>
      <c r="AP5" s="12"/>
      <c r="AQ5" s="12"/>
      <c r="AR5" s="13"/>
      <c r="AS5" s="13"/>
      <c r="AT5" s="12"/>
      <c r="AU5" s="13"/>
      <c r="AV5" s="13"/>
      <c r="AW5" s="12"/>
      <c r="AX5" s="13"/>
      <c r="AY5" s="13"/>
      <c r="AZ5" s="12"/>
      <c r="BA5" s="13"/>
      <c r="BB5" s="13"/>
      <c r="BC5" s="12"/>
      <c r="BD5" s="13"/>
      <c r="BE5" s="13"/>
      <c r="BF5" s="12"/>
      <c r="BG5" s="13"/>
      <c r="BH5" s="13"/>
      <c r="BI5" s="12"/>
      <c r="BJ5" s="13"/>
      <c r="BK5" s="13"/>
      <c r="BL5" s="12"/>
      <c r="BM5" s="13"/>
      <c r="BN5" s="13"/>
      <c r="BO5" s="13"/>
      <c r="BP5" s="13"/>
      <c r="BQ5" s="13"/>
      <c r="BR5" s="13"/>
      <c r="BS5" s="13"/>
      <c r="BT5" s="13"/>
      <c r="BU5" s="13"/>
      <c r="BV5" s="13"/>
      <c r="BW5" s="13"/>
      <c r="BX5" s="12"/>
      <c r="BY5" s="13"/>
      <c r="BZ5" s="12"/>
      <c r="CG5" s="12"/>
      <c r="CI5" s="12"/>
      <c r="CK5" s="12"/>
      <c r="CL5" s="12"/>
      <c r="CN5" s="12"/>
      <c r="CO5" s="12"/>
      <c r="CP5" s="12"/>
      <c r="CR5" s="12"/>
      <c r="CT5" s="12"/>
      <c r="CU5" s="12"/>
      <c r="CV5" s="12"/>
      <c r="CW5" s="12"/>
      <c r="CX5" s="12"/>
      <c r="CY5" s="12"/>
      <c r="CZ5" s="12"/>
      <c r="DA5" s="12"/>
      <c r="DB5" s="12"/>
      <c r="DC5" s="12"/>
      <c r="DD5" s="12"/>
      <c r="DF5" s="12"/>
      <c r="DH5" s="12"/>
      <c r="DK5" s="12"/>
      <c r="DL5" s="12"/>
      <c r="DN5" s="12"/>
      <c r="DO5" s="12"/>
      <c r="DQ5" s="12"/>
      <c r="DS5" s="12"/>
      <c r="DU5" s="12"/>
      <c r="DV5" s="12"/>
      <c r="DX5" s="12"/>
      <c r="DY5" s="12"/>
      <c r="DZ5" s="12"/>
      <c r="EB5" s="12"/>
      <c r="ED5" s="12"/>
      <c r="EE5" s="12"/>
      <c r="EG5" s="12"/>
    </row>
    <row r="6" spans="1:16383" s="46" customFormat="1" ht="76.5" customHeight="1" x14ac:dyDescent="0.35">
      <c r="A6" s="488"/>
      <c r="B6" s="1113" t="s">
        <v>455</v>
      </c>
      <c r="C6" s="1114"/>
      <c r="D6" s="497" t="s">
        <v>456</v>
      </c>
      <c r="E6" s="498" t="s">
        <v>457</v>
      </c>
      <c r="F6" s="499" t="s">
        <v>458</v>
      </c>
      <c r="G6" s="500" t="s">
        <v>235</v>
      </c>
      <c r="H6" s="500" t="s">
        <v>459</v>
      </c>
      <c r="I6" s="500" t="s">
        <v>460</v>
      </c>
      <c r="J6" s="489"/>
      <c r="K6" s="489"/>
      <c r="L6" s="489"/>
      <c r="M6" s="489"/>
      <c r="N6" s="489"/>
      <c r="O6" s="489"/>
      <c r="P6" s="489"/>
      <c r="Q6" s="489"/>
      <c r="R6" s="489"/>
      <c r="S6" s="489"/>
      <c r="T6" s="489"/>
      <c r="U6" s="489"/>
      <c r="V6" s="489"/>
      <c r="W6" s="489"/>
      <c r="X6" s="489"/>
      <c r="Y6" s="489"/>
      <c r="Z6" s="489"/>
      <c r="AA6" s="489"/>
      <c r="AB6" s="489"/>
      <c r="AC6" s="489"/>
      <c r="AD6" s="490"/>
      <c r="AR6" s="389"/>
      <c r="AS6" s="389"/>
      <c r="AU6" s="389"/>
      <c r="AV6" s="389"/>
      <c r="AX6" s="389"/>
      <c r="AY6" s="389"/>
      <c r="BA6" s="389"/>
      <c r="BB6" s="389"/>
      <c r="BD6" s="389"/>
      <c r="BE6" s="389"/>
      <c r="BG6" s="389"/>
      <c r="BH6" s="389"/>
      <c r="BJ6" s="389"/>
      <c r="BK6" s="389"/>
      <c r="BM6" s="389"/>
      <c r="BN6" s="389"/>
      <c r="BO6" s="389"/>
      <c r="BP6" s="389"/>
      <c r="BQ6" s="389"/>
      <c r="BR6" s="389"/>
      <c r="BS6" s="389"/>
      <c r="BT6" s="389"/>
      <c r="BU6" s="389"/>
      <c r="BV6" s="389"/>
      <c r="BW6" s="389"/>
      <c r="BY6" s="389"/>
      <c r="ET6" s="490"/>
      <c r="EU6" s="490"/>
      <c r="EV6" s="490"/>
    </row>
    <row r="7" spans="1:16383" s="46" customFormat="1" ht="76.5" customHeight="1" x14ac:dyDescent="0.35">
      <c r="A7" s="463" t="s">
        <v>88</v>
      </c>
      <c r="B7" s="1115" t="str">
        <f>IF(ISBLANK('2. Wafer Tracking'!C16),"",IF(AND('2. Wafer Tracking'!C16='Drop-down'!A55),'Facility&amp;Emissions Info'!C28,0)+IF(AND('2. Wafer Tracking'!C16='Drop-down'!A56),'Facility&amp;Emissions Info'!C76,0)+IF(AND('2. Wafer Tracking'!C16='Drop-down'!A57),'Facility&amp;Emissions Info'!C123,0))</f>
        <v/>
      </c>
      <c r="C7" s="1116"/>
      <c r="D7" s="493" t="str">
        <f>IF(ISBLANK(B199),"",B199)</f>
        <v/>
      </c>
      <c r="E7" s="494" t="str">
        <f>IF(ISBLANK(C199),"",C199)</f>
        <v/>
      </c>
      <c r="F7" s="495" t="str">
        <f>IF(ISBLANK(D199),"",D199)</f>
        <v/>
      </c>
      <c r="G7" s="496" t="str">
        <f>IF(OR(D7="",B7=""),"",(D7/B7)*10^9)</f>
        <v/>
      </c>
      <c r="H7" s="496" t="str">
        <f>IF(OR(E7="",B7=""),"",(E7/B7)*10^9)</f>
        <v/>
      </c>
      <c r="I7" s="496" t="str">
        <f>IF(OR(G7="",H7=""),"",G7+H7)</f>
        <v/>
      </c>
      <c r="J7" s="491"/>
      <c r="K7" s="491"/>
      <c r="L7" s="491"/>
      <c r="M7" s="491"/>
      <c r="N7" s="491"/>
      <c r="O7" s="491"/>
      <c r="P7" s="491"/>
      <c r="Q7" s="491"/>
      <c r="R7" s="491"/>
      <c r="S7" s="491"/>
      <c r="T7" s="491"/>
      <c r="U7" s="491"/>
      <c r="V7" s="491"/>
      <c r="W7" s="491"/>
      <c r="X7" s="491"/>
      <c r="Y7" s="491"/>
      <c r="Z7" s="491"/>
      <c r="AA7" s="491"/>
      <c r="AB7" s="491"/>
      <c r="AC7" s="491"/>
      <c r="AD7" s="490"/>
      <c r="AR7" s="389"/>
      <c r="AS7" s="389"/>
      <c r="AU7" s="389"/>
      <c r="AV7" s="389"/>
      <c r="AX7" s="389"/>
      <c r="AY7" s="389"/>
      <c r="BA7" s="389"/>
      <c r="BB7" s="389"/>
      <c r="BD7" s="389"/>
      <c r="BE7" s="389"/>
      <c r="BG7" s="389"/>
      <c r="BH7" s="389"/>
      <c r="BJ7" s="389"/>
      <c r="BK7" s="389"/>
      <c r="BM7" s="389"/>
      <c r="BN7" s="389"/>
      <c r="BO7" s="389"/>
      <c r="BP7" s="389"/>
      <c r="BQ7" s="389"/>
      <c r="BR7" s="389"/>
      <c r="BS7" s="389"/>
      <c r="BT7" s="389"/>
      <c r="BU7" s="389"/>
      <c r="BV7" s="389"/>
      <c r="BW7" s="389"/>
      <c r="BY7" s="389"/>
      <c r="ET7" s="490"/>
      <c r="EU7" s="490"/>
      <c r="EV7" s="490"/>
    </row>
    <row r="8" spans="1:16383" s="46" customFormat="1" ht="76.5" customHeight="1" x14ac:dyDescent="0.35">
      <c r="A8" s="463" t="s">
        <v>89</v>
      </c>
      <c r="B8" s="1115" t="str">
        <f>IF(ISBLANK('2. Wafer Tracking'!C17),"",IF(AND('2. Wafer Tracking'!C17='Drop-down'!A55),'Facility&amp;Emissions Info'!C37,0)+IF(AND('2. Wafer Tracking'!C17='Drop-down'!A56),'Facility&amp;Emissions Info'!C85,0)+IF(AND('2. Wafer Tracking'!C17='Drop-down'!A57),'Facility&amp;Emissions Info'!C132,0))</f>
        <v/>
      </c>
      <c r="C8" s="1116"/>
      <c r="D8" s="493" t="str">
        <f t="shared" ref="D8:E10" si="0">IF(ISBLANK(B200), "", B200)</f>
        <v/>
      </c>
      <c r="E8" s="494" t="str">
        <f t="shared" si="0"/>
        <v/>
      </c>
      <c r="F8" s="495" t="str">
        <f>IF(ISBLANK(D200),"",D200)</f>
        <v/>
      </c>
      <c r="G8" s="496" t="str">
        <f>IF(OR(D8="",B8=""),"",(D8/B8)*10^9)</f>
        <v/>
      </c>
      <c r="H8" s="496" t="str">
        <f>IF(OR(E8="",B8=""),"",(E8/B8)*10^9)</f>
        <v/>
      </c>
      <c r="I8" s="496" t="str">
        <f>IF(OR(G8="",H8=""),"",G8+H8)</f>
        <v/>
      </c>
      <c r="J8" s="491"/>
      <c r="K8" s="491"/>
      <c r="L8" s="491"/>
      <c r="M8" s="491"/>
      <c r="N8" s="491"/>
      <c r="O8" s="491"/>
      <c r="P8" s="491"/>
      <c r="Q8" s="491"/>
      <c r="R8" s="491"/>
      <c r="S8" s="491"/>
      <c r="T8" s="491"/>
      <c r="U8" s="491"/>
      <c r="V8" s="491"/>
      <c r="W8" s="491"/>
      <c r="X8" s="491"/>
      <c r="Y8" s="491"/>
      <c r="Z8" s="491"/>
      <c r="AA8" s="491"/>
      <c r="AB8" s="491"/>
      <c r="AC8" s="491"/>
      <c r="AD8" s="490"/>
      <c r="AR8" s="389"/>
      <c r="AS8" s="389"/>
      <c r="AU8" s="389"/>
      <c r="AV8" s="389"/>
      <c r="AX8" s="389"/>
      <c r="AY8" s="389"/>
      <c r="BA8" s="389"/>
      <c r="BB8" s="389"/>
      <c r="BD8" s="389"/>
      <c r="BE8" s="389"/>
      <c r="BG8" s="389"/>
      <c r="BH8" s="389"/>
      <c r="BJ8" s="389"/>
      <c r="BK8" s="389"/>
      <c r="BM8" s="389"/>
      <c r="BN8" s="389"/>
      <c r="BO8" s="389"/>
      <c r="BP8" s="389"/>
      <c r="BQ8" s="389"/>
      <c r="BR8" s="389"/>
      <c r="BS8" s="389"/>
      <c r="BT8" s="389"/>
      <c r="BU8" s="389"/>
      <c r="BV8" s="389"/>
      <c r="BW8" s="389"/>
      <c r="BY8" s="389"/>
      <c r="ET8" s="490"/>
      <c r="EU8" s="490"/>
      <c r="EV8" s="490"/>
    </row>
    <row r="9" spans="1:16383" s="46" customFormat="1" ht="76.5" customHeight="1" x14ac:dyDescent="0.35">
      <c r="A9" s="463" t="s">
        <v>90</v>
      </c>
      <c r="B9" s="1115" t="str">
        <f>IF(ISBLANK('2. Wafer Tracking'!C18),"",IF(AND('2. Wafer Tracking'!C18='Drop-down'!A55),'Facility&amp;Emissions Info'!C46,0)+IF(AND('2. Wafer Tracking'!C18='Drop-down'!A56),'Facility&amp;Emissions Info'!C94,0)+IF(AND('2. Wafer Tracking'!C18='Drop-down'!A57),'Facility&amp;Emissions Info'!C141,0))</f>
        <v/>
      </c>
      <c r="C9" s="1116"/>
      <c r="D9" s="493" t="str">
        <f t="shared" si="0"/>
        <v/>
      </c>
      <c r="E9" s="494" t="str">
        <f t="shared" si="0"/>
        <v/>
      </c>
      <c r="F9" s="495" t="str">
        <f>IF(ISBLANK(D201),"",D201)</f>
        <v/>
      </c>
      <c r="G9" s="496" t="str">
        <f>IF(OR(D9="",B9=""),"",(D9/B9)*10^9)</f>
        <v/>
      </c>
      <c r="H9" s="496" t="str">
        <f>IF(OR(E9="",B9=""),"",(E9/B9)*10^9)</f>
        <v/>
      </c>
      <c r="I9" s="496" t="str">
        <f>IF(OR(G9="",H9=""),"",G9+H9)</f>
        <v/>
      </c>
      <c r="J9" s="491"/>
      <c r="K9" s="491"/>
      <c r="L9" s="491"/>
      <c r="M9" s="491"/>
      <c r="N9" s="491"/>
      <c r="O9" s="491"/>
      <c r="P9" s="491"/>
      <c r="Q9" s="491"/>
      <c r="R9" s="491"/>
      <c r="S9" s="491"/>
      <c r="T9" s="491"/>
      <c r="U9" s="491"/>
      <c r="V9" s="491"/>
      <c r="W9" s="491"/>
      <c r="X9" s="491"/>
      <c r="Y9" s="491"/>
      <c r="Z9" s="491"/>
      <c r="AA9" s="491"/>
      <c r="AB9" s="491"/>
      <c r="AC9" s="491"/>
      <c r="AD9" s="490"/>
      <c r="AR9" s="389"/>
      <c r="AS9" s="389"/>
      <c r="AU9" s="389"/>
      <c r="AV9" s="389"/>
      <c r="AX9" s="389"/>
      <c r="AY9" s="389"/>
      <c r="BA9" s="389"/>
      <c r="BB9" s="389"/>
      <c r="BD9" s="389"/>
      <c r="BE9" s="389"/>
      <c r="BG9" s="389"/>
      <c r="BH9" s="389"/>
      <c r="BJ9" s="389"/>
      <c r="BK9" s="389"/>
      <c r="BM9" s="389"/>
      <c r="BN9" s="389"/>
      <c r="BO9" s="389"/>
      <c r="BP9" s="389"/>
      <c r="BQ9" s="389"/>
      <c r="BR9" s="389"/>
      <c r="BS9" s="389"/>
      <c r="BT9" s="389"/>
      <c r="BU9" s="389"/>
      <c r="BV9" s="389"/>
      <c r="BW9" s="389"/>
      <c r="BY9" s="389"/>
      <c r="ET9" s="490"/>
      <c r="EU9" s="490"/>
      <c r="EV9" s="490"/>
    </row>
    <row r="10" spans="1:16383" s="46" customFormat="1" ht="76.5" customHeight="1" x14ac:dyDescent="0.35">
      <c r="A10" s="463" t="s">
        <v>91</v>
      </c>
      <c r="B10" s="1115" t="str">
        <f>IF(ISBLANK('2. Wafer Tracking'!C19),"",IF(AND('2. Wafer Tracking'!C19='Drop-down'!A55),'Facility&amp;Emissions Info'!C55,0)+IF(AND('2. Wafer Tracking'!C19='Drop-down'!A56),'Facility&amp;Emissions Info'!C103,0)+IF(AND('2. Wafer Tracking'!C19='Drop-down'!A57),'Facility&amp;Emissions Info'!C150,0))</f>
        <v/>
      </c>
      <c r="C10" s="1116"/>
      <c r="D10" s="493" t="str">
        <f t="shared" si="0"/>
        <v/>
      </c>
      <c r="E10" s="494" t="str">
        <f t="shared" si="0"/>
        <v/>
      </c>
      <c r="F10" s="495" t="str">
        <f>IF(ISBLANK(D202),"",D202)</f>
        <v/>
      </c>
      <c r="G10" s="496" t="str">
        <f>IF(OR(D10="",B10=""),"",(D10/B10)*10^9)</f>
        <v/>
      </c>
      <c r="H10" s="496" t="str">
        <f>IF(OR(E10="",B10=""),"",(E10/B10)*10^9)</f>
        <v/>
      </c>
      <c r="I10" s="496" t="str">
        <f>IF(OR(G10="",H10=""),"",G10+H10)</f>
        <v/>
      </c>
      <c r="J10" s="491"/>
      <c r="K10" s="491"/>
      <c r="L10" s="491"/>
      <c r="M10" s="491"/>
      <c r="N10" s="491"/>
      <c r="O10" s="491"/>
      <c r="P10" s="491"/>
      <c r="Q10" s="491"/>
      <c r="R10" s="491"/>
      <c r="S10" s="491"/>
      <c r="T10" s="491"/>
      <c r="U10" s="491"/>
      <c r="V10" s="491"/>
      <c r="W10" s="491"/>
      <c r="X10" s="491"/>
      <c r="Y10" s="491"/>
      <c r="Z10" s="491"/>
      <c r="AA10" s="491"/>
      <c r="AB10" s="491"/>
      <c r="AC10" s="491"/>
      <c r="AD10" s="490"/>
      <c r="AR10" s="389"/>
      <c r="AS10" s="389"/>
      <c r="AU10" s="389"/>
      <c r="AV10" s="389"/>
      <c r="AX10" s="389"/>
      <c r="AY10" s="389"/>
      <c r="BA10" s="389"/>
      <c r="BB10" s="389"/>
      <c r="BD10" s="389"/>
      <c r="BE10" s="389"/>
      <c r="BG10" s="389"/>
      <c r="BH10" s="389"/>
      <c r="BJ10" s="389"/>
      <c r="BK10" s="389"/>
      <c r="BM10" s="389"/>
      <c r="BN10" s="389"/>
      <c r="BO10" s="389"/>
      <c r="BP10" s="389"/>
      <c r="BQ10" s="389"/>
      <c r="BR10" s="389"/>
      <c r="BS10" s="389"/>
      <c r="BT10" s="389"/>
      <c r="BU10" s="389"/>
      <c r="BV10" s="389"/>
      <c r="BW10" s="389"/>
      <c r="BY10" s="389"/>
      <c r="ET10" s="490"/>
      <c r="EU10" s="490"/>
      <c r="EV10" s="490"/>
    </row>
    <row r="11" spans="1:16383" ht="15.5" x14ac:dyDescent="0.35">
      <c r="A11" s="39"/>
      <c r="AE11" s="12"/>
      <c r="AF11" s="12"/>
      <c r="AG11" s="12"/>
      <c r="AH11" s="12"/>
      <c r="AI11" s="12"/>
      <c r="AJ11" s="12"/>
      <c r="AK11" s="12"/>
      <c r="AL11" s="12"/>
      <c r="AM11" s="12"/>
      <c r="AN11" s="12"/>
      <c r="AO11" s="12"/>
      <c r="AP11" s="12"/>
      <c r="AQ11" s="12"/>
      <c r="AR11" s="13"/>
      <c r="AS11" s="13"/>
      <c r="AT11" s="12"/>
      <c r="AU11" s="13"/>
      <c r="AV11" s="13"/>
      <c r="AW11" s="12"/>
      <c r="AX11" s="13"/>
      <c r="AY11" s="13"/>
      <c r="AZ11" s="12"/>
      <c r="BA11" s="13"/>
      <c r="BB11" s="13"/>
      <c r="BC11" s="12"/>
      <c r="BD11" s="13"/>
      <c r="BE11" s="13"/>
      <c r="BF11" s="12"/>
      <c r="BG11" s="13"/>
      <c r="BH11" s="13"/>
      <c r="BI11" s="12"/>
      <c r="BJ11" s="13"/>
      <c r="BK11" s="13"/>
      <c r="BL11" s="12"/>
      <c r="BM11" s="13"/>
      <c r="BN11" s="13"/>
      <c r="BO11" s="13"/>
      <c r="BP11" s="13"/>
      <c r="BQ11" s="13"/>
      <c r="BR11" s="13"/>
      <c r="BS11" s="13"/>
      <c r="BT11" s="13"/>
      <c r="BU11" s="13"/>
      <c r="BV11" s="13"/>
      <c r="BW11" s="13"/>
      <c r="BX11" s="12"/>
      <c r="BY11" s="13"/>
      <c r="BZ11" s="12"/>
      <c r="CG11" s="12"/>
      <c r="CI11" s="12"/>
      <c r="CK11" s="12"/>
      <c r="CL11" s="12"/>
      <c r="CN11" s="12"/>
      <c r="CO11" s="12"/>
      <c r="CP11" s="12"/>
      <c r="CR11" s="12"/>
      <c r="CT11" s="12"/>
      <c r="CU11" s="12"/>
      <c r="CV11" s="12"/>
      <c r="CW11" s="12"/>
      <c r="CX11" s="12"/>
      <c r="CY11" s="12"/>
      <c r="CZ11" s="12"/>
      <c r="DA11" s="12"/>
      <c r="DB11" s="12"/>
      <c r="DC11" s="12"/>
      <c r="DD11" s="12"/>
      <c r="DF11" s="12"/>
      <c r="DH11" s="12"/>
      <c r="DK11" s="12"/>
      <c r="DL11" s="12"/>
      <c r="DN11" s="12"/>
      <c r="DO11" s="12"/>
      <c r="DQ11" s="12"/>
      <c r="DS11" s="12"/>
      <c r="DU11" s="12"/>
      <c r="DV11" s="12"/>
      <c r="DX11" s="12"/>
      <c r="DY11" s="12"/>
      <c r="DZ11" s="12"/>
      <c r="EB11" s="12"/>
      <c r="ED11" s="12"/>
      <c r="EE11" s="12"/>
      <c r="EG11" s="12"/>
    </row>
    <row r="12" spans="1:16383" ht="24.65" customHeight="1" x14ac:dyDescent="0.4">
      <c r="A12" s="675" t="s">
        <v>461</v>
      </c>
      <c r="AE12" s="12"/>
      <c r="AF12" s="12"/>
      <c r="AG12" s="12"/>
      <c r="AH12" s="12"/>
      <c r="AI12" s="12"/>
      <c r="AJ12" s="12"/>
      <c r="AK12" s="12"/>
      <c r="AL12" s="12"/>
      <c r="AM12" s="12"/>
      <c r="AN12" s="12"/>
      <c r="AO12" s="12"/>
      <c r="AP12" s="12"/>
      <c r="AQ12" s="12"/>
      <c r="AR12" s="13"/>
      <c r="AS12" s="13"/>
      <c r="AT12" s="12"/>
      <c r="AU12" s="13"/>
      <c r="AV12" s="13"/>
      <c r="AW12" s="12"/>
      <c r="AX12" s="13"/>
      <c r="AY12" s="13"/>
      <c r="AZ12" s="12"/>
      <c r="BA12" s="13"/>
      <c r="BB12" s="13"/>
      <c r="BC12" s="12"/>
      <c r="BD12" s="13"/>
      <c r="BE12" s="13"/>
      <c r="BF12" s="12"/>
      <c r="BG12" s="13"/>
      <c r="BH12" s="13"/>
      <c r="BI12" s="12"/>
      <c r="BJ12" s="13"/>
      <c r="BK12" s="13"/>
      <c r="BL12" s="12"/>
      <c r="BM12" s="13"/>
      <c r="BN12" s="13"/>
      <c r="BO12" s="13"/>
      <c r="BP12" s="13"/>
      <c r="BQ12" s="13"/>
      <c r="BR12" s="13"/>
      <c r="BS12" s="13"/>
      <c r="BT12" s="13"/>
      <c r="BU12" s="13"/>
      <c r="BV12" s="13"/>
      <c r="BW12" s="13"/>
      <c r="BX12" s="12"/>
      <c r="BY12" s="13"/>
      <c r="CG12" s="12"/>
      <c r="CI12" s="12"/>
      <c r="CK12" s="12"/>
      <c r="CL12" s="12"/>
      <c r="CN12" s="12"/>
      <c r="CO12" s="12"/>
      <c r="CP12" s="12"/>
      <c r="CR12" s="12"/>
      <c r="CT12" s="12"/>
      <c r="CU12" s="12"/>
      <c r="CV12" s="12"/>
      <c r="CW12" s="12"/>
      <c r="CX12" s="12"/>
      <c r="CY12" s="12"/>
      <c r="CZ12" s="12"/>
      <c r="DA12" s="12"/>
      <c r="DB12" s="12"/>
      <c r="DC12" s="12"/>
      <c r="DD12" s="12"/>
      <c r="DF12" s="12"/>
      <c r="DH12" s="12"/>
      <c r="DK12" s="12"/>
      <c r="DL12" s="12"/>
      <c r="DN12" s="12"/>
      <c r="DO12" s="12"/>
      <c r="DQ12" s="12"/>
      <c r="DS12" s="12"/>
      <c r="DU12" s="12"/>
      <c r="DV12" s="12"/>
      <c r="DX12" s="12"/>
      <c r="DY12" s="12"/>
      <c r="DZ12" s="12"/>
      <c r="EB12" s="12"/>
      <c r="ED12" s="12"/>
      <c r="EE12" s="12"/>
      <c r="EG12" s="12"/>
    </row>
    <row r="13" spans="1:16383" ht="24.65" customHeight="1" x14ac:dyDescent="0.4">
      <c r="A13" s="151" t="s">
        <v>462</v>
      </c>
      <c r="AE13" s="12"/>
      <c r="AF13" s="12"/>
      <c r="AG13" s="12"/>
      <c r="AH13" s="12"/>
      <c r="AI13" s="12"/>
      <c r="AJ13" s="12"/>
      <c r="AK13" s="12"/>
      <c r="AL13" s="12"/>
      <c r="AM13" s="12"/>
      <c r="AN13" s="12"/>
      <c r="AO13" s="12"/>
      <c r="AP13" s="12"/>
      <c r="AQ13" s="12"/>
      <c r="AR13" s="13"/>
      <c r="AS13" s="13"/>
      <c r="AT13" s="12"/>
      <c r="AU13" s="13"/>
      <c r="AV13" s="13"/>
      <c r="AW13" s="12"/>
      <c r="AX13" s="13"/>
      <c r="AY13" s="13"/>
      <c r="AZ13" s="12"/>
      <c r="BA13" s="13"/>
      <c r="BB13" s="13"/>
      <c r="BC13" s="12"/>
      <c r="BD13" s="13"/>
      <c r="BE13" s="13"/>
      <c r="BF13" s="12"/>
      <c r="BG13" s="13"/>
      <c r="BH13" s="13"/>
      <c r="BI13" s="12"/>
      <c r="BJ13" s="13"/>
      <c r="BK13" s="13"/>
      <c r="BL13" s="12"/>
      <c r="BM13" s="13"/>
      <c r="BN13" s="13"/>
      <c r="BO13" s="13"/>
      <c r="BP13" s="13"/>
      <c r="BQ13" s="13"/>
      <c r="BR13" s="13"/>
      <c r="BS13" s="13"/>
      <c r="BT13" s="13"/>
      <c r="BU13" s="13"/>
      <c r="BV13" s="13"/>
      <c r="BW13" s="13"/>
      <c r="BX13" s="12"/>
      <c r="BY13" s="13"/>
      <c r="CG13" s="12"/>
      <c r="CI13" s="12"/>
      <c r="CK13" s="12"/>
      <c r="CL13" s="12"/>
      <c r="CN13" s="12"/>
      <c r="CO13" s="12"/>
      <c r="CP13" s="12"/>
      <c r="CR13" s="12"/>
      <c r="CT13" s="12"/>
      <c r="CU13" s="12"/>
      <c r="CV13" s="12"/>
      <c r="CW13" s="12"/>
      <c r="CX13" s="12"/>
      <c r="CY13" s="12"/>
      <c r="CZ13" s="12"/>
      <c r="DA13" s="12"/>
      <c r="DB13" s="12"/>
      <c r="DC13" s="12"/>
      <c r="DD13" s="12"/>
      <c r="DF13" s="12"/>
      <c r="DH13" s="12"/>
      <c r="DK13" s="12"/>
      <c r="DL13" s="12"/>
      <c r="DN13" s="12"/>
      <c r="DO13" s="12"/>
      <c r="DQ13" s="12"/>
      <c r="DS13" s="12"/>
      <c r="DU13" s="12"/>
      <c r="DV13" s="12"/>
      <c r="DX13" s="12"/>
      <c r="DY13" s="12"/>
      <c r="DZ13" s="12"/>
      <c r="EB13" s="12"/>
      <c r="ED13" s="12"/>
      <c r="EE13" s="12"/>
      <c r="EG13" s="12"/>
    </row>
    <row r="14" spans="1:16383" s="213" customFormat="1" ht="22.5" customHeight="1" x14ac:dyDescent="0.35">
      <c r="B14" s="1136" t="s">
        <v>463</v>
      </c>
      <c r="C14" s="1075"/>
      <c r="D14" s="1075"/>
      <c r="E14" s="1075"/>
      <c r="F14" s="1075"/>
      <c r="G14" s="1075"/>
      <c r="H14" s="1075"/>
      <c r="I14" s="1075"/>
      <c r="J14" s="1075"/>
      <c r="K14" s="1075"/>
      <c r="L14" s="1075"/>
      <c r="M14" s="1075"/>
      <c r="N14" s="1075"/>
      <c r="O14" s="1075"/>
      <c r="P14" s="1075"/>
      <c r="Q14" s="1075"/>
      <c r="R14" s="1075"/>
      <c r="S14" s="1075"/>
      <c r="T14" s="1075"/>
      <c r="U14" s="1075"/>
      <c r="V14" s="1075"/>
      <c r="W14" s="1075"/>
      <c r="X14" s="1075"/>
      <c r="Y14" s="1075"/>
      <c r="Z14" s="1075"/>
      <c r="AE14" s="501"/>
      <c r="AF14" s="501"/>
      <c r="AG14" s="501"/>
      <c r="AH14" s="501"/>
      <c r="AI14" s="501"/>
      <c r="AJ14" s="501"/>
      <c r="AK14" s="501"/>
      <c r="AL14" s="501"/>
      <c r="AM14" s="501"/>
      <c r="AN14" s="501"/>
      <c r="AO14" s="77"/>
      <c r="AP14" s="77"/>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c r="BV14" s="502"/>
      <c r="BW14" s="502"/>
      <c r="BX14" s="502"/>
      <c r="BY14" s="502"/>
      <c r="BZ14" s="502"/>
      <c r="CA14" s="709"/>
      <c r="CB14" s="709"/>
      <c r="CC14" s="709"/>
      <c r="CD14" s="793"/>
      <c r="CE14" s="793"/>
      <c r="CF14" s="793"/>
      <c r="CG14" s="793"/>
      <c r="CH14" s="793"/>
      <c r="CI14" s="793"/>
      <c r="CJ14" s="793"/>
      <c r="CK14" s="793"/>
      <c r="CL14" s="793"/>
      <c r="CM14" s="793"/>
      <c r="CN14" s="793"/>
      <c r="CO14" s="793"/>
      <c r="CP14" s="793"/>
      <c r="CQ14" s="793"/>
      <c r="CR14" s="793"/>
      <c r="CS14" s="793"/>
      <c r="CT14" s="793"/>
      <c r="CU14" s="793"/>
      <c r="CV14" s="793"/>
      <c r="CW14" s="793"/>
      <c r="CX14" s="793"/>
      <c r="CY14" s="793"/>
      <c r="CZ14" s="793"/>
      <c r="DA14" s="793"/>
      <c r="DB14" s="793"/>
      <c r="DC14" s="793"/>
      <c r="DD14" s="793"/>
      <c r="DE14" s="793"/>
      <c r="DF14" s="793"/>
      <c r="DG14" s="793"/>
      <c r="DH14" s="793"/>
      <c r="DI14" s="793"/>
      <c r="DJ14" s="709"/>
      <c r="DK14" s="793"/>
      <c r="DL14" s="793"/>
      <c r="DM14" s="793"/>
      <c r="DN14" s="793"/>
      <c r="DO14" s="793"/>
      <c r="DP14" s="793"/>
      <c r="DQ14" s="793"/>
      <c r="DR14" s="793"/>
      <c r="DS14" s="793"/>
      <c r="DT14" s="793"/>
      <c r="DU14" s="793"/>
      <c r="DV14" s="793"/>
      <c r="DW14" s="793"/>
      <c r="DX14" s="793"/>
      <c r="DY14" s="793"/>
      <c r="DZ14" s="793"/>
      <c r="EA14" s="793"/>
      <c r="EB14" s="793"/>
      <c r="EC14" s="793"/>
      <c r="ED14" s="793"/>
      <c r="EE14" s="793"/>
      <c r="EF14" s="793"/>
      <c r="EG14" s="793"/>
      <c r="EH14" s="793"/>
      <c r="EI14" s="709"/>
      <c r="EJ14" s="793"/>
      <c r="EK14" s="793"/>
      <c r="EL14" s="793"/>
      <c r="EM14" s="793"/>
      <c r="EN14" s="793"/>
      <c r="EO14" s="793"/>
      <c r="EP14" s="793"/>
      <c r="EQ14" s="793"/>
      <c r="ER14" s="793"/>
      <c r="ES14" s="793"/>
      <c r="ET14" s="489"/>
      <c r="EU14" s="793"/>
      <c r="EV14" s="793"/>
      <c r="EW14" s="214"/>
      <c r="EX14" s="214"/>
      <c r="EY14" s="214"/>
      <c r="EZ14" s="214"/>
      <c r="FA14" s="214"/>
      <c r="FB14" s="214"/>
      <c r="FC14" s="214"/>
      <c r="FD14" s="214"/>
      <c r="FE14" s="214"/>
      <c r="FF14" s="214"/>
      <c r="FG14" s="709"/>
      <c r="FH14" s="233"/>
      <c r="FI14" s="233"/>
      <c r="FJ14" s="233"/>
      <c r="FK14" s="233"/>
      <c r="FL14" s="233"/>
      <c r="FM14" s="233"/>
      <c r="FQ14" s="214"/>
      <c r="FU14" s="709"/>
      <c r="FV14" s="503"/>
      <c r="GB14" s="214"/>
      <c r="GC14" s="214"/>
      <c r="GD14" s="214"/>
      <c r="GE14" s="214"/>
    </row>
    <row r="15" spans="1:16383" s="392" customFormat="1" ht="66" customHeight="1" x14ac:dyDescent="0.3">
      <c r="A15" s="572"/>
      <c r="B15" s="603" t="s">
        <v>464</v>
      </c>
      <c r="C15" s="603" t="s">
        <v>465</v>
      </c>
      <c r="D15" s="603" t="s">
        <v>466</v>
      </c>
      <c r="E15" s="604" t="s">
        <v>196</v>
      </c>
      <c r="F15" s="605" t="s">
        <v>100</v>
      </c>
      <c r="G15" s="606" t="s">
        <v>197</v>
      </c>
      <c r="H15" s="334" t="s">
        <v>102</v>
      </c>
      <c r="I15" s="607" t="s">
        <v>198</v>
      </c>
      <c r="J15" s="608" t="s">
        <v>104</v>
      </c>
      <c r="K15" s="334" t="s">
        <v>199</v>
      </c>
      <c r="L15" s="334" t="s">
        <v>106</v>
      </c>
      <c r="M15" s="607" t="s">
        <v>200</v>
      </c>
      <c r="N15" s="608" t="s">
        <v>108</v>
      </c>
      <c r="O15" s="334" t="s">
        <v>201</v>
      </c>
      <c r="P15" s="334" t="s">
        <v>110</v>
      </c>
      <c r="Q15" s="607" t="s">
        <v>202</v>
      </c>
      <c r="R15" s="608" t="s">
        <v>112</v>
      </c>
      <c r="S15" s="334" t="s">
        <v>203</v>
      </c>
      <c r="T15" s="334" t="s">
        <v>114</v>
      </c>
      <c r="U15" s="607" t="s">
        <v>204</v>
      </c>
      <c r="V15" s="608" t="s">
        <v>116</v>
      </c>
      <c r="W15" s="334" t="s">
        <v>205</v>
      </c>
      <c r="X15" s="609" t="s">
        <v>118</v>
      </c>
      <c r="Y15" s="573"/>
      <c r="Z15" s="574"/>
      <c r="AA15" s="575"/>
      <c r="AB15" s="575"/>
      <c r="AC15" s="576"/>
      <c r="AD15" s="576"/>
      <c r="AE15" s="577"/>
      <c r="AF15" s="577"/>
      <c r="AG15" s="577"/>
      <c r="AH15" s="577"/>
      <c r="AI15" s="577"/>
      <c r="AJ15" s="577"/>
      <c r="AK15" s="577"/>
      <c r="AL15" s="577"/>
      <c r="AM15" s="577"/>
      <c r="AN15" s="577"/>
      <c r="AO15" s="577"/>
      <c r="AP15" s="577"/>
      <c r="AQ15" s="578"/>
      <c r="AR15" s="579"/>
      <c r="AS15" s="579"/>
      <c r="AT15" s="578"/>
      <c r="AU15" s="579"/>
      <c r="AV15" s="579"/>
      <c r="AW15" s="578"/>
      <c r="AX15" s="579"/>
      <c r="AY15" s="579"/>
      <c r="AZ15" s="578"/>
      <c r="BA15" s="579"/>
      <c r="BB15" s="579"/>
      <c r="BC15" s="578"/>
      <c r="BD15" s="579"/>
      <c r="BE15" s="579"/>
      <c r="BF15" s="578"/>
      <c r="BG15" s="579"/>
      <c r="BH15" s="579"/>
      <c r="BI15" s="578"/>
      <c r="BJ15" s="579"/>
      <c r="BK15" s="579"/>
      <c r="BL15" s="578"/>
      <c r="BM15" s="579"/>
      <c r="BN15" s="579"/>
      <c r="BO15" s="579"/>
      <c r="BP15" s="579"/>
      <c r="BQ15" s="579"/>
      <c r="BR15" s="579"/>
      <c r="BS15" s="579"/>
      <c r="BT15" s="579"/>
      <c r="BU15" s="579"/>
      <c r="BV15" s="579"/>
      <c r="BW15" s="579"/>
      <c r="BX15" s="578"/>
      <c r="BY15" s="579"/>
      <c r="BZ15" s="579"/>
      <c r="CA15" s="574"/>
      <c r="CB15" s="574"/>
      <c r="CC15" s="580"/>
      <c r="CD15" s="581"/>
      <c r="CE15" s="581"/>
      <c r="CF15" s="580"/>
      <c r="CG15" s="581"/>
      <c r="CH15" s="580"/>
      <c r="CI15" s="581"/>
      <c r="CJ15" s="580"/>
      <c r="CK15" s="581"/>
      <c r="CL15" s="581"/>
      <c r="CM15" s="580"/>
      <c r="CN15" s="581"/>
      <c r="CO15" s="581"/>
      <c r="CP15" s="581"/>
      <c r="CQ15" s="580"/>
      <c r="CR15" s="581"/>
      <c r="CS15" s="580"/>
      <c r="CT15" s="581"/>
      <c r="CU15" s="581"/>
      <c r="CV15" s="581"/>
      <c r="CW15" s="581"/>
      <c r="CX15" s="581"/>
      <c r="CY15" s="581"/>
      <c r="CZ15" s="581"/>
      <c r="DA15" s="581"/>
      <c r="DB15" s="581"/>
      <c r="DC15" s="581"/>
      <c r="DD15" s="581"/>
      <c r="DE15" s="580"/>
      <c r="DF15" s="581"/>
      <c r="DG15" s="580"/>
      <c r="DH15" s="581"/>
      <c r="DI15" s="580"/>
      <c r="DJ15" s="580"/>
      <c r="DK15" s="581"/>
      <c r="DL15" s="581"/>
      <c r="DM15" s="580"/>
      <c r="DN15" s="581"/>
      <c r="DO15" s="581"/>
      <c r="DP15" s="580"/>
      <c r="DQ15" s="581"/>
      <c r="DR15" s="580"/>
      <c r="DS15" s="581"/>
      <c r="DT15" s="580"/>
      <c r="DU15" s="581"/>
      <c r="DV15" s="581"/>
      <c r="DW15" s="580"/>
      <c r="DX15" s="581"/>
      <c r="DY15" s="581"/>
      <c r="DZ15" s="581"/>
      <c r="EA15" s="580"/>
      <c r="EB15" s="581"/>
      <c r="EC15" s="580"/>
      <c r="ED15" s="581"/>
      <c r="EE15" s="581"/>
      <c r="EF15" s="580"/>
      <c r="EG15" s="581"/>
      <c r="EH15" s="580"/>
      <c r="EI15" s="580"/>
      <c r="EJ15" s="580"/>
      <c r="EK15" s="580"/>
      <c r="EL15" s="580"/>
      <c r="EM15" s="580"/>
      <c r="EN15" s="580"/>
      <c r="EO15" s="580"/>
      <c r="EP15" s="580"/>
      <c r="EQ15" s="580"/>
      <c r="ER15" s="580"/>
      <c r="ES15" s="580"/>
      <c r="ET15" s="576"/>
      <c r="EU15" s="576"/>
      <c r="EV15" s="576"/>
      <c r="EW15" s="582"/>
      <c r="EX15" s="582"/>
      <c r="EY15" s="582"/>
      <c r="EZ15" s="582"/>
      <c r="FA15" s="582"/>
      <c r="FB15" s="582"/>
      <c r="FC15" s="582"/>
      <c r="FD15" s="582"/>
      <c r="FE15" s="582"/>
      <c r="FF15" s="582"/>
      <c r="FG15" s="582"/>
      <c r="FH15" s="582"/>
      <c r="FI15" s="582"/>
      <c r="FJ15" s="582"/>
      <c r="FK15" s="582"/>
      <c r="FL15" s="582"/>
      <c r="FM15" s="582"/>
      <c r="FN15" s="582"/>
      <c r="FO15" s="582"/>
      <c r="FP15" s="582"/>
      <c r="FQ15" s="582"/>
      <c r="FR15" s="582"/>
      <c r="FS15" s="582"/>
      <c r="FT15" s="582"/>
      <c r="FU15" s="582"/>
      <c r="FV15" s="582"/>
      <c r="FW15" s="575"/>
      <c r="FX15" s="575"/>
      <c r="FY15" s="576"/>
      <c r="FZ15" s="576"/>
      <c r="GA15" s="355"/>
      <c r="GB15" s="355"/>
      <c r="GC15" s="355"/>
      <c r="GD15" s="580"/>
      <c r="GE15" s="580"/>
      <c r="GF15" s="574"/>
      <c r="GG15" s="574"/>
      <c r="GH15" s="574"/>
      <c r="GI15" s="574"/>
      <c r="GJ15" s="574"/>
      <c r="GK15" s="574"/>
      <c r="GL15" s="574"/>
      <c r="GM15" s="574"/>
      <c r="GN15" s="574"/>
      <c r="GO15" s="574"/>
      <c r="GP15" s="574"/>
      <c r="GQ15" s="574"/>
      <c r="GR15" s="574"/>
      <c r="GS15" s="574"/>
      <c r="GT15" s="574"/>
      <c r="GU15" s="574"/>
      <c r="GV15" s="574"/>
      <c r="GW15" s="574"/>
      <c r="GX15" s="574"/>
      <c r="GY15" s="574"/>
      <c r="GZ15" s="574"/>
      <c r="HA15" s="574"/>
      <c r="HB15" s="574"/>
      <c r="HC15" s="574"/>
      <c r="HD15" s="574"/>
      <c r="HE15" s="574"/>
      <c r="HF15" s="574"/>
      <c r="HG15" s="574"/>
      <c r="HH15" s="574"/>
      <c r="HI15" s="574"/>
      <c r="HJ15" s="574"/>
      <c r="HK15" s="574"/>
      <c r="HL15" s="574"/>
      <c r="HM15" s="574"/>
      <c r="HN15" s="574"/>
      <c r="HO15" s="574"/>
      <c r="HP15" s="574"/>
      <c r="HQ15" s="574"/>
      <c r="HR15" s="574"/>
      <c r="HS15" s="574"/>
      <c r="HT15" s="574"/>
      <c r="HU15" s="574"/>
      <c r="HV15" s="574"/>
      <c r="HW15" s="574"/>
      <c r="HX15" s="574"/>
      <c r="HY15" s="574"/>
      <c r="HZ15" s="574"/>
      <c r="IA15" s="574"/>
      <c r="IB15" s="574"/>
      <c r="IC15" s="574"/>
      <c r="ID15" s="574"/>
      <c r="IE15" s="574"/>
      <c r="IF15" s="574"/>
      <c r="IG15" s="574"/>
      <c r="IH15" s="574"/>
      <c r="II15" s="574"/>
      <c r="IJ15" s="574"/>
      <c r="IK15" s="574"/>
      <c r="IL15" s="574"/>
      <c r="IM15" s="574"/>
      <c r="IN15" s="574"/>
    </row>
    <row r="16" spans="1:16383" s="602" customFormat="1" ht="15.5" x14ac:dyDescent="0.3">
      <c r="A16" s="463" t="s">
        <v>88</v>
      </c>
      <c r="B16" s="583" t="str">
        <f>IF(ISBLANK(Wafer!D15),"",Wafer!D15)</f>
        <v/>
      </c>
      <c r="C16" s="583" t="str">
        <f>IF(ISBLANK(Wafer!F15),"",Wafer!F15)</f>
        <v/>
      </c>
      <c r="D16" s="584" t="str">
        <f>IF(ISBLANK(Wafer!H15),"",Wafer!H15)</f>
        <v/>
      </c>
      <c r="E16" s="585" t="str">
        <f>IF(ISBLANK(Wafer!D22),"",Wafer!D22)</f>
        <v/>
      </c>
      <c r="F16" s="420" t="str">
        <f>IF(ISBLANK(Wafer!E22),"",Wafer!E22)</f>
        <v/>
      </c>
      <c r="G16" s="585" t="str">
        <f>IF(ISBLANK(Wafer!F22),"",Wafer!F22)</f>
        <v/>
      </c>
      <c r="H16" s="420" t="str">
        <f>IF(ISBLANK(Wafer!G22),"",Wafer!G22)</f>
        <v/>
      </c>
      <c r="I16" s="144" t="str">
        <f>IF(ISBLANK(Wafer!H22),"",Wafer!H22)</f>
        <v/>
      </c>
      <c r="J16" s="492" t="str">
        <f>IF(ISBLANK(Wafer!I22),"",Wafer!I22)</f>
        <v/>
      </c>
      <c r="K16" s="585" t="str">
        <f>IF(ISBLANK(Wafer!D28),"",Wafer!D28)</f>
        <v/>
      </c>
      <c r="L16" s="420" t="str">
        <f>IF(ISBLANK(Wafer!E28),"",Wafer!E28)</f>
        <v/>
      </c>
      <c r="M16" s="585" t="str">
        <f>IF(ISBLANK(Wafer!F28),"",Wafer!F28)</f>
        <v/>
      </c>
      <c r="N16" s="420" t="str">
        <f>IF(ISBLANK(Wafer!G28),"",Wafer!G28)</f>
        <v/>
      </c>
      <c r="O16" s="144" t="str">
        <f>IF(ISBLANK(Wafer!H28),"",Wafer!H28)</f>
        <v/>
      </c>
      <c r="P16" s="492" t="str">
        <f>IF(ISBLANK(Wafer!I28),"",Wafer!I28)</f>
        <v/>
      </c>
      <c r="Q16" s="585" t="str">
        <f>IF(ISBLANK(Wafer!D34),"",Wafer!D34)</f>
        <v/>
      </c>
      <c r="R16" s="420" t="str">
        <f>IF(ISBLANK(Wafer!E34),"", Wafer!E34)</f>
        <v/>
      </c>
      <c r="S16" s="585" t="str">
        <f>IF(ISBLANK(Wafer!F34),"",Wafer!F34)</f>
        <v/>
      </c>
      <c r="T16" s="420" t="str">
        <f>IF(ISBLANK(Wafer!G34),"", Wafer!G34)</f>
        <v/>
      </c>
      <c r="U16" s="585" t="str">
        <f>IF(ISBLANK(Wafer!H34),"",Wafer!H34)</f>
        <v/>
      </c>
      <c r="V16" s="420" t="str">
        <f>IF(ISBLANK(Wafer!I34),"", Wafer!I34)</f>
        <v/>
      </c>
      <c r="W16" s="586" t="str">
        <f>IF(ISBLANK(Wafer!D40),"",Wafer!D40)</f>
        <v/>
      </c>
      <c r="X16" s="147" t="str">
        <f>IF(ISBLANK(Wafer!E40),"",Wafer!E40)</f>
        <v/>
      </c>
      <c r="Y16" s="589"/>
      <c r="Z16" s="590"/>
      <c r="AA16" s="587"/>
      <c r="AB16" s="587"/>
      <c r="AC16" s="588"/>
      <c r="AD16" s="588"/>
      <c r="AE16" s="591"/>
      <c r="AF16" s="591"/>
      <c r="AG16" s="591"/>
      <c r="AH16" s="591"/>
      <c r="AI16" s="591"/>
      <c r="AJ16" s="591"/>
      <c r="AK16" s="591"/>
      <c r="AL16" s="591"/>
      <c r="AM16" s="591"/>
      <c r="AN16" s="591"/>
      <c r="AO16" s="591"/>
      <c r="AP16" s="591"/>
      <c r="AQ16" s="590"/>
      <c r="AR16" s="592"/>
      <c r="AS16" s="592"/>
      <c r="AT16" s="590"/>
      <c r="AU16" s="592"/>
      <c r="AV16" s="592"/>
      <c r="AW16" s="593"/>
      <c r="AX16" s="594"/>
      <c r="AY16" s="592"/>
      <c r="AZ16" s="593"/>
      <c r="BA16" s="594"/>
      <c r="BB16" s="592"/>
      <c r="BC16" s="593"/>
      <c r="BD16" s="594"/>
      <c r="BE16" s="592"/>
      <c r="BF16" s="593"/>
      <c r="BG16" s="594"/>
      <c r="BH16" s="594"/>
      <c r="BI16" s="593"/>
      <c r="BJ16" s="594"/>
      <c r="BK16" s="592"/>
      <c r="BL16" s="593"/>
      <c r="BM16" s="592"/>
      <c r="BN16" s="592"/>
      <c r="BO16" s="592"/>
      <c r="BP16" s="592"/>
      <c r="BQ16" s="592"/>
      <c r="BR16" s="592"/>
      <c r="BS16" s="592"/>
      <c r="BT16" s="592"/>
      <c r="BU16" s="592"/>
      <c r="BV16" s="592"/>
      <c r="BW16" s="594"/>
      <c r="BX16" s="593"/>
      <c r="BY16" s="594"/>
      <c r="BZ16" s="592"/>
      <c r="CA16" s="595"/>
      <c r="CB16" s="595"/>
      <c r="CC16" s="596"/>
      <c r="CD16" s="595"/>
      <c r="CE16" s="595"/>
      <c r="CF16" s="596"/>
      <c r="CG16" s="595"/>
      <c r="CH16" s="597"/>
      <c r="CI16" s="598"/>
      <c r="CJ16" s="597"/>
      <c r="CK16" s="598"/>
      <c r="CL16" s="598"/>
      <c r="CM16" s="597"/>
      <c r="CN16" s="598"/>
      <c r="CO16" s="598"/>
      <c r="CP16" s="598"/>
      <c r="CQ16" s="596"/>
      <c r="CR16" s="590"/>
      <c r="CS16" s="597"/>
      <c r="CT16" s="598"/>
      <c r="CU16" s="598"/>
      <c r="CV16" s="598"/>
      <c r="CW16" s="598"/>
      <c r="CX16" s="598"/>
      <c r="CY16" s="598"/>
      <c r="CZ16" s="598"/>
      <c r="DA16" s="598"/>
      <c r="DB16" s="598"/>
      <c r="DC16" s="598"/>
      <c r="DD16" s="598"/>
      <c r="DE16" s="596"/>
      <c r="DF16" s="599"/>
      <c r="DG16" s="597"/>
      <c r="DH16" s="598"/>
      <c r="DI16" s="596"/>
      <c r="DJ16" s="596"/>
      <c r="DK16" s="590"/>
      <c r="DL16" s="590"/>
      <c r="DM16" s="596"/>
      <c r="DN16" s="590"/>
      <c r="DO16" s="590"/>
      <c r="DP16" s="596"/>
      <c r="DQ16" s="590"/>
      <c r="DR16" s="596"/>
      <c r="DS16" s="590"/>
      <c r="DT16" s="596"/>
      <c r="DU16" s="590"/>
      <c r="DV16" s="590"/>
      <c r="DW16" s="597"/>
      <c r="DX16" s="593"/>
      <c r="DY16" s="593"/>
      <c r="DZ16" s="593"/>
      <c r="EA16" s="596"/>
      <c r="EB16" s="590"/>
      <c r="EC16" s="597"/>
      <c r="ED16" s="600"/>
      <c r="EE16" s="600"/>
      <c r="EF16" s="596"/>
      <c r="EG16" s="590"/>
      <c r="EH16" s="596"/>
      <c r="EI16" s="596"/>
      <c r="EJ16" s="596"/>
      <c r="EK16" s="596"/>
      <c r="EL16" s="596"/>
      <c r="EM16" s="596"/>
      <c r="EN16" s="596"/>
      <c r="EO16" s="596"/>
      <c r="EP16" s="596"/>
      <c r="EQ16" s="596"/>
      <c r="ER16" s="596"/>
      <c r="ES16" s="596"/>
      <c r="ET16" s="601"/>
      <c r="EU16" s="601"/>
      <c r="EV16" s="601"/>
      <c r="EW16" s="595"/>
      <c r="EX16" s="595"/>
      <c r="EY16" s="595"/>
      <c r="EZ16" s="595"/>
      <c r="FA16" s="595"/>
      <c r="FB16" s="595"/>
      <c r="FC16" s="595"/>
      <c r="FD16" s="595"/>
      <c r="FE16" s="595"/>
      <c r="FF16" s="595"/>
      <c r="FG16" s="595"/>
      <c r="FH16" s="595"/>
      <c r="FI16" s="595"/>
      <c r="FJ16" s="595"/>
      <c r="FK16" s="590"/>
      <c r="FL16" s="595"/>
      <c r="FM16" s="590"/>
      <c r="FN16" s="595"/>
      <c r="FO16" s="595"/>
      <c r="FP16" s="595"/>
      <c r="FQ16" s="595"/>
      <c r="FR16" s="595"/>
      <c r="FS16" s="590"/>
      <c r="FT16" s="590"/>
      <c r="FU16" s="595"/>
      <c r="FV16" s="590"/>
      <c r="FW16" s="587"/>
      <c r="FX16" s="587"/>
      <c r="FY16" s="588"/>
      <c r="FZ16" s="588"/>
      <c r="GA16" s="590"/>
      <c r="GB16" s="590"/>
      <c r="GC16" s="590"/>
      <c r="GD16" s="590"/>
      <c r="GE16" s="595"/>
      <c r="GF16" s="590"/>
      <c r="GG16" s="590"/>
      <c r="GH16" s="590"/>
      <c r="GI16" s="590"/>
      <c r="GJ16" s="590"/>
      <c r="GK16" s="590"/>
      <c r="GL16" s="590"/>
      <c r="GM16" s="590"/>
      <c r="GN16" s="590"/>
      <c r="GO16" s="590"/>
      <c r="GP16" s="590"/>
      <c r="GQ16" s="590"/>
      <c r="GR16" s="590"/>
      <c r="GS16" s="590"/>
      <c r="GT16" s="590"/>
      <c r="GU16" s="590"/>
      <c r="GV16" s="590"/>
      <c r="GW16" s="590"/>
      <c r="GX16" s="590"/>
      <c r="GY16" s="590"/>
      <c r="GZ16" s="590"/>
      <c r="HA16" s="590"/>
      <c r="HB16" s="590"/>
      <c r="HC16" s="590"/>
      <c r="HD16" s="590"/>
      <c r="HE16" s="590"/>
      <c r="HF16" s="590"/>
      <c r="HG16" s="590"/>
      <c r="HH16" s="590"/>
      <c r="HI16" s="590"/>
      <c r="HJ16" s="590"/>
      <c r="HK16" s="590"/>
      <c r="HL16" s="590"/>
      <c r="HM16" s="590"/>
      <c r="HN16" s="590"/>
      <c r="HO16" s="590"/>
      <c r="HP16" s="590"/>
      <c r="HQ16" s="590"/>
      <c r="HR16" s="590"/>
      <c r="HS16" s="590"/>
      <c r="HT16" s="590"/>
      <c r="HU16" s="590"/>
      <c r="HV16" s="590"/>
      <c r="HW16" s="590"/>
      <c r="HX16" s="590"/>
      <c r="HY16" s="590"/>
      <c r="HZ16" s="590"/>
      <c r="IA16" s="590"/>
      <c r="IB16" s="590"/>
      <c r="IC16" s="590"/>
      <c r="ID16" s="590"/>
      <c r="IE16" s="590"/>
      <c r="IF16" s="590"/>
      <c r="IG16" s="590"/>
      <c r="IH16" s="590"/>
      <c r="II16" s="590"/>
      <c r="IJ16" s="590"/>
      <c r="IK16" s="590"/>
      <c r="IL16" s="590"/>
      <c r="IM16" s="590"/>
      <c r="IN16" s="590"/>
    </row>
    <row r="17" spans="1:248" s="602" customFormat="1" ht="15.5" x14ac:dyDescent="0.3">
      <c r="A17" s="463" t="s">
        <v>89</v>
      </c>
      <c r="B17" s="583" t="str">
        <f>IF(ISBLANK(Wafer!D16), "", Wafer!D16)</f>
        <v/>
      </c>
      <c r="C17" s="583" t="str">
        <f>IF(ISBLANK(Wafer!F16), "",Wafer!F16)</f>
        <v/>
      </c>
      <c r="D17" s="584" t="str">
        <f>IF(ISBLANK(Wafer!H16),"",Wafer!H16)</f>
        <v/>
      </c>
      <c r="E17" s="585" t="str">
        <f>IF(ISBLANK(Wafer!D23),"",Wafer!D23)</f>
        <v/>
      </c>
      <c r="F17" s="420" t="str">
        <f>IF(ISBLANK(Wafer!E23),"",Wafer!E23)</f>
        <v/>
      </c>
      <c r="G17" s="585" t="str">
        <f>IF(ISBLANK(Wafer!F23),"",Wafer!F23)</f>
        <v/>
      </c>
      <c r="H17" s="420" t="str">
        <f>IF(ISBLANK(Wafer!G23),"",Wafer!G23)</f>
        <v/>
      </c>
      <c r="I17" s="144" t="str">
        <f>IF(ISBLANK(Wafer!H23),"",Wafer!H23)</f>
        <v/>
      </c>
      <c r="J17" s="492" t="str">
        <f>IF(ISBLANK(Wafer!I23),"",Wafer!I23)</f>
        <v/>
      </c>
      <c r="K17" s="585" t="str">
        <f>IF(ISBLANK(Wafer!D29),"",Wafer!D29)</f>
        <v/>
      </c>
      <c r="L17" s="420" t="str">
        <f>IF(ISBLANK(Wafer!E29),"",Wafer!E29)</f>
        <v/>
      </c>
      <c r="M17" s="585" t="str">
        <f>IF(ISBLANK(Wafer!F29),"",Wafer!F29)</f>
        <v/>
      </c>
      <c r="N17" s="420" t="str">
        <f>IF(ISBLANK(Wafer!G29),"",Wafer!G29)</f>
        <v/>
      </c>
      <c r="O17" s="144" t="str">
        <f>IF(ISBLANK(Wafer!H29),"",Wafer!H29)</f>
        <v/>
      </c>
      <c r="P17" s="492" t="str">
        <f>IF(ISBLANK(Wafer!I29),"",Wafer!I29)</f>
        <v/>
      </c>
      <c r="Q17" s="585" t="str">
        <f>IF(ISBLANK(Wafer!D35),"",Wafer!D35)</f>
        <v/>
      </c>
      <c r="R17" s="420" t="str">
        <f>IF(ISBLANK(Wafer!E35),"", Wafer!E35)</f>
        <v/>
      </c>
      <c r="S17" s="585" t="str">
        <f>IF(ISBLANK(Wafer!F35),"",Wafer!F35)</f>
        <v/>
      </c>
      <c r="T17" s="420" t="str">
        <f>IF(ISBLANK(Wafer!G35),"", Wafer!G35)</f>
        <v/>
      </c>
      <c r="U17" s="585" t="str">
        <f>IF(ISBLANK(Wafer!H35),"",Wafer!H35)</f>
        <v/>
      </c>
      <c r="V17" s="420" t="str">
        <f>IF(ISBLANK(Wafer!I35),"", Wafer!I35)</f>
        <v/>
      </c>
      <c r="W17" s="586" t="str">
        <f>IF(ISBLANK(Wafer!D41),"",Wafer!D41)</f>
        <v/>
      </c>
      <c r="X17" s="147" t="str">
        <f>IF(ISBLANK(Wafer!E41),"",Wafer!E41)</f>
        <v/>
      </c>
      <c r="Y17" s="589"/>
      <c r="Z17" s="590"/>
      <c r="AA17" s="596"/>
      <c r="AB17" s="596"/>
      <c r="AC17" s="596"/>
      <c r="AD17" s="596"/>
      <c r="AE17" s="591"/>
      <c r="AF17" s="591"/>
      <c r="AG17" s="591"/>
      <c r="AH17" s="591"/>
      <c r="AI17" s="591"/>
      <c r="AJ17" s="591"/>
      <c r="AK17" s="591"/>
      <c r="AL17" s="591"/>
      <c r="AM17" s="591"/>
      <c r="AN17" s="591"/>
      <c r="AO17" s="591"/>
      <c r="AP17" s="591"/>
      <c r="AQ17" s="590"/>
      <c r="AR17" s="592"/>
      <c r="AS17" s="592"/>
      <c r="AT17" s="590"/>
      <c r="AU17" s="592"/>
      <c r="AV17" s="592"/>
      <c r="AW17" s="593"/>
      <c r="AX17" s="594"/>
      <c r="AY17" s="592"/>
      <c r="AZ17" s="593"/>
      <c r="BA17" s="594"/>
      <c r="BB17" s="592"/>
      <c r="BC17" s="593"/>
      <c r="BD17" s="594"/>
      <c r="BE17" s="592"/>
      <c r="BF17" s="593"/>
      <c r="BG17" s="594"/>
      <c r="BH17" s="594"/>
      <c r="BI17" s="593"/>
      <c r="BJ17" s="594"/>
      <c r="BK17" s="592"/>
      <c r="BL17" s="593"/>
      <c r="BM17" s="592"/>
      <c r="BN17" s="592"/>
      <c r="BO17" s="592"/>
      <c r="BP17" s="592"/>
      <c r="BQ17" s="592"/>
      <c r="BR17" s="592"/>
      <c r="BS17" s="592"/>
      <c r="BT17" s="592"/>
      <c r="BU17" s="592"/>
      <c r="BV17" s="592"/>
      <c r="BW17" s="594"/>
      <c r="BX17" s="593"/>
      <c r="BY17" s="594"/>
      <c r="BZ17" s="592"/>
      <c r="CA17" s="595"/>
      <c r="CB17" s="595"/>
      <c r="CC17" s="596"/>
      <c r="CD17" s="595"/>
      <c r="CE17" s="595"/>
      <c r="CF17" s="596"/>
      <c r="CG17" s="595"/>
      <c r="CH17" s="597"/>
      <c r="CI17" s="598"/>
      <c r="CJ17" s="597"/>
      <c r="CK17" s="598"/>
      <c r="CL17" s="598"/>
      <c r="CM17" s="597"/>
      <c r="CN17" s="598"/>
      <c r="CO17" s="598"/>
      <c r="CP17" s="598"/>
      <c r="CQ17" s="596"/>
      <c r="CR17" s="590"/>
      <c r="CS17" s="597"/>
      <c r="CT17" s="598"/>
      <c r="CU17" s="598"/>
      <c r="CV17" s="598"/>
      <c r="CW17" s="598"/>
      <c r="CX17" s="598"/>
      <c r="CY17" s="598"/>
      <c r="CZ17" s="598"/>
      <c r="DA17" s="598"/>
      <c r="DB17" s="598"/>
      <c r="DC17" s="598"/>
      <c r="DD17" s="598"/>
      <c r="DE17" s="596"/>
      <c r="DF17" s="599"/>
      <c r="DG17" s="597"/>
      <c r="DH17" s="598"/>
      <c r="DI17" s="596"/>
      <c r="DJ17" s="596"/>
      <c r="DK17" s="590"/>
      <c r="DL17" s="590"/>
      <c r="DM17" s="596"/>
      <c r="DN17" s="590"/>
      <c r="DO17" s="590"/>
      <c r="DP17" s="596"/>
      <c r="DQ17" s="590"/>
      <c r="DR17" s="596"/>
      <c r="DS17" s="590"/>
      <c r="DT17" s="596"/>
      <c r="DU17" s="590"/>
      <c r="DV17" s="590"/>
      <c r="DW17" s="597"/>
      <c r="DX17" s="593"/>
      <c r="DY17" s="593"/>
      <c r="DZ17" s="593"/>
      <c r="EA17" s="596"/>
      <c r="EB17" s="590"/>
      <c r="EC17" s="597"/>
      <c r="ED17" s="600"/>
      <c r="EE17" s="600"/>
      <c r="EF17" s="596"/>
      <c r="EG17" s="590"/>
      <c r="EH17" s="596"/>
      <c r="EI17" s="596"/>
      <c r="EJ17" s="596"/>
      <c r="EK17" s="596"/>
      <c r="EL17" s="596"/>
      <c r="EM17" s="596"/>
      <c r="EN17" s="596"/>
      <c r="EO17" s="596"/>
      <c r="EP17" s="596"/>
      <c r="EQ17" s="596"/>
      <c r="ER17" s="596"/>
      <c r="ES17" s="596"/>
      <c r="ET17" s="601"/>
      <c r="EU17" s="601"/>
      <c r="EV17" s="601"/>
      <c r="EW17" s="595"/>
      <c r="EX17" s="595"/>
      <c r="EY17" s="595"/>
      <c r="EZ17" s="595"/>
      <c r="FA17" s="595"/>
      <c r="FB17" s="595"/>
      <c r="FC17" s="595"/>
      <c r="FD17" s="595"/>
      <c r="FE17" s="595"/>
      <c r="FF17" s="595"/>
      <c r="FG17" s="595"/>
      <c r="FH17" s="595"/>
      <c r="FI17" s="595"/>
      <c r="FJ17" s="595"/>
      <c r="FK17" s="590"/>
      <c r="FL17" s="595"/>
      <c r="FM17" s="590"/>
      <c r="FN17" s="595"/>
      <c r="FO17" s="595"/>
      <c r="FP17" s="595"/>
      <c r="FQ17" s="595"/>
      <c r="FR17" s="595"/>
      <c r="FS17" s="590"/>
      <c r="FT17" s="590"/>
      <c r="FU17" s="595"/>
      <c r="FV17" s="590"/>
      <c r="FW17" s="596"/>
      <c r="FX17" s="596"/>
      <c r="FY17" s="596"/>
      <c r="FZ17" s="596"/>
      <c r="GA17" s="590"/>
      <c r="GB17" s="590"/>
      <c r="GC17" s="590"/>
      <c r="GD17" s="590"/>
      <c r="GE17" s="595"/>
      <c r="GF17" s="590"/>
      <c r="GG17" s="590"/>
      <c r="GH17" s="590"/>
      <c r="GI17" s="590"/>
      <c r="GJ17" s="590"/>
      <c r="GK17" s="590"/>
      <c r="GL17" s="590"/>
      <c r="GM17" s="590"/>
      <c r="GN17" s="590"/>
      <c r="GO17" s="590"/>
      <c r="GP17" s="590"/>
      <c r="GQ17" s="590"/>
      <c r="GR17" s="590"/>
      <c r="GS17" s="590"/>
      <c r="GT17" s="590"/>
      <c r="GU17" s="590"/>
      <c r="GV17" s="590"/>
      <c r="GW17" s="590"/>
      <c r="GX17" s="590"/>
      <c r="GY17" s="590"/>
      <c r="GZ17" s="590"/>
      <c r="HA17" s="590"/>
      <c r="HB17" s="590"/>
      <c r="HC17" s="590"/>
      <c r="HD17" s="590"/>
      <c r="HE17" s="590"/>
      <c r="HF17" s="590"/>
      <c r="HG17" s="590"/>
      <c r="HH17" s="590"/>
      <c r="HI17" s="590"/>
      <c r="HJ17" s="590"/>
      <c r="HK17" s="590"/>
      <c r="HL17" s="590"/>
      <c r="HM17" s="590"/>
      <c r="HN17" s="590"/>
      <c r="HO17" s="590"/>
      <c r="HP17" s="590"/>
      <c r="HQ17" s="590"/>
      <c r="HR17" s="590"/>
      <c r="HS17" s="590"/>
      <c r="HT17" s="590"/>
      <c r="HU17" s="590"/>
      <c r="HV17" s="590"/>
      <c r="HW17" s="590"/>
      <c r="HX17" s="590"/>
      <c r="HY17" s="590"/>
      <c r="HZ17" s="590"/>
      <c r="IA17" s="590"/>
      <c r="IB17" s="590"/>
      <c r="IC17" s="590"/>
      <c r="ID17" s="590"/>
      <c r="IE17" s="590"/>
      <c r="IF17" s="590"/>
      <c r="IG17" s="590"/>
      <c r="IH17" s="590"/>
      <c r="II17" s="590"/>
      <c r="IJ17" s="590"/>
      <c r="IK17" s="590"/>
      <c r="IL17" s="590"/>
      <c r="IM17" s="590"/>
      <c r="IN17" s="590"/>
    </row>
    <row r="18" spans="1:248" s="602" customFormat="1" ht="15.5" x14ac:dyDescent="0.3">
      <c r="A18" s="463" t="s">
        <v>90</v>
      </c>
      <c r="B18" s="583" t="str">
        <f>IF(ISBLANK(Wafer!D17),"", Wafer!D17)</f>
        <v/>
      </c>
      <c r="C18" s="583" t="str">
        <f>IF(ISBLANK(Wafer!F17), "", Wafer!F17)</f>
        <v/>
      </c>
      <c r="D18" s="584" t="str">
        <f>IF(ISBLANK(Wafer!H17),"",Wafer!H17)</f>
        <v/>
      </c>
      <c r="E18" s="585" t="str">
        <f>IF(ISBLANK(Wafer!D24),"",Wafer!D24)</f>
        <v/>
      </c>
      <c r="F18" s="420" t="str">
        <f>IF(ISBLANK(Wafer!E24),"",Wafer!E24)</f>
        <v/>
      </c>
      <c r="G18" s="585" t="str">
        <f>IF(ISBLANK(Wafer!F24),"",Wafer!F24)</f>
        <v/>
      </c>
      <c r="H18" s="420" t="str">
        <f>IF(ISBLANK(Wafer!G24),"",Wafer!G24)</f>
        <v/>
      </c>
      <c r="I18" s="144" t="str">
        <f>IF(ISBLANK(Wafer!H24),"",Wafer!H24)</f>
        <v/>
      </c>
      <c r="J18" s="492" t="str">
        <f>IF(ISBLANK(Wafer!I24),"",Wafer!I24)</f>
        <v/>
      </c>
      <c r="K18" s="585" t="str">
        <f>IF(ISBLANK(Wafer!D30),"",Wafer!D30)</f>
        <v/>
      </c>
      <c r="L18" s="420" t="str">
        <f>IF(ISBLANK(Wafer!E30),"",Wafer!E30)</f>
        <v/>
      </c>
      <c r="M18" s="585" t="str">
        <f>IF(ISBLANK(Wafer!F30),"",Wafer!F30)</f>
        <v/>
      </c>
      <c r="N18" s="420" t="str">
        <f>IF(ISBLANK(Wafer!G30),"",Wafer!G30)</f>
        <v/>
      </c>
      <c r="O18" s="144" t="str">
        <f>IF(ISBLANK(Wafer!H30),"",Wafer!H30)</f>
        <v/>
      </c>
      <c r="P18" s="492" t="str">
        <f>IF(ISBLANK(Wafer!I30),"",Wafer!I30)</f>
        <v/>
      </c>
      <c r="Q18" s="585" t="str">
        <f>IF(ISBLANK(Wafer!D36),"",Wafer!D36)</f>
        <v/>
      </c>
      <c r="R18" s="420" t="str">
        <f>IF(ISBLANK(Wafer!E36),"", Wafer!E36)</f>
        <v/>
      </c>
      <c r="S18" s="585" t="str">
        <f>IF(ISBLANK(Wafer!F36),"",Wafer!F36)</f>
        <v/>
      </c>
      <c r="T18" s="420" t="str">
        <f>IF(ISBLANK(Wafer!G36),"", Wafer!G36)</f>
        <v/>
      </c>
      <c r="U18" s="585" t="str">
        <f>IF(ISBLANK(Wafer!H36),"",Wafer!H36)</f>
        <v/>
      </c>
      <c r="V18" s="420" t="str">
        <f>IF(ISBLANK(Wafer!I36),"", Wafer!I36)</f>
        <v/>
      </c>
      <c r="W18" s="586" t="str">
        <f>IF(ISBLANK(Wafer!D42),"",Wafer!D42)</f>
        <v/>
      </c>
      <c r="X18" s="147" t="str">
        <f>IF(ISBLANK(Wafer!E42),"",Wafer!E42)</f>
        <v/>
      </c>
      <c r="Y18" s="589"/>
      <c r="Z18" s="590"/>
      <c r="AA18" s="596"/>
      <c r="AB18" s="596"/>
      <c r="AC18" s="596"/>
      <c r="AD18" s="596"/>
      <c r="AE18" s="591"/>
      <c r="AF18" s="591"/>
      <c r="AG18" s="591"/>
      <c r="AH18" s="591"/>
      <c r="AI18" s="591"/>
      <c r="AJ18" s="591"/>
      <c r="AK18" s="591"/>
      <c r="AL18" s="591"/>
      <c r="AM18" s="591"/>
      <c r="AN18" s="591"/>
      <c r="AO18" s="591"/>
      <c r="AP18" s="591"/>
      <c r="AQ18" s="590"/>
      <c r="AR18" s="592"/>
      <c r="AS18" s="592"/>
      <c r="AT18" s="590"/>
      <c r="AU18" s="592"/>
      <c r="AV18" s="592"/>
      <c r="AW18" s="593"/>
      <c r="AX18" s="594"/>
      <c r="AY18" s="592"/>
      <c r="AZ18" s="593"/>
      <c r="BA18" s="594"/>
      <c r="BB18" s="592"/>
      <c r="BC18" s="593"/>
      <c r="BD18" s="594"/>
      <c r="BE18" s="592"/>
      <c r="BF18" s="593"/>
      <c r="BG18" s="594"/>
      <c r="BH18" s="594"/>
      <c r="BI18" s="593"/>
      <c r="BJ18" s="594"/>
      <c r="BK18" s="592"/>
      <c r="BL18" s="593"/>
      <c r="BM18" s="592"/>
      <c r="BN18" s="592"/>
      <c r="BO18" s="592"/>
      <c r="BP18" s="592"/>
      <c r="BQ18" s="592"/>
      <c r="BR18" s="592"/>
      <c r="BS18" s="592"/>
      <c r="BT18" s="592"/>
      <c r="BU18" s="592"/>
      <c r="BV18" s="592"/>
      <c r="BW18" s="594"/>
      <c r="BX18" s="593"/>
      <c r="BY18" s="594"/>
      <c r="BZ18" s="592"/>
      <c r="CA18" s="595"/>
      <c r="CB18" s="595"/>
      <c r="CC18" s="596"/>
      <c r="CD18" s="595"/>
      <c r="CE18" s="595"/>
      <c r="CF18" s="596"/>
      <c r="CG18" s="595"/>
      <c r="CH18" s="597"/>
      <c r="CI18" s="598"/>
      <c r="CJ18" s="597"/>
      <c r="CK18" s="598"/>
      <c r="CL18" s="598"/>
      <c r="CM18" s="597"/>
      <c r="CN18" s="598"/>
      <c r="CO18" s="598"/>
      <c r="CP18" s="598"/>
      <c r="CQ18" s="596"/>
      <c r="CR18" s="590"/>
      <c r="CS18" s="597"/>
      <c r="CT18" s="598"/>
      <c r="CU18" s="598"/>
      <c r="CV18" s="598"/>
      <c r="CW18" s="598"/>
      <c r="CX18" s="598"/>
      <c r="CY18" s="598"/>
      <c r="CZ18" s="598"/>
      <c r="DA18" s="598"/>
      <c r="DB18" s="598"/>
      <c r="DC18" s="598"/>
      <c r="DD18" s="598"/>
      <c r="DE18" s="596"/>
      <c r="DF18" s="599"/>
      <c r="DG18" s="597"/>
      <c r="DH18" s="598"/>
      <c r="DI18" s="596"/>
      <c r="DJ18" s="596"/>
      <c r="DK18" s="590"/>
      <c r="DL18" s="590"/>
      <c r="DM18" s="596"/>
      <c r="DN18" s="590"/>
      <c r="DO18" s="590"/>
      <c r="DP18" s="596"/>
      <c r="DQ18" s="590"/>
      <c r="DR18" s="596"/>
      <c r="DS18" s="590"/>
      <c r="DT18" s="596"/>
      <c r="DU18" s="590"/>
      <c r="DV18" s="590"/>
      <c r="DW18" s="597"/>
      <c r="DX18" s="593"/>
      <c r="DY18" s="593"/>
      <c r="DZ18" s="593"/>
      <c r="EA18" s="596"/>
      <c r="EB18" s="590"/>
      <c r="EC18" s="597"/>
      <c r="ED18" s="600"/>
      <c r="EE18" s="600"/>
      <c r="EF18" s="596"/>
      <c r="EG18" s="590"/>
      <c r="EH18" s="596"/>
      <c r="EI18" s="596"/>
      <c r="EJ18" s="596"/>
      <c r="EK18" s="596"/>
      <c r="EL18" s="596"/>
      <c r="EM18" s="596"/>
      <c r="EN18" s="596"/>
      <c r="EO18" s="596"/>
      <c r="EP18" s="596"/>
      <c r="EQ18" s="596"/>
      <c r="ER18" s="596"/>
      <c r="ES18" s="596"/>
      <c r="ET18" s="601"/>
      <c r="EU18" s="601"/>
      <c r="EV18" s="601"/>
      <c r="EW18" s="595"/>
      <c r="EX18" s="595"/>
      <c r="EY18" s="595"/>
      <c r="EZ18" s="595"/>
      <c r="FA18" s="595"/>
      <c r="FB18" s="595"/>
      <c r="FC18" s="595"/>
      <c r="FD18" s="595"/>
      <c r="FE18" s="595"/>
      <c r="FF18" s="595"/>
      <c r="FG18" s="595"/>
      <c r="FH18" s="595"/>
      <c r="FI18" s="595"/>
      <c r="FJ18" s="595"/>
      <c r="FK18" s="590"/>
      <c r="FL18" s="595"/>
      <c r="FM18" s="590"/>
      <c r="FN18" s="595"/>
      <c r="FO18" s="595"/>
      <c r="FP18" s="595"/>
      <c r="FQ18" s="595"/>
      <c r="FR18" s="595"/>
      <c r="FS18" s="590"/>
      <c r="FT18" s="590"/>
      <c r="FU18" s="595"/>
      <c r="FV18" s="590"/>
      <c r="FW18" s="596"/>
      <c r="FX18" s="596"/>
      <c r="FY18" s="596"/>
      <c r="FZ18" s="596"/>
      <c r="GA18" s="590"/>
      <c r="GB18" s="590"/>
      <c r="GC18" s="590"/>
      <c r="GD18" s="590"/>
      <c r="GE18" s="595"/>
      <c r="GF18" s="590"/>
      <c r="GG18" s="590"/>
      <c r="GH18" s="590"/>
      <c r="GI18" s="590"/>
      <c r="GJ18" s="590"/>
      <c r="GK18" s="590"/>
      <c r="GL18" s="590"/>
      <c r="GM18" s="590"/>
      <c r="GN18" s="590"/>
      <c r="GO18" s="590"/>
      <c r="GP18" s="590"/>
      <c r="GQ18" s="590"/>
      <c r="GR18" s="590"/>
      <c r="GS18" s="590"/>
      <c r="GT18" s="590"/>
      <c r="GU18" s="590"/>
      <c r="GV18" s="590"/>
      <c r="GW18" s="590"/>
      <c r="GX18" s="590"/>
      <c r="GY18" s="590"/>
      <c r="GZ18" s="590"/>
      <c r="HA18" s="590"/>
      <c r="HB18" s="590"/>
      <c r="HC18" s="590"/>
      <c r="HD18" s="590"/>
      <c r="HE18" s="590"/>
      <c r="HF18" s="590"/>
      <c r="HG18" s="590"/>
      <c r="HH18" s="590"/>
      <c r="HI18" s="590"/>
      <c r="HJ18" s="590"/>
      <c r="HK18" s="590"/>
      <c r="HL18" s="590"/>
      <c r="HM18" s="590"/>
      <c r="HN18" s="590"/>
      <c r="HO18" s="590"/>
      <c r="HP18" s="590"/>
      <c r="HQ18" s="590"/>
      <c r="HR18" s="590"/>
      <c r="HS18" s="590"/>
      <c r="HT18" s="590"/>
      <c r="HU18" s="590"/>
      <c r="HV18" s="590"/>
      <c r="HW18" s="590"/>
      <c r="HX18" s="590"/>
      <c r="HY18" s="590"/>
      <c r="HZ18" s="590"/>
      <c r="IA18" s="590"/>
      <c r="IB18" s="590"/>
      <c r="IC18" s="590"/>
      <c r="ID18" s="590"/>
      <c r="IE18" s="590"/>
      <c r="IF18" s="590"/>
      <c r="IG18" s="590"/>
      <c r="IH18" s="590"/>
      <c r="II18" s="590"/>
      <c r="IJ18" s="590"/>
      <c r="IK18" s="590"/>
      <c r="IL18" s="590"/>
      <c r="IM18" s="590"/>
      <c r="IN18" s="590"/>
    </row>
    <row r="19" spans="1:248" s="602" customFormat="1" ht="15.5" x14ac:dyDescent="0.3">
      <c r="A19" s="463" t="s">
        <v>91</v>
      </c>
      <c r="B19" s="583" t="str">
        <f>IF(ISBLANK(Wafer!D18), "", Wafer!D18)</f>
        <v/>
      </c>
      <c r="C19" s="583" t="str">
        <f>IF(ISBLANK(Wafer!F18), "", Wafer!F18)</f>
        <v/>
      </c>
      <c r="D19" s="584" t="str">
        <f>IF(ISBLANK(Wafer!H18),"",Wafer!H18)</f>
        <v/>
      </c>
      <c r="E19" s="585" t="str">
        <f>IF(ISBLANK(Wafer!D25),"",Wafer!D25)</f>
        <v/>
      </c>
      <c r="F19" s="420" t="str">
        <f>IF(ISBLANK(Wafer!E25),"",Wafer!E25)</f>
        <v/>
      </c>
      <c r="G19" s="585" t="str">
        <f>IF(ISBLANK(Wafer!F25),"",Wafer!F25)</f>
        <v/>
      </c>
      <c r="H19" s="420" t="str">
        <f>IF(ISBLANK(Wafer!G25),"",Wafer!G25)</f>
        <v/>
      </c>
      <c r="I19" s="144" t="str">
        <f>IF(ISBLANK(Wafer!H25),"",Wafer!H25)</f>
        <v/>
      </c>
      <c r="J19" s="492" t="str">
        <f>IF(ISBLANK(Wafer!I25),"",Wafer!I25)</f>
        <v/>
      </c>
      <c r="K19" s="585" t="str">
        <f>IF(ISBLANK(Wafer!D31),"",Wafer!D31)</f>
        <v/>
      </c>
      <c r="L19" s="420" t="str">
        <f>IF(ISBLANK(Wafer!E31),"",Wafer!E31)</f>
        <v/>
      </c>
      <c r="M19" s="585" t="str">
        <f>IF(ISBLANK(Wafer!F31),"",Wafer!F31)</f>
        <v/>
      </c>
      <c r="N19" s="420" t="str">
        <f>IF(ISBLANK(Wafer!G31),"",Wafer!G31)</f>
        <v/>
      </c>
      <c r="O19" s="144" t="str">
        <f>IF(ISBLANK(Wafer!H31),"",Wafer!H31)</f>
        <v/>
      </c>
      <c r="P19" s="492" t="str">
        <f>IF(ISBLANK(Wafer!I31),"",Wafer!I31)</f>
        <v/>
      </c>
      <c r="Q19" s="585" t="str">
        <f>IF(ISBLANK(Wafer!D37),"",Wafer!D37)</f>
        <v/>
      </c>
      <c r="R19" s="420" t="str">
        <f>IF(ISBLANK(Wafer!E37),"", Wafer!E37)</f>
        <v/>
      </c>
      <c r="S19" s="585" t="str">
        <f>IF(ISBLANK(Wafer!F37),"",Wafer!F37)</f>
        <v/>
      </c>
      <c r="T19" s="420" t="str">
        <f>IF(ISBLANK(Wafer!G37),"", Wafer!G37)</f>
        <v/>
      </c>
      <c r="U19" s="585" t="str">
        <f>IF(ISBLANK(Wafer!H37),"",Wafer!H37)</f>
        <v/>
      </c>
      <c r="V19" s="420" t="str">
        <f>IF(ISBLANK(Wafer!I37),"", Wafer!I37)</f>
        <v/>
      </c>
      <c r="W19" s="586" t="str">
        <f>IF(ISBLANK(Wafer!D43),"",Wafer!D43)</f>
        <v/>
      </c>
      <c r="X19" s="147" t="str">
        <f>IF(ISBLANK(Wafer!E43),"",Wafer!E43)</f>
        <v/>
      </c>
      <c r="Y19" s="589"/>
      <c r="Z19" s="590"/>
      <c r="AA19" s="596"/>
      <c r="AB19" s="596"/>
      <c r="AC19" s="596"/>
      <c r="AD19" s="596"/>
      <c r="AE19" s="591"/>
      <c r="AF19" s="591"/>
      <c r="AG19" s="591"/>
      <c r="AH19" s="591"/>
      <c r="AI19" s="591"/>
      <c r="AJ19" s="591"/>
      <c r="AK19" s="591"/>
      <c r="AL19" s="591"/>
      <c r="AM19" s="591"/>
      <c r="AN19" s="591"/>
      <c r="AO19" s="591"/>
      <c r="AP19" s="591"/>
      <c r="AQ19" s="590"/>
      <c r="AR19" s="592"/>
      <c r="AS19" s="592"/>
      <c r="AT19" s="590"/>
      <c r="AU19" s="592"/>
      <c r="AV19" s="592"/>
      <c r="AW19" s="593"/>
      <c r="AX19" s="594"/>
      <c r="AY19" s="592"/>
      <c r="AZ19" s="593"/>
      <c r="BA19" s="594"/>
      <c r="BB19" s="592"/>
      <c r="BC19" s="593"/>
      <c r="BD19" s="594"/>
      <c r="BE19" s="592"/>
      <c r="BF19" s="593"/>
      <c r="BG19" s="594"/>
      <c r="BH19" s="594"/>
      <c r="BI19" s="593"/>
      <c r="BJ19" s="594"/>
      <c r="BK19" s="592"/>
      <c r="BL19" s="593"/>
      <c r="BM19" s="592"/>
      <c r="BN19" s="592"/>
      <c r="BO19" s="592"/>
      <c r="BP19" s="592"/>
      <c r="BQ19" s="592"/>
      <c r="BR19" s="592"/>
      <c r="BS19" s="592"/>
      <c r="BT19" s="592"/>
      <c r="BU19" s="592"/>
      <c r="BV19" s="592"/>
      <c r="BW19" s="594"/>
      <c r="BX19" s="593"/>
      <c r="BY19" s="594"/>
      <c r="BZ19" s="592"/>
      <c r="CA19" s="595"/>
      <c r="CB19" s="595"/>
      <c r="CC19" s="596"/>
      <c r="CD19" s="595"/>
      <c r="CE19" s="595"/>
      <c r="CF19" s="596"/>
      <c r="CG19" s="595"/>
      <c r="CH19" s="597"/>
      <c r="CI19" s="598"/>
      <c r="CJ19" s="597"/>
      <c r="CK19" s="598"/>
      <c r="CL19" s="598"/>
      <c r="CM19" s="597"/>
      <c r="CN19" s="598"/>
      <c r="CO19" s="598"/>
      <c r="CP19" s="598"/>
      <c r="CQ19" s="596"/>
      <c r="CR19" s="590"/>
      <c r="CS19" s="597"/>
      <c r="CT19" s="598"/>
      <c r="CU19" s="598"/>
      <c r="CV19" s="598"/>
      <c r="CW19" s="598"/>
      <c r="CX19" s="598"/>
      <c r="CY19" s="598"/>
      <c r="CZ19" s="598"/>
      <c r="DA19" s="598"/>
      <c r="DB19" s="598"/>
      <c r="DC19" s="598"/>
      <c r="DD19" s="598"/>
      <c r="DE19" s="596"/>
      <c r="DF19" s="599"/>
      <c r="DG19" s="597"/>
      <c r="DH19" s="598"/>
      <c r="DI19" s="596"/>
      <c r="DJ19" s="596"/>
      <c r="DK19" s="590"/>
      <c r="DL19" s="590"/>
      <c r="DM19" s="596"/>
      <c r="DN19" s="590"/>
      <c r="DO19" s="590"/>
      <c r="DP19" s="596"/>
      <c r="DQ19" s="590"/>
      <c r="DR19" s="596"/>
      <c r="DS19" s="590"/>
      <c r="DT19" s="596"/>
      <c r="DU19" s="590"/>
      <c r="DV19" s="590"/>
      <c r="DW19" s="597"/>
      <c r="DX19" s="593"/>
      <c r="DY19" s="593"/>
      <c r="DZ19" s="593"/>
      <c r="EA19" s="596"/>
      <c r="EB19" s="590"/>
      <c r="EC19" s="597"/>
      <c r="ED19" s="600"/>
      <c r="EE19" s="600"/>
      <c r="EF19" s="596"/>
      <c r="EG19" s="590"/>
      <c r="EH19" s="596"/>
      <c r="EI19" s="596"/>
      <c r="EJ19" s="596"/>
      <c r="EK19" s="596"/>
      <c r="EL19" s="596"/>
      <c r="EM19" s="596"/>
      <c r="EN19" s="596"/>
      <c r="EO19" s="596"/>
      <c r="EP19" s="596"/>
      <c r="EQ19" s="596"/>
      <c r="ER19" s="596"/>
      <c r="ES19" s="596"/>
      <c r="ET19" s="601"/>
      <c r="EU19" s="601"/>
      <c r="EV19" s="601"/>
      <c r="EW19" s="595"/>
      <c r="EX19" s="595"/>
      <c r="EY19" s="595"/>
      <c r="EZ19" s="595"/>
      <c r="FA19" s="595"/>
      <c r="FB19" s="595"/>
      <c r="FC19" s="595"/>
      <c r="FD19" s="595"/>
      <c r="FE19" s="595"/>
      <c r="FF19" s="595"/>
      <c r="FG19" s="595"/>
      <c r="FH19" s="595"/>
      <c r="FI19" s="595"/>
      <c r="FJ19" s="595"/>
      <c r="FK19" s="590"/>
      <c r="FL19" s="595"/>
      <c r="FM19" s="590"/>
      <c r="FN19" s="595"/>
      <c r="FO19" s="595"/>
      <c r="FP19" s="595"/>
      <c r="FQ19" s="595"/>
      <c r="FR19" s="595"/>
      <c r="FS19" s="590"/>
      <c r="FT19" s="590"/>
      <c r="FU19" s="595"/>
      <c r="FV19" s="590"/>
      <c r="FW19" s="596"/>
      <c r="FX19" s="596"/>
      <c r="FY19" s="596"/>
      <c r="FZ19" s="596"/>
      <c r="GA19" s="590"/>
      <c r="GB19" s="590"/>
      <c r="GC19" s="590"/>
      <c r="GD19" s="590"/>
      <c r="GE19" s="595"/>
      <c r="GF19" s="590"/>
      <c r="GG19" s="590"/>
      <c r="GH19" s="590"/>
      <c r="GI19" s="590"/>
      <c r="GJ19" s="590"/>
      <c r="GK19" s="590"/>
      <c r="GL19" s="590"/>
      <c r="GM19" s="590"/>
      <c r="GN19" s="590"/>
      <c r="GO19" s="590"/>
      <c r="GP19" s="590"/>
      <c r="GQ19" s="590"/>
      <c r="GR19" s="590"/>
      <c r="GS19" s="590"/>
      <c r="GT19" s="590"/>
      <c r="GU19" s="590"/>
      <c r="GV19" s="590"/>
      <c r="GW19" s="590"/>
      <c r="GX19" s="590"/>
      <c r="GY19" s="590"/>
      <c r="GZ19" s="590"/>
      <c r="HA19" s="590"/>
      <c r="HB19" s="590"/>
      <c r="HC19" s="590"/>
      <c r="HD19" s="590"/>
      <c r="HE19" s="590"/>
      <c r="HF19" s="590"/>
      <c r="HG19" s="590"/>
      <c r="HH19" s="590"/>
      <c r="HI19" s="590"/>
      <c r="HJ19" s="590"/>
      <c r="HK19" s="590"/>
      <c r="HL19" s="590"/>
      <c r="HM19" s="590"/>
      <c r="HN19" s="590"/>
      <c r="HO19" s="590"/>
      <c r="HP19" s="590"/>
      <c r="HQ19" s="590"/>
      <c r="HR19" s="590"/>
      <c r="HS19" s="590"/>
      <c r="HT19" s="590"/>
      <c r="HU19" s="590"/>
      <c r="HV19" s="590"/>
      <c r="HW19" s="590"/>
      <c r="HX19" s="590"/>
      <c r="HY19" s="590"/>
      <c r="HZ19" s="590"/>
      <c r="IA19" s="590"/>
      <c r="IB19" s="590"/>
      <c r="IC19" s="590"/>
      <c r="ID19" s="590"/>
      <c r="IE19" s="590"/>
      <c r="IF19" s="590"/>
      <c r="IG19" s="590"/>
      <c r="IH19" s="590"/>
      <c r="II19" s="590"/>
      <c r="IJ19" s="590"/>
      <c r="IK19" s="590"/>
      <c r="IL19" s="590"/>
      <c r="IM19" s="590"/>
      <c r="IN19" s="590"/>
    </row>
    <row r="20" spans="1:248" s="39" customFormat="1" ht="15.5" x14ac:dyDescent="0.35">
      <c r="A20" s="504"/>
      <c r="B20" s="505"/>
      <c r="C20" s="505"/>
      <c r="D20" s="506"/>
      <c r="E20" s="506"/>
      <c r="F20" s="507"/>
      <c r="G20" s="506"/>
      <c r="H20" s="506"/>
      <c r="I20" s="506"/>
      <c r="J20" s="506"/>
      <c r="K20" s="506"/>
      <c r="L20" s="506"/>
      <c r="M20" s="506"/>
      <c r="N20" s="506"/>
      <c r="O20" s="506"/>
      <c r="P20" s="506"/>
      <c r="Q20" s="506"/>
      <c r="R20" s="506"/>
      <c r="S20" s="506"/>
      <c r="T20" s="506"/>
      <c r="U20" s="506"/>
      <c r="V20" s="506"/>
      <c r="W20" s="506"/>
      <c r="X20" s="506"/>
      <c r="AA20" s="265"/>
      <c r="AB20" s="265"/>
      <c r="AC20" s="265"/>
      <c r="AD20" s="265"/>
      <c r="AE20" s="508"/>
      <c r="AF20" s="508"/>
      <c r="AG20" s="508"/>
      <c r="AH20" s="508"/>
      <c r="AI20" s="508"/>
      <c r="AJ20" s="508"/>
      <c r="AK20" s="508"/>
      <c r="AL20" s="508"/>
      <c r="AM20" s="508"/>
      <c r="AN20" s="508"/>
      <c r="AO20" s="508"/>
      <c r="AP20" s="508"/>
      <c r="AQ20" s="146"/>
      <c r="AR20" s="509"/>
      <c r="AS20" s="509"/>
      <c r="AT20" s="146"/>
      <c r="AU20" s="509"/>
      <c r="AV20" s="509"/>
      <c r="AW20" s="146"/>
      <c r="AX20" s="509"/>
      <c r="AY20" s="509"/>
      <c r="AZ20" s="146"/>
      <c r="BA20" s="509"/>
      <c r="BB20" s="509"/>
      <c r="BC20" s="510"/>
      <c r="BD20" s="511"/>
      <c r="BE20" s="511"/>
      <c r="BF20" s="510"/>
      <c r="BG20" s="511"/>
      <c r="BH20" s="511"/>
      <c r="BI20" s="510"/>
      <c r="BJ20" s="511"/>
      <c r="BK20" s="511"/>
      <c r="BL20" s="510"/>
      <c r="BM20" s="511"/>
      <c r="BN20" s="511"/>
      <c r="BO20" s="511"/>
      <c r="BP20" s="511"/>
      <c r="BQ20" s="511"/>
      <c r="BR20" s="511"/>
      <c r="BS20" s="511"/>
      <c r="BT20" s="511"/>
      <c r="BU20" s="511"/>
      <c r="BV20" s="511"/>
      <c r="BW20" s="511"/>
      <c r="BX20" s="510"/>
      <c r="BY20" s="511"/>
      <c r="BZ20" s="511"/>
      <c r="CA20" s="512"/>
      <c r="CI20" s="513"/>
      <c r="CK20" s="513"/>
      <c r="CL20" s="513"/>
      <c r="CN20" s="513"/>
      <c r="CO20" s="513"/>
      <c r="CP20" s="513"/>
      <c r="CT20" s="513"/>
      <c r="CU20" s="513"/>
      <c r="CV20" s="513"/>
      <c r="CW20" s="513"/>
      <c r="CX20" s="513"/>
      <c r="CY20" s="513"/>
      <c r="CZ20" s="513"/>
      <c r="DA20" s="513"/>
      <c r="DB20" s="513"/>
      <c r="DC20" s="513"/>
      <c r="DD20" s="513"/>
      <c r="DH20" s="513"/>
      <c r="DX20" s="513"/>
      <c r="DY20" s="513"/>
      <c r="DZ20" s="513"/>
      <c r="ED20" s="513"/>
      <c r="EE20" s="513"/>
      <c r="ET20" s="514"/>
      <c r="EU20" s="514"/>
      <c r="EV20" s="514"/>
      <c r="EW20" s="512"/>
      <c r="EX20" s="512"/>
      <c r="EY20" s="512"/>
      <c r="EZ20" s="512"/>
      <c r="FA20" s="512"/>
      <c r="FB20" s="512"/>
      <c r="FC20" s="512"/>
      <c r="FD20" s="512"/>
      <c r="FE20" s="512"/>
      <c r="FF20" s="512"/>
      <c r="FG20" s="512"/>
      <c r="FH20" s="512"/>
      <c r="FI20" s="512"/>
      <c r="FJ20" s="512"/>
      <c r="FK20" s="512"/>
      <c r="FL20" s="512"/>
      <c r="FM20" s="512"/>
      <c r="FO20" s="512"/>
      <c r="FQ20" s="512"/>
      <c r="FR20" s="512"/>
      <c r="FS20" s="512"/>
      <c r="FU20" s="512"/>
      <c r="FV20" s="512"/>
      <c r="FW20" s="265"/>
      <c r="FX20" s="265"/>
      <c r="FY20" s="265"/>
      <c r="FZ20" s="265"/>
      <c r="GB20" s="512"/>
      <c r="GE20" s="512"/>
    </row>
    <row r="21" spans="1:248" s="151" customFormat="1" ht="18.5" thickBot="1" x14ac:dyDescent="0.45">
      <c r="A21" s="151" t="s">
        <v>467</v>
      </c>
      <c r="B21" s="665"/>
      <c r="C21" s="665"/>
      <c r="F21" s="338"/>
      <c r="G21" s="666"/>
      <c r="I21" s="666"/>
      <c r="J21" s="666"/>
      <c r="K21" s="666"/>
      <c r="L21" s="666"/>
      <c r="M21" s="666"/>
      <c r="N21" s="666"/>
      <c r="O21" s="666"/>
      <c r="P21" s="666"/>
      <c r="Q21" s="666"/>
      <c r="R21" s="666"/>
      <c r="S21" s="666"/>
      <c r="T21" s="666"/>
      <c r="U21" s="666"/>
      <c r="V21" s="666"/>
      <c r="W21" s="666"/>
      <c r="X21" s="666"/>
      <c r="Y21" s="666"/>
      <c r="Z21" s="666"/>
      <c r="AA21" s="666"/>
      <c r="AB21" s="666"/>
      <c r="AC21" s="666"/>
      <c r="AD21" s="666"/>
      <c r="AE21" s="667"/>
      <c r="AF21" s="667"/>
      <c r="AG21" s="667"/>
      <c r="AH21" s="667"/>
      <c r="AI21" s="667"/>
      <c r="AJ21" s="667"/>
      <c r="AK21" s="667"/>
      <c r="AL21" s="667"/>
      <c r="AM21" s="667"/>
      <c r="AN21" s="667"/>
      <c r="AO21" s="667"/>
      <c r="AP21" s="667"/>
      <c r="AQ21" s="666"/>
      <c r="AR21" s="668"/>
      <c r="AS21" s="668"/>
      <c r="AT21" s="666"/>
      <c r="AU21" s="668"/>
      <c r="AV21" s="668"/>
      <c r="AW21" s="666"/>
      <c r="AX21" s="668"/>
      <c r="AY21" s="668"/>
      <c r="AZ21" s="666"/>
      <c r="BA21" s="668"/>
      <c r="BB21" s="668"/>
      <c r="BC21" s="666"/>
      <c r="BD21" s="668"/>
      <c r="BE21" s="668"/>
      <c r="BF21" s="666"/>
      <c r="BG21" s="668"/>
      <c r="BH21" s="668"/>
      <c r="BI21" s="666"/>
      <c r="BJ21" s="668"/>
      <c r="BK21" s="668"/>
      <c r="BL21" s="666"/>
      <c r="BM21" s="668"/>
      <c r="BN21" s="668"/>
      <c r="BO21" s="668"/>
      <c r="BP21" s="668"/>
      <c r="BQ21" s="668"/>
      <c r="BR21" s="668"/>
      <c r="BS21" s="668"/>
      <c r="BT21" s="668"/>
      <c r="BU21" s="668"/>
      <c r="BV21" s="668"/>
      <c r="BW21" s="668"/>
      <c r="BX21" s="666"/>
      <c r="BY21" s="668"/>
      <c r="BZ21" s="668"/>
      <c r="CA21" s="665"/>
      <c r="CI21" s="669"/>
      <c r="CK21" s="669"/>
      <c r="CL21" s="669"/>
      <c r="CN21" s="669"/>
      <c r="CO21" s="669"/>
      <c r="CP21" s="669"/>
      <c r="CT21" s="669"/>
      <c r="CU21" s="669"/>
      <c r="CV21" s="669"/>
      <c r="CW21" s="669"/>
      <c r="CX21" s="669"/>
      <c r="CY21" s="669"/>
      <c r="CZ21" s="669"/>
      <c r="DA21" s="669"/>
      <c r="DB21" s="669"/>
      <c r="DC21" s="669"/>
      <c r="DD21" s="669"/>
      <c r="DH21" s="669"/>
      <c r="DX21" s="669"/>
      <c r="DY21" s="669"/>
      <c r="DZ21" s="669"/>
      <c r="ED21" s="669"/>
      <c r="EE21" s="669"/>
      <c r="ET21" s="670"/>
      <c r="EU21" s="670"/>
      <c r="EV21" s="670"/>
      <c r="EW21" s="665"/>
      <c r="EX21" s="665"/>
      <c r="EY21" s="665"/>
      <c r="EZ21" s="665"/>
      <c r="FA21" s="665"/>
      <c r="FB21" s="665"/>
      <c r="FC21" s="665"/>
      <c r="FD21" s="665"/>
      <c r="FE21" s="665"/>
      <c r="FF21" s="665"/>
      <c r="FG21" s="665"/>
      <c r="FH21" s="665"/>
      <c r="FI21" s="665"/>
      <c r="FJ21" s="665"/>
      <c r="FK21" s="665"/>
      <c r="FL21" s="665"/>
      <c r="FM21" s="665"/>
      <c r="FO21" s="665"/>
      <c r="FQ21" s="665"/>
      <c r="FR21" s="665"/>
      <c r="FS21" s="665"/>
      <c r="FU21" s="665"/>
      <c r="FV21" s="665"/>
      <c r="FW21" s="665"/>
      <c r="FX21" s="665"/>
      <c r="FY21" s="665"/>
      <c r="FZ21" s="665"/>
      <c r="GB21" s="665"/>
      <c r="GE21" s="665"/>
    </row>
    <row r="22" spans="1:248" s="39" customFormat="1" ht="16" thickBot="1" x14ac:dyDescent="0.4">
      <c r="B22" s="512"/>
      <c r="C22" s="1130" t="s">
        <v>88</v>
      </c>
      <c r="D22" s="1131"/>
      <c r="E22" s="1132"/>
      <c r="F22" s="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508"/>
      <c r="AF22" s="508"/>
      <c r="AG22" s="508"/>
      <c r="AH22" s="508"/>
      <c r="AI22" s="508"/>
      <c r="AJ22" s="508"/>
      <c r="AK22" s="508"/>
      <c r="AL22" s="508"/>
      <c r="AM22" s="508"/>
      <c r="AN22" s="508"/>
      <c r="AO22" s="508"/>
      <c r="AP22" s="508"/>
      <c r="AQ22" s="146"/>
      <c r="AR22" s="509"/>
      <c r="AS22" s="509"/>
      <c r="AT22" s="146"/>
      <c r="AU22" s="509"/>
      <c r="AV22" s="509"/>
      <c r="AW22" s="146"/>
      <c r="AX22" s="509"/>
      <c r="AY22" s="509"/>
      <c r="AZ22" s="146"/>
      <c r="BA22" s="509"/>
      <c r="BB22" s="509"/>
      <c r="BC22" s="146"/>
      <c r="BD22" s="509"/>
      <c r="BE22" s="509"/>
      <c r="BF22" s="146"/>
      <c r="BG22" s="509"/>
      <c r="BH22" s="509"/>
      <c r="BI22" s="146"/>
      <c r="BJ22" s="509"/>
      <c r="BK22" s="509"/>
      <c r="BL22" s="146"/>
      <c r="BM22" s="509"/>
      <c r="BN22" s="509"/>
      <c r="BO22" s="509"/>
      <c r="BP22" s="509"/>
      <c r="BQ22" s="509"/>
      <c r="BR22" s="509"/>
      <c r="BS22" s="509"/>
      <c r="BT22" s="509"/>
      <c r="BU22" s="509"/>
      <c r="BV22" s="509"/>
      <c r="BW22" s="509"/>
      <c r="BX22" s="146"/>
      <c r="BY22" s="509"/>
      <c r="BZ22" s="509"/>
      <c r="CA22" s="512"/>
      <c r="CI22" s="513"/>
      <c r="CK22" s="513"/>
      <c r="CL22" s="513"/>
      <c r="CN22" s="513"/>
      <c r="CO22" s="513"/>
      <c r="CP22" s="513"/>
      <c r="CT22" s="513"/>
      <c r="CU22" s="513"/>
      <c r="CV22" s="513"/>
      <c r="CW22" s="513"/>
      <c r="CX22" s="513"/>
      <c r="CY22" s="513"/>
      <c r="CZ22" s="513"/>
      <c r="DA22" s="513"/>
      <c r="DB22" s="513"/>
      <c r="DC22" s="513"/>
      <c r="DD22" s="513"/>
      <c r="DH22" s="513"/>
      <c r="DX22" s="513"/>
      <c r="DY22" s="513"/>
      <c r="DZ22" s="513"/>
      <c r="ED22" s="513"/>
      <c r="EE22" s="513"/>
      <c r="ET22" s="514"/>
      <c r="EU22" s="514"/>
      <c r="EV22" s="514"/>
      <c r="EW22" s="512"/>
      <c r="EX22" s="512"/>
      <c r="EY22" s="512"/>
      <c r="EZ22" s="512"/>
      <c r="FA22" s="512"/>
      <c r="FB22" s="512"/>
      <c r="FC22" s="512"/>
      <c r="FD22" s="512"/>
      <c r="FE22" s="512"/>
      <c r="FF22" s="512"/>
      <c r="FG22" s="512"/>
      <c r="FH22" s="512"/>
      <c r="FI22" s="512"/>
      <c r="FJ22" s="512"/>
      <c r="FK22" s="512"/>
      <c r="FL22" s="512"/>
      <c r="FM22" s="512"/>
      <c r="FO22" s="512"/>
      <c r="FQ22" s="512"/>
      <c r="FR22" s="512"/>
      <c r="FS22" s="512"/>
      <c r="FU22" s="512"/>
      <c r="FV22" s="512"/>
      <c r="FW22" s="512"/>
      <c r="FX22" s="512"/>
      <c r="FY22" s="512"/>
      <c r="FZ22" s="512"/>
      <c r="GB22" s="512"/>
      <c r="GE22" s="512"/>
    </row>
    <row r="23" spans="1:248" s="39" customFormat="1" ht="15.5" x14ac:dyDescent="0.35">
      <c r="A23" s="46"/>
      <c r="C23" s="1133" t="s">
        <v>468</v>
      </c>
      <c r="D23" s="1134"/>
      <c r="E23" s="1135"/>
      <c r="F23" s="779"/>
      <c r="AS23" s="509"/>
      <c r="AT23" s="146"/>
      <c r="AU23" s="509"/>
      <c r="AV23" s="509"/>
      <c r="AW23" s="146"/>
      <c r="AX23" s="509"/>
      <c r="AY23" s="509"/>
      <c r="AZ23" s="146"/>
      <c r="BA23" s="509"/>
      <c r="BB23" s="509"/>
      <c r="BC23" s="146"/>
      <c r="BD23" s="509"/>
      <c r="BE23" s="509"/>
      <c r="BF23" s="146"/>
      <c r="BG23" s="509"/>
      <c r="BH23" s="509"/>
      <c r="BI23" s="146"/>
      <c r="BJ23" s="509"/>
      <c r="BK23" s="509"/>
      <c r="BL23" s="146"/>
      <c r="BM23" s="509"/>
      <c r="BN23" s="509"/>
      <c r="BO23" s="509"/>
      <c r="BP23" s="509"/>
      <c r="BQ23" s="509"/>
      <c r="BR23" s="509"/>
      <c r="BS23" s="509"/>
      <c r="BT23" s="509"/>
      <c r="BU23" s="509"/>
      <c r="BV23" s="509"/>
      <c r="BW23" s="509"/>
      <c r="BX23" s="146"/>
      <c r="BY23" s="509"/>
      <c r="BZ23" s="509"/>
      <c r="CA23" s="512"/>
      <c r="CI23" s="513"/>
      <c r="CK23" s="513"/>
      <c r="CL23" s="513"/>
      <c r="CN23" s="513"/>
      <c r="CO23" s="513"/>
      <c r="CP23" s="513"/>
      <c r="CT23" s="513"/>
      <c r="CU23" s="513"/>
      <c r="CV23" s="513"/>
      <c r="CW23" s="513"/>
      <c r="CX23" s="513"/>
      <c r="CY23" s="513"/>
      <c r="CZ23" s="513"/>
      <c r="DA23" s="513"/>
      <c r="DB23" s="513"/>
      <c r="DC23" s="513"/>
      <c r="DD23" s="513"/>
      <c r="DH23" s="513"/>
      <c r="DX23" s="513"/>
      <c r="DY23" s="513"/>
      <c r="DZ23" s="513"/>
      <c r="ED23" s="513"/>
      <c r="EE23" s="513"/>
      <c r="ET23" s="514"/>
      <c r="EU23" s="514"/>
      <c r="EV23" s="514"/>
      <c r="EW23" s="512"/>
      <c r="EX23" s="512"/>
      <c r="EY23" s="512"/>
      <c r="EZ23" s="512"/>
      <c r="FA23" s="512"/>
      <c r="FB23" s="512"/>
      <c r="FC23" s="512"/>
      <c r="FD23" s="512"/>
      <c r="FE23" s="512"/>
      <c r="FF23" s="512"/>
      <c r="FG23" s="512"/>
      <c r="FH23" s="512"/>
      <c r="FI23" s="512"/>
      <c r="FJ23" s="512"/>
      <c r="FK23" s="512"/>
      <c r="FL23" s="512"/>
      <c r="FM23" s="512"/>
      <c r="FO23" s="512"/>
      <c r="FQ23" s="512"/>
      <c r="FR23" s="512"/>
      <c r="FS23" s="512"/>
      <c r="FU23" s="512"/>
      <c r="FV23" s="512"/>
      <c r="FW23" s="512"/>
      <c r="FX23" s="512"/>
      <c r="FY23" s="512"/>
      <c r="FZ23" s="512"/>
      <c r="GB23" s="512"/>
      <c r="GE23" s="512"/>
    </row>
    <row r="24" spans="1:248" s="352" customFormat="1" ht="31.5" thickBot="1" x14ac:dyDescent="0.35">
      <c r="A24" s="610"/>
      <c r="C24" s="611">
        <v>150</v>
      </c>
      <c r="D24" s="612">
        <v>200</v>
      </c>
      <c r="E24" s="613">
        <v>300</v>
      </c>
      <c r="F24" s="614" t="s">
        <v>196</v>
      </c>
      <c r="G24" s="615" t="s">
        <v>197</v>
      </c>
      <c r="H24" s="616" t="s">
        <v>198</v>
      </c>
      <c r="I24" s="617" t="s">
        <v>199</v>
      </c>
      <c r="J24" s="617" t="s">
        <v>200</v>
      </c>
      <c r="K24" s="617" t="s">
        <v>201</v>
      </c>
      <c r="L24" s="617" t="s">
        <v>202</v>
      </c>
      <c r="M24" s="617" t="s">
        <v>203</v>
      </c>
      <c r="N24" s="615" t="s">
        <v>204</v>
      </c>
      <c r="O24" s="618" t="s">
        <v>205</v>
      </c>
      <c r="AS24" s="619"/>
      <c r="AT24" s="620"/>
      <c r="AU24" s="619"/>
      <c r="AV24" s="619"/>
      <c r="AW24" s="620"/>
      <c r="AX24" s="619"/>
      <c r="AY24" s="619"/>
      <c r="AZ24" s="620"/>
      <c r="BA24" s="619"/>
      <c r="BB24" s="619"/>
      <c r="BC24" s="620"/>
      <c r="BD24" s="619"/>
      <c r="BE24" s="619"/>
      <c r="BF24" s="620"/>
      <c r="BG24" s="619"/>
      <c r="BH24" s="619"/>
      <c r="BI24" s="620"/>
      <c r="BJ24" s="619"/>
      <c r="BK24" s="619"/>
      <c r="BL24" s="620"/>
      <c r="BM24" s="619"/>
      <c r="BN24" s="619"/>
      <c r="BO24" s="619"/>
      <c r="BP24" s="619"/>
      <c r="BQ24" s="619"/>
      <c r="BR24" s="619"/>
      <c r="BS24" s="619"/>
      <c r="BT24" s="619"/>
      <c r="BU24" s="619"/>
      <c r="BV24" s="619"/>
      <c r="BW24" s="619"/>
      <c r="BX24" s="620"/>
      <c r="BY24" s="619"/>
      <c r="BZ24" s="619"/>
      <c r="CA24" s="621"/>
      <c r="CI24" s="622"/>
      <c r="CK24" s="622"/>
      <c r="CL24" s="622"/>
      <c r="CN24" s="622"/>
      <c r="CO24" s="622"/>
      <c r="CP24" s="622"/>
      <c r="CT24" s="622"/>
      <c r="CU24" s="622"/>
      <c r="CV24" s="622"/>
      <c r="CW24" s="622"/>
      <c r="CX24" s="622"/>
      <c r="CY24" s="622"/>
      <c r="CZ24" s="622"/>
      <c r="DA24" s="622"/>
      <c r="DB24" s="622"/>
      <c r="DC24" s="622"/>
      <c r="DD24" s="622"/>
      <c r="DH24" s="622"/>
      <c r="DX24" s="622"/>
      <c r="DY24" s="622"/>
      <c r="DZ24" s="622"/>
      <c r="ED24" s="622"/>
      <c r="EE24" s="622"/>
      <c r="ET24" s="623"/>
      <c r="EU24" s="623"/>
      <c r="EV24" s="623"/>
      <c r="EW24" s="621"/>
      <c r="EX24" s="621"/>
      <c r="EY24" s="621"/>
      <c r="EZ24" s="621"/>
      <c r="FA24" s="621"/>
      <c r="FB24" s="621"/>
      <c r="FC24" s="621"/>
      <c r="FD24" s="621"/>
      <c r="FE24" s="621"/>
      <c r="FF24" s="621"/>
      <c r="FG24" s="621"/>
      <c r="FH24" s="621"/>
      <c r="FI24" s="621"/>
      <c r="FJ24" s="621"/>
      <c r="FK24" s="621"/>
      <c r="FL24" s="621"/>
      <c r="FM24" s="621"/>
      <c r="FO24" s="621"/>
      <c r="FQ24" s="621"/>
      <c r="FR24" s="621"/>
      <c r="FS24" s="621"/>
      <c r="FU24" s="621"/>
      <c r="FV24" s="621"/>
      <c r="FW24" s="621"/>
      <c r="FX24" s="621"/>
      <c r="FY24" s="621"/>
      <c r="FZ24" s="621"/>
      <c r="GB24" s="621"/>
      <c r="GE24" s="621"/>
    </row>
    <row r="25" spans="1:248" s="632" customFormat="1" ht="17.5" x14ac:dyDescent="0.3">
      <c r="A25" s="256" t="s">
        <v>469</v>
      </c>
      <c r="B25" s="335" t="s">
        <v>470</v>
      </c>
      <c r="C25" s="624">
        <f>(150/2)*(150/2)</f>
        <v>5625</v>
      </c>
      <c r="D25" s="625">
        <f>(200/2)*(200/2)</f>
        <v>10000</v>
      </c>
      <c r="E25" s="626">
        <f>(300/2)*(300/2)</f>
        <v>22500</v>
      </c>
      <c r="F25" s="627" t="str">
        <f>IF((E16=""),"",(E16/2)*(E16/2))</f>
        <v/>
      </c>
      <c r="G25" s="628" t="str">
        <f>IF((G16=""),"",(G16/2)*(G16/2))</f>
        <v/>
      </c>
      <c r="H25" s="629" t="str">
        <f>IF((I16=""),"",(I16/2)*(I16/2))</f>
        <v/>
      </c>
      <c r="I25" s="628" t="str">
        <f>IF((K16=""),"",(K16/2)*(K16/2))</f>
        <v/>
      </c>
      <c r="J25" s="628" t="str">
        <f>IF((M16=""),"",(M16/2)*(M16/2))</f>
        <v/>
      </c>
      <c r="K25" s="628" t="str">
        <f>IF((O16=""),"",(O16/2)*(O16/2))</f>
        <v/>
      </c>
      <c r="L25" s="628" t="str">
        <f>IF((Q16=""),"",(Q16/2)*(Q16/2))</f>
        <v/>
      </c>
      <c r="M25" s="628" t="str">
        <f>IF((S16=""),"",(S16/2)*(S16/2))</f>
        <v/>
      </c>
      <c r="N25" s="630" t="str">
        <f>IF((U16=""),"",(U16/2)*(U16/2))</f>
        <v/>
      </c>
      <c r="O25" s="631" t="str">
        <f>IF((W16=""),"",(W16/2)*(W16/2))</f>
        <v/>
      </c>
      <c r="AS25" s="633"/>
      <c r="AT25" s="634"/>
      <c r="AU25" s="633"/>
      <c r="AV25" s="633"/>
      <c r="AW25" s="634"/>
      <c r="AX25" s="633"/>
      <c r="AY25" s="633"/>
      <c r="AZ25" s="634"/>
      <c r="BA25" s="633"/>
      <c r="BB25" s="633"/>
      <c r="BC25" s="634"/>
      <c r="BD25" s="633"/>
      <c r="BE25" s="633"/>
      <c r="BF25" s="634"/>
      <c r="BG25" s="633"/>
      <c r="BH25" s="633"/>
      <c r="BI25" s="634"/>
      <c r="BJ25" s="633"/>
      <c r="BK25" s="633"/>
      <c r="BL25" s="634"/>
      <c r="BM25" s="633"/>
      <c r="BN25" s="633"/>
      <c r="BO25" s="633"/>
      <c r="BP25" s="633"/>
      <c r="BQ25" s="633"/>
      <c r="BR25" s="633"/>
      <c r="BS25" s="633"/>
      <c r="BT25" s="633"/>
      <c r="BU25" s="633"/>
      <c r="BV25" s="633"/>
      <c r="BW25" s="633"/>
      <c r="BX25" s="634"/>
      <c r="BY25" s="633"/>
      <c r="BZ25" s="633"/>
      <c r="CA25" s="635"/>
      <c r="CI25" s="636"/>
      <c r="CK25" s="636"/>
      <c r="CL25" s="636"/>
      <c r="CN25" s="636"/>
      <c r="CO25" s="636"/>
      <c r="CP25" s="636"/>
      <c r="CT25" s="636"/>
      <c r="CU25" s="636"/>
      <c r="CV25" s="636"/>
      <c r="CW25" s="636"/>
      <c r="CX25" s="636"/>
      <c r="CY25" s="636"/>
      <c r="CZ25" s="636"/>
      <c r="DA25" s="636"/>
      <c r="DB25" s="636"/>
      <c r="DC25" s="636"/>
      <c r="DD25" s="636"/>
      <c r="DH25" s="636"/>
      <c r="DX25" s="636"/>
      <c r="DY25" s="636"/>
      <c r="DZ25" s="636"/>
      <c r="ED25" s="636"/>
      <c r="EE25" s="636"/>
      <c r="ET25" s="637"/>
      <c r="EU25" s="637"/>
      <c r="EV25" s="637"/>
      <c r="EW25" s="635"/>
      <c r="EX25" s="635"/>
      <c r="EY25" s="635"/>
      <c r="EZ25" s="635"/>
      <c r="FA25" s="635"/>
      <c r="FB25" s="635"/>
      <c r="FC25" s="635"/>
      <c r="FD25" s="635"/>
      <c r="FE25" s="635"/>
      <c r="FF25" s="635"/>
      <c r="FG25" s="635"/>
      <c r="FH25" s="635"/>
      <c r="FI25" s="635"/>
      <c r="FJ25" s="635"/>
      <c r="FK25" s="635"/>
      <c r="FL25" s="635"/>
      <c r="FM25" s="635"/>
      <c r="FO25" s="635"/>
      <c r="FQ25" s="635"/>
      <c r="FR25" s="635"/>
      <c r="FS25" s="635"/>
      <c r="FU25" s="635"/>
      <c r="FV25" s="635"/>
      <c r="FW25" s="635"/>
      <c r="FX25" s="635"/>
      <c r="FY25" s="635"/>
      <c r="FZ25" s="635"/>
      <c r="GB25" s="635"/>
      <c r="GE25" s="635"/>
    </row>
    <row r="26" spans="1:248" s="632" customFormat="1" ht="17.5" x14ac:dyDescent="0.3">
      <c r="A26" s="256" t="s">
        <v>471</v>
      </c>
      <c r="B26" s="638" t="s">
        <v>472</v>
      </c>
      <c r="C26" s="639">
        <f>(C25*3.14159)/100</f>
        <v>176.71443749999997</v>
      </c>
      <c r="D26" s="640">
        <f>(D25*3.14159)/100</f>
        <v>314.15899999999999</v>
      </c>
      <c r="E26" s="641">
        <f>(E25*3.14159)/100</f>
        <v>706.8577499999999</v>
      </c>
      <c r="F26" s="642" t="str">
        <f t="shared" ref="F26:O26" si="1">IF((F25=""),"",(F25*3.14159)/100)</f>
        <v/>
      </c>
      <c r="G26" s="643" t="str">
        <f t="shared" si="1"/>
        <v/>
      </c>
      <c r="H26" s="644" t="str">
        <f t="shared" si="1"/>
        <v/>
      </c>
      <c r="I26" s="645" t="str">
        <f t="shared" si="1"/>
        <v/>
      </c>
      <c r="J26" s="645" t="str">
        <f t="shared" si="1"/>
        <v/>
      </c>
      <c r="K26" s="645" t="str">
        <f t="shared" si="1"/>
        <v/>
      </c>
      <c r="L26" s="645" t="str">
        <f t="shared" si="1"/>
        <v/>
      </c>
      <c r="M26" s="645" t="str">
        <f t="shared" si="1"/>
        <v/>
      </c>
      <c r="N26" s="645" t="str">
        <f t="shared" si="1"/>
        <v/>
      </c>
      <c r="O26" s="646" t="str">
        <f t="shared" si="1"/>
        <v/>
      </c>
      <c r="Q26" s="634"/>
      <c r="R26" s="634"/>
      <c r="S26" s="634"/>
      <c r="T26" s="634"/>
      <c r="V26" s="634"/>
      <c r="W26" s="634"/>
      <c r="X26" s="634"/>
      <c r="Y26" s="634"/>
      <c r="Z26" s="634"/>
      <c r="AA26" s="634"/>
      <c r="AB26" s="634"/>
      <c r="AC26" s="634"/>
      <c r="AD26" s="634"/>
      <c r="AO26" s="634"/>
      <c r="AP26" s="634"/>
      <c r="AQ26" s="634"/>
      <c r="AR26" s="634"/>
      <c r="AS26" s="633"/>
      <c r="AT26" s="634"/>
      <c r="AU26" s="633"/>
      <c r="AV26" s="633"/>
      <c r="AW26" s="634"/>
      <c r="AX26" s="633"/>
      <c r="AY26" s="633"/>
      <c r="AZ26" s="634"/>
      <c r="BA26" s="633"/>
      <c r="BB26" s="633"/>
      <c r="BC26" s="634"/>
      <c r="BD26" s="633"/>
      <c r="BE26" s="633"/>
      <c r="BF26" s="634"/>
      <c r="BG26" s="633"/>
      <c r="BH26" s="633"/>
      <c r="BI26" s="634"/>
      <c r="BJ26" s="633"/>
      <c r="BK26" s="633"/>
      <c r="BL26" s="634"/>
      <c r="BM26" s="633"/>
      <c r="BN26" s="633"/>
      <c r="BO26" s="633"/>
      <c r="BP26" s="633"/>
      <c r="BQ26" s="633"/>
      <c r="BR26" s="633"/>
      <c r="BS26" s="633"/>
      <c r="BT26" s="633"/>
      <c r="BU26" s="633"/>
      <c r="BV26" s="633"/>
      <c r="BW26" s="633"/>
      <c r="BX26" s="634"/>
      <c r="BY26" s="633"/>
      <c r="BZ26" s="633"/>
      <c r="CA26" s="635"/>
      <c r="CI26" s="636"/>
      <c r="CK26" s="636"/>
      <c r="CL26" s="636"/>
      <c r="CN26" s="636"/>
      <c r="CO26" s="636"/>
      <c r="CP26" s="636"/>
      <c r="CT26" s="636"/>
      <c r="CU26" s="636"/>
      <c r="CV26" s="636"/>
      <c r="CW26" s="636"/>
      <c r="CX26" s="636"/>
      <c r="CY26" s="636"/>
      <c r="CZ26" s="636"/>
      <c r="DA26" s="636"/>
      <c r="DB26" s="636"/>
      <c r="DC26" s="636"/>
      <c r="DD26" s="636"/>
      <c r="DH26" s="636"/>
      <c r="DX26" s="636"/>
      <c r="DY26" s="636"/>
      <c r="DZ26" s="636"/>
      <c r="ED26" s="636"/>
      <c r="EE26" s="636"/>
      <c r="ET26" s="637"/>
      <c r="EU26" s="637"/>
      <c r="EV26" s="637"/>
      <c r="EW26" s="635"/>
      <c r="EX26" s="635"/>
      <c r="EY26" s="635"/>
      <c r="EZ26" s="635"/>
      <c r="FA26" s="635"/>
      <c r="FB26" s="635"/>
      <c r="FC26" s="635"/>
      <c r="FD26" s="635"/>
      <c r="FE26" s="635"/>
      <c r="FF26" s="635"/>
      <c r="FG26" s="635"/>
      <c r="FH26" s="635"/>
      <c r="FI26" s="635"/>
      <c r="FJ26" s="635"/>
      <c r="FK26" s="635"/>
      <c r="FL26" s="635"/>
      <c r="FM26" s="635"/>
      <c r="FO26" s="635"/>
      <c r="FQ26" s="635"/>
      <c r="FR26" s="635"/>
      <c r="FS26" s="635"/>
      <c r="FU26" s="635"/>
      <c r="FV26" s="635"/>
      <c r="FW26" s="635"/>
      <c r="FX26" s="635"/>
      <c r="FY26" s="635"/>
      <c r="FZ26" s="635"/>
      <c r="GB26" s="635"/>
      <c r="GE26" s="635"/>
    </row>
    <row r="27" spans="1:248" s="632" customFormat="1" ht="18" thickBot="1" x14ac:dyDescent="0.35">
      <c r="A27" s="647" t="s">
        <v>473</v>
      </c>
      <c r="B27" s="340" t="s">
        <v>474</v>
      </c>
      <c r="C27" s="648" t="str">
        <f>IF((B16=""),"",C26*B16)</f>
        <v/>
      </c>
      <c r="D27" s="640" t="str">
        <f>IF((C16=""),"",D26*C16)</f>
        <v/>
      </c>
      <c r="E27" s="641" t="str">
        <f>IF((D16=""),"",E26*D16)</f>
        <v/>
      </c>
      <c r="F27" s="649" t="str">
        <f>IF(OR(F26="",F16=""),"",F26*F16)</f>
        <v/>
      </c>
      <c r="G27" s="650" t="str">
        <f>IF(OR(G26="",H16=""),"",G26*H16)</f>
        <v/>
      </c>
      <c r="H27" s="586" t="str">
        <f>IF(OR(H26="",J16=""),"",H26*J16)</f>
        <v/>
      </c>
      <c r="I27" s="651" t="str">
        <f>IF(OR(I26="",L16=""),"",I26*L16)</f>
        <v/>
      </c>
      <c r="J27" s="651" t="str">
        <f>IF(OR(J26="",N16=""),"",J26*N16)</f>
        <v/>
      </c>
      <c r="K27" s="651" t="str">
        <f>IF(OR(K26="",P16=""),"",K26*P16)</f>
        <v/>
      </c>
      <c r="L27" s="651" t="str">
        <f>IF(OR(L26="",R16=""),"",L26*R16)</f>
        <v/>
      </c>
      <c r="M27" s="651" t="str">
        <f>IF(OR(M26="",T16=""),"",M26*T16)</f>
        <v/>
      </c>
      <c r="N27" s="651" t="str">
        <f>IF(OR(N26="",V16=""),"",N26*V16)</f>
        <v/>
      </c>
      <c r="O27" s="652" t="str">
        <f>IF(OR(O26="",X16=""),"",O26*X16)</f>
        <v/>
      </c>
      <c r="Q27" s="634"/>
      <c r="R27" s="634"/>
      <c r="S27" s="634"/>
      <c r="T27" s="634"/>
      <c r="U27" s="634"/>
      <c r="V27" s="634"/>
      <c r="W27" s="634"/>
      <c r="X27" s="634"/>
      <c r="Y27" s="634"/>
      <c r="Z27" s="634"/>
      <c r="AA27" s="634"/>
      <c r="AB27" s="634"/>
      <c r="AC27" s="634"/>
      <c r="AD27" s="634"/>
      <c r="AE27" s="653"/>
      <c r="AF27" s="653"/>
      <c r="AG27" s="653"/>
      <c r="AH27" s="653"/>
      <c r="AI27" s="653"/>
      <c r="AJ27" s="653"/>
      <c r="AK27" s="653"/>
      <c r="AL27" s="653"/>
      <c r="AM27" s="653"/>
      <c r="AN27" s="653"/>
      <c r="AO27" s="653"/>
      <c r="AP27" s="653"/>
      <c r="AQ27" s="634"/>
      <c r="AR27" s="633"/>
      <c r="AS27" s="633"/>
      <c r="AT27" s="634"/>
      <c r="AU27" s="633"/>
      <c r="AV27" s="633"/>
      <c r="AW27" s="634"/>
      <c r="AX27" s="633"/>
      <c r="AY27" s="633"/>
      <c r="AZ27" s="634"/>
      <c r="BA27" s="633"/>
      <c r="BB27" s="633"/>
      <c r="BC27" s="634"/>
      <c r="BD27" s="633"/>
      <c r="BE27" s="633"/>
      <c r="BF27" s="634"/>
      <c r="BG27" s="633"/>
      <c r="BH27" s="633"/>
      <c r="BI27" s="634"/>
      <c r="BJ27" s="633"/>
      <c r="BK27" s="633"/>
      <c r="BL27" s="634"/>
      <c r="BM27" s="633"/>
      <c r="BN27" s="633"/>
      <c r="BO27" s="633"/>
      <c r="BP27" s="633"/>
      <c r="BQ27" s="633"/>
      <c r="BR27" s="633"/>
      <c r="BS27" s="633"/>
      <c r="BT27" s="633"/>
      <c r="BU27" s="633"/>
      <c r="BV27" s="633"/>
      <c r="BW27" s="633"/>
      <c r="BX27" s="634"/>
      <c r="BY27" s="633"/>
      <c r="BZ27" s="633"/>
      <c r="CA27" s="635"/>
      <c r="CI27" s="636"/>
      <c r="CK27" s="636"/>
      <c r="CL27" s="636"/>
      <c r="CN27" s="636"/>
      <c r="CO27" s="636"/>
      <c r="CP27" s="636"/>
      <c r="CT27" s="636"/>
      <c r="CU27" s="636"/>
      <c r="CV27" s="636"/>
      <c r="CW27" s="636"/>
      <c r="CX27" s="636"/>
      <c r="CY27" s="636"/>
      <c r="CZ27" s="636"/>
      <c r="DA27" s="636"/>
      <c r="DB27" s="636"/>
      <c r="DC27" s="636"/>
      <c r="DD27" s="636"/>
      <c r="DH27" s="636"/>
      <c r="DX27" s="636"/>
      <c r="DY27" s="636"/>
      <c r="DZ27" s="636"/>
      <c r="ED27" s="636"/>
      <c r="EE27" s="636"/>
      <c r="ET27" s="637"/>
      <c r="EU27" s="637"/>
      <c r="EV27" s="637"/>
      <c r="EW27" s="635"/>
      <c r="EX27" s="635"/>
      <c r="EY27" s="635"/>
      <c r="EZ27" s="635"/>
      <c r="FA27" s="635"/>
      <c r="FB27" s="635"/>
      <c r="FC27" s="635"/>
      <c r="FD27" s="635"/>
      <c r="FE27" s="635"/>
      <c r="FF27" s="635"/>
      <c r="FG27" s="635"/>
      <c r="FH27" s="635"/>
      <c r="FI27" s="635"/>
      <c r="FJ27" s="635"/>
      <c r="FK27" s="635"/>
      <c r="FL27" s="635"/>
      <c r="FM27" s="635"/>
      <c r="FO27" s="635"/>
      <c r="FQ27" s="635"/>
      <c r="FR27" s="635"/>
      <c r="FS27" s="635"/>
      <c r="FU27" s="635"/>
      <c r="FV27" s="635"/>
      <c r="FW27" s="635"/>
      <c r="FX27" s="635"/>
      <c r="FY27" s="635"/>
      <c r="FZ27" s="635"/>
      <c r="GB27" s="635"/>
      <c r="GE27" s="635"/>
    </row>
    <row r="28" spans="1:248" s="250" customFormat="1" ht="18" thickBot="1" x14ac:dyDescent="0.35">
      <c r="A28" s="647" t="s">
        <v>475</v>
      </c>
      <c r="B28" s="340" t="s">
        <v>476</v>
      </c>
      <c r="C28" s="654" t="str">
        <f>IF(AND($C27="",$D27="",$E27="",$F27="",$G27="",$H27="",$I27="",$J27="",$K27="",$L27="",$M27="",$N27="",$O27=""),"",IF($C27="",0,$C27)+IF($D27="",0,$D27)+IF($E27="",0,$E27)+IF($F27="",0,$F27)+IF($G27="",0,$G27)+IF($H27="",0,$H27)+IF($I27="",0,$I27)+IF($J27="",0,$J27)+IF($K27="",0,$K27)+IF($L27="",0,$L27)+IF($M27="",0,$M27)+IF($N27="",0,$N27)+IF($O27="",0,$O27))</f>
        <v/>
      </c>
      <c r="D28" s="655"/>
      <c r="E28" s="656"/>
      <c r="F28" s="657"/>
      <c r="K28" s="658"/>
      <c r="L28" s="658"/>
      <c r="M28" s="658"/>
      <c r="N28" s="658"/>
      <c r="O28" s="658"/>
      <c r="P28" s="658"/>
      <c r="Q28" s="658"/>
      <c r="R28" s="658"/>
      <c r="S28" s="658"/>
      <c r="T28" s="658"/>
      <c r="U28" s="658"/>
      <c r="V28" s="658"/>
      <c r="W28" s="658"/>
      <c r="X28" s="658"/>
      <c r="Y28" s="658"/>
      <c r="Z28" s="658"/>
      <c r="AA28" s="658"/>
      <c r="AB28" s="658"/>
      <c r="AC28" s="658"/>
      <c r="AD28" s="658"/>
      <c r="AE28" s="659"/>
      <c r="AF28" s="659"/>
      <c r="AG28" s="659"/>
      <c r="AH28" s="659"/>
      <c r="AI28" s="659"/>
      <c r="AJ28" s="659"/>
      <c r="AK28" s="659"/>
      <c r="AL28" s="659"/>
      <c r="AM28" s="659"/>
      <c r="AN28" s="659"/>
      <c r="AO28" s="659"/>
      <c r="AP28" s="659"/>
      <c r="AQ28" s="658"/>
      <c r="AR28" s="660"/>
      <c r="AS28" s="660"/>
      <c r="AT28" s="658"/>
      <c r="AU28" s="660"/>
      <c r="AV28" s="660"/>
      <c r="AW28" s="658"/>
      <c r="AX28" s="660"/>
      <c r="AY28" s="660"/>
      <c r="AZ28" s="658"/>
      <c r="BA28" s="660"/>
      <c r="BB28" s="660"/>
      <c r="BC28" s="658"/>
      <c r="BD28" s="660"/>
      <c r="BE28" s="660"/>
      <c r="BF28" s="658"/>
      <c r="BG28" s="660"/>
      <c r="BH28" s="660"/>
      <c r="BI28" s="658"/>
      <c r="BJ28" s="660"/>
      <c r="BK28" s="660"/>
      <c r="BL28" s="658"/>
      <c r="BM28" s="660"/>
      <c r="BN28" s="660"/>
      <c r="BO28" s="660"/>
      <c r="BP28" s="660"/>
      <c r="BQ28" s="660"/>
      <c r="BR28" s="660"/>
      <c r="BS28" s="660"/>
      <c r="BT28" s="660"/>
      <c r="BU28" s="660"/>
      <c r="BV28" s="660"/>
      <c r="BW28" s="660"/>
      <c r="BX28" s="658"/>
      <c r="BY28" s="660"/>
      <c r="BZ28" s="660"/>
      <c r="CA28" s="661"/>
      <c r="CI28" s="662"/>
      <c r="CK28" s="662"/>
      <c r="CL28" s="662"/>
      <c r="CN28" s="662"/>
      <c r="CO28" s="662"/>
      <c r="CP28" s="662"/>
      <c r="CT28" s="662"/>
      <c r="CU28" s="662"/>
      <c r="CV28" s="662"/>
      <c r="CW28" s="662"/>
      <c r="CX28" s="662"/>
      <c r="CY28" s="662"/>
      <c r="CZ28" s="662"/>
      <c r="DA28" s="662"/>
      <c r="DB28" s="662"/>
      <c r="DC28" s="662"/>
      <c r="DD28" s="662"/>
      <c r="DH28" s="662"/>
      <c r="DX28" s="662"/>
      <c r="DY28" s="662"/>
      <c r="DZ28" s="662"/>
      <c r="ED28" s="662"/>
      <c r="EE28" s="662"/>
      <c r="ET28" s="663"/>
      <c r="EU28" s="663"/>
      <c r="EV28" s="663"/>
      <c r="EW28" s="661"/>
      <c r="EX28" s="661"/>
      <c r="EY28" s="661"/>
      <c r="EZ28" s="661"/>
      <c r="FA28" s="661"/>
      <c r="FB28" s="661"/>
      <c r="FC28" s="661"/>
      <c r="FD28" s="661"/>
      <c r="FE28" s="661"/>
      <c r="FF28" s="661"/>
      <c r="FG28" s="661"/>
      <c r="FH28" s="661"/>
      <c r="FI28" s="661"/>
      <c r="FJ28" s="661"/>
      <c r="FK28" s="661"/>
      <c r="FL28" s="661"/>
      <c r="FM28" s="661"/>
      <c r="FO28" s="661"/>
      <c r="FQ28" s="661"/>
      <c r="FR28" s="661"/>
      <c r="FS28" s="661"/>
      <c r="FU28" s="661"/>
      <c r="FV28" s="661"/>
      <c r="FW28" s="661"/>
      <c r="FX28" s="661"/>
      <c r="FY28" s="661"/>
      <c r="FZ28" s="661"/>
      <c r="GB28" s="661"/>
      <c r="GE28" s="661"/>
    </row>
    <row r="29" spans="1:248" s="39" customFormat="1" ht="15.5" x14ac:dyDescent="0.35">
      <c r="A29" s="538"/>
      <c r="B29" s="545"/>
      <c r="C29" s="546"/>
      <c r="D29" s="546"/>
      <c r="E29" s="547"/>
      <c r="F29" s="221"/>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508"/>
      <c r="AF29" s="508"/>
      <c r="AG29" s="508"/>
      <c r="AH29" s="508"/>
      <c r="AI29" s="508"/>
      <c r="AJ29" s="508"/>
      <c r="AK29" s="508"/>
      <c r="AL29" s="508"/>
      <c r="AM29" s="508"/>
      <c r="AN29" s="508"/>
      <c r="AO29" s="508"/>
      <c r="AP29" s="508"/>
      <c r="AQ29" s="146"/>
      <c r="AR29" s="509"/>
      <c r="AS29" s="509"/>
      <c r="AT29" s="146"/>
      <c r="AU29" s="509"/>
      <c r="AV29" s="509"/>
      <c r="AW29" s="146"/>
      <c r="AX29" s="509"/>
      <c r="AY29" s="509"/>
      <c r="AZ29" s="146"/>
      <c r="BA29" s="509"/>
      <c r="BB29" s="509"/>
      <c r="BC29" s="146"/>
      <c r="BD29" s="509"/>
      <c r="BE29" s="509"/>
      <c r="BF29" s="146"/>
      <c r="BG29" s="509"/>
      <c r="BH29" s="509"/>
      <c r="BI29" s="146"/>
      <c r="BJ29" s="509"/>
      <c r="BK29" s="509"/>
      <c r="BL29" s="146"/>
      <c r="BM29" s="509"/>
      <c r="BN29" s="509"/>
      <c r="BO29" s="509"/>
      <c r="BP29" s="509"/>
      <c r="BQ29" s="509"/>
      <c r="BR29" s="509"/>
      <c r="BS29" s="509"/>
      <c r="BT29" s="509"/>
      <c r="BU29" s="509"/>
      <c r="BV29" s="509"/>
      <c r="BW29" s="509"/>
      <c r="BX29" s="146"/>
      <c r="BY29" s="509"/>
      <c r="BZ29" s="509"/>
      <c r="CA29" s="512"/>
      <c r="CI29" s="513"/>
      <c r="CK29" s="513"/>
      <c r="CL29" s="513"/>
      <c r="CN29" s="513"/>
      <c r="CO29" s="513"/>
      <c r="CP29" s="513"/>
      <c r="CT29" s="513"/>
      <c r="CU29" s="513"/>
      <c r="CV29" s="513"/>
      <c r="CW29" s="513"/>
      <c r="CX29" s="513"/>
      <c r="CY29" s="513"/>
      <c r="CZ29" s="513"/>
      <c r="DA29" s="513"/>
      <c r="DB29" s="513"/>
      <c r="DC29" s="513"/>
      <c r="DD29" s="513"/>
      <c r="DH29" s="513"/>
      <c r="DX29" s="513"/>
      <c r="DY29" s="513"/>
      <c r="DZ29" s="513"/>
      <c r="ED29" s="513"/>
      <c r="EE29" s="513"/>
      <c r="ET29" s="514"/>
      <c r="EU29" s="514"/>
      <c r="EV29" s="514"/>
      <c r="EW29" s="512"/>
      <c r="EX29" s="512"/>
      <c r="EY29" s="512"/>
      <c r="EZ29" s="512"/>
      <c r="FA29" s="512"/>
      <c r="FB29" s="512"/>
      <c r="FC29" s="512"/>
      <c r="FD29" s="512"/>
      <c r="FE29" s="512"/>
      <c r="FF29" s="512"/>
      <c r="FG29" s="512"/>
      <c r="FH29" s="512"/>
      <c r="FI29" s="512"/>
      <c r="FJ29" s="512"/>
      <c r="FK29" s="512"/>
      <c r="FL29" s="512"/>
      <c r="FM29" s="512"/>
      <c r="FO29" s="512"/>
      <c r="FQ29" s="512"/>
      <c r="FR29" s="512"/>
      <c r="FS29" s="512"/>
      <c r="FU29" s="512"/>
      <c r="FV29" s="512"/>
      <c r="FW29" s="512"/>
      <c r="FX29" s="512"/>
      <c r="FY29" s="512"/>
      <c r="FZ29" s="512"/>
      <c r="GB29" s="512"/>
      <c r="GE29" s="512"/>
    </row>
    <row r="30" spans="1:248" s="39" customFormat="1" ht="16" thickBot="1" x14ac:dyDescent="0.4">
      <c r="A30" s="548"/>
      <c r="B30" s="546"/>
      <c r="C30" s="546"/>
      <c r="D30" s="549"/>
      <c r="E30" s="550"/>
      <c r="F30" s="221"/>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508"/>
      <c r="AF30" s="508"/>
      <c r="AG30" s="508"/>
      <c r="AH30" s="508"/>
      <c r="AI30" s="508"/>
      <c r="AJ30" s="508"/>
      <c r="AK30" s="508"/>
      <c r="AL30" s="508"/>
      <c r="AM30" s="508"/>
      <c r="AN30" s="508"/>
      <c r="AO30" s="508"/>
      <c r="AP30" s="508"/>
      <c r="AQ30" s="146"/>
      <c r="AR30" s="509"/>
      <c r="AS30" s="509"/>
      <c r="AT30" s="146"/>
      <c r="AU30" s="509"/>
      <c r="AV30" s="509"/>
      <c r="AW30" s="146"/>
      <c r="AX30" s="509"/>
      <c r="AY30" s="509"/>
      <c r="AZ30" s="146"/>
      <c r="BA30" s="509"/>
      <c r="BB30" s="509"/>
      <c r="BC30" s="146"/>
      <c r="BD30" s="509"/>
      <c r="BE30" s="509"/>
      <c r="BF30" s="146"/>
      <c r="BG30" s="509"/>
      <c r="BH30" s="509"/>
      <c r="BI30" s="146"/>
      <c r="BJ30" s="509"/>
      <c r="BK30" s="509"/>
      <c r="BL30" s="146"/>
      <c r="BM30" s="509"/>
      <c r="BN30" s="509"/>
      <c r="BO30" s="509"/>
      <c r="BP30" s="509"/>
      <c r="BQ30" s="509"/>
      <c r="BR30" s="509"/>
      <c r="BS30" s="509"/>
      <c r="BT30" s="509"/>
      <c r="BU30" s="509"/>
      <c r="BV30" s="509"/>
      <c r="BW30" s="509"/>
      <c r="BX30" s="146"/>
      <c r="BY30" s="509"/>
      <c r="BZ30" s="509"/>
      <c r="CA30" s="512"/>
      <c r="CI30" s="513"/>
      <c r="CK30" s="513"/>
      <c r="CL30" s="513"/>
      <c r="CN30" s="513"/>
      <c r="CO30" s="513"/>
      <c r="CP30" s="513"/>
      <c r="CT30" s="513"/>
      <c r="CU30" s="513"/>
      <c r="CV30" s="513"/>
      <c r="CW30" s="513"/>
      <c r="CX30" s="513"/>
      <c r="CY30" s="513"/>
      <c r="CZ30" s="513"/>
      <c r="DA30" s="513"/>
      <c r="DB30" s="513"/>
      <c r="DC30" s="513"/>
      <c r="DD30" s="513"/>
      <c r="DH30" s="513"/>
      <c r="DX30" s="513"/>
      <c r="DY30" s="513"/>
      <c r="DZ30" s="513"/>
      <c r="ED30" s="513"/>
      <c r="EE30" s="513"/>
      <c r="ET30" s="514"/>
      <c r="EU30" s="514"/>
      <c r="EV30" s="514"/>
      <c r="EW30" s="512"/>
      <c r="EX30" s="512"/>
      <c r="EY30" s="512"/>
      <c r="EZ30" s="512"/>
      <c r="FA30" s="512"/>
      <c r="FB30" s="512"/>
      <c r="FC30" s="512"/>
      <c r="FD30" s="512"/>
      <c r="FE30" s="512"/>
      <c r="FF30" s="512"/>
      <c r="FG30" s="512"/>
      <c r="FH30" s="512"/>
      <c r="FI30" s="512"/>
      <c r="FJ30" s="512"/>
      <c r="FK30" s="512"/>
      <c r="FL30" s="512"/>
      <c r="FM30" s="512"/>
      <c r="FO30" s="512"/>
      <c r="FQ30" s="512"/>
      <c r="FR30" s="512"/>
      <c r="FS30" s="512"/>
      <c r="FU30" s="512"/>
      <c r="FV30" s="512"/>
      <c r="FW30" s="512"/>
      <c r="FX30" s="512"/>
      <c r="FY30" s="512"/>
      <c r="FZ30" s="512"/>
      <c r="GB30" s="512"/>
      <c r="GE30" s="512"/>
    </row>
    <row r="31" spans="1:248" s="39" customFormat="1" ht="16" thickBot="1" x14ac:dyDescent="0.4">
      <c r="B31" s="512"/>
      <c r="C31" s="551" t="s">
        <v>89</v>
      </c>
      <c r="D31" s="800"/>
      <c r="E31" s="801"/>
      <c r="F31" s="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508"/>
      <c r="AF31" s="508"/>
      <c r="AG31" s="508"/>
      <c r="AH31" s="508"/>
      <c r="AI31" s="508"/>
      <c r="AJ31" s="508"/>
      <c r="AK31" s="508"/>
      <c r="AL31" s="508"/>
      <c r="AM31" s="508"/>
      <c r="AN31" s="508"/>
      <c r="AO31" s="508"/>
      <c r="AP31" s="508"/>
      <c r="AQ31" s="146"/>
      <c r="AR31" s="509"/>
      <c r="AS31" s="509"/>
      <c r="AT31" s="146"/>
      <c r="AU31" s="509"/>
      <c r="AV31" s="509"/>
      <c r="AW31" s="146"/>
      <c r="AX31" s="509"/>
      <c r="AY31" s="509"/>
      <c r="AZ31" s="146"/>
      <c r="BA31" s="509"/>
      <c r="BB31" s="509"/>
      <c r="BC31" s="146"/>
      <c r="BD31" s="509"/>
      <c r="BE31" s="509"/>
      <c r="BF31" s="146"/>
      <c r="BG31" s="509"/>
      <c r="BH31" s="509"/>
      <c r="BI31" s="146"/>
      <c r="BJ31" s="509"/>
      <c r="BK31" s="509"/>
      <c r="BL31" s="146"/>
      <c r="BM31" s="509"/>
      <c r="BN31" s="509"/>
      <c r="BO31" s="509"/>
      <c r="BP31" s="509"/>
      <c r="BQ31" s="509"/>
      <c r="BR31" s="509"/>
      <c r="BS31" s="509"/>
      <c r="BT31" s="509"/>
      <c r="BU31" s="509"/>
      <c r="BV31" s="509"/>
      <c r="BW31" s="509"/>
      <c r="BX31" s="146"/>
      <c r="BY31" s="509"/>
      <c r="BZ31" s="509"/>
      <c r="CA31" s="512"/>
      <c r="CI31" s="513"/>
      <c r="CK31" s="513"/>
      <c r="CL31" s="513"/>
      <c r="CN31" s="513"/>
      <c r="CO31" s="513"/>
      <c r="CP31" s="513"/>
      <c r="CT31" s="513"/>
      <c r="CU31" s="513"/>
      <c r="CV31" s="513"/>
      <c r="CW31" s="513"/>
      <c r="CX31" s="513"/>
      <c r="CY31" s="513"/>
      <c r="CZ31" s="513"/>
      <c r="DA31" s="513"/>
      <c r="DB31" s="513"/>
      <c r="DC31" s="513"/>
      <c r="DD31" s="513"/>
      <c r="DH31" s="513"/>
      <c r="DX31" s="513"/>
      <c r="DY31" s="513"/>
      <c r="DZ31" s="513"/>
      <c r="ED31" s="513"/>
      <c r="EE31" s="513"/>
      <c r="ET31" s="514"/>
      <c r="EU31" s="514"/>
      <c r="EV31" s="514"/>
      <c r="EW31" s="512"/>
      <c r="EX31" s="512"/>
      <c r="EY31" s="512"/>
      <c r="EZ31" s="512"/>
      <c r="FA31" s="512"/>
      <c r="FB31" s="512"/>
      <c r="FC31" s="512"/>
      <c r="FD31" s="512"/>
      <c r="FE31" s="512"/>
      <c r="FF31" s="512"/>
      <c r="FG31" s="512"/>
      <c r="FH31" s="512"/>
      <c r="FI31" s="512"/>
      <c r="FJ31" s="512"/>
      <c r="FK31" s="512"/>
      <c r="FL31" s="512"/>
      <c r="FM31" s="512"/>
      <c r="FO31" s="512"/>
      <c r="FQ31" s="512"/>
      <c r="FR31" s="512"/>
      <c r="FS31" s="512"/>
      <c r="FU31" s="512"/>
      <c r="FV31" s="512"/>
      <c r="FW31" s="512"/>
      <c r="FX31" s="512"/>
      <c r="FY31" s="512"/>
      <c r="FZ31" s="512"/>
      <c r="GB31" s="512"/>
      <c r="GE31" s="512"/>
    </row>
    <row r="32" spans="1:248" s="39" customFormat="1" ht="15.5" x14ac:dyDescent="0.35">
      <c r="A32" s="46"/>
      <c r="C32" s="1133" t="s">
        <v>468</v>
      </c>
      <c r="D32" s="1134"/>
      <c r="E32" s="1135"/>
      <c r="F32" s="779"/>
      <c r="AS32" s="509"/>
      <c r="AT32" s="146"/>
      <c r="AU32" s="509"/>
      <c r="AV32" s="509"/>
      <c r="AW32" s="146"/>
      <c r="AX32" s="509"/>
      <c r="AY32" s="509"/>
      <c r="AZ32" s="146"/>
      <c r="BA32" s="509"/>
      <c r="BB32" s="509"/>
      <c r="BC32" s="146"/>
      <c r="BD32" s="509"/>
      <c r="BE32" s="509"/>
      <c r="BF32" s="146"/>
      <c r="BG32" s="509"/>
      <c r="BH32" s="509"/>
      <c r="BI32" s="146"/>
      <c r="BJ32" s="509"/>
      <c r="BK32" s="509"/>
      <c r="BL32" s="146"/>
      <c r="BM32" s="509"/>
      <c r="BN32" s="509"/>
      <c r="BO32" s="509"/>
      <c r="BP32" s="509"/>
      <c r="BQ32" s="509"/>
      <c r="BR32" s="509"/>
      <c r="BS32" s="509"/>
      <c r="BT32" s="509"/>
      <c r="BU32" s="509"/>
      <c r="BV32" s="509"/>
      <c r="BW32" s="509"/>
      <c r="BX32" s="146"/>
      <c r="BY32" s="509"/>
      <c r="BZ32" s="509"/>
      <c r="CA32" s="512"/>
      <c r="CI32" s="513"/>
      <c r="CK32" s="513"/>
      <c r="CL32" s="513"/>
      <c r="CN32" s="513"/>
      <c r="CO32" s="513"/>
      <c r="CP32" s="513"/>
      <c r="CT32" s="513"/>
      <c r="CU32" s="513"/>
      <c r="CV32" s="513"/>
      <c r="CW32" s="513"/>
      <c r="CX32" s="513"/>
      <c r="CY32" s="513"/>
      <c r="CZ32" s="513"/>
      <c r="DA32" s="513"/>
      <c r="DB32" s="513"/>
      <c r="DC32" s="513"/>
      <c r="DD32" s="513"/>
      <c r="DH32" s="513"/>
      <c r="DX32" s="513"/>
      <c r="DY32" s="513"/>
      <c r="DZ32" s="513"/>
      <c r="ED32" s="513"/>
      <c r="EE32" s="513"/>
      <c r="ET32" s="514"/>
      <c r="EU32" s="514"/>
      <c r="EV32" s="514"/>
      <c r="EW32" s="512"/>
      <c r="EX32" s="512"/>
      <c r="EY32" s="512"/>
      <c r="EZ32" s="512"/>
      <c r="FA32" s="512"/>
      <c r="FB32" s="512"/>
      <c r="FC32" s="512"/>
      <c r="FD32" s="512"/>
      <c r="FE32" s="512"/>
      <c r="FF32" s="512"/>
      <c r="FG32" s="512"/>
      <c r="FH32" s="512"/>
      <c r="FI32" s="512"/>
      <c r="FJ32" s="512"/>
      <c r="FK32" s="512"/>
      <c r="FL32" s="512"/>
      <c r="FM32" s="512"/>
      <c r="FO32" s="512"/>
      <c r="FQ32" s="512"/>
      <c r="FR32" s="512"/>
      <c r="FS32" s="512"/>
      <c r="FU32" s="512"/>
      <c r="FV32" s="512"/>
      <c r="FW32" s="512"/>
      <c r="FX32" s="512"/>
      <c r="FY32" s="512"/>
      <c r="FZ32" s="512"/>
      <c r="GB32" s="512"/>
      <c r="GE32" s="512"/>
    </row>
    <row r="33" spans="1:187" s="134" customFormat="1" ht="31.5" thickBot="1" x14ac:dyDescent="0.4">
      <c r="A33" s="515"/>
      <c r="C33" s="516">
        <v>150</v>
      </c>
      <c r="D33" s="517">
        <v>200</v>
      </c>
      <c r="E33" s="518">
        <v>300</v>
      </c>
      <c r="F33" s="519" t="s">
        <v>196</v>
      </c>
      <c r="G33" s="520" t="s">
        <v>197</v>
      </c>
      <c r="H33" s="519" t="s">
        <v>198</v>
      </c>
      <c r="I33" s="521" t="s">
        <v>199</v>
      </c>
      <c r="J33" s="521" t="s">
        <v>200</v>
      </c>
      <c r="K33" s="521" t="s">
        <v>201</v>
      </c>
      <c r="L33" s="521" t="s">
        <v>202</v>
      </c>
      <c r="M33" s="521" t="s">
        <v>203</v>
      </c>
      <c r="N33" s="521" t="s">
        <v>204</v>
      </c>
      <c r="O33" s="522" t="s">
        <v>205</v>
      </c>
      <c r="AS33" s="523"/>
      <c r="AT33" s="524"/>
      <c r="AU33" s="523"/>
      <c r="AV33" s="523"/>
      <c r="AW33" s="524"/>
      <c r="AX33" s="523"/>
      <c r="AY33" s="523"/>
      <c r="AZ33" s="524"/>
      <c r="BA33" s="523"/>
      <c r="BB33" s="523"/>
      <c r="BC33" s="524"/>
      <c r="BD33" s="523"/>
      <c r="BE33" s="523"/>
      <c r="BF33" s="524"/>
      <c r="BG33" s="523"/>
      <c r="BH33" s="523"/>
      <c r="BI33" s="524"/>
      <c r="BJ33" s="523"/>
      <c r="BK33" s="523"/>
      <c r="BL33" s="524"/>
      <c r="BM33" s="523"/>
      <c r="BN33" s="523"/>
      <c r="BO33" s="523"/>
      <c r="BP33" s="523"/>
      <c r="BQ33" s="523"/>
      <c r="BR33" s="523"/>
      <c r="BS33" s="523"/>
      <c r="BT33" s="523"/>
      <c r="BU33" s="523"/>
      <c r="BV33" s="523"/>
      <c r="BW33" s="523"/>
      <c r="BX33" s="524"/>
      <c r="BY33" s="523"/>
      <c r="BZ33" s="523"/>
      <c r="CA33" s="525"/>
      <c r="CI33" s="526"/>
      <c r="CK33" s="526"/>
      <c r="CL33" s="526"/>
      <c r="CN33" s="526"/>
      <c r="CO33" s="526"/>
      <c r="CP33" s="526"/>
      <c r="CT33" s="526"/>
      <c r="CU33" s="526"/>
      <c r="CV33" s="526"/>
      <c r="CW33" s="526"/>
      <c r="CX33" s="526"/>
      <c r="CY33" s="526"/>
      <c r="CZ33" s="526"/>
      <c r="DA33" s="526"/>
      <c r="DB33" s="526"/>
      <c r="DC33" s="526"/>
      <c r="DD33" s="526"/>
      <c r="DH33" s="526"/>
      <c r="DX33" s="526"/>
      <c r="DY33" s="526"/>
      <c r="DZ33" s="526"/>
      <c r="ED33" s="526"/>
      <c r="EE33" s="526"/>
      <c r="ET33" s="527"/>
      <c r="EU33" s="527"/>
      <c r="EV33" s="527"/>
      <c r="EW33" s="525"/>
      <c r="EX33" s="525"/>
      <c r="EY33" s="525"/>
      <c r="EZ33" s="525"/>
      <c r="FA33" s="525"/>
      <c r="FB33" s="525"/>
      <c r="FC33" s="525"/>
      <c r="FD33" s="525"/>
      <c r="FE33" s="525"/>
      <c r="FF33" s="525"/>
      <c r="FG33" s="525"/>
      <c r="FH33" s="525"/>
      <c r="FI33" s="525"/>
      <c r="FJ33" s="525"/>
      <c r="FK33" s="525"/>
      <c r="FL33" s="525"/>
      <c r="FM33" s="525"/>
      <c r="FO33" s="525"/>
      <c r="FQ33" s="525"/>
      <c r="FR33" s="525"/>
      <c r="FS33" s="525"/>
      <c r="FU33" s="525"/>
      <c r="FV33" s="525"/>
      <c r="FW33" s="525"/>
      <c r="FX33" s="525"/>
      <c r="FY33" s="525"/>
      <c r="FZ33" s="525"/>
      <c r="GB33" s="525"/>
      <c r="GE33" s="525"/>
    </row>
    <row r="34" spans="1:187" s="39" customFormat="1" ht="18.5" x14ac:dyDescent="0.45">
      <c r="A34" s="106" t="s">
        <v>469</v>
      </c>
      <c r="B34" s="336" t="s">
        <v>470</v>
      </c>
      <c r="C34" s="528">
        <f>(150/2)*(150/2)</f>
        <v>5625</v>
      </c>
      <c r="D34" s="529">
        <f>(200/2)*(200/2)</f>
        <v>10000</v>
      </c>
      <c r="E34" s="530">
        <f>(300/2)*(300/2)</f>
        <v>22500</v>
      </c>
      <c r="F34" s="169" t="str">
        <f>IF((E17=""),"",(E17/2)*(E17/2))</f>
        <v/>
      </c>
      <c r="G34" s="170" t="str">
        <f>IF((G17=""),"",(G17/2)*(G17/2))</f>
        <v/>
      </c>
      <c r="H34" s="169" t="str">
        <f>IF((I17=""),"",(I17/2)*(I17/2))</f>
        <v/>
      </c>
      <c r="I34" s="169" t="str">
        <f>IF((K17=""),"",(K17/2)*(K17/2))</f>
        <v/>
      </c>
      <c r="J34" s="169" t="str">
        <f>IF((M17=""),"",(M17/2)*(M17/2))</f>
        <v/>
      </c>
      <c r="K34" s="169" t="str">
        <f>IF((O17=""),"",(O17/2)*(O17/2))</f>
        <v/>
      </c>
      <c r="L34" s="169" t="str">
        <f>IF((Q17=""),"",(Q17/2)*(Q17/2))</f>
        <v/>
      </c>
      <c r="M34" s="169" t="str">
        <f>IF((S17=""),"",(S17/2)*(S17/2))</f>
        <v/>
      </c>
      <c r="N34" s="169" t="str">
        <f>IF((U17=""),"",(U17/2)*(U17/2))</f>
        <v/>
      </c>
      <c r="O34" s="531" t="str">
        <f>IF((W17=""),"",(W17/2)*(W17/2))</f>
        <v/>
      </c>
      <c r="AS34" s="509"/>
      <c r="AT34" s="146"/>
      <c r="AU34" s="509"/>
      <c r="AV34" s="509"/>
      <c r="AW34" s="146"/>
      <c r="AX34" s="509"/>
      <c r="AY34" s="509"/>
      <c r="AZ34" s="146"/>
      <c r="BA34" s="509"/>
      <c r="BB34" s="509"/>
      <c r="BC34" s="146"/>
      <c r="BD34" s="509"/>
      <c r="BE34" s="509"/>
      <c r="BF34" s="146"/>
      <c r="BG34" s="509"/>
      <c r="BH34" s="509"/>
      <c r="BI34" s="146"/>
      <c r="BJ34" s="509"/>
      <c r="BK34" s="509"/>
      <c r="BL34" s="146"/>
      <c r="BM34" s="509"/>
      <c r="BN34" s="509"/>
      <c r="BO34" s="509"/>
      <c r="BP34" s="509"/>
      <c r="BQ34" s="509"/>
      <c r="BR34" s="509"/>
      <c r="BS34" s="509"/>
      <c r="BT34" s="509"/>
      <c r="BU34" s="509"/>
      <c r="BV34" s="509"/>
      <c r="BW34" s="509"/>
      <c r="BX34" s="146"/>
      <c r="BY34" s="509"/>
      <c r="BZ34" s="509"/>
      <c r="CA34" s="512"/>
      <c r="CI34" s="513"/>
      <c r="CK34" s="513"/>
      <c r="CL34" s="513"/>
      <c r="CN34" s="513"/>
      <c r="CO34" s="513"/>
      <c r="CP34" s="513"/>
      <c r="CT34" s="513"/>
      <c r="CU34" s="513"/>
      <c r="CV34" s="513"/>
      <c r="CW34" s="513"/>
      <c r="CX34" s="513"/>
      <c r="CY34" s="513"/>
      <c r="CZ34" s="513"/>
      <c r="DA34" s="513"/>
      <c r="DB34" s="513"/>
      <c r="DC34" s="513"/>
      <c r="DD34" s="513"/>
      <c r="DH34" s="513"/>
      <c r="DX34" s="513"/>
      <c r="DY34" s="513"/>
      <c r="DZ34" s="513"/>
      <c r="ED34" s="513"/>
      <c r="EE34" s="513"/>
      <c r="ET34" s="514"/>
      <c r="EU34" s="514"/>
      <c r="EV34" s="514"/>
      <c r="EW34" s="512"/>
      <c r="EX34" s="512"/>
      <c r="EY34" s="512"/>
      <c r="EZ34" s="512"/>
      <c r="FA34" s="512"/>
      <c r="FB34" s="512"/>
      <c r="FC34" s="512"/>
      <c r="FD34" s="512"/>
      <c r="FE34" s="512"/>
      <c r="FF34" s="512"/>
      <c r="FG34" s="512"/>
      <c r="FH34" s="512"/>
      <c r="FI34" s="512"/>
      <c r="FJ34" s="512"/>
      <c r="FK34" s="512"/>
      <c r="FL34" s="512"/>
      <c r="FM34" s="512"/>
      <c r="FO34" s="512"/>
      <c r="FQ34" s="512"/>
      <c r="FR34" s="512"/>
      <c r="FS34" s="512"/>
      <c r="FU34" s="512"/>
      <c r="FV34" s="512"/>
      <c r="FW34" s="512"/>
      <c r="FX34" s="512"/>
      <c r="FY34" s="512"/>
      <c r="FZ34" s="512"/>
      <c r="GB34" s="512"/>
      <c r="GE34" s="512"/>
    </row>
    <row r="35" spans="1:187" s="39" customFormat="1" ht="18.5" x14ac:dyDescent="0.45">
      <c r="A35" s="106" t="s">
        <v>471</v>
      </c>
      <c r="B35" s="538" t="s">
        <v>472</v>
      </c>
      <c r="C35" s="539">
        <f>(C34*3.14159)/100</f>
        <v>176.71443749999997</v>
      </c>
      <c r="D35" s="178">
        <f>(D34*3.14159)/100</f>
        <v>314.15899999999999</v>
      </c>
      <c r="E35" s="179">
        <f>(E34*3.14159)/100</f>
        <v>706.8577499999999</v>
      </c>
      <c r="F35" s="171" t="str">
        <f t="shared" ref="F35:O35" si="2">IF((F34=""),"",(F34*3.14159)/100)</f>
        <v/>
      </c>
      <c r="G35" s="172" t="str">
        <f t="shared" si="2"/>
        <v/>
      </c>
      <c r="H35" s="171" t="str">
        <f t="shared" si="2"/>
        <v/>
      </c>
      <c r="I35" s="173" t="str">
        <f t="shared" si="2"/>
        <v/>
      </c>
      <c r="J35" s="173" t="str">
        <f t="shared" si="2"/>
        <v/>
      </c>
      <c r="K35" s="173" t="str">
        <f t="shared" si="2"/>
        <v/>
      </c>
      <c r="L35" s="173" t="str">
        <f t="shared" si="2"/>
        <v/>
      </c>
      <c r="M35" s="173" t="str">
        <f t="shared" si="2"/>
        <v/>
      </c>
      <c r="N35" s="173" t="str">
        <f t="shared" si="2"/>
        <v/>
      </c>
      <c r="O35" s="540" t="str">
        <f t="shared" si="2"/>
        <v/>
      </c>
      <c r="Q35" s="146"/>
      <c r="R35" s="146"/>
      <c r="S35" s="146"/>
      <c r="T35" s="146"/>
      <c r="V35" s="146"/>
      <c r="W35" s="146"/>
      <c r="X35" s="146"/>
      <c r="Y35" s="146"/>
      <c r="Z35" s="146"/>
      <c r="AA35" s="146"/>
      <c r="AB35" s="146"/>
      <c r="AC35" s="146"/>
      <c r="AD35" s="146"/>
      <c r="AO35" s="146"/>
      <c r="AP35" s="146"/>
      <c r="AQ35" s="146"/>
      <c r="AR35" s="146"/>
      <c r="AS35" s="509"/>
      <c r="AT35" s="146"/>
      <c r="AU35" s="509"/>
      <c r="AV35" s="509"/>
      <c r="AW35" s="146"/>
      <c r="AX35" s="509"/>
      <c r="AY35" s="509"/>
      <c r="AZ35" s="146"/>
      <c r="BA35" s="509"/>
      <c r="BB35" s="509"/>
      <c r="BC35" s="146"/>
      <c r="BD35" s="509"/>
      <c r="BE35" s="509"/>
      <c r="BF35" s="146"/>
      <c r="BG35" s="509"/>
      <c r="BH35" s="509"/>
      <c r="BI35" s="146"/>
      <c r="BJ35" s="509"/>
      <c r="BK35" s="509"/>
      <c r="BL35" s="146"/>
      <c r="BM35" s="509"/>
      <c r="BN35" s="509"/>
      <c r="BO35" s="509"/>
      <c r="BP35" s="509"/>
      <c r="BQ35" s="509"/>
      <c r="BR35" s="509"/>
      <c r="BS35" s="509"/>
      <c r="BT35" s="509"/>
      <c r="BU35" s="509"/>
      <c r="BV35" s="509"/>
      <c r="BW35" s="509"/>
      <c r="BX35" s="146"/>
      <c r="BY35" s="509"/>
      <c r="BZ35" s="509"/>
      <c r="CA35" s="512"/>
      <c r="CI35" s="513"/>
      <c r="CK35" s="513"/>
      <c r="CL35" s="513"/>
      <c r="CN35" s="513"/>
      <c r="CO35" s="513"/>
      <c r="CP35" s="513"/>
      <c r="CT35" s="513"/>
      <c r="CU35" s="513"/>
      <c r="CV35" s="513"/>
      <c r="CW35" s="513"/>
      <c r="CX35" s="513"/>
      <c r="CY35" s="513"/>
      <c r="CZ35" s="513"/>
      <c r="DA35" s="513"/>
      <c r="DB35" s="513"/>
      <c r="DC35" s="513"/>
      <c r="DD35" s="513"/>
      <c r="DH35" s="513"/>
      <c r="DX35" s="513"/>
      <c r="DY35" s="513"/>
      <c r="DZ35" s="513"/>
      <c r="ED35" s="513"/>
      <c r="EE35" s="513"/>
      <c r="ET35" s="514"/>
      <c r="EU35" s="514"/>
      <c r="EV35" s="514"/>
      <c r="EW35" s="512"/>
      <c r="EX35" s="512"/>
      <c r="EY35" s="512"/>
      <c r="EZ35" s="512"/>
      <c r="FA35" s="512"/>
      <c r="FB35" s="512"/>
      <c r="FC35" s="512"/>
      <c r="FD35" s="512"/>
      <c r="FE35" s="512"/>
      <c r="FF35" s="512"/>
      <c r="FG35" s="512"/>
      <c r="FH35" s="512"/>
      <c r="FI35" s="512"/>
      <c r="FJ35" s="512"/>
      <c r="FK35" s="512"/>
      <c r="FL35" s="512"/>
      <c r="FM35" s="512"/>
      <c r="FO35" s="512"/>
      <c r="FQ35" s="512"/>
      <c r="FR35" s="512"/>
      <c r="FS35" s="512"/>
      <c r="FU35" s="512"/>
      <c r="FV35" s="512"/>
      <c r="FW35" s="512"/>
      <c r="FX35" s="512"/>
      <c r="FY35" s="512"/>
      <c r="FZ35" s="512"/>
      <c r="GB35" s="512"/>
      <c r="GE35" s="512"/>
    </row>
    <row r="36" spans="1:187" s="39" customFormat="1" ht="19" thickBot="1" x14ac:dyDescent="0.5">
      <c r="A36" s="541" t="s">
        <v>473</v>
      </c>
      <c r="B36" s="542" t="s">
        <v>474</v>
      </c>
      <c r="C36" s="177" t="str">
        <f>IF((B17=""),"",C35*B17)</f>
        <v/>
      </c>
      <c r="D36" s="178" t="str">
        <f>IF((C17=""),"",D35*C17)</f>
        <v/>
      </c>
      <c r="E36" s="179" t="str">
        <f>IF((D17=""),"",E35*D17)</f>
        <v/>
      </c>
      <c r="F36" s="174" t="str">
        <f>IF(OR(F35="",F17=""),"",F35*F17)</f>
        <v/>
      </c>
      <c r="G36" s="175" t="str">
        <f>IF(OR(G35="",H17=""),"",G35*H17)</f>
        <v/>
      </c>
      <c r="H36" s="174" t="str">
        <f>IF(OR(H35="",J17=""),"",H35*J17)</f>
        <v/>
      </c>
      <c r="I36" s="176" t="str">
        <f>IF(OR(I35="",L17=""),"",I35*L17)</f>
        <v/>
      </c>
      <c r="J36" s="176" t="str">
        <f>IF(OR(J35="",N17=""),"",J35*N17)</f>
        <v/>
      </c>
      <c r="K36" s="176" t="str">
        <f>IF(OR(K35="",P17=""),"",K35*P17)</f>
        <v/>
      </c>
      <c r="L36" s="176" t="str">
        <f>IF(OR(L35="",R17=""),"",L35*R17)</f>
        <v/>
      </c>
      <c r="M36" s="176" t="str">
        <f>IF(OR(M35="",T17=""),"",M35*T17)</f>
        <v/>
      </c>
      <c r="N36" s="176" t="str">
        <f>IF(OR(N35="",V17=""),"",N35*V17)</f>
        <v/>
      </c>
      <c r="O36" s="543" t="str">
        <f>IF(OR(O35="",X17=""),"",O35*X17)</f>
        <v/>
      </c>
      <c r="Q36" s="146"/>
      <c r="R36" s="146"/>
      <c r="S36" s="146"/>
      <c r="T36" s="146"/>
      <c r="U36" s="146"/>
      <c r="V36" s="146"/>
      <c r="W36" s="146"/>
      <c r="X36" s="146"/>
      <c r="Y36" s="146"/>
      <c r="Z36" s="146"/>
      <c r="AA36" s="146"/>
      <c r="AB36" s="146"/>
      <c r="AC36" s="146"/>
      <c r="AD36" s="146"/>
      <c r="AE36" s="508"/>
      <c r="AF36" s="508"/>
      <c r="AG36" s="508"/>
      <c r="AH36" s="508"/>
      <c r="AI36" s="508"/>
      <c r="AJ36" s="508"/>
      <c r="AK36" s="508"/>
      <c r="AL36" s="508"/>
      <c r="AM36" s="508"/>
      <c r="AN36" s="508"/>
      <c r="AO36" s="508"/>
      <c r="AP36" s="508"/>
      <c r="AQ36" s="146"/>
      <c r="AR36" s="509"/>
      <c r="AS36" s="509"/>
      <c r="AT36" s="146"/>
      <c r="AU36" s="509"/>
      <c r="AV36" s="509"/>
      <c r="AW36" s="146"/>
      <c r="AX36" s="509"/>
      <c r="AY36" s="509"/>
      <c r="AZ36" s="146"/>
      <c r="BA36" s="509"/>
      <c r="BB36" s="509"/>
      <c r="BC36" s="146"/>
      <c r="BD36" s="509"/>
      <c r="BE36" s="509"/>
      <c r="BF36" s="146"/>
      <c r="BG36" s="509"/>
      <c r="BH36" s="509"/>
      <c r="BI36" s="146"/>
      <c r="BJ36" s="509"/>
      <c r="BK36" s="509"/>
      <c r="BL36" s="146"/>
      <c r="BM36" s="509"/>
      <c r="BN36" s="509"/>
      <c r="BO36" s="509"/>
      <c r="BP36" s="509"/>
      <c r="BQ36" s="509"/>
      <c r="BR36" s="509"/>
      <c r="BS36" s="509"/>
      <c r="BT36" s="509"/>
      <c r="BU36" s="509"/>
      <c r="BV36" s="509"/>
      <c r="BW36" s="509"/>
      <c r="BX36" s="146"/>
      <c r="BY36" s="509"/>
      <c r="BZ36" s="509"/>
      <c r="CA36" s="512"/>
      <c r="CI36" s="513"/>
      <c r="CK36" s="513"/>
      <c r="CL36" s="513"/>
      <c r="CN36" s="513"/>
      <c r="CO36" s="513"/>
      <c r="CP36" s="513"/>
      <c r="CT36" s="513"/>
      <c r="CU36" s="513"/>
      <c r="CV36" s="513"/>
      <c r="CW36" s="513"/>
      <c r="CX36" s="513"/>
      <c r="CY36" s="513"/>
      <c r="CZ36" s="513"/>
      <c r="DA36" s="513"/>
      <c r="DB36" s="513"/>
      <c r="DC36" s="513"/>
      <c r="DD36" s="513"/>
      <c r="DH36" s="513"/>
      <c r="DX36" s="513"/>
      <c r="DY36" s="513"/>
      <c r="DZ36" s="513"/>
      <c r="ED36" s="513"/>
      <c r="EE36" s="513"/>
      <c r="ET36" s="514"/>
      <c r="EU36" s="514"/>
      <c r="EV36" s="514"/>
      <c r="EW36" s="512"/>
      <c r="EX36" s="512"/>
      <c r="EY36" s="512"/>
      <c r="EZ36" s="512"/>
      <c r="FA36" s="512"/>
      <c r="FB36" s="512"/>
      <c r="FC36" s="512"/>
      <c r="FD36" s="512"/>
      <c r="FE36" s="512"/>
      <c r="FF36" s="512"/>
      <c r="FG36" s="512"/>
      <c r="FH36" s="512"/>
      <c r="FI36" s="512"/>
      <c r="FJ36" s="512"/>
      <c r="FK36" s="512"/>
      <c r="FL36" s="512"/>
      <c r="FM36" s="512"/>
      <c r="FO36" s="512"/>
      <c r="FQ36" s="512"/>
      <c r="FR36" s="512"/>
      <c r="FS36" s="512"/>
      <c r="FU36" s="512"/>
      <c r="FV36" s="512"/>
      <c r="FW36" s="512"/>
      <c r="FX36" s="512"/>
      <c r="FY36" s="512"/>
      <c r="FZ36" s="512"/>
      <c r="GB36" s="512"/>
      <c r="GE36" s="512"/>
    </row>
    <row r="37" spans="1:187" s="39" customFormat="1" ht="19" thickBot="1" x14ac:dyDescent="0.5">
      <c r="A37" s="541" t="s">
        <v>475</v>
      </c>
      <c r="B37" s="542" t="s">
        <v>476</v>
      </c>
      <c r="C37" s="180" t="str">
        <f>IF(AND($C36="",$D36="",$E36="",$F36="",$G36="",$H36="",$I36="",$J36="",$K36="",$L36="",$M36="",$N36="",$O36=""),"",IF($C36="",0,$C36)+IF($D36="",0,$D36)+IF($E36="",0,$E36)+IF($F36="",0,$F36)+IF($G36="",0,$G36)+IF($H36="",0,$H36)+IF($I36="",0,$I36)+IF($J36="",0,$J36)+IF($K36="",0,$K36)+IF($L36="",0,$L36)+IF($M36="",0,$M36)+IF($N36="",0,$N36)+IF($O36="",0,$O36))</f>
        <v/>
      </c>
      <c r="D37" s="196"/>
      <c r="E37" s="197"/>
      <c r="F37" s="507"/>
      <c r="K37" s="146"/>
      <c r="L37" s="146"/>
      <c r="M37" s="146"/>
      <c r="N37" s="146"/>
      <c r="O37" s="146"/>
      <c r="P37" s="146"/>
      <c r="Q37" s="146"/>
      <c r="R37" s="146"/>
      <c r="S37" s="146"/>
      <c r="T37" s="146"/>
      <c r="U37" s="146"/>
      <c r="V37" s="146"/>
      <c r="W37" s="146"/>
      <c r="X37" s="146"/>
      <c r="Y37" s="146"/>
      <c r="Z37" s="146"/>
      <c r="AA37" s="146"/>
      <c r="AB37" s="146"/>
      <c r="AC37" s="146"/>
      <c r="AD37" s="146"/>
      <c r="AE37" s="508"/>
      <c r="AF37" s="508"/>
      <c r="AG37" s="508"/>
      <c r="AH37" s="508"/>
      <c r="AI37" s="508"/>
      <c r="AJ37" s="508"/>
      <c r="AK37" s="508"/>
      <c r="AL37" s="508"/>
      <c r="AM37" s="508"/>
      <c r="AN37" s="508"/>
      <c r="AO37" s="508"/>
      <c r="AP37" s="508"/>
      <c r="AQ37" s="146"/>
      <c r="AR37" s="509"/>
      <c r="AS37" s="509"/>
      <c r="AT37" s="146"/>
      <c r="AU37" s="509"/>
      <c r="AV37" s="509"/>
      <c r="AW37" s="146"/>
      <c r="AX37" s="509"/>
      <c r="AY37" s="509"/>
      <c r="AZ37" s="146"/>
      <c r="BA37" s="509"/>
      <c r="BB37" s="509"/>
      <c r="BC37" s="146"/>
      <c r="BD37" s="509"/>
      <c r="BE37" s="509"/>
      <c r="BF37" s="146"/>
      <c r="BG37" s="509"/>
      <c r="BH37" s="509"/>
      <c r="BI37" s="146"/>
      <c r="BJ37" s="509"/>
      <c r="BK37" s="509"/>
      <c r="BL37" s="146"/>
      <c r="BM37" s="509"/>
      <c r="BN37" s="509"/>
      <c r="BO37" s="509"/>
      <c r="BP37" s="509"/>
      <c r="BQ37" s="509"/>
      <c r="BR37" s="509"/>
      <c r="BS37" s="509"/>
      <c r="BT37" s="509"/>
      <c r="BU37" s="509"/>
      <c r="BV37" s="509"/>
      <c r="BW37" s="509"/>
      <c r="BX37" s="146"/>
      <c r="BY37" s="509"/>
      <c r="BZ37" s="509"/>
      <c r="CA37" s="512"/>
      <c r="CI37" s="513"/>
      <c r="CK37" s="513"/>
      <c r="CL37" s="513"/>
      <c r="CN37" s="513"/>
      <c r="CO37" s="513"/>
      <c r="CP37" s="513"/>
      <c r="CT37" s="513"/>
      <c r="CU37" s="513"/>
      <c r="CV37" s="513"/>
      <c r="CW37" s="513"/>
      <c r="CX37" s="513"/>
      <c r="CY37" s="513"/>
      <c r="CZ37" s="513"/>
      <c r="DA37" s="513"/>
      <c r="DB37" s="513"/>
      <c r="DC37" s="513"/>
      <c r="DD37" s="513"/>
      <c r="DH37" s="513"/>
      <c r="DX37" s="513"/>
      <c r="DY37" s="513"/>
      <c r="DZ37" s="513"/>
      <c r="ED37" s="513"/>
      <c r="EE37" s="513"/>
      <c r="ET37" s="514"/>
      <c r="EU37" s="514"/>
      <c r="EV37" s="514"/>
      <c r="EW37" s="512"/>
      <c r="EX37" s="512"/>
      <c r="EY37" s="512"/>
      <c r="EZ37" s="512"/>
      <c r="FA37" s="512"/>
      <c r="FB37" s="512"/>
      <c r="FC37" s="512"/>
      <c r="FD37" s="512"/>
      <c r="FE37" s="512"/>
      <c r="FF37" s="512"/>
      <c r="FG37" s="512"/>
      <c r="FH37" s="512"/>
      <c r="FI37" s="512"/>
      <c r="FJ37" s="512"/>
      <c r="FK37" s="512"/>
      <c r="FL37" s="512"/>
      <c r="FM37" s="512"/>
      <c r="FO37" s="512"/>
      <c r="FQ37" s="512"/>
      <c r="FR37" s="512"/>
      <c r="FS37" s="512"/>
      <c r="FU37" s="512"/>
      <c r="FV37" s="512"/>
      <c r="FW37" s="512"/>
      <c r="FX37" s="512"/>
      <c r="FY37" s="512"/>
      <c r="FZ37" s="512"/>
      <c r="GB37" s="512"/>
      <c r="GE37" s="512"/>
    </row>
    <row r="38" spans="1:187" s="39" customFormat="1" ht="15.5" x14ac:dyDescent="0.35">
      <c r="A38" s="538"/>
      <c r="B38" s="545"/>
      <c r="C38" s="546"/>
      <c r="D38" s="546"/>
      <c r="E38" s="547"/>
      <c r="F38" s="221"/>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508"/>
      <c r="AF38" s="508"/>
      <c r="AG38" s="508"/>
      <c r="AH38" s="508"/>
      <c r="AI38" s="508"/>
      <c r="AJ38" s="508"/>
      <c r="AK38" s="508"/>
      <c r="AL38" s="508"/>
      <c r="AM38" s="508"/>
      <c r="AN38" s="508"/>
      <c r="AO38" s="508"/>
      <c r="AP38" s="508"/>
      <c r="AQ38" s="146"/>
      <c r="AR38" s="509"/>
      <c r="AS38" s="509"/>
      <c r="AT38" s="146"/>
      <c r="AU38" s="509"/>
      <c r="AV38" s="509"/>
      <c r="AW38" s="146"/>
      <c r="AX38" s="509"/>
      <c r="AY38" s="509"/>
      <c r="AZ38" s="146"/>
      <c r="BA38" s="509"/>
      <c r="BB38" s="509"/>
      <c r="BC38" s="146"/>
      <c r="BD38" s="509"/>
      <c r="BE38" s="509"/>
      <c r="BF38" s="146"/>
      <c r="BG38" s="509"/>
      <c r="BH38" s="509"/>
      <c r="BI38" s="146"/>
      <c r="BJ38" s="509"/>
      <c r="BK38" s="509"/>
      <c r="BL38" s="146"/>
      <c r="BM38" s="509"/>
      <c r="BN38" s="509"/>
      <c r="BO38" s="509"/>
      <c r="BP38" s="509"/>
      <c r="BQ38" s="509"/>
      <c r="BR38" s="509"/>
      <c r="BS38" s="509"/>
      <c r="BT38" s="509"/>
      <c r="BU38" s="509"/>
      <c r="BV38" s="509"/>
      <c r="BW38" s="509"/>
      <c r="BX38" s="146"/>
      <c r="BY38" s="509"/>
      <c r="BZ38" s="509"/>
      <c r="CA38" s="512"/>
      <c r="CI38" s="513"/>
      <c r="CK38" s="513"/>
      <c r="CL38" s="513"/>
      <c r="CN38" s="513"/>
      <c r="CO38" s="513"/>
      <c r="CP38" s="513"/>
      <c r="CT38" s="513"/>
      <c r="CU38" s="513"/>
      <c r="CV38" s="513"/>
      <c r="CW38" s="513"/>
      <c r="CX38" s="513"/>
      <c r="CY38" s="513"/>
      <c r="CZ38" s="513"/>
      <c r="DA38" s="513"/>
      <c r="DB38" s="513"/>
      <c r="DC38" s="513"/>
      <c r="DD38" s="513"/>
      <c r="DH38" s="513"/>
      <c r="DX38" s="513"/>
      <c r="DY38" s="513"/>
      <c r="DZ38" s="513"/>
      <c r="ED38" s="513"/>
      <c r="EE38" s="513"/>
      <c r="ET38" s="514"/>
      <c r="EU38" s="514"/>
      <c r="EV38" s="514"/>
      <c r="EW38" s="512"/>
      <c r="EX38" s="512"/>
      <c r="EY38" s="512"/>
      <c r="EZ38" s="512"/>
      <c r="FA38" s="512"/>
      <c r="FB38" s="512"/>
      <c r="FC38" s="512"/>
      <c r="FD38" s="512"/>
      <c r="FE38" s="512"/>
      <c r="FF38" s="512"/>
      <c r="FG38" s="512"/>
      <c r="FH38" s="512"/>
      <c r="FI38" s="512"/>
      <c r="FJ38" s="512"/>
      <c r="FK38" s="512"/>
      <c r="FL38" s="512"/>
      <c r="FM38" s="512"/>
      <c r="FO38" s="512"/>
      <c r="FQ38" s="512"/>
      <c r="FR38" s="512"/>
      <c r="FS38" s="512"/>
      <c r="FU38" s="512"/>
      <c r="FV38" s="512"/>
      <c r="FW38" s="512"/>
      <c r="FX38" s="512"/>
      <c r="FY38" s="512"/>
      <c r="FZ38" s="512"/>
      <c r="GB38" s="512"/>
      <c r="GE38" s="512"/>
    </row>
    <row r="39" spans="1:187" s="39" customFormat="1" ht="16" thickBot="1" x14ac:dyDescent="0.4">
      <c r="A39" s="548"/>
      <c r="B39" s="546"/>
      <c r="C39" s="546"/>
      <c r="D39" s="549"/>
      <c r="E39" s="550"/>
      <c r="F39" s="221"/>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508"/>
      <c r="AF39" s="508"/>
      <c r="AG39" s="508"/>
      <c r="AH39" s="508"/>
      <c r="AI39" s="508"/>
      <c r="AJ39" s="508"/>
      <c r="AK39" s="508"/>
      <c r="AL39" s="508"/>
      <c r="AM39" s="508"/>
      <c r="AN39" s="508"/>
      <c r="AO39" s="508"/>
      <c r="AP39" s="508"/>
      <c r="AQ39" s="146"/>
      <c r="AR39" s="509"/>
      <c r="AS39" s="509"/>
      <c r="AT39" s="146"/>
      <c r="AU39" s="509"/>
      <c r="AV39" s="509"/>
      <c r="AW39" s="146"/>
      <c r="AX39" s="509"/>
      <c r="AY39" s="509"/>
      <c r="AZ39" s="146"/>
      <c r="BA39" s="509"/>
      <c r="BB39" s="509"/>
      <c r="BC39" s="146"/>
      <c r="BD39" s="509"/>
      <c r="BE39" s="509"/>
      <c r="BF39" s="146"/>
      <c r="BG39" s="509"/>
      <c r="BH39" s="509"/>
      <c r="BI39" s="146"/>
      <c r="BJ39" s="509"/>
      <c r="BK39" s="509"/>
      <c r="BL39" s="146"/>
      <c r="BM39" s="509"/>
      <c r="BN39" s="509"/>
      <c r="BO39" s="509"/>
      <c r="BP39" s="509"/>
      <c r="BQ39" s="509"/>
      <c r="BR39" s="509"/>
      <c r="BS39" s="509"/>
      <c r="BT39" s="509"/>
      <c r="BU39" s="509"/>
      <c r="BV39" s="509"/>
      <c r="BW39" s="509"/>
      <c r="BX39" s="146"/>
      <c r="BY39" s="509"/>
      <c r="BZ39" s="509"/>
      <c r="CA39" s="512"/>
      <c r="CI39" s="513"/>
      <c r="CK39" s="513"/>
      <c r="CL39" s="513"/>
      <c r="CN39" s="513"/>
      <c r="CO39" s="513"/>
      <c r="CP39" s="513"/>
      <c r="CT39" s="513"/>
      <c r="CU39" s="513"/>
      <c r="CV39" s="513"/>
      <c r="CW39" s="513"/>
      <c r="CX39" s="513"/>
      <c r="CY39" s="513"/>
      <c r="CZ39" s="513"/>
      <c r="DA39" s="513"/>
      <c r="DB39" s="513"/>
      <c r="DC39" s="513"/>
      <c r="DD39" s="513"/>
      <c r="DH39" s="513"/>
      <c r="DX39" s="513"/>
      <c r="DY39" s="513"/>
      <c r="DZ39" s="513"/>
      <c r="ED39" s="513"/>
      <c r="EE39" s="513"/>
      <c r="ET39" s="514"/>
      <c r="EU39" s="514"/>
      <c r="EV39" s="514"/>
      <c r="EW39" s="512"/>
      <c r="EX39" s="512"/>
      <c r="EY39" s="512"/>
      <c r="EZ39" s="512"/>
      <c r="FA39" s="512"/>
      <c r="FB39" s="512"/>
      <c r="FC39" s="512"/>
      <c r="FD39" s="512"/>
      <c r="FE39" s="512"/>
      <c r="FF39" s="512"/>
      <c r="FG39" s="512"/>
      <c r="FH39" s="512"/>
      <c r="FI39" s="512"/>
      <c r="FJ39" s="512"/>
      <c r="FK39" s="512"/>
      <c r="FL39" s="512"/>
      <c r="FM39" s="512"/>
      <c r="FO39" s="512"/>
      <c r="FQ39" s="512"/>
      <c r="FR39" s="512"/>
      <c r="FS39" s="512"/>
      <c r="FU39" s="512"/>
      <c r="FV39" s="512"/>
      <c r="FW39" s="512"/>
      <c r="FX39" s="512"/>
      <c r="FY39" s="512"/>
      <c r="FZ39" s="512"/>
      <c r="GB39" s="512"/>
      <c r="GE39" s="512"/>
    </row>
    <row r="40" spans="1:187" s="39" customFormat="1" ht="16" thickBot="1" x14ac:dyDescent="0.4">
      <c r="B40" s="512"/>
      <c r="C40" s="551" t="s">
        <v>90</v>
      </c>
      <c r="D40" s="800"/>
      <c r="E40" s="801"/>
      <c r="F40" s="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508"/>
      <c r="AF40" s="508"/>
      <c r="AG40" s="508"/>
      <c r="AH40" s="508"/>
      <c r="AI40" s="508"/>
      <c r="AJ40" s="508"/>
      <c r="AK40" s="508"/>
      <c r="AL40" s="508"/>
      <c r="AM40" s="508"/>
      <c r="AN40" s="508"/>
      <c r="AO40" s="508"/>
      <c r="AP40" s="508"/>
      <c r="AQ40" s="146"/>
      <c r="AR40" s="509"/>
      <c r="AS40" s="509"/>
      <c r="AT40" s="146"/>
      <c r="AU40" s="509"/>
      <c r="AV40" s="509"/>
      <c r="AW40" s="146"/>
      <c r="AX40" s="509"/>
      <c r="AY40" s="509"/>
      <c r="AZ40" s="146"/>
      <c r="BA40" s="509"/>
      <c r="BB40" s="509"/>
      <c r="BC40" s="146"/>
      <c r="BD40" s="509"/>
      <c r="BE40" s="509"/>
      <c r="BF40" s="146"/>
      <c r="BG40" s="509"/>
      <c r="BH40" s="509"/>
      <c r="BI40" s="146"/>
      <c r="BJ40" s="509"/>
      <c r="BK40" s="509"/>
      <c r="BL40" s="146"/>
      <c r="BM40" s="509"/>
      <c r="BN40" s="509"/>
      <c r="BO40" s="509"/>
      <c r="BP40" s="509"/>
      <c r="BQ40" s="509"/>
      <c r="BR40" s="509"/>
      <c r="BS40" s="509"/>
      <c r="BT40" s="509"/>
      <c r="BU40" s="509"/>
      <c r="BV40" s="509"/>
      <c r="BW40" s="509"/>
      <c r="BX40" s="146"/>
      <c r="BY40" s="509"/>
      <c r="BZ40" s="509"/>
      <c r="CA40" s="512"/>
      <c r="CI40" s="513"/>
      <c r="CK40" s="513"/>
      <c r="CL40" s="513"/>
      <c r="CN40" s="513"/>
      <c r="CO40" s="513"/>
      <c r="CP40" s="513"/>
      <c r="CT40" s="513"/>
      <c r="CU40" s="513"/>
      <c r="CV40" s="513"/>
      <c r="CW40" s="513"/>
      <c r="CX40" s="513"/>
      <c r="CY40" s="513"/>
      <c r="CZ40" s="513"/>
      <c r="DA40" s="513"/>
      <c r="DB40" s="513"/>
      <c r="DC40" s="513"/>
      <c r="DD40" s="513"/>
      <c r="DH40" s="513"/>
      <c r="DX40" s="513"/>
      <c r="DY40" s="513"/>
      <c r="DZ40" s="513"/>
      <c r="ED40" s="513"/>
      <c r="EE40" s="513"/>
      <c r="ET40" s="514"/>
      <c r="EU40" s="514"/>
      <c r="EV40" s="514"/>
      <c r="EW40" s="512"/>
      <c r="EX40" s="512"/>
      <c r="EY40" s="512"/>
      <c r="EZ40" s="512"/>
      <c r="FA40" s="512"/>
      <c r="FB40" s="512"/>
      <c r="FC40" s="512"/>
      <c r="FD40" s="512"/>
      <c r="FE40" s="512"/>
      <c r="FF40" s="512"/>
      <c r="FG40" s="512"/>
      <c r="FH40" s="512"/>
      <c r="FI40" s="512"/>
      <c r="FJ40" s="512"/>
      <c r="FK40" s="512"/>
      <c r="FL40" s="512"/>
      <c r="FM40" s="512"/>
      <c r="FO40" s="512"/>
      <c r="FQ40" s="512"/>
      <c r="FR40" s="512"/>
      <c r="FS40" s="512"/>
      <c r="FU40" s="512"/>
      <c r="FV40" s="512"/>
      <c r="FW40" s="512"/>
      <c r="FX40" s="512"/>
      <c r="FY40" s="512"/>
      <c r="FZ40" s="512"/>
      <c r="GB40" s="512"/>
      <c r="GE40" s="512"/>
    </row>
    <row r="41" spans="1:187" s="39" customFormat="1" ht="15.5" x14ac:dyDescent="0.35">
      <c r="A41" s="46"/>
      <c r="C41" s="1133" t="s">
        <v>468</v>
      </c>
      <c r="D41" s="1134"/>
      <c r="E41" s="1135"/>
      <c r="F41" s="779"/>
      <c r="AS41" s="509"/>
      <c r="AT41" s="146"/>
      <c r="AU41" s="509"/>
      <c r="AV41" s="509"/>
      <c r="AW41" s="146"/>
      <c r="AX41" s="509"/>
      <c r="AY41" s="509"/>
      <c r="AZ41" s="146"/>
      <c r="BA41" s="509"/>
      <c r="BB41" s="509"/>
      <c r="BC41" s="146"/>
      <c r="BD41" s="509"/>
      <c r="BE41" s="509"/>
      <c r="BF41" s="146"/>
      <c r="BG41" s="509"/>
      <c r="BH41" s="509"/>
      <c r="BI41" s="146"/>
      <c r="BJ41" s="509"/>
      <c r="BK41" s="509"/>
      <c r="BL41" s="146"/>
      <c r="BM41" s="509"/>
      <c r="BN41" s="509"/>
      <c r="BO41" s="509"/>
      <c r="BP41" s="509"/>
      <c r="BQ41" s="509"/>
      <c r="BR41" s="509"/>
      <c r="BS41" s="509"/>
      <c r="BT41" s="509"/>
      <c r="BU41" s="509"/>
      <c r="BV41" s="509"/>
      <c r="BW41" s="509"/>
      <c r="BX41" s="146"/>
      <c r="BY41" s="509"/>
      <c r="BZ41" s="509"/>
      <c r="CA41" s="512"/>
      <c r="CI41" s="513"/>
      <c r="CK41" s="513"/>
      <c r="CL41" s="513"/>
      <c r="CN41" s="513"/>
      <c r="CO41" s="513"/>
      <c r="CP41" s="513"/>
      <c r="CT41" s="513"/>
      <c r="CU41" s="513"/>
      <c r="CV41" s="513"/>
      <c r="CW41" s="513"/>
      <c r="CX41" s="513"/>
      <c r="CY41" s="513"/>
      <c r="CZ41" s="513"/>
      <c r="DA41" s="513"/>
      <c r="DB41" s="513"/>
      <c r="DC41" s="513"/>
      <c r="DD41" s="513"/>
      <c r="DH41" s="513"/>
      <c r="DX41" s="513"/>
      <c r="DY41" s="513"/>
      <c r="DZ41" s="513"/>
      <c r="ED41" s="513"/>
      <c r="EE41" s="513"/>
      <c r="ET41" s="514"/>
      <c r="EU41" s="514"/>
      <c r="EV41" s="514"/>
      <c r="EW41" s="512"/>
      <c r="EX41" s="512"/>
      <c r="EY41" s="512"/>
      <c r="EZ41" s="512"/>
      <c r="FA41" s="512"/>
      <c r="FB41" s="512"/>
      <c r="FC41" s="512"/>
      <c r="FD41" s="512"/>
      <c r="FE41" s="512"/>
      <c r="FF41" s="512"/>
      <c r="FG41" s="512"/>
      <c r="FH41" s="512"/>
      <c r="FI41" s="512"/>
      <c r="FJ41" s="512"/>
      <c r="FK41" s="512"/>
      <c r="FL41" s="512"/>
      <c r="FM41" s="512"/>
      <c r="FO41" s="512"/>
      <c r="FQ41" s="512"/>
      <c r="FR41" s="512"/>
      <c r="FS41" s="512"/>
      <c r="FU41" s="512"/>
      <c r="FV41" s="512"/>
      <c r="FW41" s="512"/>
      <c r="FX41" s="512"/>
      <c r="FY41" s="512"/>
      <c r="FZ41" s="512"/>
      <c r="GB41" s="512"/>
      <c r="GE41" s="512"/>
    </row>
    <row r="42" spans="1:187" s="134" customFormat="1" ht="31.5" thickBot="1" x14ac:dyDescent="0.4">
      <c r="A42" s="515"/>
      <c r="C42" s="516">
        <v>150</v>
      </c>
      <c r="D42" s="517">
        <v>200</v>
      </c>
      <c r="E42" s="518">
        <v>300</v>
      </c>
      <c r="F42" s="552" t="s">
        <v>196</v>
      </c>
      <c r="G42" s="553" t="s">
        <v>197</v>
      </c>
      <c r="H42" s="552" t="s">
        <v>198</v>
      </c>
      <c r="I42" s="554" t="s">
        <v>199</v>
      </c>
      <c r="J42" s="554" t="s">
        <v>200</v>
      </c>
      <c r="K42" s="554" t="s">
        <v>201</v>
      </c>
      <c r="L42" s="554" t="s">
        <v>202</v>
      </c>
      <c r="M42" s="554" t="s">
        <v>203</v>
      </c>
      <c r="N42" s="554" t="s">
        <v>204</v>
      </c>
      <c r="O42" s="555" t="s">
        <v>205</v>
      </c>
      <c r="AS42" s="523"/>
      <c r="AT42" s="524"/>
      <c r="AU42" s="523"/>
      <c r="AV42" s="523"/>
      <c r="AW42" s="524"/>
      <c r="AX42" s="523"/>
      <c r="AY42" s="523"/>
      <c r="AZ42" s="524"/>
      <c r="BA42" s="523"/>
      <c r="BB42" s="523"/>
      <c r="BC42" s="524"/>
      <c r="BD42" s="523"/>
      <c r="BE42" s="523"/>
      <c r="BF42" s="524"/>
      <c r="BG42" s="523"/>
      <c r="BH42" s="523"/>
      <c r="BI42" s="524"/>
      <c r="BJ42" s="523"/>
      <c r="BK42" s="523"/>
      <c r="BL42" s="524"/>
      <c r="BM42" s="523"/>
      <c r="BN42" s="523"/>
      <c r="BO42" s="523"/>
      <c r="BP42" s="523"/>
      <c r="BQ42" s="523"/>
      <c r="BR42" s="523"/>
      <c r="BS42" s="523"/>
      <c r="BT42" s="523"/>
      <c r="BU42" s="523"/>
      <c r="BV42" s="523"/>
      <c r="BW42" s="523"/>
      <c r="BX42" s="524"/>
      <c r="BY42" s="523"/>
      <c r="BZ42" s="523"/>
      <c r="CA42" s="525"/>
      <c r="CI42" s="526"/>
      <c r="CK42" s="526"/>
      <c r="CL42" s="526"/>
      <c r="CN42" s="526"/>
      <c r="CO42" s="526"/>
      <c r="CP42" s="526"/>
      <c r="CT42" s="526"/>
      <c r="CU42" s="526"/>
      <c r="CV42" s="526"/>
      <c r="CW42" s="526"/>
      <c r="CX42" s="526"/>
      <c r="CY42" s="526"/>
      <c r="CZ42" s="526"/>
      <c r="DA42" s="526"/>
      <c r="DB42" s="526"/>
      <c r="DC42" s="526"/>
      <c r="DD42" s="526"/>
      <c r="DH42" s="526"/>
      <c r="DX42" s="526"/>
      <c r="DY42" s="526"/>
      <c r="DZ42" s="526"/>
      <c r="ED42" s="526"/>
      <c r="EE42" s="526"/>
      <c r="ET42" s="527"/>
      <c r="EU42" s="527"/>
      <c r="EV42" s="527"/>
      <c r="EW42" s="525"/>
      <c r="EX42" s="525"/>
      <c r="EY42" s="525"/>
      <c r="EZ42" s="525"/>
      <c r="FA42" s="525"/>
      <c r="FB42" s="525"/>
      <c r="FC42" s="525"/>
      <c r="FD42" s="525"/>
      <c r="FE42" s="525"/>
      <c r="FF42" s="525"/>
      <c r="FG42" s="525"/>
      <c r="FH42" s="525"/>
      <c r="FI42" s="525"/>
      <c r="FJ42" s="525"/>
      <c r="FK42" s="525"/>
      <c r="FL42" s="525"/>
      <c r="FM42" s="525"/>
      <c r="FO42" s="525"/>
      <c r="FQ42" s="525"/>
      <c r="FR42" s="525"/>
      <c r="FS42" s="525"/>
      <c r="FU42" s="525"/>
      <c r="FV42" s="525"/>
      <c r="FW42" s="525"/>
      <c r="FX42" s="525"/>
      <c r="FY42" s="525"/>
      <c r="FZ42" s="525"/>
      <c r="GB42" s="525"/>
      <c r="GE42" s="525"/>
    </row>
    <row r="43" spans="1:187" s="39" customFormat="1" ht="18.5" x14ac:dyDescent="0.45">
      <c r="A43" s="106" t="s">
        <v>469</v>
      </c>
      <c r="B43" s="336" t="s">
        <v>470</v>
      </c>
      <c r="C43" s="528">
        <f>(150/2)*(150/2)</f>
        <v>5625</v>
      </c>
      <c r="D43" s="529">
        <f>(200/2)*(200/2)</f>
        <v>10000</v>
      </c>
      <c r="E43" s="530">
        <f>(300/2)*(300/2)</f>
        <v>22500</v>
      </c>
      <c r="F43" s="198" t="str">
        <f>IF((E18=""),"",(E18/2)*(E18/2))</f>
        <v/>
      </c>
      <c r="G43" s="170" t="str">
        <f>IF((G18=""),"",(G18/2)*(G18/2))</f>
        <v/>
      </c>
      <c r="H43" s="198" t="str">
        <f>IF((I18=""),"",(I18/2)*(I18/2))</f>
        <v/>
      </c>
      <c r="I43" s="198" t="str">
        <f>IF((K18=""),"",(K18/2)*(K18/2))</f>
        <v/>
      </c>
      <c r="J43" s="198" t="str">
        <f>IF((M18=""),"",(M18/2)*(M18/2))</f>
        <v/>
      </c>
      <c r="K43" s="198" t="str">
        <f>IF((O18=""),"",(O18/2)*(O18/2))</f>
        <v/>
      </c>
      <c r="L43" s="198" t="str">
        <f>IF((Q18=""),"",(Q18/2)*(Q18/2))</f>
        <v/>
      </c>
      <c r="M43" s="198" t="str">
        <f>IF((S18=""),"",(S18/2)*(S18/2))</f>
        <v/>
      </c>
      <c r="N43" s="198" t="str">
        <f>IF((U18=""),"",(U18/2)*(U18/2))</f>
        <v/>
      </c>
      <c r="O43" s="556" t="str">
        <f>IF((W18=""),"",(W18/2)*(W18/2))</f>
        <v/>
      </c>
      <c r="AS43" s="509"/>
      <c r="AT43" s="146"/>
      <c r="AU43" s="509"/>
      <c r="AV43" s="509"/>
      <c r="AW43" s="146"/>
      <c r="AX43" s="509"/>
      <c r="AY43" s="509"/>
      <c r="AZ43" s="146"/>
      <c r="BA43" s="509"/>
      <c r="BB43" s="509"/>
      <c r="BC43" s="146"/>
      <c r="BD43" s="509"/>
      <c r="BE43" s="509"/>
      <c r="BF43" s="146"/>
      <c r="BG43" s="509"/>
      <c r="BH43" s="509"/>
      <c r="BI43" s="146"/>
      <c r="BJ43" s="509"/>
      <c r="BK43" s="509"/>
      <c r="BL43" s="146"/>
      <c r="BM43" s="509"/>
      <c r="BN43" s="509"/>
      <c r="BO43" s="509"/>
      <c r="BP43" s="509"/>
      <c r="BQ43" s="509"/>
      <c r="BR43" s="509"/>
      <c r="BS43" s="509"/>
      <c r="BT43" s="509"/>
      <c r="BU43" s="509"/>
      <c r="BV43" s="509"/>
      <c r="BW43" s="509"/>
      <c r="BX43" s="146"/>
      <c r="BY43" s="509"/>
      <c r="BZ43" s="509"/>
      <c r="CA43" s="512"/>
      <c r="CI43" s="513"/>
      <c r="CK43" s="513"/>
      <c r="CL43" s="513"/>
      <c r="CN43" s="513"/>
      <c r="CO43" s="513"/>
      <c r="CP43" s="513"/>
      <c r="CT43" s="513"/>
      <c r="CU43" s="513"/>
      <c r="CV43" s="513"/>
      <c r="CW43" s="513"/>
      <c r="CX43" s="513"/>
      <c r="CY43" s="513"/>
      <c r="CZ43" s="513"/>
      <c r="DA43" s="513"/>
      <c r="DB43" s="513"/>
      <c r="DC43" s="513"/>
      <c r="DD43" s="513"/>
      <c r="DH43" s="513"/>
      <c r="DX43" s="513"/>
      <c r="DY43" s="513"/>
      <c r="DZ43" s="513"/>
      <c r="ED43" s="513"/>
      <c r="EE43" s="513"/>
      <c r="ET43" s="514"/>
      <c r="EU43" s="514"/>
      <c r="EV43" s="514"/>
      <c r="EW43" s="512"/>
      <c r="EX43" s="512"/>
      <c r="EY43" s="512"/>
      <c r="EZ43" s="512"/>
      <c r="FA43" s="512"/>
      <c r="FB43" s="512"/>
      <c r="FC43" s="512"/>
      <c r="FD43" s="512"/>
      <c r="FE43" s="512"/>
      <c r="FF43" s="512"/>
      <c r="FG43" s="512"/>
      <c r="FH43" s="512"/>
      <c r="FI43" s="512"/>
      <c r="FJ43" s="512"/>
      <c r="FK43" s="512"/>
      <c r="FL43" s="512"/>
      <c r="FM43" s="512"/>
      <c r="FO43" s="512"/>
      <c r="FQ43" s="512"/>
      <c r="FR43" s="512"/>
      <c r="FS43" s="512"/>
      <c r="FU43" s="512"/>
      <c r="FV43" s="512"/>
      <c r="FW43" s="512"/>
      <c r="FX43" s="512"/>
      <c r="FY43" s="512"/>
      <c r="FZ43" s="512"/>
      <c r="GB43" s="512"/>
      <c r="GE43" s="512"/>
    </row>
    <row r="44" spans="1:187" s="39" customFormat="1" ht="18.5" x14ac:dyDescent="0.45">
      <c r="A44" s="106" t="s">
        <v>471</v>
      </c>
      <c r="B44" s="538" t="s">
        <v>472</v>
      </c>
      <c r="C44" s="539">
        <f>(C43*3.14159)/100</f>
        <v>176.71443749999997</v>
      </c>
      <c r="D44" s="178">
        <f>(D43*3.14159)/100</f>
        <v>314.15899999999999</v>
      </c>
      <c r="E44" s="179">
        <f>(E43*3.14159)/100</f>
        <v>706.8577499999999</v>
      </c>
      <c r="F44" s="199" t="str">
        <f t="shared" ref="F44:O44" si="3">IF((F43=""),"",(F43*3.14159)/100)</f>
        <v/>
      </c>
      <c r="G44" s="172" t="str">
        <f t="shared" si="3"/>
        <v/>
      </c>
      <c r="H44" s="199" t="str">
        <f t="shared" si="3"/>
        <v/>
      </c>
      <c r="I44" s="200" t="str">
        <f t="shared" si="3"/>
        <v/>
      </c>
      <c r="J44" s="200" t="str">
        <f t="shared" si="3"/>
        <v/>
      </c>
      <c r="K44" s="200" t="str">
        <f t="shared" si="3"/>
        <v/>
      </c>
      <c r="L44" s="200" t="str">
        <f t="shared" si="3"/>
        <v/>
      </c>
      <c r="M44" s="200" t="str">
        <f t="shared" si="3"/>
        <v/>
      </c>
      <c r="N44" s="200" t="str">
        <f t="shared" si="3"/>
        <v/>
      </c>
      <c r="O44" s="557" t="str">
        <f t="shared" si="3"/>
        <v/>
      </c>
      <c r="Q44" s="146"/>
      <c r="R44" s="146"/>
      <c r="S44" s="146"/>
      <c r="T44" s="146"/>
      <c r="V44" s="146"/>
      <c r="W44" s="146"/>
      <c r="X44" s="146"/>
      <c r="Y44" s="146"/>
      <c r="Z44" s="146"/>
      <c r="AA44" s="146"/>
      <c r="AB44" s="146"/>
      <c r="AC44" s="146"/>
      <c r="AD44" s="146"/>
      <c r="AO44" s="146"/>
      <c r="AP44" s="146"/>
      <c r="AQ44" s="146"/>
      <c r="AR44" s="146"/>
      <c r="AS44" s="509"/>
      <c r="AT44" s="146"/>
      <c r="AU44" s="509"/>
      <c r="AV44" s="509"/>
      <c r="AW44" s="146"/>
      <c r="AX44" s="509"/>
      <c r="AY44" s="509"/>
      <c r="AZ44" s="146"/>
      <c r="BA44" s="509"/>
      <c r="BB44" s="509"/>
      <c r="BC44" s="146"/>
      <c r="BD44" s="509"/>
      <c r="BE44" s="509"/>
      <c r="BF44" s="146"/>
      <c r="BG44" s="509"/>
      <c r="BH44" s="509"/>
      <c r="BI44" s="146"/>
      <c r="BJ44" s="509"/>
      <c r="BK44" s="509"/>
      <c r="BL44" s="146"/>
      <c r="BM44" s="509"/>
      <c r="BN44" s="509"/>
      <c r="BO44" s="509"/>
      <c r="BP44" s="509"/>
      <c r="BQ44" s="509"/>
      <c r="BR44" s="509"/>
      <c r="BS44" s="509"/>
      <c r="BT44" s="509"/>
      <c r="BU44" s="509"/>
      <c r="BV44" s="509"/>
      <c r="BW44" s="509"/>
      <c r="BX44" s="146"/>
      <c r="BY44" s="509"/>
      <c r="BZ44" s="509"/>
      <c r="CA44" s="512"/>
      <c r="CI44" s="513"/>
      <c r="CK44" s="513"/>
      <c r="CL44" s="513"/>
      <c r="CN44" s="513"/>
      <c r="CO44" s="513"/>
      <c r="CP44" s="513"/>
      <c r="CT44" s="513"/>
      <c r="CU44" s="513"/>
      <c r="CV44" s="513"/>
      <c r="CW44" s="513"/>
      <c r="CX44" s="513"/>
      <c r="CY44" s="513"/>
      <c r="CZ44" s="513"/>
      <c r="DA44" s="513"/>
      <c r="DB44" s="513"/>
      <c r="DC44" s="513"/>
      <c r="DD44" s="513"/>
      <c r="DH44" s="513"/>
      <c r="DX44" s="513"/>
      <c r="DY44" s="513"/>
      <c r="DZ44" s="513"/>
      <c r="ED44" s="513"/>
      <c r="EE44" s="513"/>
      <c r="ET44" s="514"/>
      <c r="EU44" s="514"/>
      <c r="EV44" s="514"/>
      <c r="EW44" s="512"/>
      <c r="EX44" s="512"/>
      <c r="EY44" s="512"/>
      <c r="EZ44" s="512"/>
      <c r="FA44" s="512"/>
      <c r="FB44" s="512"/>
      <c r="FC44" s="512"/>
      <c r="FD44" s="512"/>
      <c r="FE44" s="512"/>
      <c r="FF44" s="512"/>
      <c r="FG44" s="512"/>
      <c r="FH44" s="512"/>
      <c r="FI44" s="512"/>
      <c r="FJ44" s="512"/>
      <c r="FK44" s="512"/>
      <c r="FL44" s="512"/>
      <c r="FM44" s="512"/>
      <c r="FO44" s="512"/>
      <c r="FQ44" s="512"/>
      <c r="FR44" s="512"/>
      <c r="FS44" s="512"/>
      <c r="FU44" s="512"/>
      <c r="FV44" s="512"/>
      <c r="FW44" s="512"/>
      <c r="FX44" s="512"/>
      <c r="FY44" s="512"/>
      <c r="FZ44" s="512"/>
      <c r="GB44" s="512"/>
      <c r="GE44" s="512"/>
    </row>
    <row r="45" spans="1:187" s="39" customFormat="1" ht="19" thickBot="1" x14ac:dyDescent="0.5">
      <c r="A45" s="541" t="s">
        <v>473</v>
      </c>
      <c r="B45" s="542" t="s">
        <v>474</v>
      </c>
      <c r="C45" s="177" t="str">
        <f>IF((B18=""),"",C44*B18)</f>
        <v/>
      </c>
      <c r="D45" s="178" t="str">
        <f>IF((C18=""),"",D44*C18)</f>
        <v/>
      </c>
      <c r="E45" s="179" t="str">
        <f>IF((D18=""),"",E44*D18)</f>
        <v/>
      </c>
      <c r="F45" s="201" t="str">
        <f>IF(OR(F44="",F18=""),"",F44*F18)</f>
        <v/>
      </c>
      <c r="G45" s="175" t="str">
        <f>IF(OR(G44="",H18=""),"",G44*H18)</f>
        <v/>
      </c>
      <c r="H45" s="201" t="str">
        <f>IF(OR(H44="",J18=""),"",H44*J18)</f>
        <v/>
      </c>
      <c r="I45" s="202" t="str">
        <f>IF(OR(I44="",L18=""),"",I44*L18)</f>
        <v/>
      </c>
      <c r="J45" s="202" t="str">
        <f>IF(OR(J44="",N18=""),"",J44*N18)</f>
        <v/>
      </c>
      <c r="K45" s="202" t="str">
        <f>IF(OR(K44="",P18=""),"",K44*P18)</f>
        <v/>
      </c>
      <c r="L45" s="202" t="str">
        <f>IF(OR(L44="",R18=""),"",L44*R18)</f>
        <v/>
      </c>
      <c r="M45" s="202" t="str">
        <f>IF(OR(M44="",T18=""),"",M44*T18)</f>
        <v/>
      </c>
      <c r="N45" s="202" t="str">
        <f>IF(OR(N44="",V18=""),"",N44*V18)</f>
        <v/>
      </c>
      <c r="O45" s="558" t="str">
        <f>IF(OR(O44="",X18=""),"",O44*X18)</f>
        <v/>
      </c>
      <c r="Q45" s="146"/>
      <c r="R45" s="146"/>
      <c r="S45" s="146"/>
      <c r="T45" s="146"/>
      <c r="U45" s="146"/>
      <c r="V45" s="146"/>
      <c r="W45" s="146"/>
      <c r="X45" s="146"/>
      <c r="Y45" s="146"/>
      <c r="Z45" s="146"/>
      <c r="AA45" s="146"/>
      <c r="AB45" s="146"/>
      <c r="AC45" s="146"/>
      <c r="AD45" s="146"/>
      <c r="AE45" s="508"/>
      <c r="AF45" s="508"/>
      <c r="AG45" s="508"/>
      <c r="AH45" s="508"/>
      <c r="AI45" s="508"/>
      <c r="AJ45" s="508"/>
      <c r="AK45" s="508"/>
      <c r="AL45" s="508"/>
      <c r="AM45" s="508"/>
      <c r="AN45" s="508"/>
      <c r="AO45" s="508"/>
      <c r="AP45" s="508"/>
      <c r="AQ45" s="146"/>
      <c r="AR45" s="509"/>
      <c r="AS45" s="509"/>
      <c r="AT45" s="146"/>
      <c r="AU45" s="509"/>
      <c r="AV45" s="509"/>
      <c r="AW45" s="146"/>
      <c r="AX45" s="509"/>
      <c r="AY45" s="509"/>
      <c r="AZ45" s="146"/>
      <c r="BA45" s="509"/>
      <c r="BB45" s="509"/>
      <c r="BC45" s="146"/>
      <c r="BD45" s="509"/>
      <c r="BE45" s="509"/>
      <c r="BF45" s="146"/>
      <c r="BG45" s="509"/>
      <c r="BH45" s="509"/>
      <c r="BI45" s="146"/>
      <c r="BJ45" s="509"/>
      <c r="BK45" s="509"/>
      <c r="BL45" s="146"/>
      <c r="BM45" s="509"/>
      <c r="BN45" s="509"/>
      <c r="BO45" s="509"/>
      <c r="BP45" s="509"/>
      <c r="BQ45" s="509"/>
      <c r="BR45" s="509"/>
      <c r="BS45" s="509"/>
      <c r="BT45" s="509"/>
      <c r="BU45" s="509"/>
      <c r="BV45" s="509"/>
      <c r="BW45" s="509"/>
      <c r="BX45" s="146"/>
      <c r="BY45" s="509"/>
      <c r="BZ45" s="509"/>
      <c r="CA45" s="512"/>
      <c r="CI45" s="513"/>
      <c r="CK45" s="513"/>
      <c r="CL45" s="513"/>
      <c r="CN45" s="513"/>
      <c r="CO45" s="513"/>
      <c r="CP45" s="513"/>
      <c r="CT45" s="513"/>
      <c r="CU45" s="513"/>
      <c r="CV45" s="513"/>
      <c r="CW45" s="513"/>
      <c r="CX45" s="513"/>
      <c r="CY45" s="513"/>
      <c r="CZ45" s="513"/>
      <c r="DA45" s="513"/>
      <c r="DB45" s="513"/>
      <c r="DC45" s="513"/>
      <c r="DD45" s="513"/>
      <c r="DH45" s="513"/>
      <c r="DX45" s="513"/>
      <c r="DY45" s="513"/>
      <c r="DZ45" s="513"/>
      <c r="ED45" s="513"/>
      <c r="EE45" s="513"/>
      <c r="ET45" s="514"/>
      <c r="EU45" s="514"/>
      <c r="EV45" s="514"/>
      <c r="EW45" s="512"/>
      <c r="EX45" s="512"/>
      <c r="EY45" s="512"/>
      <c r="EZ45" s="512"/>
      <c r="FA45" s="512"/>
      <c r="FB45" s="512"/>
      <c r="FC45" s="512"/>
      <c r="FD45" s="512"/>
      <c r="FE45" s="512"/>
      <c r="FF45" s="512"/>
      <c r="FG45" s="512"/>
      <c r="FH45" s="512"/>
      <c r="FI45" s="512"/>
      <c r="FJ45" s="512"/>
      <c r="FK45" s="512"/>
      <c r="FL45" s="512"/>
      <c r="FM45" s="512"/>
      <c r="FO45" s="512"/>
      <c r="FQ45" s="512"/>
      <c r="FR45" s="512"/>
      <c r="FS45" s="512"/>
      <c r="FU45" s="512"/>
      <c r="FV45" s="512"/>
      <c r="FW45" s="512"/>
      <c r="FX45" s="512"/>
      <c r="FY45" s="512"/>
      <c r="FZ45" s="512"/>
      <c r="GB45" s="512"/>
      <c r="GE45" s="512"/>
    </row>
    <row r="46" spans="1:187" s="39" customFormat="1" ht="19" thickBot="1" x14ac:dyDescent="0.5">
      <c r="A46" s="541" t="s">
        <v>475</v>
      </c>
      <c r="B46" s="542" t="s">
        <v>476</v>
      </c>
      <c r="C46" s="180" t="str">
        <f>IF(AND($C45="",$D45="",$E45="",$F45="",$G45="",$H45="",$I45="",$J45="",$K45="",$L45="",$M45="",$N45="",$O45=""),"",IF($C45="",0,$C45)+IF($D45="",0,$D45)+IF($E45="",0,$E45)+IF($F45="",0,$F45)+IF($G45="",0,$G45)+IF($H45="",0,$H45)+IF($I45="",0,$I45)+IF($J45="",0,$J45)+IF($K45="",0,$K45)+IF($L45="",0,$L45)+IF($M45="",0,$M45)+IF($N45="",0,$N45)+IF($O45="",0,$O45))</f>
        <v/>
      </c>
      <c r="D46" s="196"/>
      <c r="E46" s="197"/>
      <c r="F46" s="507"/>
      <c r="K46" s="146"/>
      <c r="L46" s="146"/>
      <c r="M46" s="146"/>
      <c r="N46" s="146"/>
      <c r="O46" s="146"/>
      <c r="P46" s="146"/>
      <c r="Q46" s="146"/>
      <c r="R46" s="146"/>
      <c r="S46" s="146"/>
      <c r="T46" s="146"/>
      <c r="U46" s="146"/>
      <c r="V46" s="146"/>
      <c r="W46" s="146"/>
      <c r="X46" s="146"/>
      <c r="Y46" s="146"/>
      <c r="Z46" s="146"/>
      <c r="AA46" s="146"/>
      <c r="AB46" s="146"/>
      <c r="AC46" s="146"/>
      <c r="AD46" s="146"/>
      <c r="AE46" s="508"/>
      <c r="AF46" s="508"/>
      <c r="AG46" s="508"/>
      <c r="AH46" s="508"/>
      <c r="AI46" s="508"/>
      <c r="AJ46" s="508"/>
      <c r="AK46" s="508"/>
      <c r="AL46" s="508"/>
      <c r="AM46" s="508"/>
      <c r="AN46" s="508"/>
      <c r="AO46" s="508"/>
      <c r="AP46" s="508"/>
      <c r="AQ46" s="146"/>
      <c r="AR46" s="509"/>
      <c r="AS46" s="509"/>
      <c r="AT46" s="146"/>
      <c r="AU46" s="509"/>
      <c r="AV46" s="509"/>
      <c r="AW46" s="146"/>
      <c r="AX46" s="509"/>
      <c r="AY46" s="509"/>
      <c r="AZ46" s="146"/>
      <c r="BA46" s="509"/>
      <c r="BB46" s="509"/>
      <c r="BC46" s="146"/>
      <c r="BD46" s="509"/>
      <c r="BE46" s="509"/>
      <c r="BF46" s="146"/>
      <c r="BG46" s="509"/>
      <c r="BH46" s="509"/>
      <c r="BI46" s="146"/>
      <c r="BJ46" s="509"/>
      <c r="BK46" s="509"/>
      <c r="BL46" s="146"/>
      <c r="BM46" s="509"/>
      <c r="BN46" s="509"/>
      <c r="BO46" s="509"/>
      <c r="BP46" s="509"/>
      <c r="BQ46" s="509"/>
      <c r="BR46" s="509"/>
      <c r="BS46" s="509"/>
      <c r="BT46" s="509"/>
      <c r="BU46" s="509"/>
      <c r="BV46" s="509"/>
      <c r="BW46" s="509"/>
      <c r="BX46" s="146"/>
      <c r="BY46" s="509"/>
      <c r="BZ46" s="509"/>
      <c r="CA46" s="512"/>
      <c r="CI46" s="513"/>
      <c r="CK46" s="513"/>
      <c r="CL46" s="513"/>
      <c r="CN46" s="513"/>
      <c r="CO46" s="513"/>
      <c r="CP46" s="513"/>
      <c r="CT46" s="513"/>
      <c r="CU46" s="513"/>
      <c r="CV46" s="513"/>
      <c r="CW46" s="513"/>
      <c r="CX46" s="513"/>
      <c r="CY46" s="513"/>
      <c r="CZ46" s="513"/>
      <c r="DA46" s="513"/>
      <c r="DB46" s="513"/>
      <c r="DC46" s="513"/>
      <c r="DD46" s="513"/>
      <c r="DH46" s="513"/>
      <c r="DX46" s="513"/>
      <c r="DY46" s="513"/>
      <c r="DZ46" s="513"/>
      <c r="ED46" s="513"/>
      <c r="EE46" s="513"/>
      <c r="ET46" s="514"/>
      <c r="EU46" s="514"/>
      <c r="EV46" s="514"/>
      <c r="EW46" s="512"/>
      <c r="EX46" s="512"/>
      <c r="EY46" s="512"/>
      <c r="EZ46" s="512"/>
      <c r="FA46" s="512"/>
      <c r="FB46" s="512"/>
      <c r="FC46" s="512"/>
      <c r="FD46" s="512"/>
      <c r="FE46" s="512"/>
      <c r="FF46" s="512"/>
      <c r="FG46" s="512"/>
      <c r="FH46" s="512"/>
      <c r="FI46" s="512"/>
      <c r="FJ46" s="512"/>
      <c r="FK46" s="512"/>
      <c r="FL46" s="512"/>
      <c r="FM46" s="512"/>
      <c r="FO46" s="512"/>
      <c r="FQ46" s="512"/>
      <c r="FR46" s="512"/>
      <c r="FS46" s="512"/>
      <c r="FU46" s="512"/>
      <c r="FV46" s="512"/>
      <c r="FW46" s="512"/>
      <c r="FX46" s="512"/>
      <c r="FY46" s="512"/>
      <c r="FZ46" s="512"/>
      <c r="GB46" s="512"/>
      <c r="GE46" s="512"/>
    </row>
    <row r="47" spans="1:187" s="39" customFormat="1" ht="15.5" x14ac:dyDescent="0.35">
      <c r="A47" s="538"/>
      <c r="B47" s="545"/>
      <c r="C47" s="546"/>
      <c r="D47" s="546"/>
      <c r="E47" s="547"/>
      <c r="F47" s="221"/>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508"/>
      <c r="AF47" s="508"/>
      <c r="AG47" s="508"/>
      <c r="AH47" s="508"/>
      <c r="AI47" s="508"/>
      <c r="AJ47" s="508"/>
      <c r="AK47" s="508"/>
      <c r="AL47" s="508"/>
      <c r="AM47" s="508"/>
      <c r="AN47" s="508"/>
      <c r="AO47" s="508"/>
      <c r="AP47" s="508"/>
      <c r="AQ47" s="146"/>
      <c r="AR47" s="509"/>
      <c r="AS47" s="509"/>
      <c r="AT47" s="146"/>
      <c r="AU47" s="509"/>
      <c r="AV47" s="509"/>
      <c r="AW47" s="146"/>
      <c r="AX47" s="509"/>
      <c r="AY47" s="509"/>
      <c r="AZ47" s="146"/>
      <c r="BA47" s="509"/>
      <c r="BB47" s="509"/>
      <c r="BC47" s="146"/>
      <c r="BD47" s="509"/>
      <c r="BE47" s="509"/>
      <c r="BF47" s="146"/>
      <c r="BG47" s="509"/>
      <c r="BH47" s="509"/>
      <c r="BI47" s="146"/>
      <c r="BJ47" s="509"/>
      <c r="BK47" s="509"/>
      <c r="BL47" s="146"/>
      <c r="BM47" s="509"/>
      <c r="BN47" s="509"/>
      <c r="BO47" s="509"/>
      <c r="BP47" s="509"/>
      <c r="BQ47" s="509"/>
      <c r="BR47" s="509"/>
      <c r="BS47" s="509"/>
      <c r="BT47" s="509"/>
      <c r="BU47" s="509"/>
      <c r="BV47" s="509"/>
      <c r="BW47" s="509"/>
      <c r="BX47" s="146"/>
      <c r="BY47" s="509"/>
      <c r="BZ47" s="509"/>
      <c r="CA47" s="512"/>
      <c r="CI47" s="513"/>
      <c r="CK47" s="513"/>
      <c r="CL47" s="513"/>
      <c r="CN47" s="513"/>
      <c r="CO47" s="513"/>
      <c r="CP47" s="513"/>
      <c r="CT47" s="513"/>
      <c r="CU47" s="513"/>
      <c r="CV47" s="513"/>
      <c r="CW47" s="513"/>
      <c r="CX47" s="513"/>
      <c r="CY47" s="513"/>
      <c r="CZ47" s="513"/>
      <c r="DA47" s="513"/>
      <c r="DB47" s="513"/>
      <c r="DC47" s="513"/>
      <c r="DD47" s="513"/>
      <c r="DH47" s="513"/>
      <c r="DX47" s="513"/>
      <c r="DY47" s="513"/>
      <c r="DZ47" s="513"/>
      <c r="ED47" s="513"/>
      <c r="EE47" s="513"/>
      <c r="ET47" s="514"/>
      <c r="EU47" s="514"/>
      <c r="EV47" s="514"/>
      <c r="EW47" s="512"/>
      <c r="EX47" s="512"/>
      <c r="EY47" s="512"/>
      <c r="EZ47" s="512"/>
      <c r="FA47" s="512"/>
      <c r="FB47" s="512"/>
      <c r="FC47" s="512"/>
      <c r="FD47" s="512"/>
      <c r="FE47" s="512"/>
      <c r="FF47" s="512"/>
      <c r="FG47" s="512"/>
      <c r="FH47" s="512"/>
      <c r="FI47" s="512"/>
      <c r="FJ47" s="512"/>
      <c r="FK47" s="512"/>
      <c r="FL47" s="512"/>
      <c r="FM47" s="512"/>
      <c r="FO47" s="512"/>
      <c r="FQ47" s="512"/>
      <c r="FR47" s="512"/>
      <c r="FS47" s="512"/>
      <c r="FU47" s="512"/>
      <c r="FV47" s="512"/>
      <c r="FW47" s="512"/>
      <c r="FX47" s="512"/>
      <c r="FY47" s="512"/>
      <c r="FZ47" s="512"/>
      <c r="GB47" s="512"/>
      <c r="GE47" s="512"/>
    </row>
    <row r="48" spans="1:187" s="39" customFormat="1" ht="15" customHeight="1" thickBot="1" x14ac:dyDescent="0.4">
      <c r="A48" s="548"/>
      <c r="B48" s="546"/>
      <c r="C48" s="546"/>
      <c r="D48" s="546"/>
      <c r="E48" s="547"/>
      <c r="F48" s="221"/>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508"/>
      <c r="AF48" s="508"/>
      <c r="AG48" s="508"/>
      <c r="AH48" s="508"/>
      <c r="AI48" s="508"/>
      <c r="AJ48" s="508"/>
      <c r="AK48" s="508"/>
      <c r="AL48" s="508"/>
      <c r="AM48" s="508"/>
      <c r="AN48" s="508"/>
      <c r="AO48" s="508"/>
      <c r="AP48" s="508"/>
      <c r="AQ48" s="146"/>
      <c r="AR48" s="509"/>
      <c r="AS48" s="509"/>
      <c r="AT48" s="146"/>
      <c r="AU48" s="509"/>
      <c r="AV48" s="509"/>
      <c r="AW48" s="146"/>
      <c r="AX48" s="509"/>
      <c r="AY48" s="509"/>
      <c r="AZ48" s="146"/>
      <c r="BA48" s="509"/>
      <c r="BB48" s="509"/>
      <c r="BC48" s="146"/>
      <c r="BD48" s="509"/>
      <c r="BE48" s="509"/>
      <c r="BF48" s="146"/>
      <c r="BG48" s="509"/>
      <c r="BH48" s="509"/>
      <c r="BI48" s="146"/>
      <c r="BJ48" s="509"/>
      <c r="BK48" s="509"/>
      <c r="BL48" s="146"/>
      <c r="BM48" s="509"/>
      <c r="BN48" s="509"/>
      <c r="BO48" s="509"/>
      <c r="BP48" s="509"/>
      <c r="BQ48" s="509"/>
      <c r="BR48" s="509"/>
      <c r="BS48" s="509"/>
      <c r="BT48" s="509"/>
      <c r="BU48" s="509"/>
      <c r="BV48" s="509"/>
      <c r="BW48" s="509"/>
      <c r="BX48" s="146"/>
      <c r="BY48" s="509"/>
      <c r="BZ48" s="509"/>
      <c r="CA48" s="512"/>
      <c r="CI48" s="513"/>
      <c r="CK48" s="513"/>
      <c r="CL48" s="513"/>
      <c r="CN48" s="513"/>
      <c r="CO48" s="513"/>
      <c r="CP48" s="513"/>
      <c r="CT48" s="513"/>
      <c r="CU48" s="513"/>
      <c r="CV48" s="513"/>
      <c r="CW48" s="513"/>
      <c r="CX48" s="513"/>
      <c r="CY48" s="513"/>
      <c r="CZ48" s="513"/>
      <c r="DA48" s="513"/>
      <c r="DB48" s="513"/>
      <c r="DC48" s="513"/>
      <c r="DD48" s="513"/>
      <c r="DH48" s="513"/>
      <c r="DX48" s="513"/>
      <c r="DY48" s="513"/>
      <c r="DZ48" s="513"/>
      <c r="ED48" s="513"/>
      <c r="EE48" s="513"/>
      <c r="ET48" s="514"/>
      <c r="EU48" s="514"/>
      <c r="EV48" s="514"/>
      <c r="EW48" s="512"/>
      <c r="EX48" s="512"/>
      <c r="EY48" s="512"/>
      <c r="EZ48" s="512"/>
      <c r="FA48" s="512"/>
      <c r="FB48" s="512"/>
      <c r="FC48" s="512"/>
      <c r="FD48" s="512"/>
      <c r="FE48" s="512"/>
      <c r="FF48" s="512"/>
      <c r="FG48" s="512"/>
      <c r="FH48" s="512"/>
      <c r="FI48" s="512"/>
      <c r="FJ48" s="512"/>
      <c r="FK48" s="512"/>
      <c r="FL48" s="512"/>
      <c r="FM48" s="512"/>
      <c r="FO48" s="512"/>
      <c r="FQ48" s="512"/>
      <c r="FR48" s="512"/>
      <c r="FS48" s="512"/>
      <c r="FU48" s="512"/>
      <c r="FV48" s="512"/>
      <c r="FW48" s="512"/>
      <c r="FX48" s="512"/>
      <c r="FY48" s="512"/>
      <c r="FZ48" s="512"/>
      <c r="GB48" s="512"/>
      <c r="GE48" s="512"/>
    </row>
    <row r="49" spans="1:187" s="39" customFormat="1" ht="16" thickBot="1" x14ac:dyDescent="0.4">
      <c r="B49" s="512"/>
      <c r="C49" s="551" t="s">
        <v>91</v>
      </c>
      <c r="D49" s="800"/>
      <c r="E49" s="801"/>
      <c r="F49" s="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508"/>
      <c r="AF49" s="508"/>
      <c r="AG49" s="508"/>
      <c r="AH49" s="508"/>
      <c r="AI49" s="508"/>
      <c r="AJ49" s="508"/>
      <c r="AK49" s="508"/>
      <c r="AL49" s="508"/>
      <c r="AM49" s="508"/>
      <c r="AN49" s="508"/>
      <c r="AO49" s="508"/>
      <c r="AP49" s="508"/>
      <c r="AQ49" s="146"/>
      <c r="AR49" s="509"/>
      <c r="AS49" s="509"/>
      <c r="AT49" s="146"/>
      <c r="AU49" s="509"/>
      <c r="AV49" s="509"/>
      <c r="AW49" s="146"/>
      <c r="AX49" s="509"/>
      <c r="AY49" s="509"/>
      <c r="AZ49" s="146"/>
      <c r="BA49" s="509"/>
      <c r="BB49" s="509"/>
      <c r="BC49" s="146"/>
      <c r="BD49" s="509"/>
      <c r="BE49" s="509"/>
      <c r="BF49" s="146"/>
      <c r="BG49" s="509"/>
      <c r="BH49" s="509"/>
      <c r="BI49" s="146"/>
      <c r="BJ49" s="509"/>
      <c r="BK49" s="509"/>
      <c r="BL49" s="146"/>
      <c r="BM49" s="509"/>
      <c r="BN49" s="509"/>
      <c r="BO49" s="509"/>
      <c r="BP49" s="509"/>
      <c r="BQ49" s="509"/>
      <c r="BR49" s="509"/>
      <c r="BS49" s="509"/>
      <c r="BT49" s="509"/>
      <c r="BU49" s="509"/>
      <c r="BV49" s="509"/>
      <c r="BW49" s="509"/>
      <c r="BX49" s="146"/>
      <c r="BY49" s="509"/>
      <c r="BZ49" s="509"/>
      <c r="CA49" s="512"/>
      <c r="CI49" s="513"/>
      <c r="CK49" s="513"/>
      <c r="CL49" s="513"/>
      <c r="CN49" s="513"/>
      <c r="CO49" s="513"/>
      <c r="CP49" s="513"/>
      <c r="CT49" s="513"/>
      <c r="CU49" s="513"/>
      <c r="CV49" s="513"/>
      <c r="CW49" s="513"/>
      <c r="CX49" s="513"/>
      <c r="CY49" s="513"/>
      <c r="CZ49" s="513"/>
      <c r="DA49" s="513"/>
      <c r="DB49" s="513"/>
      <c r="DC49" s="513"/>
      <c r="DD49" s="513"/>
      <c r="DH49" s="513"/>
      <c r="DX49" s="513"/>
      <c r="DY49" s="513"/>
      <c r="DZ49" s="513"/>
      <c r="ED49" s="513"/>
      <c r="EE49" s="513"/>
      <c r="ET49" s="514"/>
      <c r="EU49" s="514"/>
      <c r="EV49" s="514"/>
      <c r="EW49" s="512"/>
      <c r="EX49" s="512"/>
      <c r="EY49" s="512"/>
      <c r="EZ49" s="512"/>
      <c r="FA49" s="512"/>
      <c r="FB49" s="512"/>
      <c r="FC49" s="512"/>
      <c r="FD49" s="512"/>
      <c r="FE49" s="512"/>
      <c r="FF49" s="512"/>
      <c r="FG49" s="512"/>
      <c r="FH49" s="512"/>
      <c r="FI49" s="512"/>
      <c r="FJ49" s="512"/>
      <c r="FK49" s="512"/>
      <c r="FL49" s="512"/>
      <c r="FM49" s="512"/>
      <c r="FO49" s="512"/>
      <c r="FQ49" s="512"/>
      <c r="FR49" s="512"/>
      <c r="FS49" s="512"/>
      <c r="FU49" s="512"/>
      <c r="FV49" s="512"/>
      <c r="FW49" s="512"/>
      <c r="FX49" s="512"/>
      <c r="FY49" s="512"/>
      <c r="FZ49" s="512"/>
      <c r="GB49" s="512"/>
      <c r="GE49" s="512"/>
    </row>
    <row r="50" spans="1:187" s="39" customFormat="1" ht="15.5" customHeight="1" x14ac:dyDescent="0.35">
      <c r="A50" s="46"/>
      <c r="C50" s="1133" t="s">
        <v>468</v>
      </c>
      <c r="D50" s="1134"/>
      <c r="E50" s="1135"/>
      <c r="F50" s="779"/>
      <c r="AS50" s="509"/>
      <c r="AT50" s="146"/>
      <c r="AU50" s="509"/>
      <c r="AV50" s="509"/>
      <c r="AW50" s="146"/>
      <c r="AX50" s="509"/>
      <c r="AY50" s="509"/>
      <c r="AZ50" s="146"/>
      <c r="BA50" s="509"/>
      <c r="BB50" s="509"/>
      <c r="BC50" s="146"/>
      <c r="BD50" s="509"/>
      <c r="BE50" s="509"/>
      <c r="BF50" s="146"/>
      <c r="BG50" s="509"/>
      <c r="BH50" s="509"/>
      <c r="BI50" s="146"/>
      <c r="BJ50" s="509"/>
      <c r="BK50" s="509"/>
      <c r="BL50" s="146"/>
      <c r="BM50" s="509"/>
      <c r="BN50" s="509"/>
      <c r="BO50" s="509"/>
      <c r="BP50" s="509"/>
      <c r="BQ50" s="509"/>
      <c r="BR50" s="509"/>
      <c r="BS50" s="509"/>
      <c r="BT50" s="509"/>
      <c r="BU50" s="509"/>
      <c r="BV50" s="509"/>
      <c r="BW50" s="509"/>
      <c r="BX50" s="146"/>
      <c r="BY50" s="509"/>
      <c r="BZ50" s="509"/>
      <c r="CA50" s="512"/>
      <c r="CI50" s="513"/>
      <c r="CK50" s="513"/>
      <c r="CL50" s="513"/>
      <c r="CN50" s="513"/>
      <c r="CO50" s="513"/>
      <c r="CP50" s="513"/>
      <c r="CT50" s="513"/>
      <c r="CU50" s="513"/>
      <c r="CV50" s="513"/>
      <c r="CW50" s="513"/>
      <c r="CX50" s="513"/>
      <c r="CY50" s="513"/>
      <c r="CZ50" s="513"/>
      <c r="DA50" s="513"/>
      <c r="DB50" s="513"/>
      <c r="DC50" s="513"/>
      <c r="DD50" s="513"/>
      <c r="DH50" s="513"/>
      <c r="DX50" s="513"/>
      <c r="DY50" s="513"/>
      <c r="DZ50" s="513"/>
      <c r="ED50" s="513"/>
      <c r="EE50" s="513"/>
      <c r="ET50" s="514"/>
      <c r="EU50" s="514"/>
      <c r="EV50" s="514"/>
      <c r="EW50" s="512"/>
      <c r="EX50" s="512"/>
      <c r="EY50" s="512"/>
      <c r="EZ50" s="512"/>
      <c r="FA50" s="512"/>
      <c r="FB50" s="512"/>
      <c r="FC50" s="512"/>
      <c r="FD50" s="512"/>
      <c r="FE50" s="512"/>
      <c r="FF50" s="512"/>
      <c r="FG50" s="512"/>
      <c r="FH50" s="512"/>
      <c r="FI50" s="512"/>
      <c r="FJ50" s="512"/>
      <c r="FK50" s="512"/>
      <c r="FL50" s="512"/>
      <c r="FM50" s="512"/>
      <c r="FO50" s="512"/>
      <c r="FQ50" s="512"/>
      <c r="FR50" s="512"/>
      <c r="FS50" s="512"/>
      <c r="FU50" s="512"/>
      <c r="FV50" s="512"/>
      <c r="FW50" s="512"/>
      <c r="FX50" s="512"/>
      <c r="FY50" s="512"/>
      <c r="FZ50" s="512"/>
      <c r="GB50" s="512"/>
      <c r="GE50" s="512"/>
    </row>
    <row r="51" spans="1:187" s="134" customFormat="1" ht="31.5" thickBot="1" x14ac:dyDescent="0.4">
      <c r="A51" s="559"/>
      <c r="C51" s="516">
        <v>150</v>
      </c>
      <c r="D51" s="517">
        <v>200</v>
      </c>
      <c r="E51" s="518">
        <v>300</v>
      </c>
      <c r="F51" s="552" t="s">
        <v>196</v>
      </c>
      <c r="G51" s="521" t="s">
        <v>197</v>
      </c>
      <c r="H51" s="521" t="s">
        <v>198</v>
      </c>
      <c r="I51" s="521" t="s">
        <v>199</v>
      </c>
      <c r="J51" s="521" t="s">
        <v>200</v>
      </c>
      <c r="K51" s="521" t="s">
        <v>201</v>
      </c>
      <c r="L51" s="521" t="s">
        <v>202</v>
      </c>
      <c r="M51" s="521" t="s">
        <v>203</v>
      </c>
      <c r="N51" s="521" t="s">
        <v>204</v>
      </c>
      <c r="O51" s="560" t="s">
        <v>205</v>
      </c>
      <c r="AS51" s="523"/>
      <c r="AT51" s="524"/>
      <c r="AU51" s="523"/>
      <c r="AV51" s="523"/>
      <c r="AW51" s="524"/>
      <c r="AX51" s="523"/>
      <c r="AY51" s="523"/>
      <c r="AZ51" s="524"/>
      <c r="BA51" s="523"/>
      <c r="BB51" s="523"/>
      <c r="BC51" s="524"/>
      <c r="BD51" s="523"/>
      <c r="BE51" s="523"/>
      <c r="BF51" s="524"/>
      <c r="BG51" s="523"/>
      <c r="BH51" s="523"/>
      <c r="BI51" s="524"/>
      <c r="BJ51" s="523"/>
      <c r="BK51" s="523"/>
      <c r="BL51" s="524"/>
      <c r="BM51" s="523"/>
      <c r="BN51" s="523"/>
      <c r="BO51" s="523"/>
      <c r="BP51" s="523"/>
      <c r="BQ51" s="523"/>
      <c r="BR51" s="523"/>
      <c r="BS51" s="523"/>
      <c r="BT51" s="523"/>
      <c r="BU51" s="523"/>
      <c r="BV51" s="523"/>
      <c r="BW51" s="523"/>
      <c r="BX51" s="524"/>
      <c r="BY51" s="523"/>
      <c r="BZ51" s="523"/>
      <c r="CA51" s="525"/>
      <c r="CI51" s="526"/>
      <c r="CK51" s="526"/>
      <c r="CL51" s="526"/>
      <c r="CN51" s="526"/>
      <c r="CO51" s="526"/>
      <c r="CP51" s="526"/>
      <c r="CT51" s="526"/>
      <c r="CU51" s="526"/>
      <c r="CV51" s="526"/>
      <c r="CW51" s="526"/>
      <c r="CX51" s="526"/>
      <c r="CY51" s="526"/>
      <c r="CZ51" s="526"/>
      <c r="DA51" s="526"/>
      <c r="DB51" s="526"/>
      <c r="DC51" s="526"/>
      <c r="DD51" s="526"/>
      <c r="DH51" s="526"/>
      <c r="DX51" s="526"/>
      <c r="DY51" s="526"/>
      <c r="DZ51" s="526"/>
      <c r="ED51" s="526"/>
      <c r="EE51" s="526"/>
      <c r="ET51" s="527"/>
      <c r="EU51" s="527"/>
      <c r="EV51" s="527"/>
      <c r="EW51" s="525"/>
      <c r="EX51" s="525"/>
      <c r="EY51" s="525"/>
      <c r="EZ51" s="525"/>
      <c r="FA51" s="525"/>
      <c r="FB51" s="525"/>
      <c r="FC51" s="525"/>
      <c r="FD51" s="525"/>
      <c r="FE51" s="525"/>
      <c r="FF51" s="525"/>
      <c r="FG51" s="525"/>
      <c r="FH51" s="525"/>
      <c r="FI51" s="525"/>
      <c r="FJ51" s="525"/>
      <c r="FK51" s="525"/>
      <c r="FL51" s="525"/>
      <c r="FM51" s="525"/>
      <c r="FO51" s="525"/>
      <c r="FQ51" s="525"/>
      <c r="FR51" s="525"/>
      <c r="FS51" s="525"/>
      <c r="FU51" s="525"/>
      <c r="FV51" s="525"/>
      <c r="FW51" s="525"/>
      <c r="FX51" s="525"/>
      <c r="FY51" s="525"/>
      <c r="FZ51" s="525"/>
      <c r="GB51" s="525"/>
      <c r="GE51" s="525"/>
    </row>
    <row r="52" spans="1:187" s="39" customFormat="1" ht="18.5" x14ac:dyDescent="0.45">
      <c r="A52" s="106" t="s">
        <v>469</v>
      </c>
      <c r="B52" s="336" t="s">
        <v>470</v>
      </c>
      <c r="C52" s="528">
        <f>(150/2)*(150/2)</f>
        <v>5625</v>
      </c>
      <c r="D52" s="529">
        <f>(200/2)*(200/2)</f>
        <v>10000</v>
      </c>
      <c r="E52" s="530">
        <f>(300/2)*(300/2)</f>
        <v>22500</v>
      </c>
      <c r="F52" s="169" t="str">
        <f>IF((E19=""),"",(E19/2)*(E19/2))</f>
        <v/>
      </c>
      <c r="G52" s="169" t="str">
        <f>IF((G19=""),"",(G19/2)*(G19/2))</f>
        <v/>
      </c>
      <c r="H52" s="169" t="str">
        <f>IF((I19=""),"",(I19/2)*(I19/2))</f>
        <v/>
      </c>
      <c r="I52" s="169" t="str">
        <f>IF((K19=""),"",(K19/2)*(K19/2))</f>
        <v/>
      </c>
      <c r="J52" s="169" t="str">
        <f>IF((M19=""),"",(M19/2)*(M19/2))</f>
        <v/>
      </c>
      <c r="K52" s="169" t="str">
        <f>IF((O19=""),"",(O19/2)*(O19/2))</f>
        <v/>
      </c>
      <c r="L52" s="169" t="str">
        <f>IF((Q19=""),"",(Q19/2)*(Q19/2))</f>
        <v/>
      </c>
      <c r="M52" s="169" t="str">
        <f>IF((S19=""),"",(S19/2)*(S19/2))</f>
        <v/>
      </c>
      <c r="N52" s="169" t="str">
        <f>IF((U19=""),"",(U19/2)*(U19/2))</f>
        <v/>
      </c>
      <c r="O52" s="561" t="str">
        <f>IF((W19=""),"",(W19/2)*(W19/2))</f>
        <v/>
      </c>
      <c r="AS52" s="509"/>
      <c r="AT52" s="146"/>
      <c r="AU52" s="509"/>
      <c r="AV52" s="509"/>
      <c r="AW52" s="146"/>
      <c r="AX52" s="509"/>
      <c r="AY52" s="509"/>
      <c r="AZ52" s="146"/>
      <c r="BA52" s="509"/>
      <c r="BB52" s="509"/>
      <c r="BC52" s="146"/>
      <c r="BD52" s="509"/>
      <c r="BE52" s="509"/>
      <c r="BF52" s="146"/>
      <c r="BG52" s="509"/>
      <c r="BH52" s="509"/>
      <c r="BI52" s="146"/>
      <c r="BJ52" s="509"/>
      <c r="BK52" s="509"/>
      <c r="BL52" s="146"/>
      <c r="BM52" s="509"/>
      <c r="BN52" s="509"/>
      <c r="BO52" s="509"/>
      <c r="BP52" s="509"/>
      <c r="BQ52" s="509"/>
      <c r="BR52" s="509"/>
      <c r="BS52" s="509"/>
      <c r="BT52" s="509"/>
      <c r="BU52" s="509"/>
      <c r="BV52" s="509"/>
      <c r="BW52" s="509"/>
      <c r="BX52" s="146"/>
      <c r="BY52" s="509"/>
      <c r="BZ52" s="509"/>
      <c r="CA52" s="512"/>
      <c r="CI52" s="513"/>
      <c r="CK52" s="513"/>
      <c r="CL52" s="513"/>
      <c r="CN52" s="513"/>
      <c r="CO52" s="513"/>
      <c r="CP52" s="513"/>
      <c r="CT52" s="513"/>
      <c r="CU52" s="513"/>
      <c r="CV52" s="513"/>
      <c r="CW52" s="513"/>
      <c r="CX52" s="513"/>
      <c r="CY52" s="513"/>
      <c r="CZ52" s="513"/>
      <c r="DA52" s="513"/>
      <c r="DB52" s="513"/>
      <c r="DC52" s="513"/>
      <c r="DD52" s="513"/>
      <c r="DH52" s="513"/>
      <c r="DX52" s="513"/>
      <c r="DY52" s="513"/>
      <c r="DZ52" s="513"/>
      <c r="ED52" s="513"/>
      <c r="EE52" s="513"/>
      <c r="ET52" s="514"/>
      <c r="EU52" s="514"/>
      <c r="EV52" s="514"/>
      <c r="EW52" s="512"/>
      <c r="EX52" s="512"/>
      <c r="EY52" s="512"/>
      <c r="EZ52" s="512"/>
      <c r="FA52" s="512"/>
      <c r="FB52" s="512"/>
      <c r="FC52" s="512"/>
      <c r="FD52" s="512"/>
      <c r="FE52" s="512"/>
      <c r="FF52" s="512"/>
      <c r="FG52" s="512"/>
      <c r="FH52" s="512"/>
      <c r="FI52" s="512"/>
      <c r="FJ52" s="512"/>
      <c r="FK52" s="512"/>
      <c r="FL52" s="512"/>
      <c r="FM52" s="512"/>
      <c r="FO52" s="512"/>
      <c r="FQ52" s="512"/>
      <c r="FR52" s="512"/>
      <c r="FS52" s="512"/>
      <c r="FU52" s="512"/>
      <c r="FV52" s="512"/>
      <c r="FW52" s="512"/>
      <c r="FX52" s="512"/>
      <c r="FY52" s="512"/>
      <c r="FZ52" s="512"/>
      <c r="GB52" s="512"/>
      <c r="GE52" s="512"/>
    </row>
    <row r="53" spans="1:187" s="39" customFormat="1" ht="18.5" x14ac:dyDescent="0.45">
      <c r="A53" s="106" t="s">
        <v>471</v>
      </c>
      <c r="B53" s="538" t="s">
        <v>472</v>
      </c>
      <c r="C53" s="539">
        <f>(C52*3.14159)/100</f>
        <v>176.71443749999997</v>
      </c>
      <c r="D53" s="178">
        <f>(D52*3.14159)/100</f>
        <v>314.15899999999999</v>
      </c>
      <c r="E53" s="179">
        <f>(E52*3.14159)/100</f>
        <v>706.8577499999999</v>
      </c>
      <c r="F53" s="171" t="str">
        <f t="shared" ref="F53:O53" si="4">IF((F52=""),"",(F52*3.14159)/100)</f>
        <v/>
      </c>
      <c r="G53" s="171" t="str">
        <f t="shared" si="4"/>
        <v/>
      </c>
      <c r="H53" s="171" t="str">
        <f t="shared" si="4"/>
        <v/>
      </c>
      <c r="I53" s="171" t="str">
        <f t="shared" si="4"/>
        <v/>
      </c>
      <c r="J53" s="173" t="str">
        <f t="shared" si="4"/>
        <v/>
      </c>
      <c r="K53" s="173" t="str">
        <f t="shared" si="4"/>
        <v/>
      </c>
      <c r="L53" s="173" t="str">
        <f t="shared" si="4"/>
        <v/>
      </c>
      <c r="M53" s="173" t="str">
        <f t="shared" si="4"/>
        <v/>
      </c>
      <c r="N53" s="173" t="str">
        <f t="shared" si="4"/>
        <v/>
      </c>
      <c r="O53" s="562" t="str">
        <f t="shared" si="4"/>
        <v/>
      </c>
      <c r="Q53" s="146"/>
      <c r="R53" s="146"/>
      <c r="S53" s="146"/>
      <c r="T53" s="146"/>
      <c r="V53" s="146"/>
      <c r="W53" s="146"/>
      <c r="X53" s="146"/>
      <c r="Y53" s="146"/>
      <c r="Z53" s="146"/>
      <c r="AA53" s="146"/>
      <c r="AB53" s="146"/>
      <c r="AC53" s="146"/>
      <c r="AD53" s="146"/>
      <c r="AO53" s="146"/>
      <c r="AP53" s="146"/>
      <c r="AQ53" s="146"/>
      <c r="AR53" s="146"/>
      <c r="AS53" s="509"/>
      <c r="AT53" s="146"/>
      <c r="AU53" s="509"/>
      <c r="AV53" s="509"/>
      <c r="AW53" s="146"/>
      <c r="AX53" s="509"/>
      <c r="AY53" s="509"/>
      <c r="AZ53" s="146"/>
      <c r="BA53" s="509"/>
      <c r="BB53" s="509"/>
      <c r="BC53" s="146"/>
      <c r="BD53" s="509"/>
      <c r="BE53" s="509"/>
      <c r="BF53" s="146"/>
      <c r="BG53" s="509"/>
      <c r="BH53" s="509"/>
      <c r="BI53" s="146"/>
      <c r="BJ53" s="509"/>
      <c r="BK53" s="509"/>
      <c r="BL53" s="146"/>
      <c r="BM53" s="509"/>
      <c r="BN53" s="509"/>
      <c r="BO53" s="509"/>
      <c r="BP53" s="509"/>
      <c r="BQ53" s="509"/>
      <c r="BR53" s="509"/>
      <c r="BS53" s="509"/>
      <c r="BT53" s="509"/>
      <c r="BU53" s="509"/>
      <c r="BV53" s="509"/>
      <c r="BW53" s="509"/>
      <c r="BX53" s="146"/>
      <c r="BY53" s="509"/>
      <c r="BZ53" s="509"/>
      <c r="CA53" s="512"/>
      <c r="CI53" s="513"/>
      <c r="CK53" s="513"/>
      <c r="CL53" s="513"/>
      <c r="CN53" s="513"/>
      <c r="CO53" s="513"/>
      <c r="CP53" s="513"/>
      <c r="CT53" s="513"/>
      <c r="CU53" s="513"/>
      <c r="CV53" s="513"/>
      <c r="CW53" s="513"/>
      <c r="CX53" s="513"/>
      <c r="CY53" s="513"/>
      <c r="CZ53" s="513"/>
      <c r="DA53" s="513"/>
      <c r="DB53" s="513"/>
      <c r="DC53" s="513"/>
      <c r="DD53" s="513"/>
      <c r="DH53" s="513"/>
      <c r="DX53" s="513"/>
      <c r="DY53" s="513"/>
      <c r="DZ53" s="513"/>
      <c r="ED53" s="513"/>
      <c r="EE53" s="513"/>
      <c r="ET53" s="514"/>
      <c r="EU53" s="514"/>
      <c r="EV53" s="514"/>
      <c r="EW53" s="512"/>
      <c r="EX53" s="512"/>
      <c r="EY53" s="512"/>
      <c r="EZ53" s="512"/>
      <c r="FA53" s="512"/>
      <c r="FB53" s="512"/>
      <c r="FC53" s="512"/>
      <c r="FD53" s="512"/>
      <c r="FE53" s="512"/>
      <c r="FF53" s="512"/>
      <c r="FG53" s="512"/>
      <c r="FH53" s="512"/>
      <c r="FI53" s="512"/>
      <c r="FJ53" s="512"/>
      <c r="FK53" s="512"/>
      <c r="FL53" s="512"/>
      <c r="FM53" s="512"/>
      <c r="FO53" s="512"/>
      <c r="FQ53" s="512"/>
      <c r="FR53" s="512"/>
      <c r="FS53" s="512"/>
      <c r="FU53" s="512"/>
      <c r="FV53" s="512"/>
      <c r="FW53" s="512"/>
      <c r="FX53" s="512"/>
      <c r="FY53" s="512"/>
      <c r="FZ53" s="512"/>
      <c r="GB53" s="512"/>
      <c r="GE53" s="512"/>
    </row>
    <row r="54" spans="1:187" s="39" customFormat="1" ht="19" thickBot="1" x14ac:dyDescent="0.5">
      <c r="A54" s="563" t="s">
        <v>473</v>
      </c>
      <c r="B54" s="542" t="s">
        <v>474</v>
      </c>
      <c r="C54" s="177" t="str">
        <f>IF((B19=""),"",C53*B19)</f>
        <v/>
      </c>
      <c r="D54" s="178" t="str">
        <f>IF((C19=""),"",D53*C19)</f>
        <v/>
      </c>
      <c r="E54" s="179" t="str">
        <f>IF((D19=""),"",E53*D19)</f>
        <v/>
      </c>
      <c r="F54" s="174" t="str">
        <f>IF(OR(F53="",F19=""),"",F53*F19)</f>
        <v/>
      </c>
      <c r="G54" s="174" t="str">
        <f>IF(OR(G53="",H19=""),"",G53*H19)</f>
        <v/>
      </c>
      <c r="H54" s="174" t="str">
        <f>IF(OR(H53="",J19=""),"",H53*J19)</f>
        <v/>
      </c>
      <c r="I54" s="174" t="str">
        <f>IF(OR(I53="",L19=""),"",I53*L19)</f>
        <v/>
      </c>
      <c r="J54" s="176" t="str">
        <f>IF(OR(J53="",N19=""),"",J53*N19)</f>
        <v/>
      </c>
      <c r="K54" s="176" t="str">
        <f>IF(OR(K53="",P19=""),"",K53*P19)</f>
        <v/>
      </c>
      <c r="L54" s="176" t="str">
        <f>IF(OR(L53="",R19=""),"",L53*R19)</f>
        <v/>
      </c>
      <c r="M54" s="176" t="str">
        <f>IF(OR(M53="",T19=""),"",M53*T19)</f>
        <v/>
      </c>
      <c r="N54" s="176" t="str">
        <f>IF(OR(N53="",V19=""),"",N53*V19)</f>
        <v/>
      </c>
      <c r="O54" s="564" t="str">
        <f>IF(OR(O53="",X19=""),"",O53*X19)</f>
        <v/>
      </c>
      <c r="Q54" s="146"/>
      <c r="R54" s="146"/>
      <c r="S54" s="146"/>
      <c r="T54" s="146"/>
      <c r="U54" s="146"/>
      <c r="V54" s="146"/>
      <c r="W54" s="146"/>
      <c r="X54" s="146"/>
      <c r="Y54" s="146"/>
      <c r="Z54" s="146"/>
      <c r="AA54" s="146"/>
      <c r="AB54" s="146"/>
      <c r="AC54" s="146"/>
      <c r="AD54" s="146"/>
      <c r="AE54" s="508"/>
      <c r="AF54" s="508"/>
      <c r="AG54" s="508"/>
      <c r="AH54" s="508"/>
      <c r="AI54" s="508"/>
      <c r="AJ54" s="508"/>
      <c r="AK54" s="508"/>
      <c r="AL54" s="508"/>
      <c r="AM54" s="508"/>
      <c r="AN54" s="508"/>
      <c r="AO54" s="508"/>
      <c r="AP54" s="508"/>
      <c r="AQ54" s="146"/>
      <c r="AR54" s="509"/>
      <c r="AS54" s="509"/>
      <c r="AT54" s="146"/>
      <c r="AU54" s="509"/>
      <c r="AV54" s="509"/>
      <c r="AW54" s="146"/>
      <c r="AX54" s="509"/>
      <c r="AY54" s="509"/>
      <c r="AZ54" s="146"/>
      <c r="BA54" s="509"/>
      <c r="BB54" s="509"/>
      <c r="BC54" s="146"/>
      <c r="BD54" s="509"/>
      <c r="BE54" s="509"/>
      <c r="BF54" s="146"/>
      <c r="BG54" s="509"/>
      <c r="BH54" s="509"/>
      <c r="BI54" s="146"/>
      <c r="BJ54" s="509"/>
      <c r="BK54" s="509"/>
      <c r="BL54" s="146"/>
      <c r="BM54" s="509"/>
      <c r="BN54" s="509"/>
      <c r="BO54" s="509"/>
      <c r="BP54" s="509"/>
      <c r="BQ54" s="509"/>
      <c r="BR54" s="509"/>
      <c r="BS54" s="509"/>
      <c r="BT54" s="509"/>
      <c r="BU54" s="509"/>
      <c r="BV54" s="509"/>
      <c r="BW54" s="509"/>
      <c r="BX54" s="146"/>
      <c r="BY54" s="509"/>
      <c r="BZ54" s="509"/>
      <c r="CA54" s="512"/>
      <c r="CI54" s="513"/>
      <c r="CK54" s="513"/>
      <c r="CL54" s="513"/>
      <c r="CN54" s="513"/>
      <c r="CO54" s="513"/>
      <c r="CP54" s="513"/>
      <c r="CT54" s="513"/>
      <c r="CU54" s="513"/>
      <c r="CV54" s="513"/>
      <c r="CW54" s="513"/>
      <c r="CX54" s="513"/>
      <c r="CY54" s="513"/>
      <c r="CZ54" s="513"/>
      <c r="DA54" s="513"/>
      <c r="DB54" s="513"/>
      <c r="DC54" s="513"/>
      <c r="DD54" s="513"/>
      <c r="DH54" s="513"/>
      <c r="DX54" s="513"/>
      <c r="DY54" s="513"/>
      <c r="DZ54" s="513"/>
      <c r="ED54" s="513"/>
      <c r="EE54" s="513"/>
      <c r="ET54" s="514"/>
      <c r="EU54" s="514"/>
      <c r="EV54" s="514"/>
      <c r="EW54" s="512"/>
      <c r="EX54" s="512"/>
      <c r="EY54" s="512"/>
      <c r="EZ54" s="512"/>
      <c r="FA54" s="512"/>
      <c r="FB54" s="512"/>
      <c r="FC54" s="512"/>
      <c r="FD54" s="512"/>
      <c r="FE54" s="512"/>
      <c r="FF54" s="512"/>
      <c r="FG54" s="512"/>
      <c r="FH54" s="512"/>
      <c r="FI54" s="512"/>
      <c r="FJ54" s="512"/>
      <c r="FK54" s="512"/>
      <c r="FL54" s="512"/>
      <c r="FM54" s="512"/>
      <c r="FO54" s="512"/>
      <c r="FQ54" s="512"/>
      <c r="FR54" s="512"/>
      <c r="FS54" s="512"/>
      <c r="FU54" s="512"/>
      <c r="FV54" s="512"/>
      <c r="FW54" s="512"/>
      <c r="FX54" s="512"/>
      <c r="FY54" s="512"/>
      <c r="FZ54" s="512"/>
      <c r="GB54" s="512"/>
      <c r="GE54" s="512"/>
    </row>
    <row r="55" spans="1:187" s="39" customFormat="1" ht="19" thickBot="1" x14ac:dyDescent="0.5">
      <c r="A55" s="563" t="s">
        <v>475</v>
      </c>
      <c r="B55" s="542" t="s">
        <v>476</v>
      </c>
      <c r="C55" s="180" t="str">
        <f>IF(AND($C54="",$D54="",$E54="",$F54="",$G54="",$H54="",$I54="",$J54="",$K54="",$L54="",$M54="",$N54="",$O54=""),"",IF($C54="",0,$C54)+IF($D54="",0,$D54)+IF($E54="",0,$E54)+IF($F54="",0,$F54)+IF($G54="",0,$G54)+IF($H54="",0,$H54)+IF($I54="",0,$I54)+IF($J54="",0,$J54)+IF($K54="",0,$K54)+IF($L54="",0,$L54)+IF($M54="",0,$M54)+IF($N54="",0,$N54)+IF($O54="",0,$O54))</f>
        <v/>
      </c>
      <c r="D55" s="196"/>
      <c r="E55" s="197"/>
      <c r="J55" s="146"/>
      <c r="K55" s="146"/>
      <c r="L55" s="146"/>
      <c r="M55" s="146"/>
      <c r="N55" s="146"/>
      <c r="O55" s="146"/>
      <c r="Q55" s="146"/>
      <c r="R55" s="146"/>
      <c r="S55" s="146"/>
      <c r="T55" s="146"/>
      <c r="U55" s="146"/>
      <c r="V55" s="146"/>
      <c r="W55" s="146"/>
      <c r="X55" s="146"/>
      <c r="Y55" s="146"/>
      <c r="Z55" s="146"/>
      <c r="AA55" s="146"/>
      <c r="AB55" s="146"/>
      <c r="AC55" s="146"/>
      <c r="AD55" s="146"/>
      <c r="AE55" s="508"/>
      <c r="AF55" s="508"/>
      <c r="AG55" s="508"/>
      <c r="AH55" s="508"/>
      <c r="AI55" s="508"/>
      <c r="AJ55" s="508"/>
      <c r="AK55" s="508"/>
      <c r="AL55" s="508"/>
      <c r="AM55" s="508"/>
      <c r="AN55" s="508"/>
      <c r="AO55" s="508"/>
      <c r="AP55" s="508"/>
      <c r="AQ55" s="146"/>
      <c r="AR55" s="509"/>
      <c r="AS55" s="509"/>
      <c r="AT55" s="146"/>
      <c r="AU55" s="509"/>
      <c r="AV55" s="509"/>
      <c r="AW55" s="146"/>
      <c r="AX55" s="509"/>
      <c r="AY55" s="509"/>
      <c r="AZ55" s="146"/>
      <c r="BA55" s="509"/>
      <c r="BB55" s="509"/>
      <c r="BC55" s="146"/>
      <c r="BD55" s="509"/>
      <c r="BE55" s="509"/>
      <c r="BF55" s="146"/>
      <c r="BG55" s="509"/>
      <c r="BH55" s="509"/>
      <c r="BI55" s="146"/>
      <c r="BJ55" s="509"/>
      <c r="BK55" s="509"/>
      <c r="BL55" s="146"/>
      <c r="BM55" s="509"/>
      <c r="BN55" s="509"/>
      <c r="BO55" s="509"/>
      <c r="BP55" s="509"/>
      <c r="BQ55" s="509"/>
      <c r="BR55" s="509"/>
      <c r="BS55" s="509"/>
      <c r="BT55" s="509"/>
      <c r="BU55" s="509"/>
      <c r="BV55" s="509"/>
      <c r="BW55" s="509"/>
      <c r="BX55" s="146"/>
      <c r="BY55" s="509"/>
      <c r="BZ55" s="509"/>
      <c r="CA55" s="512"/>
      <c r="CI55" s="513"/>
      <c r="CK55" s="513"/>
      <c r="CL55" s="513"/>
      <c r="CN55" s="513"/>
      <c r="CO55" s="513"/>
      <c r="CP55" s="513"/>
      <c r="CT55" s="513"/>
      <c r="CU55" s="513"/>
      <c r="CV55" s="513"/>
      <c r="CW55" s="513"/>
      <c r="CX55" s="513"/>
      <c r="CY55" s="513"/>
      <c r="CZ55" s="513"/>
      <c r="DA55" s="513"/>
      <c r="DB55" s="513"/>
      <c r="DC55" s="513"/>
      <c r="DD55" s="513"/>
      <c r="DH55" s="513"/>
      <c r="DX55" s="513"/>
      <c r="DY55" s="513"/>
      <c r="DZ55" s="513"/>
      <c r="ED55" s="513"/>
      <c r="EE55" s="513"/>
      <c r="ET55" s="514"/>
      <c r="EU55" s="514"/>
      <c r="EV55" s="514"/>
      <c r="EW55" s="512"/>
      <c r="EX55" s="512"/>
      <c r="EY55" s="512"/>
      <c r="EZ55" s="512"/>
      <c r="FA55" s="512"/>
      <c r="FB55" s="512"/>
      <c r="FC55" s="512"/>
      <c r="FD55" s="512"/>
      <c r="FE55" s="512"/>
      <c r="FF55" s="512"/>
      <c r="FG55" s="512"/>
      <c r="FH55" s="512"/>
      <c r="FI55" s="512"/>
      <c r="FJ55" s="512"/>
      <c r="FK55" s="512"/>
      <c r="FL55" s="512"/>
      <c r="FM55" s="512"/>
      <c r="FO55" s="512"/>
      <c r="FQ55" s="512"/>
      <c r="FR55" s="512"/>
      <c r="FS55" s="512"/>
      <c r="FU55" s="512"/>
      <c r="FV55" s="512"/>
      <c r="FW55" s="512"/>
      <c r="FX55" s="512"/>
      <c r="FY55" s="512"/>
      <c r="FZ55" s="512"/>
      <c r="GB55" s="512"/>
      <c r="GE55" s="512"/>
    </row>
    <row r="56" spans="1:187" s="39" customFormat="1" ht="15.5" x14ac:dyDescent="0.35">
      <c r="A56" s="538"/>
      <c r="B56" s="545"/>
      <c r="C56" s="546"/>
      <c r="D56" s="546"/>
      <c r="E56" s="547"/>
      <c r="F56" s="146"/>
      <c r="G56" s="146"/>
      <c r="H56" s="146"/>
      <c r="I56" s="146"/>
      <c r="J56" s="146"/>
      <c r="K56" s="146"/>
      <c r="L56" s="146"/>
      <c r="M56" s="146"/>
      <c r="N56" s="146"/>
      <c r="O56" s="146"/>
      <c r="Q56" s="146"/>
      <c r="R56" s="146"/>
      <c r="S56" s="146"/>
      <c r="T56" s="146"/>
      <c r="U56" s="146"/>
      <c r="V56" s="146"/>
      <c r="W56" s="146"/>
      <c r="X56" s="146"/>
      <c r="Y56" s="146"/>
      <c r="Z56" s="146"/>
      <c r="AA56" s="146"/>
      <c r="AB56" s="146"/>
      <c r="AC56" s="146"/>
      <c r="AD56" s="146"/>
      <c r="AE56" s="508"/>
      <c r="AF56" s="508"/>
      <c r="AG56" s="508"/>
      <c r="AH56" s="508"/>
      <c r="AI56" s="508"/>
      <c r="AJ56" s="508"/>
      <c r="AK56" s="508"/>
      <c r="AL56" s="508"/>
      <c r="AM56" s="508"/>
      <c r="AN56" s="508"/>
      <c r="AO56" s="508"/>
      <c r="AP56" s="508"/>
      <c r="AQ56" s="146"/>
      <c r="AR56" s="509"/>
      <c r="AS56" s="509"/>
      <c r="AT56" s="146"/>
      <c r="AU56" s="509"/>
      <c r="AV56" s="509"/>
      <c r="AW56" s="146"/>
      <c r="AX56" s="509"/>
      <c r="AY56" s="509"/>
      <c r="AZ56" s="146"/>
      <c r="BA56" s="509"/>
      <c r="BB56" s="509"/>
      <c r="BC56" s="146"/>
      <c r="BD56" s="509"/>
      <c r="BE56" s="509"/>
      <c r="BF56" s="146"/>
      <c r="BG56" s="509"/>
      <c r="BH56" s="509"/>
      <c r="BI56" s="146"/>
      <c r="BJ56" s="509"/>
      <c r="BK56" s="509"/>
      <c r="BL56" s="146"/>
      <c r="BM56" s="509"/>
      <c r="BN56" s="509"/>
      <c r="BO56" s="509"/>
      <c r="BP56" s="509"/>
      <c r="BQ56" s="509"/>
      <c r="BR56" s="509"/>
      <c r="BS56" s="509"/>
      <c r="BT56" s="509"/>
      <c r="BU56" s="509"/>
      <c r="BV56" s="509"/>
      <c r="BW56" s="509"/>
      <c r="BX56" s="146"/>
      <c r="BY56" s="509"/>
      <c r="BZ56" s="509"/>
      <c r="CA56" s="512"/>
      <c r="CI56" s="513"/>
      <c r="CK56" s="513"/>
      <c r="CL56" s="513"/>
      <c r="CN56" s="513"/>
      <c r="CO56" s="513"/>
      <c r="CP56" s="513"/>
      <c r="CT56" s="513"/>
      <c r="CU56" s="513"/>
      <c r="CV56" s="513"/>
      <c r="CW56" s="513"/>
      <c r="CX56" s="513"/>
      <c r="CY56" s="513"/>
      <c r="CZ56" s="513"/>
      <c r="DA56" s="513"/>
      <c r="DB56" s="513"/>
      <c r="DC56" s="513"/>
      <c r="DD56" s="513"/>
      <c r="DH56" s="513"/>
      <c r="DX56" s="513"/>
      <c r="DY56" s="513"/>
      <c r="DZ56" s="513"/>
      <c r="ED56" s="513"/>
      <c r="EE56" s="513"/>
      <c r="ET56" s="514"/>
      <c r="EU56" s="514"/>
      <c r="EV56" s="514"/>
      <c r="EW56" s="512"/>
      <c r="EX56" s="512"/>
      <c r="EY56" s="512"/>
      <c r="EZ56" s="512"/>
      <c r="FA56" s="512"/>
      <c r="FB56" s="512"/>
      <c r="FC56" s="512"/>
      <c r="FD56" s="512"/>
      <c r="FE56" s="512"/>
      <c r="FF56" s="512"/>
      <c r="FG56" s="512"/>
      <c r="FH56" s="512"/>
      <c r="FI56" s="512"/>
      <c r="FJ56" s="512"/>
      <c r="FK56" s="512"/>
      <c r="FL56" s="512"/>
      <c r="FM56" s="512"/>
      <c r="FO56" s="512"/>
      <c r="FQ56" s="512"/>
      <c r="FR56" s="512"/>
      <c r="FS56" s="512"/>
      <c r="FU56" s="512"/>
      <c r="FV56" s="512"/>
      <c r="FW56" s="512"/>
      <c r="FX56" s="512"/>
      <c r="FY56" s="512"/>
      <c r="FZ56" s="512"/>
      <c r="GB56" s="512"/>
      <c r="GE56" s="512"/>
    </row>
    <row r="57" spans="1:187" s="39" customFormat="1" ht="15.5" x14ac:dyDescent="0.35">
      <c r="A57" s="406" t="s">
        <v>477</v>
      </c>
      <c r="B57" s="565"/>
      <c r="C57" s="566"/>
      <c r="D57" s="567"/>
      <c r="E57" s="568"/>
      <c r="F57" s="569"/>
      <c r="G57" s="546"/>
      <c r="H57" s="546"/>
      <c r="I57" s="570"/>
      <c r="J57" s="570"/>
      <c r="K57" s="570"/>
      <c r="L57" s="570"/>
      <c r="M57" s="570"/>
      <c r="N57" s="570"/>
      <c r="O57" s="570"/>
      <c r="P57" s="570"/>
      <c r="Q57" s="570"/>
      <c r="R57" s="570"/>
      <c r="S57" s="570"/>
      <c r="T57" s="570"/>
      <c r="U57" s="570"/>
      <c r="V57" s="570"/>
      <c r="W57" s="570"/>
      <c r="X57" s="570"/>
      <c r="Y57" s="570"/>
      <c r="Z57" s="570"/>
      <c r="AA57" s="570"/>
      <c r="AB57" s="570"/>
      <c r="AC57" s="570"/>
      <c r="AD57" s="146"/>
      <c r="AE57" s="508"/>
      <c r="AF57" s="508"/>
      <c r="AG57" s="508"/>
      <c r="AH57" s="508"/>
      <c r="AI57" s="508"/>
      <c r="AJ57" s="508"/>
      <c r="AK57" s="508"/>
      <c r="AL57" s="508"/>
      <c r="AM57" s="508"/>
      <c r="AN57" s="508"/>
      <c r="AO57" s="508"/>
      <c r="AP57" s="508"/>
      <c r="AQ57" s="146"/>
      <c r="AR57" s="509"/>
      <c r="AS57" s="509"/>
      <c r="AT57" s="146"/>
      <c r="AU57" s="509"/>
      <c r="AV57" s="509"/>
      <c r="AW57" s="146"/>
      <c r="AX57" s="509"/>
      <c r="AY57" s="509"/>
      <c r="AZ57" s="146"/>
      <c r="BA57" s="509"/>
      <c r="BB57" s="509"/>
      <c r="BC57" s="146"/>
      <c r="BD57" s="509"/>
      <c r="BE57" s="509"/>
      <c r="BF57" s="146"/>
      <c r="BG57" s="509"/>
      <c r="BH57" s="509"/>
      <c r="BI57" s="146"/>
      <c r="BJ57" s="509"/>
      <c r="BK57" s="509"/>
      <c r="BL57" s="146"/>
      <c r="BM57" s="509"/>
      <c r="BN57" s="509"/>
      <c r="BO57" s="509"/>
      <c r="BP57" s="509"/>
      <c r="BQ57" s="509"/>
      <c r="BR57" s="509"/>
      <c r="BS57" s="509"/>
      <c r="BT57" s="509"/>
      <c r="BU57" s="509"/>
      <c r="BV57" s="509"/>
      <c r="BW57" s="509"/>
      <c r="BX57" s="146"/>
      <c r="BY57" s="509"/>
      <c r="BZ57" s="509"/>
      <c r="CA57" s="512"/>
      <c r="CI57" s="513"/>
      <c r="CK57" s="513"/>
      <c r="CL57" s="513"/>
      <c r="CN57" s="513"/>
      <c r="CO57" s="513"/>
      <c r="CP57" s="513"/>
      <c r="CT57" s="513"/>
      <c r="CU57" s="513"/>
      <c r="CV57" s="513"/>
      <c r="CW57" s="513"/>
      <c r="CX57" s="513"/>
      <c r="CY57" s="513"/>
      <c r="CZ57" s="513"/>
      <c r="DA57" s="513"/>
      <c r="DB57" s="513"/>
      <c r="DC57" s="513"/>
      <c r="DD57" s="513"/>
      <c r="DH57" s="513"/>
      <c r="DX57" s="513"/>
      <c r="DY57" s="513"/>
      <c r="DZ57" s="513"/>
      <c r="ED57" s="513"/>
      <c r="EE57" s="513"/>
      <c r="ET57" s="514"/>
      <c r="EU57" s="514"/>
      <c r="EV57" s="514"/>
      <c r="EW57" s="512"/>
      <c r="EX57" s="512"/>
      <c r="EY57" s="512"/>
      <c r="EZ57" s="512"/>
      <c r="FA57" s="512"/>
      <c r="FB57" s="512"/>
      <c r="FC57" s="512"/>
      <c r="FD57" s="512"/>
      <c r="FE57" s="512"/>
      <c r="FF57" s="512"/>
      <c r="FG57" s="512"/>
      <c r="FH57" s="512"/>
      <c r="FI57" s="512"/>
      <c r="FJ57" s="512"/>
      <c r="FK57" s="512"/>
      <c r="FL57" s="512"/>
      <c r="FM57" s="512"/>
      <c r="FO57" s="512"/>
      <c r="FQ57" s="512"/>
      <c r="FR57" s="512"/>
      <c r="FS57" s="512"/>
      <c r="FU57" s="512"/>
      <c r="FV57" s="512"/>
      <c r="FW57" s="512"/>
      <c r="FX57" s="512"/>
      <c r="FY57" s="512"/>
      <c r="FZ57" s="512"/>
      <c r="GB57" s="512"/>
      <c r="GE57" s="512"/>
    </row>
    <row r="58" spans="1:187" s="39" customFormat="1" ht="38.25" customHeight="1" x14ac:dyDescent="0.35">
      <c r="A58" s="571" t="s">
        <v>478</v>
      </c>
      <c r="B58" s="1082" t="s">
        <v>479</v>
      </c>
      <c r="C58" s="1141"/>
      <c r="D58" s="1141"/>
      <c r="E58" s="1141"/>
      <c r="F58" s="1141"/>
      <c r="G58" s="1075"/>
      <c r="H58" s="1075"/>
      <c r="I58" s="1075"/>
      <c r="J58" s="233"/>
      <c r="K58" s="233"/>
      <c r="L58" s="233"/>
      <c r="M58" s="233"/>
      <c r="N58" s="233"/>
      <c r="O58" s="233"/>
      <c r="P58" s="233"/>
      <c r="Q58" s="233"/>
      <c r="R58" s="233"/>
      <c r="S58" s="233"/>
      <c r="T58" s="233"/>
      <c r="U58" s="233"/>
      <c r="V58" s="233"/>
      <c r="W58" s="233"/>
      <c r="X58" s="233"/>
      <c r="Y58" s="233"/>
      <c r="Z58" s="233"/>
      <c r="AA58" s="233"/>
      <c r="AB58" s="233"/>
      <c r="AC58" s="233"/>
      <c r="AD58" s="146"/>
      <c r="AE58" s="508"/>
      <c r="AF58" s="508"/>
      <c r="AG58" s="508"/>
      <c r="AH58" s="508"/>
      <c r="AI58" s="508"/>
      <c r="AJ58" s="508"/>
      <c r="AK58" s="508"/>
      <c r="AL58" s="508"/>
      <c r="AM58" s="508"/>
      <c r="AN58" s="508"/>
      <c r="AO58" s="508"/>
      <c r="AP58" s="508"/>
      <c r="AQ58" s="146"/>
      <c r="AR58" s="509"/>
      <c r="AS58" s="509"/>
      <c r="AT58" s="146"/>
      <c r="AU58" s="509"/>
      <c r="AV58" s="509"/>
      <c r="AW58" s="146"/>
      <c r="AX58" s="509"/>
      <c r="AY58" s="509"/>
      <c r="AZ58" s="146"/>
      <c r="BA58" s="509"/>
      <c r="BB58" s="509"/>
      <c r="BC58" s="146"/>
      <c r="BD58" s="509"/>
      <c r="BE58" s="509"/>
      <c r="BF58" s="146"/>
      <c r="BG58" s="509"/>
      <c r="BH58" s="509"/>
      <c r="BI58" s="146"/>
      <c r="BJ58" s="509"/>
      <c r="BK58" s="509"/>
      <c r="BL58" s="146"/>
      <c r="BM58" s="509"/>
      <c r="BN58" s="509"/>
      <c r="BO58" s="509"/>
      <c r="BP58" s="509"/>
      <c r="BQ58" s="509"/>
      <c r="BR58" s="509"/>
      <c r="BS58" s="509"/>
      <c r="BT58" s="509"/>
      <c r="BU58" s="509"/>
      <c r="BV58" s="509"/>
      <c r="BW58" s="509"/>
      <c r="BX58" s="146"/>
      <c r="BY58" s="509"/>
      <c r="BZ58" s="509"/>
      <c r="CA58" s="512"/>
      <c r="CI58" s="513"/>
      <c r="CK58" s="513"/>
      <c r="CL58" s="513"/>
      <c r="CN58" s="513"/>
      <c r="CO58" s="513"/>
      <c r="CP58" s="513"/>
      <c r="CT58" s="513"/>
      <c r="CU58" s="513"/>
      <c r="CV58" s="513"/>
      <c r="CW58" s="513"/>
      <c r="CX58" s="513"/>
      <c r="CY58" s="513"/>
      <c r="CZ58" s="513"/>
      <c r="DA58" s="513"/>
      <c r="DB58" s="513"/>
      <c r="DC58" s="513"/>
      <c r="DD58" s="513"/>
      <c r="DH58" s="513"/>
      <c r="DX58" s="513"/>
      <c r="DY58" s="513"/>
      <c r="DZ58" s="513"/>
      <c r="ED58" s="513"/>
      <c r="EE58" s="513"/>
      <c r="ET58" s="514"/>
      <c r="EU58" s="514"/>
      <c r="EV58" s="514"/>
      <c r="EW58" s="512"/>
      <c r="EX58" s="512"/>
      <c r="EY58" s="512"/>
      <c r="EZ58" s="512"/>
      <c r="FA58" s="512"/>
      <c r="FB58" s="512"/>
      <c r="FC58" s="512"/>
      <c r="FD58" s="512"/>
      <c r="FE58" s="512"/>
      <c r="FF58" s="512"/>
      <c r="FG58" s="512"/>
      <c r="FH58" s="512"/>
      <c r="FI58" s="512"/>
      <c r="FJ58" s="512"/>
      <c r="FK58" s="512"/>
      <c r="FL58" s="512"/>
      <c r="FM58" s="512"/>
      <c r="FO58" s="512"/>
      <c r="FQ58" s="512"/>
      <c r="FR58" s="512"/>
      <c r="FS58" s="512"/>
      <c r="FU58" s="512"/>
      <c r="FV58" s="512"/>
      <c r="FW58" s="512"/>
      <c r="FX58" s="512"/>
      <c r="FY58" s="512"/>
      <c r="FZ58" s="512"/>
      <c r="GB58" s="512"/>
      <c r="GE58" s="512"/>
    </row>
    <row r="59" spans="1:187" s="39" customFormat="1" ht="24" customHeight="1" x14ac:dyDescent="0.35">
      <c r="A59" s="466" t="s">
        <v>379</v>
      </c>
      <c r="B59" s="1082" t="s">
        <v>380</v>
      </c>
      <c r="C59" s="1125"/>
      <c r="D59" s="1125"/>
      <c r="E59" s="1125"/>
      <c r="F59" s="1125"/>
      <c r="G59" s="1125"/>
      <c r="H59" s="1125"/>
      <c r="I59" s="1125"/>
      <c r="J59" s="570"/>
      <c r="K59" s="570"/>
      <c r="L59" s="570"/>
      <c r="M59" s="570"/>
      <c r="N59" s="570"/>
      <c r="O59" s="570"/>
      <c r="P59" s="570"/>
      <c r="Q59" s="570"/>
      <c r="R59" s="570"/>
      <c r="S59" s="570"/>
      <c r="T59" s="570"/>
      <c r="U59" s="570"/>
      <c r="V59" s="570"/>
      <c r="W59" s="570"/>
      <c r="X59" s="570"/>
      <c r="Y59" s="570"/>
      <c r="Z59" s="570"/>
      <c r="AA59" s="570"/>
      <c r="AB59" s="570"/>
      <c r="AC59" s="570"/>
      <c r="AD59" s="146"/>
      <c r="AE59" s="508"/>
      <c r="AF59" s="508"/>
      <c r="AG59" s="508"/>
      <c r="AH59" s="508"/>
      <c r="AI59" s="508"/>
      <c r="AJ59" s="508"/>
      <c r="AK59" s="508"/>
      <c r="AL59" s="508"/>
      <c r="AM59" s="508"/>
      <c r="AN59" s="508"/>
      <c r="AO59" s="508"/>
      <c r="AP59" s="508"/>
      <c r="AQ59" s="146"/>
      <c r="AR59" s="509"/>
      <c r="AS59" s="509"/>
      <c r="AT59" s="146"/>
      <c r="AU59" s="509"/>
      <c r="AV59" s="509"/>
      <c r="AW59" s="146"/>
      <c r="AX59" s="509"/>
      <c r="AY59" s="509"/>
      <c r="AZ59" s="146"/>
      <c r="BA59" s="509"/>
      <c r="BB59" s="509"/>
      <c r="BC59" s="146"/>
      <c r="BD59" s="509"/>
      <c r="BE59" s="509"/>
      <c r="BF59" s="146"/>
      <c r="BG59" s="509"/>
      <c r="BH59" s="509"/>
      <c r="BI59" s="146"/>
      <c r="BJ59" s="509"/>
      <c r="BK59" s="509"/>
      <c r="BL59" s="146"/>
      <c r="BM59" s="509"/>
      <c r="BN59" s="509"/>
      <c r="BO59" s="509"/>
      <c r="BP59" s="509"/>
      <c r="BQ59" s="509"/>
      <c r="BR59" s="509"/>
      <c r="BS59" s="509"/>
      <c r="BT59" s="509"/>
      <c r="BU59" s="509"/>
      <c r="BV59" s="509"/>
      <c r="BW59" s="509"/>
      <c r="BX59" s="146"/>
      <c r="BY59" s="509"/>
      <c r="BZ59" s="509"/>
      <c r="CA59" s="512"/>
      <c r="CI59" s="513"/>
      <c r="CK59" s="513"/>
      <c r="CL59" s="513"/>
      <c r="CN59" s="513"/>
      <c r="CO59" s="513"/>
      <c r="CP59" s="513"/>
      <c r="CT59" s="513"/>
      <c r="CU59" s="513"/>
      <c r="CV59" s="513"/>
      <c r="CW59" s="513"/>
      <c r="CX59" s="513"/>
      <c r="CY59" s="513"/>
      <c r="CZ59" s="513"/>
      <c r="DA59" s="513"/>
      <c r="DB59" s="513"/>
      <c r="DC59" s="513"/>
      <c r="DD59" s="513"/>
      <c r="DH59" s="513"/>
      <c r="DX59" s="513"/>
      <c r="DY59" s="513"/>
      <c r="DZ59" s="513"/>
      <c r="ED59" s="513"/>
      <c r="EE59" s="513"/>
      <c r="ET59" s="514"/>
      <c r="EU59" s="514"/>
      <c r="EV59" s="514"/>
      <c r="EW59" s="512"/>
      <c r="EX59" s="512"/>
      <c r="EY59" s="512"/>
      <c r="EZ59" s="512"/>
      <c r="FA59" s="512"/>
      <c r="FB59" s="512"/>
      <c r="FC59" s="512"/>
      <c r="FD59" s="512"/>
      <c r="FE59" s="512"/>
      <c r="FF59" s="512"/>
      <c r="FG59" s="512"/>
      <c r="FH59" s="512"/>
      <c r="FI59" s="512"/>
      <c r="FJ59" s="512"/>
      <c r="FK59" s="512"/>
      <c r="FL59" s="512"/>
      <c r="FM59" s="512"/>
      <c r="FO59" s="512"/>
      <c r="FQ59" s="512"/>
      <c r="FR59" s="512"/>
      <c r="FS59" s="512"/>
      <c r="FU59" s="512"/>
      <c r="FV59" s="512"/>
      <c r="FW59" s="512"/>
      <c r="FX59" s="512"/>
      <c r="FY59" s="512"/>
      <c r="FZ59" s="512"/>
      <c r="GB59" s="512"/>
      <c r="GE59" s="512"/>
    </row>
    <row r="60" spans="1:187" s="39" customFormat="1" ht="132" customHeight="1" x14ac:dyDescent="0.35">
      <c r="A60" s="466" t="s">
        <v>381</v>
      </c>
      <c r="B60" s="1082" t="s">
        <v>480</v>
      </c>
      <c r="C60" s="1075"/>
      <c r="D60" s="1075"/>
      <c r="E60" s="1075"/>
      <c r="F60" s="1075"/>
      <c r="G60" s="1075"/>
      <c r="H60" s="1075"/>
      <c r="I60" s="1075"/>
      <c r="J60" s="233"/>
      <c r="K60" s="233"/>
      <c r="L60" s="233"/>
      <c r="M60" s="233"/>
      <c r="N60" s="233"/>
      <c r="O60" s="233"/>
      <c r="P60" s="233"/>
      <c r="Q60" s="233"/>
      <c r="R60" s="233"/>
      <c r="S60" s="233"/>
      <c r="T60" s="233"/>
      <c r="U60" s="233"/>
      <c r="V60" s="233"/>
      <c r="W60" s="233"/>
      <c r="X60" s="233"/>
      <c r="Y60" s="233"/>
      <c r="Z60" s="233"/>
      <c r="AA60" s="233"/>
      <c r="AB60" s="233"/>
      <c r="AC60" s="233"/>
      <c r="AD60" s="146"/>
      <c r="AE60" s="508"/>
      <c r="AF60" s="508"/>
      <c r="AG60" s="508"/>
      <c r="AH60" s="508"/>
      <c r="AI60" s="508"/>
      <c r="AJ60" s="508"/>
      <c r="AK60" s="508"/>
      <c r="AL60" s="508"/>
      <c r="AM60" s="508"/>
      <c r="AN60" s="508"/>
      <c r="AO60" s="508"/>
      <c r="AP60" s="508"/>
      <c r="AQ60" s="146"/>
      <c r="AR60" s="509"/>
      <c r="AS60" s="509"/>
      <c r="AT60" s="146"/>
      <c r="AU60" s="509"/>
      <c r="AV60" s="509"/>
      <c r="AW60" s="146"/>
      <c r="AX60" s="509"/>
      <c r="AY60" s="509"/>
      <c r="AZ60" s="146"/>
      <c r="BA60" s="509"/>
      <c r="BB60" s="509"/>
      <c r="BC60" s="146"/>
      <c r="BD60" s="509"/>
      <c r="BE60" s="509"/>
      <c r="BF60" s="146"/>
      <c r="BG60" s="509"/>
      <c r="BH60" s="509"/>
      <c r="BI60" s="146"/>
      <c r="BJ60" s="509"/>
      <c r="BK60" s="509"/>
      <c r="BL60" s="146"/>
      <c r="BM60" s="509"/>
      <c r="BN60" s="509"/>
      <c r="BO60" s="509"/>
      <c r="BP60" s="509"/>
      <c r="BQ60" s="509"/>
      <c r="BR60" s="509"/>
      <c r="BS60" s="509"/>
      <c r="BT60" s="509"/>
      <c r="BU60" s="509"/>
      <c r="BV60" s="509"/>
      <c r="BW60" s="509"/>
      <c r="BX60" s="146"/>
      <c r="BY60" s="509"/>
      <c r="BZ60" s="509"/>
      <c r="CA60" s="512"/>
      <c r="CI60" s="513"/>
      <c r="CK60" s="513"/>
      <c r="CL60" s="513"/>
      <c r="CN60" s="513"/>
      <c r="CO60" s="513"/>
      <c r="CP60" s="513"/>
      <c r="CT60" s="513"/>
      <c r="CU60" s="513"/>
      <c r="CV60" s="513"/>
      <c r="CW60" s="513"/>
      <c r="CX60" s="513"/>
      <c r="CY60" s="513"/>
      <c r="CZ60" s="513"/>
      <c r="DA60" s="513"/>
      <c r="DB60" s="513"/>
      <c r="DC60" s="513"/>
      <c r="DD60" s="513"/>
      <c r="DH60" s="513"/>
      <c r="DX60" s="513"/>
      <c r="DY60" s="513"/>
      <c r="DZ60" s="513"/>
      <c r="ED60" s="513"/>
      <c r="EE60" s="513"/>
      <c r="ET60" s="514"/>
      <c r="EU60" s="514"/>
      <c r="EV60" s="514"/>
      <c r="EW60" s="512"/>
      <c r="EX60" s="512"/>
      <c r="EY60" s="512"/>
      <c r="EZ60" s="512"/>
      <c r="FA60" s="512"/>
      <c r="FB60" s="512"/>
      <c r="FC60" s="512"/>
      <c r="FD60" s="512"/>
      <c r="FE60" s="512"/>
      <c r="FF60" s="512"/>
      <c r="FG60" s="512"/>
      <c r="FH60" s="512"/>
      <c r="FI60" s="512"/>
      <c r="FJ60" s="512"/>
      <c r="FK60" s="512"/>
      <c r="FL60" s="512"/>
      <c r="FM60" s="512"/>
      <c r="FO60" s="512"/>
      <c r="FQ60" s="512"/>
      <c r="FR60" s="512"/>
      <c r="FS60" s="512"/>
      <c r="FU60" s="512"/>
      <c r="FV60" s="512"/>
      <c r="FW60" s="512"/>
      <c r="FX60" s="512"/>
      <c r="FY60" s="512"/>
      <c r="FZ60" s="512"/>
      <c r="GB60" s="512"/>
      <c r="GE60" s="512"/>
    </row>
    <row r="61" spans="1:187" s="26" customFormat="1" x14ac:dyDescent="0.3">
      <c r="A61" s="40"/>
      <c r="B61" s="223"/>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8"/>
      <c r="AE61" s="38"/>
      <c r="AF61" s="38"/>
      <c r="AG61" s="38"/>
      <c r="AH61" s="38"/>
      <c r="AI61" s="38"/>
      <c r="AJ61" s="38"/>
      <c r="AK61" s="38"/>
      <c r="AL61" s="38"/>
      <c r="AM61" s="38"/>
      <c r="AN61" s="38"/>
      <c r="AO61" s="38"/>
      <c r="AP61" s="38"/>
      <c r="AQ61" s="28"/>
      <c r="AR61" s="29"/>
      <c r="AS61" s="29"/>
      <c r="AT61" s="28"/>
      <c r="AU61" s="29"/>
      <c r="AV61" s="29"/>
      <c r="AW61" s="28"/>
      <c r="AX61" s="29"/>
      <c r="AY61" s="29"/>
      <c r="AZ61" s="28"/>
      <c r="BA61" s="29"/>
      <c r="BB61" s="29"/>
      <c r="BC61" s="28"/>
      <c r="BD61" s="29"/>
      <c r="BE61" s="29"/>
      <c r="BF61" s="28"/>
      <c r="BG61" s="29"/>
      <c r="BH61" s="29"/>
      <c r="BI61" s="28"/>
      <c r="BJ61" s="29"/>
      <c r="BK61" s="29"/>
      <c r="BL61" s="28"/>
      <c r="BM61" s="29"/>
      <c r="BN61" s="29"/>
      <c r="BO61" s="29"/>
      <c r="BP61" s="29"/>
      <c r="BQ61" s="29"/>
      <c r="BR61" s="29"/>
      <c r="BS61" s="29"/>
      <c r="BT61" s="29"/>
      <c r="BU61" s="29"/>
      <c r="BV61" s="29"/>
      <c r="BW61" s="29"/>
      <c r="BX61" s="28"/>
      <c r="BY61" s="29"/>
      <c r="BZ61" s="29"/>
      <c r="CA61" s="27"/>
      <c r="CI61" s="36"/>
      <c r="CK61" s="36"/>
      <c r="CL61" s="36"/>
      <c r="CN61" s="36"/>
      <c r="CO61" s="36"/>
      <c r="CP61" s="36"/>
      <c r="CT61" s="36"/>
      <c r="CU61" s="36"/>
      <c r="CV61" s="36"/>
      <c r="CW61" s="36"/>
      <c r="CX61" s="36"/>
      <c r="CY61" s="36"/>
      <c r="CZ61" s="36"/>
      <c r="DA61" s="36"/>
      <c r="DB61" s="36"/>
      <c r="DC61" s="36"/>
      <c r="DD61" s="36"/>
      <c r="DH61" s="36"/>
      <c r="DX61" s="36"/>
      <c r="DY61" s="36"/>
      <c r="DZ61" s="36"/>
      <c r="ED61" s="36"/>
      <c r="EE61" s="36"/>
      <c r="ET61" s="37"/>
      <c r="EU61" s="37"/>
      <c r="EV61" s="37"/>
      <c r="EW61" s="27"/>
      <c r="EX61" s="27"/>
      <c r="EY61" s="27"/>
      <c r="EZ61" s="27"/>
      <c r="FA61" s="27"/>
      <c r="FB61" s="27"/>
      <c r="FC61" s="27"/>
      <c r="FD61" s="27"/>
      <c r="FE61" s="27"/>
      <c r="FF61" s="27"/>
      <c r="FG61" s="27"/>
      <c r="FH61" s="27"/>
      <c r="FI61" s="27"/>
      <c r="FJ61" s="27"/>
      <c r="FK61" s="27"/>
      <c r="FL61" s="27"/>
      <c r="FM61" s="27"/>
      <c r="FO61" s="27"/>
      <c r="FQ61" s="27"/>
      <c r="FR61" s="27"/>
      <c r="FS61" s="27"/>
      <c r="FU61" s="27"/>
      <c r="FV61" s="27"/>
      <c r="FW61" s="27"/>
      <c r="FX61" s="27"/>
      <c r="FY61" s="27"/>
      <c r="FZ61" s="27"/>
      <c r="GB61" s="27"/>
      <c r="GE61" s="27"/>
    </row>
    <row r="62" spans="1:187" s="26" customFormat="1" ht="18" x14ac:dyDescent="0.4">
      <c r="A62" s="151" t="s">
        <v>481</v>
      </c>
      <c r="B62" s="223"/>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8"/>
      <c r="AE62" s="38"/>
      <c r="AF62" s="38"/>
      <c r="AG62" s="38"/>
      <c r="AH62" s="38"/>
      <c r="AI62" s="38"/>
      <c r="AJ62" s="38"/>
      <c r="AK62" s="38"/>
      <c r="AL62" s="38"/>
      <c r="AM62" s="38"/>
      <c r="AN62" s="38"/>
      <c r="AO62" s="38"/>
      <c r="AP62" s="38"/>
      <c r="AQ62" s="28"/>
      <c r="AR62" s="29"/>
      <c r="AS62" s="29"/>
      <c r="AT62" s="28"/>
      <c r="AU62" s="29"/>
      <c r="AV62" s="29"/>
      <c r="AW62" s="28"/>
      <c r="AX62" s="29"/>
      <c r="AY62" s="29"/>
      <c r="AZ62" s="28"/>
      <c r="BA62" s="29"/>
      <c r="BB62" s="29"/>
      <c r="BC62" s="28"/>
      <c r="BD62" s="29"/>
      <c r="BE62" s="29"/>
      <c r="BF62" s="28"/>
      <c r="BG62" s="29"/>
      <c r="BH62" s="29"/>
      <c r="BI62" s="28"/>
      <c r="BJ62" s="29"/>
      <c r="BK62" s="29"/>
      <c r="BL62" s="28"/>
      <c r="BM62" s="29"/>
      <c r="BN62" s="29"/>
      <c r="BO62" s="29"/>
      <c r="BP62" s="29"/>
      <c r="BQ62" s="29"/>
      <c r="BR62" s="29"/>
      <c r="BS62" s="29"/>
      <c r="BT62" s="29"/>
      <c r="BU62" s="29"/>
      <c r="BV62" s="29"/>
      <c r="BW62" s="29"/>
      <c r="BX62" s="28"/>
      <c r="BY62" s="29"/>
      <c r="BZ62" s="29"/>
      <c r="CA62" s="27"/>
      <c r="CI62" s="36"/>
      <c r="CK62" s="36"/>
      <c r="CL62" s="36"/>
      <c r="CN62" s="36"/>
      <c r="CO62" s="36"/>
      <c r="CP62" s="36"/>
      <c r="CT62" s="36"/>
      <c r="CU62" s="36"/>
      <c r="CV62" s="36"/>
      <c r="CW62" s="36"/>
      <c r="CX62" s="36"/>
      <c r="CY62" s="36"/>
      <c r="CZ62" s="36"/>
      <c r="DA62" s="36"/>
      <c r="DB62" s="36"/>
      <c r="DC62" s="36"/>
      <c r="DD62" s="36"/>
      <c r="DH62" s="36"/>
      <c r="DX62" s="36"/>
      <c r="DY62" s="36"/>
      <c r="DZ62" s="36"/>
      <c r="ED62" s="36"/>
      <c r="EE62" s="36"/>
      <c r="ET62" s="37"/>
      <c r="EU62" s="37"/>
      <c r="EV62" s="37"/>
      <c r="EW62" s="27"/>
      <c r="EX62" s="27"/>
      <c r="EY62" s="27"/>
      <c r="EZ62" s="27"/>
      <c r="FA62" s="27"/>
      <c r="FB62" s="27"/>
      <c r="FC62" s="27"/>
      <c r="FD62" s="27"/>
      <c r="FE62" s="27"/>
      <c r="FF62" s="27"/>
      <c r="FG62" s="27"/>
      <c r="FH62" s="27"/>
      <c r="FI62" s="27"/>
      <c r="FJ62" s="27"/>
      <c r="FK62" s="27"/>
      <c r="FL62" s="27"/>
      <c r="FM62" s="27"/>
      <c r="FO62" s="27"/>
      <c r="FQ62" s="27"/>
      <c r="FR62" s="27"/>
      <c r="FS62" s="27"/>
      <c r="FU62" s="27"/>
      <c r="FV62" s="27"/>
      <c r="FW62" s="27"/>
      <c r="FX62" s="27"/>
      <c r="FY62" s="27"/>
      <c r="FZ62" s="27"/>
      <c r="GB62" s="27"/>
      <c r="GE62" s="27"/>
    </row>
    <row r="63" spans="1:187" s="664" customFormat="1" ht="72.75" customHeight="1" x14ac:dyDescent="0.35">
      <c r="A63" s="231"/>
      <c r="B63" s="270" t="s">
        <v>207</v>
      </c>
      <c r="C63" s="270" t="s">
        <v>136</v>
      </c>
      <c r="D63" s="270" t="s">
        <v>168</v>
      </c>
      <c r="E63" s="270" t="s">
        <v>208</v>
      </c>
      <c r="F63" s="270" t="s">
        <v>139</v>
      </c>
      <c r="G63" s="270" t="s">
        <v>170</v>
      </c>
      <c r="H63" s="270" t="s">
        <v>209</v>
      </c>
      <c r="I63" s="270" t="s">
        <v>142</v>
      </c>
      <c r="J63" s="270" t="s">
        <v>172</v>
      </c>
      <c r="K63" s="270" t="s">
        <v>210</v>
      </c>
      <c r="L63" s="270" t="s">
        <v>145</v>
      </c>
      <c r="M63" s="270" t="s">
        <v>174</v>
      </c>
      <c r="N63" s="270" t="s">
        <v>211</v>
      </c>
      <c r="O63" s="270" t="s">
        <v>148</v>
      </c>
      <c r="P63" s="270" t="s">
        <v>176</v>
      </c>
      <c r="Q63" s="270" t="s">
        <v>212</v>
      </c>
      <c r="R63" s="270" t="s">
        <v>151</v>
      </c>
      <c r="S63" s="270" t="s">
        <v>178</v>
      </c>
      <c r="T63" s="270" t="s">
        <v>213</v>
      </c>
      <c r="U63" s="270" t="s">
        <v>154</v>
      </c>
      <c r="V63" s="270" t="s">
        <v>180</v>
      </c>
      <c r="W63" s="270" t="s">
        <v>214</v>
      </c>
      <c r="X63" s="270" t="s">
        <v>157</v>
      </c>
      <c r="Y63" s="270" t="s">
        <v>182</v>
      </c>
      <c r="Z63" s="270" t="s">
        <v>215</v>
      </c>
      <c r="AA63" s="270" t="s">
        <v>160</v>
      </c>
      <c r="AB63" s="270" t="s">
        <v>184</v>
      </c>
      <c r="AC63" s="270" t="s">
        <v>216</v>
      </c>
      <c r="AD63" s="270" t="s">
        <v>163</v>
      </c>
      <c r="AE63" s="270" t="s">
        <v>217</v>
      </c>
    </row>
    <row r="64" spans="1:187" s="664" customFormat="1" ht="72.75" customHeight="1" x14ac:dyDescent="0.35">
      <c r="A64" s="269" t="s">
        <v>88</v>
      </c>
      <c r="B64" s="266" t="str">
        <f>IF(ISBLANK('2. Wafer Tracking'!B42), "", '2. Wafer Tracking'!B42)</f>
        <v/>
      </c>
      <c r="C64" s="266" t="str">
        <f>IF(ISBLANK('2. Wafer Tracking'!C42),"", '2. Wafer Tracking'!C42)</f>
        <v/>
      </c>
      <c r="D64" s="266" t="str">
        <f>IF(ISBLANK('2. Wafer Tracking'!D54),"", '2. Wafer Tracking'!D54)</f>
        <v/>
      </c>
      <c r="E64" s="266" t="str">
        <f>IF(ISBLANK('2. Wafer Tracking'!E42),"", '2. Wafer Tracking'!E42)</f>
        <v/>
      </c>
      <c r="F64" s="266" t="str">
        <f>IF(ISBLANK('2. Wafer Tracking'!F42),"", '2. Wafer Tracking'!F42)</f>
        <v/>
      </c>
      <c r="G64" s="266" t="str">
        <f>IF(ISBLANK('2. Wafer Tracking'!G54),"", '2. Wafer Tracking'!G54)</f>
        <v/>
      </c>
      <c r="H64" s="266" t="str">
        <f>IF(ISBLANK('2. Wafer Tracking'!H42),"", '2. Wafer Tracking'!H42)</f>
        <v/>
      </c>
      <c r="I64" s="266" t="str">
        <f>IF(ISBLANK('2. Wafer Tracking'!I42),"", '2. Wafer Tracking'!I42)</f>
        <v/>
      </c>
      <c r="J64" s="266" t="str">
        <f>IF(ISBLANK('2. Wafer Tracking'!J54),"", '2. Wafer Tracking'!J54)</f>
        <v/>
      </c>
      <c r="K64" s="266" t="str">
        <f>IF(ISBLANK('2. Wafer Tracking'!K42),"", '2. Wafer Tracking'!K42)</f>
        <v/>
      </c>
      <c r="L64" s="266" t="str">
        <f>IF(ISBLANK('2. Wafer Tracking'!L42),"", '2. Wafer Tracking'!L42)</f>
        <v/>
      </c>
      <c r="M64" s="266" t="str">
        <f>IF(ISBLANK('2. Wafer Tracking'!M54),"", '2. Wafer Tracking'!M54)</f>
        <v/>
      </c>
      <c r="N64" s="266" t="str">
        <f>IF(ISBLANK('2. Wafer Tracking'!N42),"", '2. Wafer Tracking'!N42)</f>
        <v/>
      </c>
      <c r="O64" s="266" t="str">
        <f>IF(ISBLANK('2. Wafer Tracking'!O42),"", '2. Wafer Tracking'!O42)</f>
        <v/>
      </c>
      <c r="P64" s="266" t="str">
        <f>IF(ISBLANK('2. Wafer Tracking'!P54),"", '2. Wafer Tracking'!P54)</f>
        <v/>
      </c>
      <c r="Q64" s="266" t="str">
        <f>IF(ISBLANK('2. Wafer Tracking'!Q42),"", '2. Wafer Tracking'!Q42)</f>
        <v/>
      </c>
      <c r="R64" s="266" t="str">
        <f>IF(ISBLANK('2. Wafer Tracking'!R42),"", '2. Wafer Tracking'!R42)</f>
        <v/>
      </c>
      <c r="S64" s="266" t="str">
        <f>IF(ISBLANK('2. Wafer Tracking'!S54),"", '2. Wafer Tracking'!S54)</f>
        <v/>
      </c>
      <c r="T64" s="266" t="str">
        <f>IF(ISBLANK('2. Wafer Tracking'!T42),"", '2. Wafer Tracking'!T42)</f>
        <v/>
      </c>
      <c r="U64" s="266" t="str">
        <f>IF(ISBLANK('2. Wafer Tracking'!U42),"", '2. Wafer Tracking'!U42)</f>
        <v/>
      </c>
      <c r="V64" s="266" t="str">
        <f>IF(ISBLANK('2. Wafer Tracking'!V54),"", '2. Wafer Tracking'!V54)</f>
        <v/>
      </c>
      <c r="W64" s="266" t="str">
        <f>IF(ISBLANK('2. Wafer Tracking'!W42),"", '2. Wafer Tracking'!W42)</f>
        <v/>
      </c>
      <c r="X64" s="266" t="str">
        <f>IF(ISBLANK('2. Wafer Tracking'!X42),"", '2. Wafer Tracking'!X42)</f>
        <v/>
      </c>
      <c r="Y64" s="266" t="str">
        <f>IF(ISBLANK('2. Wafer Tracking'!Y54),"", '2. Wafer Tracking'!Y54)</f>
        <v/>
      </c>
      <c r="Z64" s="266" t="str">
        <f>IF(ISBLANK('2. Wafer Tracking'!Z42),"", '2. Wafer Tracking'!Z42)</f>
        <v/>
      </c>
      <c r="AA64" s="266" t="str">
        <f>IF(ISBLANK('2. Wafer Tracking'!AA42),"", '2. Wafer Tracking'!AA42)</f>
        <v/>
      </c>
      <c r="AB64" s="266" t="str">
        <f>IF(ISBLANK('2. Wafer Tracking'!AB54),"", '2. Wafer Tracking'!AB54)</f>
        <v/>
      </c>
      <c r="AC64" s="266" t="str">
        <f>IF(ISBLANK('2. Wafer Tracking'!AC42),"", '2. Wafer Tracking'!AC42)</f>
        <v/>
      </c>
      <c r="AD64" s="266" t="str">
        <f>IF(ISBLANK('2. Wafer Tracking'!AD42),"", '2. Wafer Tracking'!AD42)</f>
        <v/>
      </c>
      <c r="AE64" s="266" t="str">
        <f>IF(ISBLANK('2. Wafer Tracking'!AE54),"", '2. Wafer Tracking'!AE54)</f>
        <v/>
      </c>
    </row>
    <row r="65" spans="1:187" s="664" customFormat="1" ht="72.75" customHeight="1" x14ac:dyDescent="0.35">
      <c r="A65" s="269" t="s">
        <v>89</v>
      </c>
      <c r="B65" s="266" t="str">
        <f>IF(ISBLANK('2. Wafer Tracking'!B94), "", '2. Wafer Tracking'!B94)</f>
        <v/>
      </c>
      <c r="C65" s="266" t="str">
        <f>IF(ISBLANK('2. Wafer Tracking'!C94),"", '2. Wafer Tracking'!C94)</f>
        <v/>
      </c>
      <c r="D65" s="266" t="str">
        <f>IF(ISBLANK('2. Wafer Tracking'!D106),"", '2. Wafer Tracking'!D106)</f>
        <v/>
      </c>
      <c r="E65" s="266" t="str">
        <f>IF(ISBLANK('2. Wafer Tracking'!E94),"",'2. Wafer Tracking'!E94)</f>
        <v/>
      </c>
      <c r="F65" s="266" t="str">
        <f>IF(ISBLANK('2. Wafer Tracking'!F94),"", '2. Wafer Tracking'!F94)</f>
        <v/>
      </c>
      <c r="G65" s="266" t="str">
        <f>IF(ISBLANK('2. Wafer Tracking'!G106),"", '2. Wafer Tracking'!G106)</f>
        <v/>
      </c>
      <c r="H65" s="266" t="str">
        <f>IF(ISBLANK('2. Wafer Tracking'!H94),"",'2. Wafer Tracking'!H94)</f>
        <v/>
      </c>
      <c r="I65" s="266" t="str">
        <f>IF(ISBLANK('2. Wafer Tracking'!I94),"", '2. Wafer Tracking'!I94)</f>
        <v/>
      </c>
      <c r="J65" s="266" t="str">
        <f>IF(ISBLANK('2. Wafer Tracking'!J106),"", '2. Wafer Tracking'!J106)</f>
        <v/>
      </c>
      <c r="K65" s="266" t="str">
        <f>IF(ISBLANK('2. Wafer Tracking'!K94),"",'2. Wafer Tracking'!K94)</f>
        <v/>
      </c>
      <c r="L65" s="266" t="str">
        <f>IF(ISBLANK('2. Wafer Tracking'!L94),"", '2. Wafer Tracking'!L94)</f>
        <v/>
      </c>
      <c r="M65" s="266" t="str">
        <f>IF(ISBLANK('2. Wafer Tracking'!M106),"", '2. Wafer Tracking'!M106)</f>
        <v/>
      </c>
      <c r="N65" s="266" t="str">
        <f>IF(ISBLANK('2. Wafer Tracking'!N94),"",'2. Wafer Tracking'!N94)</f>
        <v/>
      </c>
      <c r="O65" s="266" t="str">
        <f>IF(ISBLANK('2. Wafer Tracking'!O94),"", '2. Wafer Tracking'!O94)</f>
        <v/>
      </c>
      <c r="P65" s="266" t="str">
        <f>IF(ISBLANK('2. Wafer Tracking'!P106),"", '2. Wafer Tracking'!P106)</f>
        <v/>
      </c>
      <c r="Q65" s="266" t="str">
        <f>IF(ISBLANK('2. Wafer Tracking'!Q94),"",'2. Wafer Tracking'!Q94)</f>
        <v/>
      </c>
      <c r="R65" s="266" t="str">
        <f>IF(ISBLANK('2. Wafer Tracking'!R94),"", '2. Wafer Tracking'!R94)</f>
        <v/>
      </c>
      <c r="S65" s="266" t="str">
        <f>IF(ISBLANK('2. Wafer Tracking'!S106),"", '2. Wafer Tracking'!S106)</f>
        <v/>
      </c>
      <c r="T65" s="266" t="str">
        <f>IF(ISBLANK('2. Wafer Tracking'!T94),"",'2. Wafer Tracking'!T94)</f>
        <v/>
      </c>
      <c r="U65" s="266" t="str">
        <f>IF(ISBLANK('2. Wafer Tracking'!U94),"", '2. Wafer Tracking'!U94)</f>
        <v/>
      </c>
      <c r="V65" s="266" t="str">
        <f>IF(ISBLANK('2. Wafer Tracking'!V106),"", '2. Wafer Tracking'!V106)</f>
        <v/>
      </c>
      <c r="W65" s="266" t="str">
        <f>IF(ISBLANK('2. Wafer Tracking'!W94),"",'2. Wafer Tracking'!W94)</f>
        <v/>
      </c>
      <c r="X65" s="266" t="str">
        <f>IF(ISBLANK('2. Wafer Tracking'!X94),"", '2. Wafer Tracking'!X94)</f>
        <v/>
      </c>
      <c r="Y65" s="266" t="str">
        <f>IF(ISBLANK('2. Wafer Tracking'!Y106),"", '2. Wafer Tracking'!Y106)</f>
        <v/>
      </c>
      <c r="Z65" s="266" t="str">
        <f>IF(ISBLANK('2. Wafer Tracking'!Z94),"",'2. Wafer Tracking'!Z94)</f>
        <v/>
      </c>
      <c r="AA65" s="266" t="str">
        <f>IF(ISBLANK('2. Wafer Tracking'!AA94),"", '2. Wafer Tracking'!AA94)</f>
        <v/>
      </c>
      <c r="AB65" s="266" t="str">
        <f>IF(ISBLANK('2. Wafer Tracking'!AB106),"", '2. Wafer Tracking'!AB106)</f>
        <v/>
      </c>
      <c r="AC65" s="266" t="str">
        <f>IF(ISBLANK('2. Wafer Tracking'!AC94),"",'2. Wafer Tracking'!AC94)</f>
        <v/>
      </c>
      <c r="AD65" s="266" t="str">
        <f>IF(ISBLANK('2. Wafer Tracking'!AD94),"", '2. Wafer Tracking'!AD94)</f>
        <v/>
      </c>
      <c r="AE65" s="266" t="str">
        <f>IF(ISBLANK('2. Wafer Tracking'!AE106),"", '2. Wafer Tracking'!AE106)</f>
        <v/>
      </c>
    </row>
    <row r="66" spans="1:187" s="664" customFormat="1" ht="72.75" customHeight="1" x14ac:dyDescent="0.35">
      <c r="A66" s="269" t="s">
        <v>90</v>
      </c>
      <c r="B66" s="266" t="str">
        <f>IF(ISBLANK('2. Wafer Tracking'!B146), "", '2. Wafer Tracking'!B146)</f>
        <v/>
      </c>
      <c r="C66" s="266" t="str">
        <f>IF(ISBLANK('2. Wafer Tracking'!C146),"", '2. Wafer Tracking'!C146)</f>
        <v/>
      </c>
      <c r="D66" s="266" t="str">
        <f>IF(ISBLANK('2. Wafer Tracking'!D158),"", '2. Wafer Tracking'!D158)</f>
        <v/>
      </c>
      <c r="E66" s="266" t="str">
        <f>IF(ISBLANK('2. Wafer Tracking'!E146),"",'2. Wafer Tracking'!E146)</f>
        <v/>
      </c>
      <c r="F66" s="266" t="str">
        <f>IF(ISBLANK('2. Wafer Tracking'!F146),"", '2. Wafer Tracking'!F146)</f>
        <v/>
      </c>
      <c r="G66" s="266" t="str">
        <f>IF(ISBLANK('2. Wafer Tracking'!G158),"", '2. Wafer Tracking'!G158)</f>
        <v/>
      </c>
      <c r="H66" s="266" t="str">
        <f>IF(ISBLANK('2. Wafer Tracking'!H146),"",'2. Wafer Tracking'!H146)</f>
        <v/>
      </c>
      <c r="I66" s="266" t="str">
        <f>IF(ISBLANK('2. Wafer Tracking'!I146),"", '2. Wafer Tracking'!I146)</f>
        <v/>
      </c>
      <c r="J66" s="266" t="str">
        <f>IF(ISBLANK('2. Wafer Tracking'!J158),"", '2. Wafer Tracking'!J158)</f>
        <v/>
      </c>
      <c r="K66" s="266" t="str">
        <f>IF(ISBLANK('2. Wafer Tracking'!K146),"",'2. Wafer Tracking'!K146)</f>
        <v/>
      </c>
      <c r="L66" s="266" t="str">
        <f>IF(ISBLANK('2. Wafer Tracking'!L146),"", '2. Wafer Tracking'!L146)</f>
        <v/>
      </c>
      <c r="M66" s="266" t="str">
        <f>IF(ISBLANK('2. Wafer Tracking'!M158),"", '2. Wafer Tracking'!M158)</f>
        <v/>
      </c>
      <c r="N66" s="266" t="str">
        <f>IF(ISBLANK('2. Wafer Tracking'!N146),"",'2. Wafer Tracking'!N146)</f>
        <v/>
      </c>
      <c r="O66" s="266" t="str">
        <f>IF(ISBLANK('2. Wafer Tracking'!O146),"", '2. Wafer Tracking'!O146)</f>
        <v/>
      </c>
      <c r="P66" s="266" t="str">
        <f>IF(ISBLANK('2. Wafer Tracking'!P158),"", '2. Wafer Tracking'!P158)</f>
        <v/>
      </c>
      <c r="Q66" s="266" t="str">
        <f>IF(ISBLANK('2. Wafer Tracking'!Q146),"",'2. Wafer Tracking'!Q146)</f>
        <v/>
      </c>
      <c r="R66" s="266" t="str">
        <f>IF(ISBLANK('2. Wafer Tracking'!R146),"", '2. Wafer Tracking'!R146)</f>
        <v/>
      </c>
      <c r="S66" s="266" t="str">
        <f>IF(ISBLANK('2. Wafer Tracking'!S158),"", '2. Wafer Tracking'!S158)</f>
        <v/>
      </c>
      <c r="T66" s="266" t="str">
        <f>IF(ISBLANK('2. Wafer Tracking'!T146),"",'2. Wafer Tracking'!T146)</f>
        <v/>
      </c>
      <c r="U66" s="266" t="str">
        <f>IF(ISBLANK('2. Wafer Tracking'!U146),"", '2. Wafer Tracking'!U146)</f>
        <v/>
      </c>
      <c r="V66" s="266" t="str">
        <f>IF(ISBLANK('2. Wafer Tracking'!V158),"", '2. Wafer Tracking'!V158)</f>
        <v/>
      </c>
      <c r="W66" s="266" t="str">
        <f>IF(ISBLANK('2. Wafer Tracking'!W146),"",'2. Wafer Tracking'!W146)</f>
        <v/>
      </c>
      <c r="X66" s="266" t="str">
        <f>IF(ISBLANK('2. Wafer Tracking'!X146),"", '2. Wafer Tracking'!X146)</f>
        <v/>
      </c>
      <c r="Y66" s="266" t="str">
        <f>IF(ISBLANK('2. Wafer Tracking'!Y158),"", '2. Wafer Tracking'!Y158)</f>
        <v/>
      </c>
      <c r="Z66" s="266" t="str">
        <f>IF(ISBLANK('2. Wafer Tracking'!Z146),"",'2. Wafer Tracking'!Z146)</f>
        <v/>
      </c>
      <c r="AA66" s="266" t="str">
        <f>IF(ISBLANK('2. Wafer Tracking'!AA146),"", '2. Wafer Tracking'!AA146)</f>
        <v/>
      </c>
      <c r="AB66" s="266" t="str">
        <f>IF(ISBLANK('2. Wafer Tracking'!AB158),"", '2. Wafer Tracking'!AB158)</f>
        <v/>
      </c>
      <c r="AC66" s="266" t="str">
        <f>IF(ISBLANK('2. Wafer Tracking'!AC146),"",'2. Wafer Tracking'!AC146)</f>
        <v/>
      </c>
      <c r="AD66" s="266" t="str">
        <f>IF(ISBLANK('2. Wafer Tracking'!AD146),"", '2. Wafer Tracking'!AD146)</f>
        <v/>
      </c>
      <c r="AE66" s="266" t="str">
        <f>IF(ISBLANK('2. Wafer Tracking'!AE158),"", '2. Wafer Tracking'!AE158)</f>
        <v/>
      </c>
    </row>
    <row r="67" spans="1:187" s="664" customFormat="1" ht="72.75" customHeight="1" x14ac:dyDescent="0.35">
      <c r="A67" s="269" t="s">
        <v>91</v>
      </c>
      <c r="B67" s="266" t="str">
        <f>IF(ISBLANK('2. Wafer Tracking'!B198), "", '2. Wafer Tracking'!B198)</f>
        <v/>
      </c>
      <c r="C67" s="266" t="str">
        <f>IF(ISBLANK('2. Wafer Tracking'!C198),"", '2. Wafer Tracking'!C198)</f>
        <v/>
      </c>
      <c r="D67" s="266" t="str">
        <f>IF(ISBLANK('2. Wafer Tracking'!D210),"", '2. Wafer Tracking'!D210)</f>
        <v/>
      </c>
      <c r="E67" s="266" t="str">
        <f>IF(ISBLANK('2. Wafer Tracking'!E198),"",'2. Wafer Tracking'!E198)</f>
        <v/>
      </c>
      <c r="F67" s="266" t="str">
        <f>IF(ISBLANK('2. Wafer Tracking'!F198),"", '2. Wafer Tracking'!F198)</f>
        <v/>
      </c>
      <c r="G67" s="266" t="str">
        <f>IF(ISBLANK('2. Wafer Tracking'!G210),"", '2. Wafer Tracking'!G210)</f>
        <v/>
      </c>
      <c r="H67" s="266" t="str">
        <f>IF(ISBLANK('2. Wafer Tracking'!H198),"",'2. Wafer Tracking'!H198)</f>
        <v/>
      </c>
      <c r="I67" s="266" t="str">
        <f>IF(ISBLANK('2. Wafer Tracking'!I198),"", '2. Wafer Tracking'!I198)</f>
        <v/>
      </c>
      <c r="J67" s="266" t="str">
        <f>IF(ISBLANK('2. Wafer Tracking'!J210),"", '2. Wafer Tracking'!J210)</f>
        <v/>
      </c>
      <c r="K67" s="266" t="str">
        <f>IF(ISBLANK('2. Wafer Tracking'!K198),"",'2. Wafer Tracking'!K198)</f>
        <v/>
      </c>
      <c r="L67" s="266" t="str">
        <f>IF(ISBLANK('2. Wafer Tracking'!L198),"", '2. Wafer Tracking'!L198)</f>
        <v/>
      </c>
      <c r="M67" s="266" t="str">
        <f>IF(ISBLANK('2. Wafer Tracking'!M210),"", '2. Wafer Tracking'!M210)</f>
        <v/>
      </c>
      <c r="N67" s="266" t="str">
        <f>IF(ISBLANK('2. Wafer Tracking'!N198),"",'2. Wafer Tracking'!N198)</f>
        <v/>
      </c>
      <c r="O67" s="266" t="str">
        <f>IF(ISBLANK('2. Wafer Tracking'!O198),"", '2. Wafer Tracking'!O198)</f>
        <v/>
      </c>
      <c r="P67" s="266" t="str">
        <f>IF(ISBLANK('2. Wafer Tracking'!P210),"", '2. Wafer Tracking'!P210)</f>
        <v/>
      </c>
      <c r="Q67" s="266" t="str">
        <f>IF(ISBLANK('2. Wafer Tracking'!Q198),"",'2. Wafer Tracking'!Q198)</f>
        <v/>
      </c>
      <c r="R67" s="266" t="str">
        <f>IF(ISBLANK('2. Wafer Tracking'!R198),"", '2. Wafer Tracking'!R198)</f>
        <v/>
      </c>
      <c r="S67" s="266" t="str">
        <f>IF(ISBLANK('2. Wafer Tracking'!S210),"", '2. Wafer Tracking'!S210)</f>
        <v/>
      </c>
      <c r="T67" s="266" t="str">
        <f>IF(ISBLANK('2. Wafer Tracking'!T198),"",'2. Wafer Tracking'!T198)</f>
        <v/>
      </c>
      <c r="U67" s="266" t="str">
        <f>IF(ISBLANK('2. Wafer Tracking'!U198),"", '2. Wafer Tracking'!U198)</f>
        <v/>
      </c>
      <c r="V67" s="266" t="str">
        <f>IF(ISBLANK('2. Wafer Tracking'!V210),"", '2. Wafer Tracking'!V210)</f>
        <v/>
      </c>
      <c r="W67" s="266" t="str">
        <f>IF(ISBLANK('2. Wafer Tracking'!W198),"",'2. Wafer Tracking'!W198)</f>
        <v/>
      </c>
      <c r="X67" s="266" t="str">
        <f>IF(ISBLANK('2. Wafer Tracking'!X198),"", '2. Wafer Tracking'!X198)</f>
        <v/>
      </c>
      <c r="Y67" s="266" t="str">
        <f>IF(ISBLANK('2. Wafer Tracking'!Y210),"", '2. Wafer Tracking'!Y210)</f>
        <v/>
      </c>
      <c r="Z67" s="266" t="str">
        <f>IF(ISBLANK('2. Wafer Tracking'!Z198),"",'2. Wafer Tracking'!Z198)</f>
        <v/>
      </c>
      <c r="AA67" s="266" t="str">
        <f>IF(ISBLANK('2. Wafer Tracking'!AA198),"", '2. Wafer Tracking'!AA198)</f>
        <v/>
      </c>
      <c r="AB67" s="266" t="str">
        <f>IF(ISBLANK('2. Wafer Tracking'!AB210),"", '2. Wafer Tracking'!AB210)</f>
        <v/>
      </c>
      <c r="AC67" s="266" t="str">
        <f>IF(ISBLANK('2. Wafer Tracking'!AC198),"",'2. Wafer Tracking'!AC198)</f>
        <v/>
      </c>
      <c r="AD67" s="266" t="str">
        <f>IF(ISBLANK('2. Wafer Tracking'!AD198),"", '2. Wafer Tracking'!AD198)</f>
        <v/>
      </c>
      <c r="AE67" s="266" t="str">
        <f>IF(ISBLANK('2. Wafer Tracking'!AE210),"", '2. Wafer Tracking'!AE210)</f>
        <v/>
      </c>
    </row>
    <row r="68" spans="1:187" s="26" customFormat="1" ht="15.5" x14ac:dyDescent="0.35">
      <c r="A68" s="39"/>
      <c r="B68" s="223"/>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8"/>
      <c r="AE68" s="38"/>
      <c r="AF68" s="38"/>
      <c r="AG68" s="38"/>
      <c r="AH68" s="38"/>
      <c r="AI68" s="38"/>
      <c r="AJ68" s="38"/>
      <c r="AK68" s="38"/>
      <c r="AL68" s="38"/>
      <c r="AM68" s="38"/>
      <c r="AN68" s="38"/>
      <c r="AO68" s="38"/>
      <c r="AP68" s="38"/>
      <c r="AQ68" s="28"/>
      <c r="AR68" s="29"/>
      <c r="AS68" s="29"/>
      <c r="AT68" s="28"/>
      <c r="AU68" s="29"/>
      <c r="AV68" s="29"/>
      <c r="AW68" s="28"/>
      <c r="AX68" s="29"/>
      <c r="AY68" s="29"/>
      <c r="AZ68" s="28"/>
      <c r="BA68" s="29"/>
      <c r="BB68" s="29"/>
      <c r="BC68" s="28"/>
      <c r="BD68" s="29"/>
      <c r="BE68" s="29"/>
      <c r="BF68" s="28"/>
      <c r="BG68" s="29"/>
      <c r="BH68" s="29"/>
      <c r="BI68" s="28"/>
      <c r="BJ68" s="29"/>
      <c r="BK68" s="29"/>
      <c r="BL68" s="28"/>
      <c r="BM68" s="29"/>
      <c r="BN68" s="29"/>
      <c r="BO68" s="29"/>
      <c r="BP68" s="29"/>
      <c r="BQ68" s="29"/>
      <c r="BR68" s="29"/>
      <c r="BS68" s="29"/>
      <c r="BT68" s="29"/>
      <c r="BU68" s="29"/>
      <c r="BV68" s="29"/>
      <c r="BW68" s="29"/>
      <c r="BX68" s="28"/>
      <c r="BY68" s="29"/>
      <c r="BZ68" s="29"/>
      <c r="CA68" s="27"/>
      <c r="CI68" s="36"/>
      <c r="CK68" s="36"/>
      <c r="CL68" s="36"/>
      <c r="CN68" s="36"/>
      <c r="CO68" s="36"/>
      <c r="CP68" s="36"/>
      <c r="CT68" s="36"/>
      <c r="CU68" s="36"/>
      <c r="CV68" s="36"/>
      <c r="CW68" s="36"/>
      <c r="CX68" s="36"/>
      <c r="CY68" s="36"/>
      <c r="CZ68" s="36"/>
      <c r="DA68" s="36"/>
      <c r="DB68" s="36"/>
      <c r="DC68" s="36"/>
      <c r="DD68" s="36"/>
      <c r="DH68" s="36"/>
      <c r="DX68" s="36"/>
      <c r="DY68" s="36"/>
      <c r="DZ68" s="36"/>
      <c r="ED68" s="36"/>
      <c r="EE68" s="36"/>
      <c r="ET68" s="37"/>
      <c r="EU68" s="37"/>
      <c r="EV68" s="37"/>
      <c r="EW68" s="27"/>
      <c r="EX68" s="27"/>
      <c r="EY68" s="27"/>
      <c r="EZ68" s="27"/>
      <c r="FA68" s="27"/>
      <c r="FB68" s="27"/>
      <c r="FC68" s="27"/>
      <c r="FD68" s="27"/>
      <c r="FE68" s="27"/>
      <c r="FF68" s="27"/>
      <c r="FG68" s="27"/>
      <c r="FH68" s="27"/>
      <c r="FI68" s="27"/>
      <c r="FJ68" s="27"/>
      <c r="FK68" s="27"/>
      <c r="FL68" s="27"/>
      <c r="FM68" s="27"/>
      <c r="FO68" s="27"/>
      <c r="FQ68" s="27"/>
      <c r="FR68" s="27"/>
      <c r="FS68" s="27"/>
      <c r="FU68" s="27"/>
      <c r="FV68" s="27"/>
      <c r="FW68" s="27"/>
      <c r="FX68" s="27"/>
      <c r="FY68" s="27"/>
      <c r="FZ68" s="27"/>
      <c r="GB68" s="27"/>
      <c r="GE68" s="27"/>
    </row>
    <row r="69" spans="1:187" s="26" customFormat="1" ht="18.5" thickBot="1" x14ac:dyDescent="0.45">
      <c r="A69" s="151" t="s">
        <v>482</v>
      </c>
      <c r="B69" s="223"/>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8"/>
      <c r="AE69" s="38"/>
      <c r="AF69" s="38"/>
      <c r="AG69" s="38"/>
      <c r="AH69" s="38"/>
      <c r="AI69" s="38"/>
      <c r="AJ69" s="38"/>
      <c r="AK69" s="38"/>
      <c r="AL69" s="38"/>
      <c r="AM69" s="38"/>
      <c r="AN69" s="38"/>
      <c r="AO69" s="38"/>
      <c r="AP69" s="38"/>
      <c r="AQ69" s="28"/>
      <c r="AR69" s="29"/>
      <c r="AS69" s="29"/>
      <c r="AT69" s="28"/>
      <c r="AU69" s="29"/>
      <c r="AV69" s="29"/>
      <c r="AW69" s="28"/>
      <c r="AX69" s="29"/>
      <c r="AY69" s="29"/>
      <c r="AZ69" s="28"/>
      <c r="BA69" s="29"/>
      <c r="BB69" s="29"/>
      <c r="BC69" s="28"/>
      <c r="BD69" s="29"/>
      <c r="BE69" s="29"/>
      <c r="BF69" s="28"/>
      <c r="BG69" s="29"/>
      <c r="BH69" s="29"/>
      <c r="BI69" s="28"/>
      <c r="BJ69" s="29"/>
      <c r="BK69" s="29"/>
      <c r="BL69" s="28"/>
      <c r="BM69" s="29"/>
      <c r="BN69" s="29"/>
      <c r="BO69" s="29"/>
      <c r="BP69" s="29"/>
      <c r="BQ69" s="29"/>
      <c r="BR69" s="29"/>
      <c r="BS69" s="29"/>
      <c r="BT69" s="29"/>
      <c r="BU69" s="29"/>
      <c r="BV69" s="29"/>
      <c r="BW69" s="29"/>
      <c r="BX69" s="28"/>
      <c r="BY69" s="29"/>
      <c r="BZ69" s="29"/>
      <c r="CA69" s="27"/>
      <c r="CI69" s="36"/>
      <c r="CK69" s="36"/>
      <c r="CL69" s="36"/>
      <c r="CN69" s="36"/>
      <c r="CO69" s="36"/>
      <c r="CP69" s="36"/>
      <c r="CT69" s="36"/>
      <c r="CU69" s="36"/>
      <c r="CV69" s="36"/>
      <c r="CW69" s="36"/>
      <c r="CX69" s="36"/>
      <c r="CY69" s="36"/>
      <c r="CZ69" s="36"/>
      <c r="DA69" s="36"/>
      <c r="DB69" s="36"/>
      <c r="DC69" s="36"/>
      <c r="DD69" s="36"/>
      <c r="DH69" s="36"/>
      <c r="DX69" s="36"/>
      <c r="DY69" s="36"/>
      <c r="DZ69" s="36"/>
      <c r="ED69" s="36"/>
      <c r="EE69" s="36"/>
      <c r="ET69" s="37"/>
      <c r="EU69" s="37"/>
      <c r="EV69" s="37"/>
      <c r="EW69" s="27"/>
      <c r="EX69" s="27"/>
      <c r="EY69" s="27"/>
      <c r="EZ69" s="27"/>
      <c r="FA69" s="27"/>
      <c r="FB69" s="27"/>
      <c r="FC69" s="27"/>
      <c r="FD69" s="27"/>
      <c r="FE69" s="27"/>
      <c r="FF69" s="27"/>
      <c r="FG69" s="27"/>
      <c r="FH69" s="27"/>
      <c r="FI69" s="27"/>
      <c r="FJ69" s="27"/>
      <c r="FK69" s="27"/>
      <c r="FL69" s="27"/>
      <c r="FM69" s="27"/>
      <c r="FO69" s="27"/>
      <c r="FQ69" s="27"/>
      <c r="FR69" s="27"/>
      <c r="FS69" s="27"/>
      <c r="FU69" s="27"/>
      <c r="FV69" s="27"/>
      <c r="FW69" s="27"/>
      <c r="FX69" s="27"/>
      <c r="FY69" s="27"/>
      <c r="FZ69" s="27"/>
      <c r="GB69" s="27"/>
      <c r="GE69" s="27"/>
    </row>
    <row r="70" spans="1:187" s="39" customFormat="1" ht="16" thickBot="1" x14ac:dyDescent="0.4">
      <c r="B70" s="512"/>
      <c r="C70" s="1130" t="s">
        <v>88</v>
      </c>
      <c r="D70" s="1131"/>
      <c r="E70" s="1132"/>
      <c r="F70" s="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508"/>
      <c r="AF70" s="508"/>
      <c r="AG70" s="508"/>
      <c r="AH70" s="508"/>
      <c r="AI70" s="508"/>
      <c r="AJ70" s="508"/>
      <c r="AK70" s="508"/>
      <c r="AL70" s="508"/>
      <c r="AM70" s="508"/>
      <c r="AN70" s="508"/>
      <c r="AO70" s="508"/>
      <c r="AP70" s="508"/>
      <c r="AQ70" s="146"/>
      <c r="AR70" s="509"/>
      <c r="AS70" s="509"/>
      <c r="AT70" s="146"/>
      <c r="AU70" s="509"/>
      <c r="AV70" s="509"/>
      <c r="AW70" s="146"/>
      <c r="AX70" s="509"/>
      <c r="AY70" s="509"/>
      <c r="AZ70" s="146"/>
      <c r="BA70" s="509"/>
      <c r="BB70" s="509"/>
      <c r="BC70" s="146"/>
      <c r="BD70" s="509"/>
      <c r="BE70" s="509"/>
      <c r="BF70" s="146"/>
      <c r="BG70" s="509"/>
      <c r="BH70" s="509"/>
      <c r="BI70" s="146"/>
      <c r="BJ70" s="509"/>
      <c r="BK70" s="509"/>
      <c r="BL70" s="146"/>
      <c r="BM70" s="509"/>
      <c r="BN70" s="509"/>
      <c r="BO70" s="509"/>
      <c r="BP70" s="509"/>
      <c r="BQ70" s="509"/>
      <c r="BR70" s="509"/>
      <c r="BS70" s="509"/>
      <c r="BT70" s="509"/>
      <c r="BU70" s="509"/>
      <c r="BV70" s="509"/>
      <c r="BW70" s="509"/>
      <c r="BX70" s="146"/>
      <c r="BY70" s="509"/>
      <c r="BZ70" s="509"/>
      <c r="CA70" s="512"/>
      <c r="CI70" s="513"/>
      <c r="CK70" s="513"/>
      <c r="CL70" s="513"/>
      <c r="CN70" s="513"/>
      <c r="CO70" s="513"/>
      <c r="CP70" s="513"/>
      <c r="CT70" s="513"/>
      <c r="CU70" s="513"/>
      <c r="CV70" s="513"/>
      <c r="CW70" s="513"/>
      <c r="CX70" s="513"/>
      <c r="CY70" s="513"/>
      <c r="CZ70" s="513"/>
      <c r="DA70" s="513"/>
      <c r="DB70" s="513"/>
      <c r="DC70" s="513"/>
      <c r="DD70" s="513"/>
      <c r="DH70" s="513"/>
      <c r="DX70" s="513"/>
      <c r="DY70" s="513"/>
      <c r="DZ70" s="513"/>
      <c r="ED70" s="513"/>
      <c r="EE70" s="513"/>
      <c r="ET70" s="514"/>
      <c r="EU70" s="514"/>
      <c r="EV70" s="514"/>
      <c r="EW70" s="512"/>
      <c r="EX70" s="512"/>
      <c r="EY70" s="512"/>
      <c r="EZ70" s="512"/>
      <c r="FA70" s="512"/>
      <c r="FB70" s="512"/>
      <c r="FC70" s="512"/>
      <c r="FD70" s="512"/>
      <c r="FE70" s="512"/>
      <c r="FF70" s="512"/>
      <c r="FG70" s="512"/>
      <c r="FH70" s="512"/>
      <c r="FI70" s="512"/>
      <c r="FJ70" s="512"/>
      <c r="FK70" s="512"/>
      <c r="FL70" s="512"/>
      <c r="FM70" s="512"/>
      <c r="FO70" s="512"/>
      <c r="FQ70" s="512"/>
      <c r="FR70" s="512"/>
      <c r="FS70" s="512"/>
      <c r="FU70" s="512"/>
      <c r="FV70" s="512"/>
      <c r="FW70" s="512"/>
      <c r="FX70" s="512"/>
      <c r="FY70" s="512"/>
      <c r="FZ70" s="512"/>
      <c r="GB70" s="512"/>
      <c r="GE70" s="512"/>
    </row>
    <row r="71" spans="1:187" s="39" customFormat="1" ht="15.5" x14ac:dyDescent="0.35">
      <c r="A71" s="46"/>
      <c r="C71" s="1133" t="s">
        <v>468</v>
      </c>
      <c r="D71" s="1134"/>
      <c r="E71" s="1135"/>
      <c r="F71" s="779"/>
      <c r="AS71" s="509"/>
      <c r="AT71" s="146"/>
      <c r="AU71" s="509"/>
      <c r="AV71" s="509"/>
      <c r="AW71" s="146"/>
      <c r="AX71" s="509"/>
      <c r="AY71" s="509"/>
      <c r="AZ71" s="146"/>
      <c r="BA71" s="509"/>
      <c r="BB71" s="509"/>
      <c r="BC71" s="146"/>
      <c r="BD71" s="509"/>
      <c r="BE71" s="509"/>
      <c r="BF71" s="146"/>
      <c r="BG71" s="509"/>
      <c r="BH71" s="509"/>
      <c r="BI71" s="146"/>
      <c r="BJ71" s="509"/>
      <c r="BK71" s="509"/>
      <c r="BL71" s="146"/>
      <c r="BM71" s="509"/>
      <c r="BN71" s="509"/>
      <c r="BO71" s="509"/>
      <c r="BP71" s="509"/>
      <c r="BQ71" s="509"/>
      <c r="BR71" s="509"/>
      <c r="BS71" s="509"/>
      <c r="BT71" s="509"/>
      <c r="BU71" s="509"/>
      <c r="BV71" s="509"/>
      <c r="BW71" s="509"/>
      <c r="BX71" s="146"/>
      <c r="BY71" s="509"/>
      <c r="BZ71" s="509"/>
      <c r="CA71" s="512"/>
      <c r="CI71" s="513"/>
      <c r="CK71" s="513"/>
      <c r="CL71" s="513"/>
      <c r="CN71" s="513"/>
      <c r="CO71" s="513"/>
      <c r="CP71" s="513"/>
      <c r="CT71" s="513"/>
      <c r="CU71" s="513"/>
      <c r="CV71" s="513"/>
      <c r="CW71" s="513"/>
      <c r="CX71" s="513"/>
      <c r="CY71" s="513"/>
      <c r="CZ71" s="513"/>
      <c r="DA71" s="513"/>
      <c r="DB71" s="513"/>
      <c r="DC71" s="513"/>
      <c r="DD71" s="513"/>
      <c r="DH71" s="513"/>
      <c r="DX71" s="513"/>
      <c r="DY71" s="513"/>
      <c r="DZ71" s="513"/>
      <c r="ED71" s="513"/>
      <c r="EE71" s="513"/>
      <c r="ET71" s="514"/>
      <c r="EU71" s="514"/>
      <c r="EV71" s="514"/>
      <c r="EW71" s="512"/>
      <c r="EX71" s="512"/>
      <c r="EY71" s="512"/>
      <c r="EZ71" s="512"/>
      <c r="FA71" s="512"/>
      <c r="FB71" s="512"/>
      <c r="FC71" s="512"/>
      <c r="FD71" s="512"/>
      <c r="FE71" s="512"/>
      <c r="FF71" s="512"/>
      <c r="FG71" s="512"/>
      <c r="FH71" s="512"/>
      <c r="FI71" s="512"/>
      <c r="FJ71" s="512"/>
      <c r="FK71" s="512"/>
      <c r="FL71" s="512"/>
      <c r="FM71" s="512"/>
      <c r="FO71" s="512"/>
      <c r="FQ71" s="512"/>
      <c r="FR71" s="512"/>
      <c r="FS71" s="512"/>
      <c r="FU71" s="512"/>
      <c r="FV71" s="512"/>
      <c r="FW71" s="512"/>
      <c r="FX71" s="512"/>
      <c r="FY71" s="512"/>
      <c r="FZ71" s="512"/>
      <c r="GB71" s="512"/>
      <c r="GE71" s="512"/>
    </row>
    <row r="72" spans="1:187" s="134" customFormat="1" ht="31.5" thickBot="1" x14ac:dyDescent="0.4">
      <c r="A72" s="515"/>
      <c r="C72" s="676" t="s">
        <v>483</v>
      </c>
      <c r="D72" s="519" t="s">
        <v>484</v>
      </c>
      <c r="E72" s="677" t="s">
        <v>485</v>
      </c>
      <c r="F72" s="674" t="s">
        <v>486</v>
      </c>
      <c r="G72" s="521" t="s">
        <v>487</v>
      </c>
      <c r="H72" s="521" t="s">
        <v>488</v>
      </c>
      <c r="I72" s="521" t="s">
        <v>489</v>
      </c>
      <c r="J72" s="521" t="s">
        <v>490</v>
      </c>
      <c r="K72" s="519" t="s">
        <v>491</v>
      </c>
      <c r="L72" s="522" t="s">
        <v>492</v>
      </c>
      <c r="AS72" s="523"/>
      <c r="AT72" s="524"/>
      <c r="AU72" s="523"/>
      <c r="AV72" s="523"/>
      <c r="AW72" s="524"/>
      <c r="AX72" s="523"/>
      <c r="AY72" s="523"/>
      <c r="AZ72" s="524"/>
      <c r="BA72" s="523"/>
      <c r="BB72" s="523"/>
      <c r="BC72" s="524"/>
      <c r="BD72" s="523"/>
      <c r="BE72" s="523"/>
      <c r="BF72" s="524"/>
      <c r="BG72" s="523"/>
      <c r="BH72" s="523"/>
      <c r="BI72" s="524"/>
      <c r="BJ72" s="523"/>
      <c r="BK72" s="523"/>
      <c r="BL72" s="524"/>
      <c r="BM72" s="523"/>
      <c r="BN72" s="523"/>
      <c r="BO72" s="523"/>
      <c r="BP72" s="523"/>
      <c r="BQ72" s="523"/>
      <c r="BR72" s="523"/>
      <c r="BS72" s="523"/>
      <c r="BT72" s="523"/>
      <c r="BU72" s="523"/>
      <c r="BV72" s="523"/>
      <c r="BW72" s="523"/>
      <c r="BX72" s="524"/>
      <c r="BY72" s="523"/>
      <c r="BZ72" s="523"/>
      <c r="CA72" s="525"/>
      <c r="CI72" s="526"/>
      <c r="CK72" s="526"/>
      <c r="CL72" s="526"/>
      <c r="CN72" s="526"/>
      <c r="CO72" s="526"/>
      <c r="CP72" s="526"/>
      <c r="CT72" s="526"/>
      <c r="CU72" s="526"/>
      <c r="CV72" s="526"/>
      <c r="CW72" s="526"/>
      <c r="CX72" s="526"/>
      <c r="CY72" s="526"/>
      <c r="CZ72" s="526"/>
      <c r="DA72" s="526"/>
      <c r="DB72" s="526"/>
      <c r="DC72" s="526"/>
      <c r="DD72" s="526"/>
      <c r="DH72" s="526"/>
      <c r="DX72" s="526"/>
      <c r="DY72" s="526"/>
      <c r="DZ72" s="526"/>
      <c r="ED72" s="526"/>
      <c r="EE72" s="526"/>
      <c r="ET72" s="527"/>
      <c r="EU72" s="527"/>
      <c r="EV72" s="527"/>
      <c r="EW72" s="525"/>
      <c r="EX72" s="525"/>
      <c r="EY72" s="525"/>
      <c r="EZ72" s="525"/>
      <c r="FA72" s="525"/>
      <c r="FB72" s="525"/>
      <c r="FC72" s="525"/>
      <c r="FD72" s="525"/>
      <c r="FE72" s="525"/>
      <c r="FF72" s="525"/>
      <c r="FG72" s="525"/>
      <c r="FH72" s="525"/>
      <c r="FI72" s="525"/>
      <c r="FJ72" s="525"/>
      <c r="FK72" s="525"/>
      <c r="FL72" s="525"/>
      <c r="FM72" s="525"/>
      <c r="FO72" s="525"/>
      <c r="FQ72" s="525"/>
      <c r="FR72" s="525"/>
      <c r="FS72" s="525"/>
      <c r="FU72" s="525"/>
      <c r="FV72" s="525"/>
      <c r="FW72" s="525"/>
      <c r="FX72" s="525"/>
      <c r="FY72" s="525"/>
      <c r="FZ72" s="525"/>
      <c r="GB72" s="525"/>
      <c r="GE72" s="525"/>
    </row>
    <row r="73" spans="1:187" s="532" customFormat="1" ht="17.5" x14ac:dyDescent="0.45">
      <c r="A73" s="106" t="s">
        <v>469</v>
      </c>
      <c r="B73" s="336" t="s">
        <v>493</v>
      </c>
      <c r="C73" s="181" t="str">
        <f>IF(AND(B64="",C64=""),"",(B64)*(C64))</f>
        <v/>
      </c>
      <c r="D73" s="169" t="str">
        <f>IF(AND(E64="", F64=""),"",(E64)*(F64))</f>
        <v/>
      </c>
      <c r="E73" s="182" t="str">
        <f>IF(AND(H64="", I64=""),"",(H64)*(I64))</f>
        <v/>
      </c>
      <c r="F73" s="183" t="str">
        <f>IF(AND(K64="", L64=""),"",(K64)*(L64))</f>
        <v/>
      </c>
      <c r="G73" s="169" t="str">
        <f>IF(AND(N64="", O64=""),"",(N64)*(O64))</f>
        <v/>
      </c>
      <c r="H73" s="169" t="str">
        <f>IF(AND(Q64="", R64=""),"",(Q64)*(R64))</f>
        <v/>
      </c>
      <c r="I73" s="169" t="str">
        <f>IF(AND(T64="", U64=""),"",(T64)*(U64))</f>
        <v/>
      </c>
      <c r="J73" s="169" t="str">
        <f>IF(AND(W64="", X64=""),"",(W64)*(X64))</f>
        <v/>
      </c>
      <c r="K73" s="169" t="str">
        <f>IF(AND(Z64="", AA64=""),"",(Z64)*(AA64))</f>
        <v/>
      </c>
      <c r="L73" s="169" t="str">
        <f>IF(AND(AC64="", AD64=""),"",(AC64)*(AD64))</f>
        <v/>
      </c>
      <c r="AS73" s="533"/>
      <c r="AT73" s="534"/>
      <c r="AU73" s="533"/>
      <c r="AV73" s="533"/>
      <c r="AW73" s="534"/>
      <c r="AX73" s="533"/>
      <c r="AY73" s="533"/>
      <c r="AZ73" s="534"/>
      <c r="BA73" s="533"/>
      <c r="BB73" s="533"/>
      <c r="BC73" s="534"/>
      <c r="BD73" s="533"/>
      <c r="BE73" s="533"/>
      <c r="BF73" s="534"/>
      <c r="BG73" s="533"/>
      <c r="BH73" s="533"/>
      <c r="BI73" s="534"/>
      <c r="BJ73" s="533"/>
      <c r="BK73" s="533"/>
      <c r="BL73" s="534"/>
      <c r="BM73" s="533"/>
      <c r="BN73" s="533"/>
      <c r="BO73" s="533"/>
      <c r="BP73" s="533"/>
      <c r="BQ73" s="533"/>
      <c r="BR73" s="533"/>
      <c r="BS73" s="533"/>
      <c r="BT73" s="533"/>
      <c r="BU73" s="533"/>
      <c r="BV73" s="533"/>
      <c r="BW73" s="533"/>
      <c r="BX73" s="534"/>
      <c r="BY73" s="533"/>
      <c r="BZ73" s="533"/>
      <c r="CA73" s="535"/>
      <c r="CI73" s="536"/>
      <c r="CK73" s="536"/>
      <c r="CL73" s="536"/>
      <c r="CN73" s="536"/>
      <c r="CO73" s="536"/>
      <c r="CP73" s="536"/>
      <c r="CT73" s="536"/>
      <c r="CU73" s="536"/>
      <c r="CV73" s="536"/>
      <c r="CW73" s="536"/>
      <c r="CX73" s="536"/>
      <c r="CY73" s="536"/>
      <c r="CZ73" s="536"/>
      <c r="DA73" s="536"/>
      <c r="DB73" s="536"/>
      <c r="DC73" s="536"/>
      <c r="DD73" s="536"/>
      <c r="DH73" s="536"/>
      <c r="DX73" s="536"/>
      <c r="DY73" s="536"/>
      <c r="DZ73" s="536"/>
      <c r="ED73" s="536"/>
      <c r="EE73" s="536"/>
      <c r="ET73" s="537"/>
      <c r="EU73" s="537"/>
      <c r="EV73" s="537"/>
      <c r="EW73" s="535"/>
      <c r="EX73" s="535"/>
      <c r="EY73" s="535"/>
      <c r="EZ73" s="535"/>
      <c r="FA73" s="535"/>
      <c r="FB73" s="535"/>
      <c r="FC73" s="535"/>
      <c r="FD73" s="535"/>
      <c r="FE73" s="535"/>
      <c r="FF73" s="535"/>
      <c r="FG73" s="535"/>
      <c r="FH73" s="535"/>
      <c r="FI73" s="535"/>
      <c r="FJ73" s="535"/>
      <c r="FK73" s="535"/>
      <c r="FL73" s="535"/>
      <c r="FM73" s="535"/>
      <c r="FO73" s="535"/>
      <c r="FQ73" s="535"/>
      <c r="FR73" s="535"/>
      <c r="FS73" s="535"/>
      <c r="FU73" s="535"/>
      <c r="FV73" s="535"/>
      <c r="FW73" s="535"/>
      <c r="FX73" s="535"/>
      <c r="FY73" s="535"/>
      <c r="FZ73" s="535"/>
      <c r="GB73" s="535"/>
      <c r="GE73" s="535"/>
    </row>
    <row r="74" spans="1:187" s="532" customFormat="1" ht="17.5" x14ac:dyDescent="0.45">
      <c r="A74" s="106" t="s">
        <v>471</v>
      </c>
      <c r="B74" s="538" t="s">
        <v>494</v>
      </c>
      <c r="C74" s="184" t="str">
        <f>IF(AND(B64="",C64=""),"",((B64)*(C64))/100)</f>
        <v/>
      </c>
      <c r="D74" s="171" t="str">
        <f>IF(AND(E64="", F64=""),"",((E64)*(F64))/100)</f>
        <v/>
      </c>
      <c r="E74" s="185" t="str">
        <f>IF(AND(H64="", I64=""),"",((H64)*(I64))/100)</f>
        <v/>
      </c>
      <c r="F74" s="186" t="str">
        <f>IF(AND(K64="", L64=""),"",((K64)*(L64))/100)</f>
        <v/>
      </c>
      <c r="G74" s="171" t="str">
        <f>IF(AND(N64="", O64=""),"",((N64)*(O64))/100)</f>
        <v/>
      </c>
      <c r="H74" s="171" t="str">
        <f>IF(AND(Q64="", R64=""),"",((Q64)*(R64))/100)</f>
        <v/>
      </c>
      <c r="I74" s="171" t="str">
        <f>IF(AND(T64="", U64=""),"",((T64)*(U64))/100)</f>
        <v/>
      </c>
      <c r="J74" s="171" t="str">
        <f>IF(AND(W64="", X64=""),"",((W64)*(X64))/100)</f>
        <v/>
      </c>
      <c r="K74" s="171" t="str">
        <f>IF(AND(Z64="", AA64=""),"",((Z64)*(AA64))/100)</f>
        <v/>
      </c>
      <c r="L74" s="171" t="str">
        <f>IF(AND(AC64="", AD64=""),"",((AC64)*(AD64))/100)</f>
        <v/>
      </c>
      <c r="Q74" s="534"/>
      <c r="R74" s="534"/>
      <c r="S74" s="534"/>
      <c r="T74" s="534"/>
      <c r="V74" s="534"/>
      <c r="W74" s="534"/>
      <c r="X74" s="534"/>
      <c r="Y74" s="534"/>
      <c r="Z74" s="534"/>
      <c r="AA74" s="534"/>
      <c r="AB74" s="534"/>
      <c r="AC74" s="534"/>
      <c r="AD74" s="534"/>
      <c r="AO74" s="534"/>
      <c r="AP74" s="534"/>
      <c r="AQ74" s="534"/>
      <c r="AR74" s="534"/>
      <c r="AS74" s="533"/>
      <c r="AT74" s="534"/>
      <c r="AU74" s="533"/>
      <c r="AV74" s="533"/>
      <c r="AW74" s="534"/>
      <c r="AX74" s="533"/>
      <c r="AY74" s="533"/>
      <c r="AZ74" s="534"/>
      <c r="BA74" s="533"/>
      <c r="BB74" s="533"/>
      <c r="BC74" s="534"/>
      <c r="BD74" s="533"/>
      <c r="BE74" s="533"/>
      <c r="BF74" s="534"/>
      <c r="BG74" s="533"/>
      <c r="BH74" s="533"/>
      <c r="BI74" s="534"/>
      <c r="BJ74" s="533"/>
      <c r="BK74" s="533"/>
      <c r="BL74" s="534"/>
      <c r="BM74" s="533"/>
      <c r="BN74" s="533"/>
      <c r="BO74" s="533"/>
      <c r="BP74" s="533"/>
      <c r="BQ74" s="533"/>
      <c r="BR74" s="533"/>
      <c r="BS74" s="533"/>
      <c r="BT74" s="533"/>
      <c r="BU74" s="533"/>
      <c r="BV74" s="533"/>
      <c r="BW74" s="533"/>
      <c r="BX74" s="534"/>
      <c r="BY74" s="533"/>
      <c r="BZ74" s="533"/>
      <c r="CA74" s="535"/>
      <c r="CI74" s="536"/>
      <c r="CK74" s="536"/>
      <c r="CL74" s="536"/>
      <c r="CN74" s="536"/>
      <c r="CO74" s="536"/>
      <c r="CP74" s="536"/>
      <c r="CT74" s="536"/>
      <c r="CU74" s="536"/>
      <c r="CV74" s="536"/>
      <c r="CW74" s="536"/>
      <c r="CX74" s="536"/>
      <c r="CY74" s="536"/>
      <c r="CZ74" s="536"/>
      <c r="DA74" s="536"/>
      <c r="DB74" s="536"/>
      <c r="DC74" s="536"/>
      <c r="DD74" s="536"/>
      <c r="DH74" s="536"/>
      <c r="DX74" s="536"/>
      <c r="DY74" s="536"/>
      <c r="DZ74" s="536"/>
      <c r="ED74" s="536"/>
      <c r="EE74" s="536"/>
      <c r="ET74" s="537"/>
      <c r="EU74" s="537"/>
      <c r="EV74" s="537"/>
      <c r="EW74" s="535"/>
      <c r="EX74" s="535"/>
      <c r="EY74" s="535"/>
      <c r="EZ74" s="535"/>
      <c r="FA74" s="535"/>
      <c r="FB74" s="535"/>
      <c r="FC74" s="535"/>
      <c r="FD74" s="535"/>
      <c r="FE74" s="535"/>
      <c r="FF74" s="535"/>
      <c r="FG74" s="535"/>
      <c r="FH74" s="535"/>
      <c r="FI74" s="535"/>
      <c r="FJ74" s="535"/>
      <c r="FK74" s="535"/>
      <c r="FL74" s="535"/>
      <c r="FM74" s="535"/>
      <c r="FO74" s="535"/>
      <c r="FQ74" s="535"/>
      <c r="FR74" s="535"/>
      <c r="FS74" s="535"/>
      <c r="FU74" s="535"/>
      <c r="FV74" s="535"/>
      <c r="FW74" s="535"/>
      <c r="FX74" s="535"/>
      <c r="FY74" s="535"/>
      <c r="FZ74" s="535"/>
      <c r="GB74" s="535"/>
      <c r="GE74" s="535"/>
    </row>
    <row r="75" spans="1:187" s="532" customFormat="1" ht="18" thickBot="1" x14ac:dyDescent="0.5">
      <c r="A75" s="541" t="s">
        <v>473</v>
      </c>
      <c r="B75" s="542" t="s">
        <v>495</v>
      </c>
      <c r="C75" s="187" t="str">
        <f>IF(AND(B64="",C64="",D64=""),"",(((B64)*(C64))/100)*D64)</f>
        <v/>
      </c>
      <c r="D75" s="174" t="str">
        <f>IF(AND(E64="", F64="",G64=""),"",(((E64)*(F64))/100)*G64)</f>
        <v/>
      </c>
      <c r="E75" s="188" t="str">
        <f>IF(AND(H64="", I64="",J64=""),"",(((H64)*(I64))/100)*J64)</f>
        <v/>
      </c>
      <c r="F75" s="189" t="str">
        <f>IF(AND(K64="", L64="",M64=""),"",(((K64)*(L64))/100)*M64)</f>
        <v/>
      </c>
      <c r="G75" s="174" t="str">
        <f>IF(AND(N64="", O64="",P64=""),"",(((N64)*(O64))/100)*P64)</f>
        <v/>
      </c>
      <c r="H75" s="174" t="str">
        <f>IF(AND(Q64="", R64="",S64=""),"",(((Q64)*(R64))/100)*S64)</f>
        <v/>
      </c>
      <c r="I75" s="174" t="str">
        <f>IF(AND(T64="", U64="",V64=""),"",(((T64)*(U64))/100)*V64)</f>
        <v/>
      </c>
      <c r="J75" s="174" t="str">
        <f>IF(AND(W64="", X64="",Y64=""),"",(((W64)*(X64))/100)*Y64)</f>
        <v/>
      </c>
      <c r="K75" s="174" t="str">
        <f>IF(AND(Z64="", AA64="",AB64=""),"",(((Z64)*(AA64))/100)*AB64)</f>
        <v/>
      </c>
      <c r="L75" s="174" t="str">
        <f>IF(AND(AC64="", AD64="",AE64=""),"",(((AC64)*(AD64))/100)*AE64)</f>
        <v/>
      </c>
      <c r="Q75" s="534"/>
      <c r="R75" s="534"/>
      <c r="S75" s="534"/>
      <c r="T75" s="534"/>
      <c r="U75" s="534"/>
      <c r="V75" s="534"/>
      <c r="W75" s="534"/>
      <c r="X75" s="534"/>
      <c r="Y75" s="534"/>
      <c r="Z75" s="534"/>
      <c r="AA75" s="534"/>
      <c r="AB75" s="534"/>
      <c r="AC75" s="534"/>
      <c r="AD75" s="534"/>
      <c r="AE75" s="544"/>
      <c r="AF75" s="544"/>
      <c r="AG75" s="544"/>
      <c r="AH75" s="544"/>
      <c r="AI75" s="544"/>
      <c r="AJ75" s="544"/>
      <c r="AK75" s="544"/>
      <c r="AL75" s="544"/>
      <c r="AM75" s="544"/>
      <c r="AN75" s="544"/>
      <c r="AO75" s="544"/>
      <c r="AP75" s="544"/>
      <c r="AQ75" s="534"/>
      <c r="AR75" s="533"/>
      <c r="AS75" s="533"/>
      <c r="AT75" s="534"/>
      <c r="AU75" s="533"/>
      <c r="AV75" s="533"/>
      <c r="AW75" s="534"/>
      <c r="AX75" s="533"/>
      <c r="AY75" s="533"/>
      <c r="AZ75" s="534"/>
      <c r="BA75" s="533"/>
      <c r="BB75" s="533"/>
      <c r="BC75" s="534"/>
      <c r="BD75" s="533"/>
      <c r="BE75" s="533"/>
      <c r="BF75" s="534"/>
      <c r="BG75" s="533"/>
      <c r="BH75" s="533"/>
      <c r="BI75" s="534"/>
      <c r="BJ75" s="533"/>
      <c r="BK75" s="533"/>
      <c r="BL75" s="534"/>
      <c r="BM75" s="533"/>
      <c r="BN75" s="533"/>
      <c r="BO75" s="533"/>
      <c r="BP75" s="533"/>
      <c r="BQ75" s="533"/>
      <c r="BR75" s="533"/>
      <c r="BS75" s="533"/>
      <c r="BT75" s="533"/>
      <c r="BU75" s="533"/>
      <c r="BV75" s="533"/>
      <c r="BW75" s="533"/>
      <c r="BX75" s="534"/>
      <c r="BY75" s="533"/>
      <c r="BZ75" s="533"/>
      <c r="CA75" s="535"/>
      <c r="CI75" s="536"/>
      <c r="CK75" s="536"/>
      <c r="CL75" s="536"/>
      <c r="CN75" s="536"/>
      <c r="CO75" s="536"/>
      <c r="CP75" s="536"/>
      <c r="CT75" s="536"/>
      <c r="CU75" s="536"/>
      <c r="CV75" s="536"/>
      <c r="CW75" s="536"/>
      <c r="CX75" s="536"/>
      <c r="CY75" s="536"/>
      <c r="CZ75" s="536"/>
      <c r="DA75" s="536"/>
      <c r="DB75" s="536"/>
      <c r="DC75" s="536"/>
      <c r="DD75" s="536"/>
      <c r="DH75" s="536"/>
      <c r="DX75" s="536"/>
      <c r="DY75" s="536"/>
      <c r="DZ75" s="536"/>
      <c r="ED75" s="536"/>
      <c r="EE75" s="536"/>
      <c r="ET75" s="537"/>
      <c r="EU75" s="537"/>
      <c r="EV75" s="537"/>
      <c r="EW75" s="535"/>
      <c r="EX75" s="535"/>
      <c r="EY75" s="535"/>
      <c r="EZ75" s="535"/>
      <c r="FA75" s="535"/>
      <c r="FB75" s="535"/>
      <c r="FC75" s="535"/>
      <c r="FD75" s="535"/>
      <c r="FE75" s="535"/>
      <c r="FF75" s="535"/>
      <c r="FG75" s="535"/>
      <c r="FH75" s="535"/>
      <c r="FI75" s="535"/>
      <c r="FJ75" s="535"/>
      <c r="FK75" s="535"/>
      <c r="FL75" s="535"/>
      <c r="FM75" s="535"/>
      <c r="FO75" s="535"/>
      <c r="FQ75" s="535"/>
      <c r="FR75" s="535"/>
      <c r="FS75" s="535"/>
      <c r="FU75" s="535"/>
      <c r="FV75" s="535"/>
      <c r="FW75" s="535"/>
      <c r="FX75" s="535"/>
      <c r="FY75" s="535"/>
      <c r="FZ75" s="535"/>
      <c r="GB75" s="535"/>
      <c r="GE75" s="535"/>
    </row>
    <row r="76" spans="1:187" s="39" customFormat="1" ht="18" thickBot="1" x14ac:dyDescent="0.5">
      <c r="A76" s="404" t="s">
        <v>475</v>
      </c>
      <c r="B76" s="542" t="s">
        <v>496</v>
      </c>
      <c r="C76" s="180" t="str">
        <f>IF(AND($C75="",$D75="",$E75="",$F75="",$G75="",$H75="",$I75="",$J75="",$K75="",$L75=""),"",IF($C75="",0,$C75)+IF($D75="",0,$D75)+IF($E75="",0,$E75)+IF($F75="",0,$F75)+IF($G75="",0,$G75)+IF($H75="",0,$H75)+IF($I75="",0,$I75)+IF($J75="",0,$J75)+IF($K75="",0,$K75)+IF($L75="",0,$L75))</f>
        <v/>
      </c>
      <c r="D76" s="196"/>
      <c r="E76" s="197"/>
      <c r="F76" s="507"/>
      <c r="K76" s="146"/>
      <c r="L76" s="146"/>
      <c r="M76" s="146"/>
      <c r="N76" s="146"/>
      <c r="O76" s="146"/>
      <c r="P76" s="146"/>
      <c r="Q76" s="146"/>
      <c r="R76" s="146"/>
      <c r="S76" s="146"/>
      <c r="T76" s="146"/>
      <c r="U76" s="146"/>
      <c r="V76" s="146"/>
      <c r="W76" s="146"/>
      <c r="X76" s="146"/>
      <c r="Y76" s="146"/>
      <c r="Z76" s="146"/>
      <c r="AA76" s="146"/>
      <c r="AB76" s="146"/>
      <c r="AC76" s="146"/>
      <c r="AD76" s="146"/>
      <c r="AE76" s="508"/>
      <c r="AF76" s="508"/>
      <c r="AG76" s="508"/>
      <c r="AH76" s="508"/>
      <c r="AI76" s="508"/>
      <c r="AJ76" s="508"/>
      <c r="AK76" s="508"/>
      <c r="AL76" s="508"/>
      <c r="AM76" s="508"/>
      <c r="AN76" s="508"/>
      <c r="AO76" s="508"/>
      <c r="AP76" s="508"/>
      <c r="AQ76" s="146"/>
      <c r="AR76" s="509"/>
      <c r="AS76" s="509"/>
      <c r="AT76" s="146"/>
      <c r="AU76" s="509"/>
      <c r="AV76" s="509"/>
      <c r="AW76" s="146"/>
      <c r="AX76" s="509"/>
      <c r="AY76" s="509"/>
      <c r="AZ76" s="146"/>
      <c r="BA76" s="509"/>
      <c r="BB76" s="509"/>
      <c r="BC76" s="146"/>
      <c r="BD76" s="509"/>
      <c r="BE76" s="509"/>
      <c r="BF76" s="146"/>
      <c r="BG76" s="509"/>
      <c r="BH76" s="509"/>
      <c r="BI76" s="146"/>
      <c r="BJ76" s="509"/>
      <c r="BK76" s="509"/>
      <c r="BL76" s="146"/>
      <c r="BM76" s="509"/>
      <c r="BN76" s="509"/>
      <c r="BO76" s="509"/>
      <c r="BP76" s="509"/>
      <c r="BQ76" s="509"/>
      <c r="BR76" s="509"/>
      <c r="BS76" s="509"/>
      <c r="BT76" s="509"/>
      <c r="BU76" s="509"/>
      <c r="BV76" s="509"/>
      <c r="BW76" s="509"/>
      <c r="BX76" s="146"/>
      <c r="BY76" s="509"/>
      <c r="BZ76" s="509"/>
      <c r="CA76" s="512"/>
      <c r="CI76" s="513"/>
      <c r="CK76" s="513"/>
      <c r="CL76" s="513"/>
      <c r="CN76" s="513"/>
      <c r="CO76" s="513"/>
      <c r="CP76" s="513"/>
      <c r="CT76" s="513"/>
      <c r="CU76" s="513"/>
      <c r="CV76" s="513"/>
      <c r="CW76" s="513"/>
      <c r="CX76" s="513"/>
      <c r="CY76" s="513"/>
      <c r="CZ76" s="513"/>
      <c r="DA76" s="513"/>
      <c r="DB76" s="513"/>
      <c r="DC76" s="513"/>
      <c r="DD76" s="513"/>
      <c r="DH76" s="513"/>
      <c r="DX76" s="513"/>
      <c r="DY76" s="513"/>
      <c r="DZ76" s="513"/>
      <c r="ED76" s="513"/>
      <c r="EE76" s="513"/>
      <c r="ET76" s="514"/>
      <c r="EU76" s="514"/>
      <c r="EV76" s="514"/>
      <c r="EW76" s="512"/>
      <c r="EX76" s="512"/>
      <c r="EY76" s="512"/>
      <c r="EZ76" s="512"/>
      <c r="FA76" s="512"/>
      <c r="FB76" s="512"/>
      <c r="FC76" s="512"/>
      <c r="FD76" s="512"/>
      <c r="FE76" s="512"/>
      <c r="FF76" s="512"/>
      <c r="FG76" s="512"/>
      <c r="FH76" s="512"/>
      <c r="FI76" s="512"/>
      <c r="FJ76" s="512"/>
      <c r="FK76" s="512"/>
      <c r="FL76" s="512"/>
      <c r="FM76" s="512"/>
      <c r="FO76" s="512"/>
      <c r="FQ76" s="512"/>
      <c r="FR76" s="512"/>
      <c r="FS76" s="512"/>
      <c r="FU76" s="512"/>
      <c r="FV76" s="512"/>
      <c r="FW76" s="512"/>
      <c r="FX76" s="512"/>
      <c r="FY76" s="512"/>
      <c r="FZ76" s="512"/>
      <c r="GB76" s="512"/>
      <c r="GE76" s="512"/>
    </row>
    <row r="77" spans="1:187" s="39" customFormat="1" ht="15.5" x14ac:dyDescent="0.35">
      <c r="A77" s="548"/>
      <c r="B77" s="221"/>
      <c r="C77" s="546"/>
      <c r="D77" s="546"/>
      <c r="E77" s="547"/>
      <c r="F77" s="221"/>
      <c r="K77" s="146"/>
      <c r="L77" s="146"/>
      <c r="M77" s="146"/>
      <c r="N77" s="146"/>
      <c r="O77" s="146"/>
      <c r="P77" s="146"/>
      <c r="Q77" s="146"/>
      <c r="R77" s="146"/>
      <c r="S77" s="146"/>
      <c r="T77" s="146"/>
      <c r="U77" s="146"/>
      <c r="V77" s="146"/>
      <c r="W77" s="146"/>
      <c r="X77" s="146"/>
      <c r="Y77" s="146"/>
      <c r="Z77" s="146"/>
      <c r="AA77" s="146"/>
      <c r="AB77" s="146"/>
      <c r="AC77" s="146"/>
      <c r="AD77" s="146"/>
      <c r="AE77" s="508"/>
      <c r="AF77" s="508"/>
      <c r="AG77" s="508"/>
      <c r="AH77" s="508"/>
      <c r="AI77" s="508"/>
      <c r="AJ77" s="508"/>
      <c r="AK77" s="508"/>
      <c r="AL77" s="508"/>
      <c r="AM77" s="508"/>
      <c r="AN77" s="508"/>
      <c r="AO77" s="508"/>
      <c r="AP77" s="508"/>
      <c r="AQ77" s="146"/>
      <c r="AR77" s="509"/>
      <c r="AS77" s="509"/>
      <c r="AT77" s="146"/>
      <c r="AU77" s="509"/>
      <c r="AV77" s="509"/>
      <c r="AW77" s="146"/>
      <c r="AX77" s="509"/>
      <c r="AY77" s="509"/>
      <c r="AZ77" s="146"/>
      <c r="BA77" s="509"/>
      <c r="BB77" s="509"/>
      <c r="BC77" s="146"/>
      <c r="BD77" s="509"/>
      <c r="BE77" s="509"/>
      <c r="BF77" s="146"/>
      <c r="BG77" s="509"/>
      <c r="BH77" s="509"/>
      <c r="BI77" s="146"/>
      <c r="BJ77" s="509"/>
      <c r="BK77" s="509"/>
      <c r="BL77" s="146"/>
      <c r="BM77" s="509"/>
      <c r="BN77" s="509"/>
      <c r="BO77" s="509"/>
      <c r="BP77" s="509"/>
      <c r="BQ77" s="509"/>
      <c r="BR77" s="509"/>
      <c r="BS77" s="509"/>
      <c r="BT77" s="509"/>
      <c r="BU77" s="509"/>
      <c r="BV77" s="509"/>
      <c r="BW77" s="509"/>
      <c r="BX77" s="146"/>
      <c r="BY77" s="509"/>
      <c r="BZ77" s="509"/>
      <c r="CA77" s="512"/>
      <c r="CI77" s="513"/>
      <c r="CK77" s="513"/>
      <c r="CL77" s="513"/>
      <c r="CN77" s="513"/>
      <c r="CO77" s="513"/>
      <c r="CP77" s="513"/>
      <c r="CT77" s="513"/>
      <c r="CU77" s="513"/>
      <c r="CV77" s="513"/>
      <c r="CW77" s="513"/>
      <c r="CX77" s="513"/>
      <c r="CY77" s="513"/>
      <c r="CZ77" s="513"/>
      <c r="DA77" s="513"/>
      <c r="DB77" s="513"/>
      <c r="DC77" s="513"/>
      <c r="DD77" s="513"/>
      <c r="DH77" s="513"/>
      <c r="DX77" s="513"/>
      <c r="DY77" s="513"/>
      <c r="DZ77" s="513"/>
      <c r="ED77" s="513"/>
      <c r="EE77" s="513"/>
      <c r="ET77" s="514"/>
      <c r="EU77" s="514"/>
      <c r="EV77" s="514"/>
      <c r="EW77" s="512"/>
      <c r="EX77" s="512"/>
      <c r="EY77" s="512"/>
      <c r="EZ77" s="512"/>
      <c r="FA77" s="512"/>
      <c r="FB77" s="512"/>
      <c r="FC77" s="512"/>
      <c r="FD77" s="512"/>
      <c r="FE77" s="512"/>
      <c r="FF77" s="512"/>
      <c r="FG77" s="512"/>
      <c r="FH77" s="512"/>
      <c r="FI77" s="512"/>
      <c r="FJ77" s="512"/>
      <c r="FK77" s="512"/>
      <c r="FL77" s="512"/>
      <c r="FM77" s="512"/>
      <c r="FO77" s="512"/>
      <c r="FQ77" s="512"/>
      <c r="FR77" s="512"/>
      <c r="FS77" s="512"/>
      <c r="FU77" s="512"/>
      <c r="FV77" s="512"/>
      <c r="FW77" s="512"/>
      <c r="FX77" s="512"/>
      <c r="FY77" s="512"/>
      <c r="FZ77" s="512"/>
      <c r="GB77" s="512"/>
      <c r="GE77" s="512"/>
    </row>
    <row r="78" spans="1:187" s="39" customFormat="1" ht="16" thickBot="1" x14ac:dyDescent="0.4">
      <c r="A78" s="548"/>
      <c r="B78" s="221"/>
      <c r="C78" s="546"/>
      <c r="D78" s="546"/>
      <c r="E78" s="547"/>
      <c r="F78" s="221"/>
      <c r="K78" s="146"/>
      <c r="L78" s="146"/>
      <c r="M78" s="146"/>
      <c r="N78" s="146"/>
      <c r="O78" s="146"/>
      <c r="P78" s="146"/>
      <c r="Q78" s="146"/>
      <c r="R78" s="146"/>
      <c r="S78" s="146"/>
      <c r="T78" s="146"/>
      <c r="U78" s="146"/>
      <c r="V78" s="146"/>
      <c r="W78" s="146"/>
      <c r="X78" s="146"/>
      <c r="Y78" s="146"/>
      <c r="Z78" s="146"/>
      <c r="AA78" s="146"/>
      <c r="AB78" s="146"/>
      <c r="AC78" s="146"/>
      <c r="AD78" s="146"/>
      <c r="AE78" s="508"/>
      <c r="AF78" s="508"/>
      <c r="AG78" s="508"/>
      <c r="AH78" s="508"/>
      <c r="AI78" s="508"/>
      <c r="AJ78" s="508"/>
      <c r="AK78" s="508"/>
      <c r="AL78" s="508"/>
      <c r="AM78" s="508"/>
      <c r="AN78" s="508"/>
      <c r="AO78" s="508"/>
      <c r="AP78" s="508"/>
      <c r="AQ78" s="146"/>
      <c r="AR78" s="509"/>
      <c r="AS78" s="509"/>
      <c r="AT78" s="146"/>
      <c r="AU78" s="509"/>
      <c r="AV78" s="509"/>
      <c r="AW78" s="146"/>
      <c r="AX78" s="509"/>
      <c r="AY78" s="509"/>
      <c r="AZ78" s="146"/>
      <c r="BA78" s="509"/>
      <c r="BB78" s="509"/>
      <c r="BC78" s="146"/>
      <c r="BD78" s="509"/>
      <c r="BE78" s="509"/>
      <c r="BF78" s="146"/>
      <c r="BG78" s="509"/>
      <c r="BH78" s="509"/>
      <c r="BI78" s="146"/>
      <c r="BJ78" s="509"/>
      <c r="BK78" s="509"/>
      <c r="BL78" s="146"/>
      <c r="BM78" s="509"/>
      <c r="BN78" s="509"/>
      <c r="BO78" s="509"/>
      <c r="BP78" s="509"/>
      <c r="BQ78" s="509"/>
      <c r="BR78" s="509"/>
      <c r="BS78" s="509"/>
      <c r="BT78" s="509"/>
      <c r="BU78" s="509"/>
      <c r="BV78" s="509"/>
      <c r="BW78" s="509"/>
      <c r="BX78" s="146"/>
      <c r="BY78" s="509"/>
      <c r="BZ78" s="509"/>
      <c r="CA78" s="512"/>
      <c r="CI78" s="513"/>
      <c r="CK78" s="513"/>
      <c r="CL78" s="513"/>
      <c r="CN78" s="513"/>
      <c r="CO78" s="513"/>
      <c r="CP78" s="513"/>
      <c r="CT78" s="513"/>
      <c r="CU78" s="513"/>
      <c r="CV78" s="513"/>
      <c r="CW78" s="513"/>
      <c r="CX78" s="513"/>
      <c r="CY78" s="513"/>
      <c r="CZ78" s="513"/>
      <c r="DA78" s="513"/>
      <c r="DB78" s="513"/>
      <c r="DC78" s="513"/>
      <c r="DD78" s="513"/>
      <c r="DH78" s="513"/>
      <c r="DX78" s="513"/>
      <c r="DY78" s="513"/>
      <c r="DZ78" s="513"/>
      <c r="ED78" s="513"/>
      <c r="EE78" s="513"/>
      <c r="ET78" s="514"/>
      <c r="EU78" s="514"/>
      <c r="EV78" s="514"/>
      <c r="EW78" s="512"/>
      <c r="EX78" s="512"/>
      <c r="EY78" s="512"/>
      <c r="EZ78" s="512"/>
      <c r="FA78" s="512"/>
      <c r="FB78" s="512"/>
      <c r="FC78" s="512"/>
      <c r="FD78" s="512"/>
      <c r="FE78" s="512"/>
      <c r="FF78" s="512"/>
      <c r="FG78" s="512"/>
      <c r="FH78" s="512"/>
      <c r="FI78" s="512"/>
      <c r="FJ78" s="512"/>
      <c r="FK78" s="512"/>
      <c r="FL78" s="512"/>
      <c r="FM78" s="512"/>
      <c r="FO78" s="512"/>
      <c r="FQ78" s="512"/>
      <c r="FR78" s="512"/>
      <c r="FS78" s="512"/>
      <c r="FU78" s="512"/>
      <c r="FV78" s="512"/>
      <c r="FW78" s="512"/>
      <c r="FX78" s="512"/>
      <c r="FY78" s="512"/>
      <c r="FZ78" s="512"/>
      <c r="GB78" s="512"/>
      <c r="GE78" s="512"/>
    </row>
    <row r="79" spans="1:187" s="39" customFormat="1" ht="16" thickBot="1" x14ac:dyDescent="0.4">
      <c r="B79" s="512"/>
      <c r="C79" s="1130" t="s">
        <v>89</v>
      </c>
      <c r="D79" s="1131"/>
      <c r="E79" s="1132"/>
      <c r="F79" s="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508"/>
      <c r="AF79" s="508"/>
      <c r="AG79" s="508"/>
      <c r="AH79" s="508"/>
      <c r="AI79" s="508"/>
      <c r="AJ79" s="508"/>
      <c r="AK79" s="508"/>
      <c r="AL79" s="508"/>
      <c r="AM79" s="508"/>
      <c r="AN79" s="508"/>
      <c r="AO79" s="508"/>
      <c r="AP79" s="508"/>
      <c r="AQ79" s="146"/>
      <c r="AR79" s="509"/>
      <c r="AS79" s="509"/>
      <c r="AT79" s="146"/>
      <c r="AU79" s="509"/>
      <c r="AV79" s="509"/>
      <c r="AW79" s="146"/>
      <c r="AX79" s="509"/>
      <c r="AY79" s="509"/>
      <c r="AZ79" s="146"/>
      <c r="BA79" s="509"/>
      <c r="BB79" s="509"/>
      <c r="BC79" s="146"/>
      <c r="BD79" s="509"/>
      <c r="BE79" s="509"/>
      <c r="BF79" s="146"/>
      <c r="BG79" s="509"/>
      <c r="BH79" s="509"/>
      <c r="BI79" s="146"/>
      <c r="BJ79" s="509"/>
      <c r="BK79" s="509"/>
      <c r="BL79" s="146"/>
      <c r="BM79" s="509"/>
      <c r="BN79" s="509"/>
      <c r="BO79" s="509"/>
      <c r="BP79" s="509"/>
      <c r="BQ79" s="509"/>
      <c r="BR79" s="509"/>
      <c r="BS79" s="509"/>
      <c r="BT79" s="509"/>
      <c r="BU79" s="509"/>
      <c r="BV79" s="509"/>
      <c r="BW79" s="509"/>
      <c r="BX79" s="146"/>
      <c r="BY79" s="509"/>
      <c r="BZ79" s="509"/>
      <c r="CA79" s="512"/>
      <c r="CI79" s="513"/>
      <c r="CK79" s="513"/>
      <c r="CL79" s="513"/>
      <c r="CN79" s="513"/>
      <c r="CO79" s="513"/>
      <c r="CP79" s="513"/>
      <c r="CT79" s="513"/>
      <c r="CU79" s="513"/>
      <c r="CV79" s="513"/>
      <c r="CW79" s="513"/>
      <c r="CX79" s="513"/>
      <c r="CY79" s="513"/>
      <c r="CZ79" s="513"/>
      <c r="DA79" s="513"/>
      <c r="DB79" s="513"/>
      <c r="DC79" s="513"/>
      <c r="DD79" s="513"/>
      <c r="DH79" s="513"/>
      <c r="DX79" s="513"/>
      <c r="DY79" s="513"/>
      <c r="DZ79" s="513"/>
      <c r="ED79" s="513"/>
      <c r="EE79" s="513"/>
      <c r="ET79" s="514"/>
      <c r="EU79" s="514"/>
      <c r="EV79" s="514"/>
      <c r="EW79" s="512"/>
      <c r="EX79" s="512"/>
      <c r="EY79" s="512"/>
      <c r="EZ79" s="512"/>
      <c r="FA79" s="512"/>
      <c r="FB79" s="512"/>
      <c r="FC79" s="512"/>
      <c r="FD79" s="512"/>
      <c r="FE79" s="512"/>
      <c r="FF79" s="512"/>
      <c r="FG79" s="512"/>
      <c r="FH79" s="512"/>
      <c r="FI79" s="512"/>
      <c r="FJ79" s="512"/>
      <c r="FK79" s="512"/>
      <c r="FL79" s="512"/>
      <c r="FM79" s="512"/>
      <c r="FO79" s="512"/>
      <c r="FQ79" s="512"/>
      <c r="FR79" s="512"/>
      <c r="FS79" s="512"/>
      <c r="FU79" s="512"/>
      <c r="FV79" s="512"/>
      <c r="FW79" s="512"/>
      <c r="FX79" s="512"/>
      <c r="FY79" s="512"/>
      <c r="FZ79" s="512"/>
      <c r="GB79" s="512"/>
      <c r="GE79" s="512"/>
    </row>
    <row r="80" spans="1:187" s="39" customFormat="1" ht="15.5" x14ac:dyDescent="0.35">
      <c r="A80" s="46"/>
      <c r="C80" s="1133" t="s">
        <v>468</v>
      </c>
      <c r="D80" s="1134"/>
      <c r="E80" s="1135"/>
      <c r="F80" s="779"/>
      <c r="AS80" s="509"/>
      <c r="AT80" s="146"/>
      <c r="AU80" s="509"/>
      <c r="AV80" s="509"/>
      <c r="AW80" s="146"/>
      <c r="AX80" s="509"/>
      <c r="AY80" s="509"/>
      <c r="AZ80" s="146"/>
      <c r="BA80" s="509"/>
      <c r="BB80" s="509"/>
      <c r="BC80" s="146"/>
      <c r="BD80" s="509"/>
      <c r="BE80" s="509"/>
      <c r="BF80" s="146"/>
      <c r="BG80" s="509"/>
      <c r="BH80" s="509"/>
      <c r="BI80" s="146"/>
      <c r="BJ80" s="509"/>
      <c r="BK80" s="509"/>
      <c r="BL80" s="146"/>
      <c r="BM80" s="509"/>
      <c r="BN80" s="509"/>
      <c r="BO80" s="509"/>
      <c r="BP80" s="509"/>
      <c r="BQ80" s="509"/>
      <c r="BR80" s="509"/>
      <c r="BS80" s="509"/>
      <c r="BT80" s="509"/>
      <c r="BU80" s="509"/>
      <c r="BV80" s="509"/>
      <c r="BW80" s="509"/>
      <c r="BX80" s="146"/>
      <c r="BY80" s="509"/>
      <c r="BZ80" s="509"/>
      <c r="CA80" s="512"/>
      <c r="CI80" s="513"/>
      <c r="CK80" s="513"/>
      <c r="CL80" s="513"/>
      <c r="CN80" s="513"/>
      <c r="CO80" s="513"/>
      <c r="CP80" s="513"/>
      <c r="CT80" s="513"/>
      <c r="CU80" s="513"/>
      <c r="CV80" s="513"/>
      <c r="CW80" s="513"/>
      <c r="CX80" s="513"/>
      <c r="CY80" s="513"/>
      <c r="CZ80" s="513"/>
      <c r="DA80" s="513"/>
      <c r="DB80" s="513"/>
      <c r="DC80" s="513"/>
      <c r="DD80" s="513"/>
      <c r="DH80" s="513"/>
      <c r="DX80" s="513"/>
      <c r="DY80" s="513"/>
      <c r="DZ80" s="513"/>
      <c r="ED80" s="513"/>
      <c r="EE80" s="513"/>
      <c r="ET80" s="514"/>
      <c r="EU80" s="514"/>
      <c r="EV80" s="514"/>
      <c r="EW80" s="512"/>
      <c r="EX80" s="512"/>
      <c r="EY80" s="512"/>
      <c r="EZ80" s="512"/>
      <c r="FA80" s="512"/>
      <c r="FB80" s="512"/>
      <c r="FC80" s="512"/>
      <c r="FD80" s="512"/>
      <c r="FE80" s="512"/>
      <c r="FF80" s="512"/>
      <c r="FG80" s="512"/>
      <c r="FH80" s="512"/>
      <c r="FI80" s="512"/>
      <c r="FJ80" s="512"/>
      <c r="FK80" s="512"/>
      <c r="FL80" s="512"/>
      <c r="FM80" s="512"/>
      <c r="FO80" s="512"/>
      <c r="FQ80" s="512"/>
      <c r="FR80" s="512"/>
      <c r="FS80" s="512"/>
      <c r="FU80" s="512"/>
      <c r="FV80" s="512"/>
      <c r="FW80" s="512"/>
      <c r="FX80" s="512"/>
      <c r="FY80" s="512"/>
      <c r="FZ80" s="512"/>
      <c r="GB80" s="512"/>
      <c r="GE80" s="512"/>
    </row>
    <row r="81" spans="1:187" s="134" customFormat="1" ht="31.5" thickBot="1" x14ac:dyDescent="0.4">
      <c r="A81" s="515"/>
      <c r="C81" s="676" t="s">
        <v>483</v>
      </c>
      <c r="D81" s="519" t="s">
        <v>484</v>
      </c>
      <c r="E81" s="677" t="s">
        <v>485</v>
      </c>
      <c r="F81" s="674" t="s">
        <v>486</v>
      </c>
      <c r="G81" s="521" t="s">
        <v>487</v>
      </c>
      <c r="H81" s="521" t="s">
        <v>488</v>
      </c>
      <c r="I81" s="521" t="s">
        <v>489</v>
      </c>
      <c r="J81" s="521" t="s">
        <v>490</v>
      </c>
      <c r="K81" s="519" t="s">
        <v>491</v>
      </c>
      <c r="L81" s="522" t="s">
        <v>492</v>
      </c>
      <c r="AS81" s="523"/>
      <c r="AT81" s="524"/>
      <c r="AU81" s="523"/>
      <c r="AV81" s="523"/>
      <c r="AW81" s="524"/>
      <c r="AX81" s="523"/>
      <c r="AY81" s="523"/>
      <c r="AZ81" s="524"/>
      <c r="BA81" s="523"/>
      <c r="BB81" s="523"/>
      <c r="BC81" s="524"/>
      <c r="BD81" s="523"/>
      <c r="BE81" s="523"/>
      <c r="BF81" s="524"/>
      <c r="BG81" s="523"/>
      <c r="BH81" s="523"/>
      <c r="BI81" s="524"/>
      <c r="BJ81" s="523"/>
      <c r="BK81" s="523"/>
      <c r="BL81" s="524"/>
      <c r="BM81" s="523"/>
      <c r="BN81" s="523"/>
      <c r="BO81" s="523"/>
      <c r="BP81" s="523"/>
      <c r="BQ81" s="523"/>
      <c r="BR81" s="523"/>
      <c r="BS81" s="523"/>
      <c r="BT81" s="523"/>
      <c r="BU81" s="523"/>
      <c r="BV81" s="523"/>
      <c r="BW81" s="523"/>
      <c r="BX81" s="524"/>
      <c r="BY81" s="523"/>
      <c r="BZ81" s="523"/>
      <c r="CA81" s="525"/>
      <c r="CI81" s="526"/>
      <c r="CK81" s="526"/>
      <c r="CL81" s="526"/>
      <c r="CN81" s="526"/>
      <c r="CO81" s="526"/>
      <c r="CP81" s="526"/>
      <c r="CT81" s="526"/>
      <c r="CU81" s="526"/>
      <c r="CV81" s="526"/>
      <c r="CW81" s="526"/>
      <c r="CX81" s="526"/>
      <c r="CY81" s="526"/>
      <c r="CZ81" s="526"/>
      <c r="DA81" s="526"/>
      <c r="DB81" s="526"/>
      <c r="DC81" s="526"/>
      <c r="DD81" s="526"/>
      <c r="DH81" s="526"/>
      <c r="DX81" s="526"/>
      <c r="DY81" s="526"/>
      <c r="DZ81" s="526"/>
      <c r="ED81" s="526"/>
      <c r="EE81" s="526"/>
      <c r="ET81" s="527"/>
      <c r="EU81" s="527"/>
      <c r="EV81" s="527"/>
      <c r="EW81" s="525"/>
      <c r="EX81" s="525"/>
      <c r="EY81" s="525"/>
      <c r="EZ81" s="525"/>
      <c r="FA81" s="525"/>
      <c r="FB81" s="525"/>
      <c r="FC81" s="525"/>
      <c r="FD81" s="525"/>
      <c r="FE81" s="525"/>
      <c r="FF81" s="525"/>
      <c r="FG81" s="525"/>
      <c r="FH81" s="525"/>
      <c r="FI81" s="525"/>
      <c r="FJ81" s="525"/>
      <c r="FK81" s="525"/>
      <c r="FL81" s="525"/>
      <c r="FM81" s="525"/>
      <c r="FO81" s="525"/>
      <c r="FQ81" s="525"/>
      <c r="FR81" s="525"/>
      <c r="FS81" s="525"/>
      <c r="FU81" s="525"/>
      <c r="FV81" s="525"/>
      <c r="FW81" s="525"/>
      <c r="FX81" s="525"/>
      <c r="FY81" s="525"/>
      <c r="FZ81" s="525"/>
      <c r="GB81" s="525"/>
      <c r="GE81" s="525"/>
    </row>
    <row r="82" spans="1:187" s="532" customFormat="1" ht="17.5" x14ac:dyDescent="0.45">
      <c r="A82" s="106" t="s">
        <v>469</v>
      </c>
      <c r="B82" s="336" t="s">
        <v>493</v>
      </c>
      <c r="C82" s="181" t="str">
        <f>IF(AND(B65="",C65=""),"",(B65)*(C65))</f>
        <v/>
      </c>
      <c r="D82" s="169" t="str">
        <f>IF(AND(E65="", F65=""),"",(E65)*(F65))</f>
        <v/>
      </c>
      <c r="E82" s="182" t="str">
        <f>IF(AND(H65="", I65=""),"",(H65)*(I65))</f>
        <v/>
      </c>
      <c r="F82" s="183" t="str">
        <f>IF(AND(K65="", L65=""),"",(K65)*(L65))</f>
        <v/>
      </c>
      <c r="G82" s="169" t="str">
        <f>IF(AND(N65="", O65=""),"",(N65)*(O65))</f>
        <v/>
      </c>
      <c r="H82" s="169" t="str">
        <f>IF(AND(Q65="", R65=""),"",(Q65)*(R65))</f>
        <v/>
      </c>
      <c r="I82" s="169" t="str">
        <f>IF(AND(T65="", U65=""),"",(T65)*(U65))</f>
        <v/>
      </c>
      <c r="J82" s="169" t="str">
        <f>IF(AND(W65="", X65=""),"",(W65)*(X65))</f>
        <v/>
      </c>
      <c r="K82" s="169" t="str">
        <f>IF(AND(Z65="", AA65=""),"",(Z65)*(AA65))</f>
        <v/>
      </c>
      <c r="L82" s="169" t="str">
        <f>IF(AND(AC65="", AD65=""),"",(AC65)*(AD65))</f>
        <v/>
      </c>
      <c r="AS82" s="533"/>
      <c r="AT82" s="534"/>
      <c r="AU82" s="533"/>
      <c r="AV82" s="533"/>
      <c r="AW82" s="534"/>
      <c r="AX82" s="533"/>
      <c r="AY82" s="533"/>
      <c r="AZ82" s="534"/>
      <c r="BA82" s="533"/>
      <c r="BB82" s="533"/>
      <c r="BC82" s="534"/>
      <c r="BD82" s="533"/>
      <c r="BE82" s="533"/>
      <c r="BF82" s="534"/>
      <c r="BG82" s="533"/>
      <c r="BH82" s="533"/>
      <c r="BI82" s="534"/>
      <c r="BJ82" s="533"/>
      <c r="BK82" s="533"/>
      <c r="BL82" s="534"/>
      <c r="BM82" s="533"/>
      <c r="BN82" s="533"/>
      <c r="BO82" s="533"/>
      <c r="BP82" s="533"/>
      <c r="BQ82" s="533"/>
      <c r="BR82" s="533"/>
      <c r="BS82" s="533"/>
      <c r="BT82" s="533"/>
      <c r="BU82" s="533"/>
      <c r="BV82" s="533"/>
      <c r="BW82" s="533"/>
      <c r="BX82" s="534"/>
      <c r="BY82" s="533"/>
      <c r="BZ82" s="533"/>
      <c r="CA82" s="535"/>
      <c r="CI82" s="536"/>
      <c r="CK82" s="536"/>
      <c r="CL82" s="536"/>
      <c r="CN82" s="536"/>
      <c r="CO82" s="536"/>
      <c r="CP82" s="536"/>
      <c r="CT82" s="536"/>
      <c r="CU82" s="536"/>
      <c r="CV82" s="536"/>
      <c r="CW82" s="536"/>
      <c r="CX82" s="536"/>
      <c r="CY82" s="536"/>
      <c r="CZ82" s="536"/>
      <c r="DA82" s="536"/>
      <c r="DB82" s="536"/>
      <c r="DC82" s="536"/>
      <c r="DD82" s="536"/>
      <c r="DH82" s="536"/>
      <c r="DX82" s="536"/>
      <c r="DY82" s="536"/>
      <c r="DZ82" s="536"/>
      <c r="ED82" s="536"/>
      <c r="EE82" s="536"/>
      <c r="ET82" s="537"/>
      <c r="EU82" s="537"/>
      <c r="EV82" s="537"/>
      <c r="EW82" s="535"/>
      <c r="EX82" s="535"/>
      <c r="EY82" s="535"/>
      <c r="EZ82" s="535"/>
      <c r="FA82" s="535"/>
      <c r="FB82" s="535"/>
      <c r="FC82" s="535"/>
      <c r="FD82" s="535"/>
      <c r="FE82" s="535"/>
      <c r="FF82" s="535"/>
      <c r="FG82" s="535"/>
      <c r="FH82" s="535"/>
      <c r="FI82" s="535"/>
      <c r="FJ82" s="535"/>
      <c r="FK82" s="535"/>
      <c r="FL82" s="535"/>
      <c r="FM82" s="535"/>
      <c r="FO82" s="535"/>
      <c r="FQ82" s="535"/>
      <c r="FR82" s="535"/>
      <c r="FS82" s="535"/>
      <c r="FU82" s="535"/>
      <c r="FV82" s="535"/>
      <c r="FW82" s="535"/>
      <c r="FX82" s="535"/>
      <c r="FY82" s="535"/>
      <c r="FZ82" s="535"/>
      <c r="GB82" s="535"/>
      <c r="GE82" s="535"/>
    </row>
    <row r="83" spans="1:187" s="532" customFormat="1" ht="17.5" x14ac:dyDescent="0.45">
      <c r="A83" s="106" t="s">
        <v>471</v>
      </c>
      <c r="B83" s="538" t="s">
        <v>494</v>
      </c>
      <c r="C83" s="184" t="str">
        <f>IF(AND(B65="",C65=""),"",((B65)*(C65))/100)</f>
        <v/>
      </c>
      <c r="D83" s="171" t="str">
        <f>IF(AND(E65="", F65=""),"",((E65)*(F65))/100)</f>
        <v/>
      </c>
      <c r="E83" s="185" t="str">
        <f>IF(AND(H65="", I65=""),"",((H65)*(I65))/100)</f>
        <v/>
      </c>
      <c r="F83" s="186" t="str">
        <f>IF(AND(K65="", L65=""),"",((K65)*(L65))/100)</f>
        <v/>
      </c>
      <c r="G83" s="171" t="str">
        <f>IF(AND(N65="", O65=""),"",((N65)*(O65))/100)</f>
        <v/>
      </c>
      <c r="H83" s="171" t="str">
        <f>IF(AND(Q65="", R65=""),"",((Q65)*(R65))/100)</f>
        <v/>
      </c>
      <c r="I83" s="171" t="str">
        <f>IF(AND(T65="", U65=""),"",((T65)*(U65))/100)</f>
        <v/>
      </c>
      <c r="J83" s="171" t="str">
        <f>IF(AND(W65="", X65=""),"",((W65)*(X65))/100)</f>
        <v/>
      </c>
      <c r="K83" s="171" t="str">
        <f>IF(AND(Z65="", AA65=""),"",((Z65)*(AA65))/100)</f>
        <v/>
      </c>
      <c r="L83" s="171" t="str">
        <f>IF(AND(AC65="", AD65=""),"",((AC65)*(AD65))/100)</f>
        <v/>
      </c>
      <c r="Q83" s="534"/>
      <c r="R83" s="534"/>
      <c r="S83" s="534"/>
      <c r="T83" s="534"/>
      <c r="V83" s="534"/>
      <c r="W83" s="534"/>
      <c r="X83" s="534"/>
      <c r="Y83" s="534"/>
      <c r="Z83" s="534"/>
      <c r="AA83" s="534"/>
      <c r="AB83" s="534"/>
      <c r="AC83" s="534"/>
      <c r="AD83" s="534"/>
      <c r="AO83" s="534"/>
      <c r="AP83" s="534"/>
      <c r="AQ83" s="534"/>
      <c r="AR83" s="534"/>
      <c r="AS83" s="533"/>
      <c r="AT83" s="534"/>
      <c r="AU83" s="533"/>
      <c r="AV83" s="533"/>
      <c r="AW83" s="534"/>
      <c r="AX83" s="533"/>
      <c r="AY83" s="533"/>
      <c r="AZ83" s="534"/>
      <c r="BA83" s="533"/>
      <c r="BB83" s="533"/>
      <c r="BC83" s="534"/>
      <c r="BD83" s="533"/>
      <c r="BE83" s="533"/>
      <c r="BF83" s="534"/>
      <c r="BG83" s="533"/>
      <c r="BH83" s="533"/>
      <c r="BI83" s="534"/>
      <c r="BJ83" s="533"/>
      <c r="BK83" s="533"/>
      <c r="BL83" s="534"/>
      <c r="BM83" s="533"/>
      <c r="BN83" s="533"/>
      <c r="BO83" s="533"/>
      <c r="BP83" s="533"/>
      <c r="BQ83" s="533"/>
      <c r="BR83" s="533"/>
      <c r="BS83" s="533"/>
      <c r="BT83" s="533"/>
      <c r="BU83" s="533"/>
      <c r="BV83" s="533"/>
      <c r="BW83" s="533"/>
      <c r="BX83" s="534"/>
      <c r="BY83" s="533"/>
      <c r="BZ83" s="533"/>
      <c r="CA83" s="535"/>
      <c r="CI83" s="536"/>
      <c r="CK83" s="536"/>
      <c r="CL83" s="536"/>
      <c r="CN83" s="536"/>
      <c r="CO83" s="536"/>
      <c r="CP83" s="536"/>
      <c r="CT83" s="536"/>
      <c r="CU83" s="536"/>
      <c r="CV83" s="536"/>
      <c r="CW83" s="536"/>
      <c r="CX83" s="536"/>
      <c r="CY83" s="536"/>
      <c r="CZ83" s="536"/>
      <c r="DA83" s="536"/>
      <c r="DB83" s="536"/>
      <c r="DC83" s="536"/>
      <c r="DD83" s="536"/>
      <c r="DH83" s="536"/>
      <c r="DX83" s="536"/>
      <c r="DY83" s="536"/>
      <c r="DZ83" s="536"/>
      <c r="ED83" s="536"/>
      <c r="EE83" s="536"/>
      <c r="ET83" s="537"/>
      <c r="EU83" s="537"/>
      <c r="EV83" s="537"/>
      <c r="EW83" s="535"/>
      <c r="EX83" s="535"/>
      <c r="EY83" s="535"/>
      <c r="EZ83" s="535"/>
      <c r="FA83" s="535"/>
      <c r="FB83" s="535"/>
      <c r="FC83" s="535"/>
      <c r="FD83" s="535"/>
      <c r="FE83" s="535"/>
      <c r="FF83" s="535"/>
      <c r="FG83" s="535"/>
      <c r="FH83" s="535"/>
      <c r="FI83" s="535"/>
      <c r="FJ83" s="535"/>
      <c r="FK83" s="535"/>
      <c r="FL83" s="535"/>
      <c r="FM83" s="535"/>
      <c r="FO83" s="535"/>
      <c r="FQ83" s="535"/>
      <c r="FR83" s="535"/>
      <c r="FS83" s="535"/>
      <c r="FU83" s="535"/>
      <c r="FV83" s="535"/>
      <c r="FW83" s="535"/>
      <c r="FX83" s="535"/>
      <c r="FY83" s="535"/>
      <c r="FZ83" s="535"/>
      <c r="GB83" s="535"/>
      <c r="GE83" s="535"/>
    </row>
    <row r="84" spans="1:187" s="532" customFormat="1" ht="18" thickBot="1" x14ac:dyDescent="0.5">
      <c r="A84" s="541" t="s">
        <v>473</v>
      </c>
      <c r="B84" s="542" t="s">
        <v>495</v>
      </c>
      <c r="C84" s="187" t="str">
        <f>IF(AND(B65="",C65="",D65=""),"",(((B65)*(C65))/100)*D65)</f>
        <v/>
      </c>
      <c r="D84" s="174" t="str">
        <f>IF(AND(E65="", F65="",G65=""),"",(((E65)*(F65))/100)*G65)</f>
        <v/>
      </c>
      <c r="E84" s="188" t="str">
        <f>IF(AND(H65="", I65="",J65=""),"",(((H65)*(I65))/100)*J65)</f>
        <v/>
      </c>
      <c r="F84" s="189" t="str">
        <f>IF(AND(K65="", L65="",M65=""),"",(((K65)*(L65))/100)*M65)</f>
        <v/>
      </c>
      <c r="G84" s="174" t="str">
        <f>IF(AND(N65="", O65="",P65=""),"",(((N65)*(O65))/100)*P65)</f>
        <v/>
      </c>
      <c r="H84" s="174" t="str">
        <f>IF(AND(Q65="", R65="",S65=""),"",(((Q65)*(R65))/100)*S65)</f>
        <v/>
      </c>
      <c r="I84" s="174" t="str">
        <f>IF(AND(T65="", U65="",V65=""),"",(((T65)*(U65))/100)*V65)</f>
        <v/>
      </c>
      <c r="J84" s="174" t="str">
        <f>IF(AND(W65="", X65="",Y65=""),"",(((W65)*(X65))/100)*Y65)</f>
        <v/>
      </c>
      <c r="K84" s="174" t="str">
        <f>IF(AND(Z65="", AA65="",AB65=""),"",(((Z65)*(AA65))/100)*AB65)</f>
        <v/>
      </c>
      <c r="L84" s="174" t="str">
        <f>IF(AND(AC65="", AD65="",AE65=""),"",(((AC65)*(AD65))/100)*AE65)</f>
        <v/>
      </c>
      <c r="Q84" s="534"/>
      <c r="R84" s="534"/>
      <c r="S84" s="534"/>
      <c r="T84" s="534"/>
      <c r="U84" s="534"/>
      <c r="V84" s="534"/>
      <c r="W84" s="534"/>
      <c r="X84" s="534"/>
      <c r="Y84" s="534"/>
      <c r="Z84" s="534"/>
      <c r="AA84" s="534"/>
      <c r="AB84" s="534"/>
      <c r="AC84" s="534"/>
      <c r="AD84" s="534"/>
      <c r="AE84" s="544"/>
      <c r="AF84" s="544"/>
      <c r="AG84" s="544"/>
      <c r="AH84" s="544"/>
      <c r="AI84" s="544"/>
      <c r="AJ84" s="544"/>
      <c r="AK84" s="544"/>
      <c r="AL84" s="544"/>
      <c r="AM84" s="544"/>
      <c r="AN84" s="544"/>
      <c r="AO84" s="544"/>
      <c r="AP84" s="544"/>
      <c r="AQ84" s="534"/>
      <c r="AR84" s="533"/>
      <c r="AS84" s="533"/>
      <c r="AT84" s="534"/>
      <c r="AU84" s="533"/>
      <c r="AV84" s="533"/>
      <c r="AW84" s="534"/>
      <c r="AX84" s="533"/>
      <c r="AY84" s="533"/>
      <c r="AZ84" s="534"/>
      <c r="BA84" s="533"/>
      <c r="BB84" s="533"/>
      <c r="BC84" s="534"/>
      <c r="BD84" s="533"/>
      <c r="BE84" s="533"/>
      <c r="BF84" s="534"/>
      <c r="BG84" s="533"/>
      <c r="BH84" s="533"/>
      <c r="BI84" s="534"/>
      <c r="BJ84" s="533"/>
      <c r="BK84" s="533"/>
      <c r="BL84" s="534"/>
      <c r="BM84" s="533"/>
      <c r="BN84" s="533"/>
      <c r="BO84" s="533"/>
      <c r="BP84" s="533"/>
      <c r="BQ84" s="533"/>
      <c r="BR84" s="533"/>
      <c r="BS84" s="533"/>
      <c r="BT84" s="533"/>
      <c r="BU84" s="533"/>
      <c r="BV84" s="533"/>
      <c r="BW84" s="533"/>
      <c r="BX84" s="534"/>
      <c r="BY84" s="533"/>
      <c r="BZ84" s="533"/>
      <c r="CA84" s="535"/>
      <c r="CI84" s="536"/>
      <c r="CK84" s="536"/>
      <c r="CL84" s="536"/>
      <c r="CN84" s="536"/>
      <c r="CO84" s="536"/>
      <c r="CP84" s="536"/>
      <c r="CT84" s="536"/>
      <c r="CU84" s="536"/>
      <c r="CV84" s="536"/>
      <c r="CW84" s="536"/>
      <c r="CX84" s="536"/>
      <c r="CY84" s="536"/>
      <c r="CZ84" s="536"/>
      <c r="DA84" s="536"/>
      <c r="DB84" s="536"/>
      <c r="DC84" s="536"/>
      <c r="DD84" s="536"/>
      <c r="DH84" s="536"/>
      <c r="DX84" s="536"/>
      <c r="DY84" s="536"/>
      <c r="DZ84" s="536"/>
      <c r="ED84" s="536"/>
      <c r="EE84" s="536"/>
      <c r="ET84" s="537"/>
      <c r="EU84" s="537"/>
      <c r="EV84" s="537"/>
      <c r="EW84" s="535"/>
      <c r="EX84" s="535"/>
      <c r="EY84" s="535"/>
      <c r="EZ84" s="535"/>
      <c r="FA84" s="535"/>
      <c r="FB84" s="535"/>
      <c r="FC84" s="535"/>
      <c r="FD84" s="535"/>
      <c r="FE84" s="535"/>
      <c r="FF84" s="535"/>
      <c r="FG84" s="535"/>
      <c r="FH84" s="535"/>
      <c r="FI84" s="535"/>
      <c r="FJ84" s="535"/>
      <c r="FK84" s="535"/>
      <c r="FL84" s="535"/>
      <c r="FM84" s="535"/>
      <c r="FO84" s="535"/>
      <c r="FQ84" s="535"/>
      <c r="FR84" s="535"/>
      <c r="FS84" s="535"/>
      <c r="FU84" s="535"/>
      <c r="FV84" s="535"/>
      <c r="FW84" s="535"/>
      <c r="FX84" s="535"/>
      <c r="FY84" s="535"/>
      <c r="FZ84" s="535"/>
      <c r="GB84" s="535"/>
      <c r="GE84" s="535"/>
    </row>
    <row r="85" spans="1:187" s="39" customFormat="1" ht="18" thickBot="1" x14ac:dyDescent="0.5">
      <c r="A85" s="404" t="s">
        <v>475</v>
      </c>
      <c r="B85" s="542" t="s">
        <v>496</v>
      </c>
      <c r="C85" s="180" t="str">
        <f>IF(AND($C84="",$D84="",$E84="",$F84="",$G84="",$H84="",$I84="",$J84="",$K84="",$L84=""),"",IF($C84="",0,$C84)+IF($D84="",0,$D84)+IF($E84="",0,$E84)+IF($F84="",0,$F84)+IF($G84="",0,$G84)+IF($H84="",0,$H84)+IF($I84="",0,$I84)+IF($J84="",0,$J84)+IF($K84="",0,$K84)+IF($L84="",0,$L84))</f>
        <v/>
      </c>
      <c r="D85" s="196"/>
      <c r="E85" s="197"/>
      <c r="F85" s="507"/>
      <c r="K85" s="146"/>
      <c r="L85" s="146"/>
      <c r="M85" s="146"/>
      <c r="N85" s="146"/>
      <c r="O85" s="146"/>
      <c r="P85" s="146"/>
      <c r="Q85" s="146"/>
      <c r="R85" s="146"/>
      <c r="S85" s="146"/>
      <c r="T85" s="146"/>
      <c r="U85" s="146"/>
      <c r="V85" s="146"/>
      <c r="W85" s="146"/>
      <c r="X85" s="146"/>
      <c r="Y85" s="146"/>
      <c r="Z85" s="146"/>
      <c r="AA85" s="146"/>
      <c r="AB85" s="146"/>
      <c r="AC85" s="146"/>
      <c r="AD85" s="146"/>
      <c r="AE85" s="508"/>
      <c r="AF85" s="508"/>
      <c r="AG85" s="508"/>
      <c r="AH85" s="508"/>
      <c r="AI85" s="508"/>
      <c r="AJ85" s="508"/>
      <c r="AK85" s="508"/>
      <c r="AL85" s="508"/>
      <c r="AM85" s="508"/>
      <c r="AN85" s="508"/>
      <c r="AO85" s="508"/>
      <c r="AP85" s="508"/>
      <c r="AQ85" s="146"/>
      <c r="AR85" s="509"/>
      <c r="AS85" s="509"/>
      <c r="AT85" s="146"/>
      <c r="AU85" s="509"/>
      <c r="AV85" s="509"/>
      <c r="AW85" s="146"/>
      <c r="AX85" s="509"/>
      <c r="AY85" s="509"/>
      <c r="AZ85" s="146"/>
      <c r="BA85" s="509"/>
      <c r="BB85" s="509"/>
      <c r="BC85" s="146"/>
      <c r="BD85" s="509"/>
      <c r="BE85" s="509"/>
      <c r="BF85" s="146"/>
      <c r="BG85" s="509"/>
      <c r="BH85" s="509"/>
      <c r="BI85" s="146"/>
      <c r="BJ85" s="509"/>
      <c r="BK85" s="509"/>
      <c r="BL85" s="146"/>
      <c r="BM85" s="509"/>
      <c r="BN85" s="509"/>
      <c r="BO85" s="509"/>
      <c r="BP85" s="509"/>
      <c r="BQ85" s="509"/>
      <c r="BR85" s="509"/>
      <c r="BS85" s="509"/>
      <c r="BT85" s="509"/>
      <c r="BU85" s="509"/>
      <c r="BV85" s="509"/>
      <c r="BW85" s="509"/>
      <c r="BX85" s="146"/>
      <c r="BY85" s="509"/>
      <c r="BZ85" s="509"/>
      <c r="CA85" s="512"/>
      <c r="CI85" s="513"/>
      <c r="CK85" s="513"/>
      <c r="CL85" s="513"/>
      <c r="CN85" s="513"/>
      <c r="CO85" s="513"/>
      <c r="CP85" s="513"/>
      <c r="CT85" s="513"/>
      <c r="CU85" s="513"/>
      <c r="CV85" s="513"/>
      <c r="CW85" s="513"/>
      <c r="CX85" s="513"/>
      <c r="CY85" s="513"/>
      <c r="CZ85" s="513"/>
      <c r="DA85" s="513"/>
      <c r="DB85" s="513"/>
      <c r="DC85" s="513"/>
      <c r="DD85" s="513"/>
      <c r="DH85" s="513"/>
      <c r="DX85" s="513"/>
      <c r="DY85" s="513"/>
      <c r="DZ85" s="513"/>
      <c r="ED85" s="513"/>
      <c r="EE85" s="513"/>
      <c r="ET85" s="514"/>
      <c r="EU85" s="514"/>
      <c r="EV85" s="514"/>
      <c r="EW85" s="512"/>
      <c r="EX85" s="512"/>
      <c r="EY85" s="512"/>
      <c r="EZ85" s="512"/>
      <c r="FA85" s="512"/>
      <c r="FB85" s="512"/>
      <c r="FC85" s="512"/>
      <c r="FD85" s="512"/>
      <c r="FE85" s="512"/>
      <c r="FF85" s="512"/>
      <c r="FG85" s="512"/>
      <c r="FH85" s="512"/>
      <c r="FI85" s="512"/>
      <c r="FJ85" s="512"/>
      <c r="FK85" s="512"/>
      <c r="FL85" s="512"/>
      <c r="FM85" s="512"/>
      <c r="FO85" s="512"/>
      <c r="FQ85" s="512"/>
      <c r="FR85" s="512"/>
      <c r="FS85" s="512"/>
      <c r="FU85" s="512"/>
      <c r="FV85" s="512"/>
      <c r="FW85" s="512"/>
      <c r="FX85" s="512"/>
      <c r="FY85" s="512"/>
      <c r="FZ85" s="512"/>
      <c r="GB85" s="512"/>
      <c r="GE85" s="512"/>
    </row>
    <row r="86" spans="1:187" s="39" customFormat="1" ht="15.5" x14ac:dyDescent="0.35">
      <c r="A86" s="548"/>
      <c r="B86" s="221"/>
      <c r="C86" s="546"/>
      <c r="D86" s="546"/>
      <c r="E86" s="547"/>
      <c r="F86" s="221"/>
      <c r="K86" s="146"/>
      <c r="L86" s="146"/>
      <c r="M86" s="146"/>
      <c r="N86" s="146"/>
      <c r="O86" s="146"/>
      <c r="P86" s="146"/>
      <c r="Q86" s="146"/>
      <c r="R86" s="146"/>
      <c r="S86" s="146"/>
      <c r="T86" s="146"/>
      <c r="U86" s="146"/>
      <c r="V86" s="146"/>
      <c r="W86" s="146"/>
      <c r="X86" s="146"/>
      <c r="Y86" s="146"/>
      <c r="Z86" s="146"/>
      <c r="AA86" s="146"/>
      <c r="AB86" s="146"/>
      <c r="AC86" s="146"/>
      <c r="AD86" s="146"/>
      <c r="AE86" s="508"/>
      <c r="AF86" s="508"/>
      <c r="AG86" s="508"/>
      <c r="AH86" s="508"/>
      <c r="AI86" s="508"/>
      <c r="AJ86" s="508"/>
      <c r="AK86" s="508"/>
      <c r="AL86" s="508"/>
      <c r="AM86" s="508"/>
      <c r="AN86" s="508"/>
      <c r="AO86" s="508"/>
      <c r="AP86" s="508"/>
      <c r="AQ86" s="146"/>
      <c r="AR86" s="509"/>
      <c r="AS86" s="509"/>
      <c r="AT86" s="146"/>
      <c r="AU86" s="509"/>
      <c r="AV86" s="509"/>
      <c r="AW86" s="146"/>
      <c r="AX86" s="509"/>
      <c r="AY86" s="509"/>
      <c r="AZ86" s="146"/>
      <c r="BA86" s="509"/>
      <c r="BB86" s="509"/>
      <c r="BC86" s="146"/>
      <c r="BD86" s="509"/>
      <c r="BE86" s="509"/>
      <c r="BF86" s="146"/>
      <c r="BG86" s="509"/>
      <c r="BH86" s="509"/>
      <c r="BI86" s="146"/>
      <c r="BJ86" s="509"/>
      <c r="BK86" s="509"/>
      <c r="BL86" s="146"/>
      <c r="BM86" s="509"/>
      <c r="BN86" s="509"/>
      <c r="BO86" s="509"/>
      <c r="BP86" s="509"/>
      <c r="BQ86" s="509"/>
      <c r="BR86" s="509"/>
      <c r="BS86" s="509"/>
      <c r="BT86" s="509"/>
      <c r="BU86" s="509"/>
      <c r="BV86" s="509"/>
      <c r="BW86" s="509"/>
      <c r="BX86" s="146"/>
      <c r="BY86" s="509"/>
      <c r="BZ86" s="509"/>
      <c r="CA86" s="512"/>
      <c r="CI86" s="513"/>
      <c r="CK86" s="513"/>
      <c r="CL86" s="513"/>
      <c r="CN86" s="513"/>
      <c r="CO86" s="513"/>
      <c r="CP86" s="513"/>
      <c r="CT86" s="513"/>
      <c r="CU86" s="513"/>
      <c r="CV86" s="513"/>
      <c r="CW86" s="513"/>
      <c r="CX86" s="513"/>
      <c r="CY86" s="513"/>
      <c r="CZ86" s="513"/>
      <c r="DA86" s="513"/>
      <c r="DB86" s="513"/>
      <c r="DC86" s="513"/>
      <c r="DD86" s="513"/>
      <c r="DH86" s="513"/>
      <c r="DX86" s="513"/>
      <c r="DY86" s="513"/>
      <c r="DZ86" s="513"/>
      <c r="ED86" s="513"/>
      <c r="EE86" s="513"/>
      <c r="ET86" s="514"/>
      <c r="EU86" s="514"/>
      <c r="EV86" s="514"/>
      <c r="EW86" s="512"/>
      <c r="EX86" s="512"/>
      <c r="EY86" s="512"/>
      <c r="EZ86" s="512"/>
      <c r="FA86" s="512"/>
      <c r="FB86" s="512"/>
      <c r="FC86" s="512"/>
      <c r="FD86" s="512"/>
      <c r="FE86" s="512"/>
      <c r="FF86" s="512"/>
      <c r="FG86" s="512"/>
      <c r="FH86" s="512"/>
      <c r="FI86" s="512"/>
      <c r="FJ86" s="512"/>
      <c r="FK86" s="512"/>
      <c r="FL86" s="512"/>
      <c r="FM86" s="512"/>
      <c r="FO86" s="512"/>
      <c r="FQ86" s="512"/>
      <c r="FR86" s="512"/>
      <c r="FS86" s="512"/>
      <c r="FU86" s="512"/>
      <c r="FV86" s="512"/>
      <c r="FW86" s="512"/>
      <c r="FX86" s="512"/>
      <c r="FY86" s="512"/>
      <c r="FZ86" s="512"/>
      <c r="GB86" s="512"/>
      <c r="GE86" s="512"/>
    </row>
    <row r="87" spans="1:187" s="39" customFormat="1" ht="16" thickBot="1" x14ac:dyDescent="0.4">
      <c r="A87" s="548"/>
      <c r="B87" s="221"/>
      <c r="C87" s="546"/>
      <c r="D87" s="546"/>
      <c r="E87" s="547"/>
      <c r="F87" s="221"/>
      <c r="K87" s="146"/>
      <c r="L87" s="146"/>
      <c r="M87" s="146"/>
      <c r="N87" s="146"/>
      <c r="O87" s="146"/>
      <c r="P87" s="146"/>
      <c r="Q87" s="146"/>
      <c r="R87" s="146"/>
      <c r="S87" s="146"/>
      <c r="T87" s="146"/>
      <c r="U87" s="146"/>
      <c r="V87" s="146"/>
      <c r="W87" s="146"/>
      <c r="X87" s="146"/>
      <c r="Y87" s="146"/>
      <c r="Z87" s="146"/>
      <c r="AA87" s="146"/>
      <c r="AB87" s="146"/>
      <c r="AC87" s="146"/>
      <c r="AD87" s="146"/>
      <c r="AE87" s="508"/>
      <c r="AF87" s="508"/>
      <c r="AG87" s="508"/>
      <c r="AH87" s="508"/>
      <c r="AI87" s="508"/>
      <c r="AJ87" s="508"/>
      <c r="AK87" s="508"/>
      <c r="AL87" s="508"/>
      <c r="AM87" s="508"/>
      <c r="AN87" s="508"/>
      <c r="AO87" s="508"/>
      <c r="AP87" s="508"/>
      <c r="AQ87" s="146"/>
      <c r="AR87" s="509"/>
      <c r="AS87" s="509"/>
      <c r="AT87" s="146"/>
      <c r="AU87" s="509"/>
      <c r="AV87" s="509"/>
      <c r="AW87" s="146"/>
      <c r="AX87" s="509"/>
      <c r="AY87" s="509"/>
      <c r="AZ87" s="146"/>
      <c r="BA87" s="509"/>
      <c r="BB87" s="509"/>
      <c r="BC87" s="146"/>
      <c r="BD87" s="509"/>
      <c r="BE87" s="509"/>
      <c r="BF87" s="146"/>
      <c r="BG87" s="509"/>
      <c r="BH87" s="509"/>
      <c r="BI87" s="146"/>
      <c r="BJ87" s="509"/>
      <c r="BK87" s="509"/>
      <c r="BL87" s="146"/>
      <c r="BM87" s="509"/>
      <c r="BN87" s="509"/>
      <c r="BO87" s="509"/>
      <c r="BP87" s="509"/>
      <c r="BQ87" s="509"/>
      <c r="BR87" s="509"/>
      <c r="BS87" s="509"/>
      <c r="BT87" s="509"/>
      <c r="BU87" s="509"/>
      <c r="BV87" s="509"/>
      <c r="BW87" s="509"/>
      <c r="BX87" s="146"/>
      <c r="BY87" s="509"/>
      <c r="BZ87" s="509"/>
      <c r="CA87" s="512"/>
      <c r="CI87" s="513"/>
      <c r="CK87" s="513"/>
      <c r="CL87" s="513"/>
      <c r="CN87" s="513"/>
      <c r="CO87" s="513"/>
      <c r="CP87" s="513"/>
      <c r="CT87" s="513"/>
      <c r="CU87" s="513"/>
      <c r="CV87" s="513"/>
      <c r="CW87" s="513"/>
      <c r="CX87" s="513"/>
      <c r="CY87" s="513"/>
      <c r="CZ87" s="513"/>
      <c r="DA87" s="513"/>
      <c r="DB87" s="513"/>
      <c r="DC87" s="513"/>
      <c r="DD87" s="513"/>
      <c r="DH87" s="513"/>
      <c r="DX87" s="513"/>
      <c r="DY87" s="513"/>
      <c r="DZ87" s="513"/>
      <c r="ED87" s="513"/>
      <c r="EE87" s="513"/>
      <c r="ET87" s="514"/>
      <c r="EU87" s="514"/>
      <c r="EV87" s="514"/>
      <c r="EW87" s="512"/>
      <c r="EX87" s="512"/>
      <c r="EY87" s="512"/>
      <c r="EZ87" s="512"/>
      <c r="FA87" s="512"/>
      <c r="FB87" s="512"/>
      <c r="FC87" s="512"/>
      <c r="FD87" s="512"/>
      <c r="FE87" s="512"/>
      <c r="FF87" s="512"/>
      <c r="FG87" s="512"/>
      <c r="FH87" s="512"/>
      <c r="FI87" s="512"/>
      <c r="FJ87" s="512"/>
      <c r="FK87" s="512"/>
      <c r="FL87" s="512"/>
      <c r="FM87" s="512"/>
      <c r="FO87" s="512"/>
      <c r="FQ87" s="512"/>
      <c r="FR87" s="512"/>
      <c r="FS87" s="512"/>
      <c r="FU87" s="512"/>
      <c r="FV87" s="512"/>
      <c r="FW87" s="512"/>
      <c r="FX87" s="512"/>
      <c r="FY87" s="512"/>
      <c r="FZ87" s="512"/>
      <c r="GB87" s="512"/>
      <c r="GE87" s="512"/>
    </row>
    <row r="88" spans="1:187" s="39" customFormat="1" ht="16" thickBot="1" x14ac:dyDescent="0.4">
      <c r="B88" s="512"/>
      <c r="C88" s="1130" t="s">
        <v>90</v>
      </c>
      <c r="D88" s="1131"/>
      <c r="E88" s="1132"/>
      <c r="F88" s="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508"/>
      <c r="AF88" s="508"/>
      <c r="AG88" s="508"/>
      <c r="AH88" s="508"/>
      <c r="AI88" s="508"/>
      <c r="AJ88" s="508"/>
      <c r="AK88" s="508"/>
      <c r="AL88" s="508"/>
      <c r="AM88" s="508"/>
      <c r="AN88" s="508"/>
      <c r="AO88" s="508"/>
      <c r="AP88" s="508"/>
      <c r="AQ88" s="146"/>
      <c r="AR88" s="509"/>
      <c r="AS88" s="509"/>
      <c r="AT88" s="146"/>
      <c r="AU88" s="509"/>
      <c r="AV88" s="509"/>
      <c r="AW88" s="146"/>
      <c r="AX88" s="509"/>
      <c r="AY88" s="509"/>
      <c r="AZ88" s="146"/>
      <c r="BA88" s="509"/>
      <c r="BB88" s="509"/>
      <c r="BC88" s="146"/>
      <c r="BD88" s="509"/>
      <c r="BE88" s="509"/>
      <c r="BF88" s="146"/>
      <c r="BG88" s="509"/>
      <c r="BH88" s="509"/>
      <c r="BI88" s="146"/>
      <c r="BJ88" s="509"/>
      <c r="BK88" s="509"/>
      <c r="BL88" s="146"/>
      <c r="BM88" s="509"/>
      <c r="BN88" s="509"/>
      <c r="BO88" s="509"/>
      <c r="BP88" s="509"/>
      <c r="BQ88" s="509"/>
      <c r="BR88" s="509"/>
      <c r="BS88" s="509"/>
      <c r="BT88" s="509"/>
      <c r="BU88" s="509"/>
      <c r="BV88" s="509"/>
      <c r="BW88" s="509"/>
      <c r="BX88" s="146"/>
      <c r="BY88" s="509"/>
      <c r="BZ88" s="509"/>
      <c r="CA88" s="512"/>
      <c r="CI88" s="513"/>
      <c r="CK88" s="513"/>
      <c r="CL88" s="513"/>
      <c r="CN88" s="513"/>
      <c r="CO88" s="513"/>
      <c r="CP88" s="513"/>
      <c r="CT88" s="513"/>
      <c r="CU88" s="513"/>
      <c r="CV88" s="513"/>
      <c r="CW88" s="513"/>
      <c r="CX88" s="513"/>
      <c r="CY88" s="513"/>
      <c r="CZ88" s="513"/>
      <c r="DA88" s="513"/>
      <c r="DB88" s="513"/>
      <c r="DC88" s="513"/>
      <c r="DD88" s="513"/>
      <c r="DH88" s="513"/>
      <c r="DX88" s="513"/>
      <c r="DY88" s="513"/>
      <c r="DZ88" s="513"/>
      <c r="ED88" s="513"/>
      <c r="EE88" s="513"/>
      <c r="ET88" s="514"/>
      <c r="EU88" s="514"/>
      <c r="EV88" s="514"/>
      <c r="EW88" s="512"/>
      <c r="EX88" s="512"/>
      <c r="EY88" s="512"/>
      <c r="EZ88" s="512"/>
      <c r="FA88" s="512"/>
      <c r="FB88" s="512"/>
      <c r="FC88" s="512"/>
      <c r="FD88" s="512"/>
      <c r="FE88" s="512"/>
      <c r="FF88" s="512"/>
      <c r="FG88" s="512"/>
      <c r="FH88" s="512"/>
      <c r="FI88" s="512"/>
      <c r="FJ88" s="512"/>
      <c r="FK88" s="512"/>
      <c r="FL88" s="512"/>
      <c r="FM88" s="512"/>
      <c r="FO88" s="512"/>
      <c r="FQ88" s="512"/>
      <c r="FR88" s="512"/>
      <c r="FS88" s="512"/>
      <c r="FU88" s="512"/>
      <c r="FV88" s="512"/>
      <c r="FW88" s="512"/>
      <c r="FX88" s="512"/>
      <c r="FY88" s="512"/>
      <c r="FZ88" s="512"/>
      <c r="GB88" s="512"/>
      <c r="GE88" s="512"/>
    </row>
    <row r="89" spans="1:187" s="39" customFormat="1" ht="15.5" x14ac:dyDescent="0.35">
      <c r="A89" s="46"/>
      <c r="C89" s="1133" t="s">
        <v>468</v>
      </c>
      <c r="D89" s="1134"/>
      <c r="E89" s="1135"/>
      <c r="F89" s="779"/>
      <c r="AS89" s="509"/>
      <c r="AT89" s="146"/>
      <c r="AU89" s="509"/>
      <c r="AV89" s="509"/>
      <c r="AW89" s="146"/>
      <c r="AX89" s="509"/>
      <c r="AY89" s="509"/>
      <c r="AZ89" s="146"/>
      <c r="BA89" s="509"/>
      <c r="BB89" s="509"/>
      <c r="BC89" s="146"/>
      <c r="BD89" s="509"/>
      <c r="BE89" s="509"/>
      <c r="BF89" s="146"/>
      <c r="BG89" s="509"/>
      <c r="BH89" s="509"/>
      <c r="BI89" s="146"/>
      <c r="BJ89" s="509"/>
      <c r="BK89" s="509"/>
      <c r="BL89" s="146"/>
      <c r="BM89" s="509"/>
      <c r="BN89" s="509"/>
      <c r="BO89" s="509"/>
      <c r="BP89" s="509"/>
      <c r="BQ89" s="509"/>
      <c r="BR89" s="509"/>
      <c r="BS89" s="509"/>
      <c r="BT89" s="509"/>
      <c r="BU89" s="509"/>
      <c r="BV89" s="509"/>
      <c r="BW89" s="509"/>
      <c r="BX89" s="146"/>
      <c r="BY89" s="509"/>
      <c r="BZ89" s="509"/>
      <c r="CA89" s="512"/>
      <c r="CI89" s="513"/>
      <c r="CK89" s="513"/>
      <c r="CL89" s="513"/>
      <c r="CN89" s="513"/>
      <c r="CO89" s="513"/>
      <c r="CP89" s="513"/>
      <c r="CT89" s="513"/>
      <c r="CU89" s="513"/>
      <c r="CV89" s="513"/>
      <c r="CW89" s="513"/>
      <c r="CX89" s="513"/>
      <c r="CY89" s="513"/>
      <c r="CZ89" s="513"/>
      <c r="DA89" s="513"/>
      <c r="DB89" s="513"/>
      <c r="DC89" s="513"/>
      <c r="DD89" s="513"/>
      <c r="DH89" s="513"/>
      <c r="DX89" s="513"/>
      <c r="DY89" s="513"/>
      <c r="DZ89" s="513"/>
      <c r="ED89" s="513"/>
      <c r="EE89" s="513"/>
      <c r="ET89" s="514"/>
      <c r="EU89" s="514"/>
      <c r="EV89" s="514"/>
      <c r="EW89" s="512"/>
      <c r="EX89" s="512"/>
      <c r="EY89" s="512"/>
      <c r="EZ89" s="512"/>
      <c r="FA89" s="512"/>
      <c r="FB89" s="512"/>
      <c r="FC89" s="512"/>
      <c r="FD89" s="512"/>
      <c r="FE89" s="512"/>
      <c r="FF89" s="512"/>
      <c r="FG89" s="512"/>
      <c r="FH89" s="512"/>
      <c r="FI89" s="512"/>
      <c r="FJ89" s="512"/>
      <c r="FK89" s="512"/>
      <c r="FL89" s="512"/>
      <c r="FM89" s="512"/>
      <c r="FO89" s="512"/>
      <c r="FQ89" s="512"/>
      <c r="FR89" s="512"/>
      <c r="FS89" s="512"/>
      <c r="FU89" s="512"/>
      <c r="FV89" s="512"/>
      <c r="FW89" s="512"/>
      <c r="FX89" s="512"/>
      <c r="FY89" s="512"/>
      <c r="FZ89" s="512"/>
      <c r="GB89" s="512"/>
      <c r="GE89" s="512"/>
    </row>
    <row r="90" spans="1:187" s="134" customFormat="1" ht="31.5" thickBot="1" x14ac:dyDescent="0.4">
      <c r="A90" s="515"/>
      <c r="C90" s="676" t="s">
        <v>483</v>
      </c>
      <c r="D90" s="519" t="s">
        <v>484</v>
      </c>
      <c r="E90" s="677" t="s">
        <v>485</v>
      </c>
      <c r="F90" s="674" t="s">
        <v>486</v>
      </c>
      <c r="G90" s="521" t="s">
        <v>487</v>
      </c>
      <c r="H90" s="521" t="s">
        <v>488</v>
      </c>
      <c r="I90" s="521" t="s">
        <v>489</v>
      </c>
      <c r="J90" s="521" t="s">
        <v>490</v>
      </c>
      <c r="K90" s="519" t="s">
        <v>491</v>
      </c>
      <c r="L90" s="522" t="s">
        <v>492</v>
      </c>
      <c r="AS90" s="523"/>
      <c r="AT90" s="524"/>
      <c r="AU90" s="523"/>
      <c r="AV90" s="523"/>
      <c r="AW90" s="524"/>
      <c r="AX90" s="523"/>
      <c r="AY90" s="523"/>
      <c r="AZ90" s="524"/>
      <c r="BA90" s="523"/>
      <c r="BB90" s="523"/>
      <c r="BC90" s="524"/>
      <c r="BD90" s="523"/>
      <c r="BE90" s="523"/>
      <c r="BF90" s="524"/>
      <c r="BG90" s="523"/>
      <c r="BH90" s="523"/>
      <c r="BI90" s="524"/>
      <c r="BJ90" s="523"/>
      <c r="BK90" s="523"/>
      <c r="BL90" s="524"/>
      <c r="BM90" s="523"/>
      <c r="BN90" s="523"/>
      <c r="BO90" s="523"/>
      <c r="BP90" s="523"/>
      <c r="BQ90" s="523"/>
      <c r="BR90" s="523"/>
      <c r="BS90" s="523"/>
      <c r="BT90" s="523"/>
      <c r="BU90" s="523"/>
      <c r="BV90" s="523"/>
      <c r="BW90" s="523"/>
      <c r="BX90" s="524"/>
      <c r="BY90" s="523"/>
      <c r="BZ90" s="523"/>
      <c r="CA90" s="525"/>
      <c r="CI90" s="526"/>
      <c r="CK90" s="526"/>
      <c r="CL90" s="526"/>
      <c r="CN90" s="526"/>
      <c r="CO90" s="526"/>
      <c r="CP90" s="526"/>
      <c r="CT90" s="526"/>
      <c r="CU90" s="526"/>
      <c r="CV90" s="526"/>
      <c r="CW90" s="526"/>
      <c r="CX90" s="526"/>
      <c r="CY90" s="526"/>
      <c r="CZ90" s="526"/>
      <c r="DA90" s="526"/>
      <c r="DB90" s="526"/>
      <c r="DC90" s="526"/>
      <c r="DD90" s="526"/>
      <c r="DH90" s="526"/>
      <c r="DX90" s="526"/>
      <c r="DY90" s="526"/>
      <c r="DZ90" s="526"/>
      <c r="ED90" s="526"/>
      <c r="EE90" s="526"/>
      <c r="ET90" s="527"/>
      <c r="EU90" s="527"/>
      <c r="EV90" s="527"/>
      <c r="EW90" s="525"/>
      <c r="EX90" s="525"/>
      <c r="EY90" s="525"/>
      <c r="EZ90" s="525"/>
      <c r="FA90" s="525"/>
      <c r="FB90" s="525"/>
      <c r="FC90" s="525"/>
      <c r="FD90" s="525"/>
      <c r="FE90" s="525"/>
      <c r="FF90" s="525"/>
      <c r="FG90" s="525"/>
      <c r="FH90" s="525"/>
      <c r="FI90" s="525"/>
      <c r="FJ90" s="525"/>
      <c r="FK90" s="525"/>
      <c r="FL90" s="525"/>
      <c r="FM90" s="525"/>
      <c r="FO90" s="525"/>
      <c r="FQ90" s="525"/>
      <c r="FR90" s="525"/>
      <c r="FS90" s="525"/>
      <c r="FU90" s="525"/>
      <c r="FV90" s="525"/>
      <c r="FW90" s="525"/>
      <c r="FX90" s="525"/>
      <c r="FY90" s="525"/>
      <c r="FZ90" s="525"/>
      <c r="GB90" s="525"/>
      <c r="GE90" s="525"/>
    </row>
    <row r="91" spans="1:187" s="532" customFormat="1" ht="17.5" x14ac:dyDescent="0.45">
      <c r="A91" s="106" t="s">
        <v>469</v>
      </c>
      <c r="B91" s="336" t="s">
        <v>493</v>
      </c>
      <c r="C91" s="181" t="str">
        <f>IF(AND(B66="",C66=""),"",(B66)*(C66))</f>
        <v/>
      </c>
      <c r="D91" s="169" t="str">
        <f>IF(AND(E66="", F66=""),"",(E66)*(F66))</f>
        <v/>
      </c>
      <c r="E91" s="182" t="str">
        <f>IF(AND(H66="", I66=""),"",(H66)*(I66))</f>
        <v/>
      </c>
      <c r="F91" s="183" t="str">
        <f>IF(AND(K66="", L66=""),"",(K66)*(L66))</f>
        <v/>
      </c>
      <c r="G91" s="169" t="str">
        <f>IF(AND(N66="", O66=""),"",(N66)*(O66))</f>
        <v/>
      </c>
      <c r="H91" s="169" t="str">
        <f>IF(AND(Q66="",R66=""),"",(Q66)*(R66))</f>
        <v/>
      </c>
      <c r="I91" s="169" t="str">
        <f>IF(AND(T66="", U66=""),"",(T66)*(U66))</f>
        <v/>
      </c>
      <c r="J91" s="169" t="str">
        <f>IF(AND(W66="", X66=""),"",(W66)*(X66))</f>
        <v/>
      </c>
      <c r="K91" s="169" t="str">
        <f>IF(AND(Z66="", AA66=""),"",(Z66)*(AA66))</f>
        <v/>
      </c>
      <c r="L91" s="169" t="str">
        <f>IF(AND(AC66="", AD66=""),"",(AC66)*(AD66))</f>
        <v/>
      </c>
      <c r="AS91" s="533"/>
      <c r="AT91" s="534"/>
      <c r="AU91" s="533"/>
      <c r="AV91" s="533"/>
      <c r="AW91" s="534"/>
      <c r="AX91" s="533"/>
      <c r="AY91" s="533"/>
      <c r="AZ91" s="534"/>
      <c r="BA91" s="533"/>
      <c r="BB91" s="533"/>
      <c r="BC91" s="534"/>
      <c r="BD91" s="533"/>
      <c r="BE91" s="533"/>
      <c r="BF91" s="534"/>
      <c r="BG91" s="533"/>
      <c r="BH91" s="533"/>
      <c r="BI91" s="534"/>
      <c r="BJ91" s="533"/>
      <c r="BK91" s="533"/>
      <c r="BL91" s="534"/>
      <c r="BM91" s="533"/>
      <c r="BN91" s="533"/>
      <c r="BO91" s="533"/>
      <c r="BP91" s="533"/>
      <c r="BQ91" s="533"/>
      <c r="BR91" s="533"/>
      <c r="BS91" s="533"/>
      <c r="BT91" s="533"/>
      <c r="BU91" s="533"/>
      <c r="BV91" s="533"/>
      <c r="BW91" s="533"/>
      <c r="BX91" s="534"/>
      <c r="BY91" s="533"/>
      <c r="BZ91" s="533"/>
      <c r="CA91" s="535"/>
      <c r="CI91" s="536"/>
      <c r="CK91" s="536"/>
      <c r="CL91" s="536"/>
      <c r="CN91" s="536"/>
      <c r="CO91" s="536"/>
      <c r="CP91" s="536"/>
      <c r="CT91" s="536"/>
      <c r="CU91" s="536"/>
      <c r="CV91" s="536"/>
      <c r="CW91" s="536"/>
      <c r="CX91" s="536"/>
      <c r="CY91" s="536"/>
      <c r="CZ91" s="536"/>
      <c r="DA91" s="536"/>
      <c r="DB91" s="536"/>
      <c r="DC91" s="536"/>
      <c r="DD91" s="536"/>
      <c r="DH91" s="536"/>
      <c r="DX91" s="536"/>
      <c r="DY91" s="536"/>
      <c r="DZ91" s="536"/>
      <c r="ED91" s="536"/>
      <c r="EE91" s="536"/>
      <c r="ET91" s="537"/>
      <c r="EU91" s="537"/>
      <c r="EV91" s="537"/>
      <c r="EW91" s="535"/>
      <c r="EX91" s="535"/>
      <c r="EY91" s="535"/>
      <c r="EZ91" s="535"/>
      <c r="FA91" s="535"/>
      <c r="FB91" s="535"/>
      <c r="FC91" s="535"/>
      <c r="FD91" s="535"/>
      <c r="FE91" s="535"/>
      <c r="FF91" s="535"/>
      <c r="FG91" s="535"/>
      <c r="FH91" s="535"/>
      <c r="FI91" s="535"/>
      <c r="FJ91" s="535"/>
      <c r="FK91" s="535"/>
      <c r="FL91" s="535"/>
      <c r="FM91" s="535"/>
      <c r="FO91" s="535"/>
      <c r="FQ91" s="535"/>
      <c r="FR91" s="535"/>
      <c r="FS91" s="535"/>
      <c r="FU91" s="535"/>
      <c r="FV91" s="535"/>
      <c r="FW91" s="535"/>
      <c r="FX91" s="535"/>
      <c r="FY91" s="535"/>
      <c r="FZ91" s="535"/>
      <c r="GB91" s="535"/>
      <c r="GE91" s="535"/>
    </row>
    <row r="92" spans="1:187" s="532" customFormat="1" ht="17.5" x14ac:dyDescent="0.45">
      <c r="A92" s="106" t="s">
        <v>471</v>
      </c>
      <c r="B92" s="538" t="s">
        <v>494</v>
      </c>
      <c r="C92" s="184" t="str">
        <f>IF(AND(B66="",C66=""),"",((B66)*(C66))/100)</f>
        <v/>
      </c>
      <c r="D92" s="171" t="str">
        <f>IF(AND(E66="", F66=""),"",((E66)*(F66))/100)</f>
        <v/>
      </c>
      <c r="E92" s="185" t="str">
        <f>IF(AND(H66="", I66=""),"",((H66)*(I66))/100)</f>
        <v/>
      </c>
      <c r="F92" s="186" t="str">
        <f>IF(AND(K66="", L66=""),"",((K66)*(L66))/100)</f>
        <v/>
      </c>
      <c r="G92" s="171" t="str">
        <f>IF(AND(N66="", O66=""),"",((N66)*(O66))/100)</f>
        <v/>
      </c>
      <c r="H92" s="171" t="str">
        <f>IF(AND(Q66="", R66=""),"",((Q66)*(R66))/100)</f>
        <v/>
      </c>
      <c r="I92" s="171" t="str">
        <f>IF(AND(T66="", U66=""),"",((T66)*(U66))/100)</f>
        <v/>
      </c>
      <c r="J92" s="171" t="str">
        <f>IF(AND(W66="", X66=""),"",((W66)*(X66))/100)</f>
        <v/>
      </c>
      <c r="K92" s="171" t="str">
        <f>IF(AND(Z66="", AA66=""),"",((Z66)*(AA66))/100)</f>
        <v/>
      </c>
      <c r="L92" s="171" t="str">
        <f>IF(AND(AC66="", AD66=""),"",((AC66)*(AD66))/100)</f>
        <v/>
      </c>
      <c r="Q92" s="534"/>
      <c r="R92" s="534"/>
      <c r="S92" s="534"/>
      <c r="T92" s="534"/>
      <c r="V92" s="534"/>
      <c r="W92" s="534"/>
      <c r="X92" s="534"/>
      <c r="Y92" s="534"/>
      <c r="Z92" s="534"/>
      <c r="AA92" s="534"/>
      <c r="AB92" s="534"/>
      <c r="AC92" s="534"/>
      <c r="AD92" s="534"/>
      <c r="AO92" s="534"/>
      <c r="AP92" s="534"/>
      <c r="AQ92" s="534"/>
      <c r="AR92" s="534"/>
      <c r="AS92" s="533"/>
      <c r="AT92" s="534"/>
      <c r="AU92" s="533"/>
      <c r="AV92" s="533"/>
      <c r="AW92" s="534"/>
      <c r="AX92" s="533"/>
      <c r="AY92" s="533"/>
      <c r="AZ92" s="534"/>
      <c r="BA92" s="533"/>
      <c r="BB92" s="533"/>
      <c r="BC92" s="534"/>
      <c r="BD92" s="533"/>
      <c r="BE92" s="533"/>
      <c r="BF92" s="534"/>
      <c r="BG92" s="533"/>
      <c r="BH92" s="533"/>
      <c r="BI92" s="534"/>
      <c r="BJ92" s="533"/>
      <c r="BK92" s="533"/>
      <c r="BL92" s="534"/>
      <c r="BM92" s="533"/>
      <c r="BN92" s="533"/>
      <c r="BO92" s="533"/>
      <c r="BP92" s="533"/>
      <c r="BQ92" s="533"/>
      <c r="BR92" s="533"/>
      <c r="BS92" s="533"/>
      <c r="BT92" s="533"/>
      <c r="BU92" s="533"/>
      <c r="BV92" s="533"/>
      <c r="BW92" s="533"/>
      <c r="BX92" s="534"/>
      <c r="BY92" s="533"/>
      <c r="BZ92" s="533"/>
      <c r="CA92" s="535"/>
      <c r="CI92" s="536"/>
      <c r="CK92" s="536"/>
      <c r="CL92" s="536"/>
      <c r="CN92" s="536"/>
      <c r="CO92" s="536"/>
      <c r="CP92" s="536"/>
      <c r="CT92" s="536"/>
      <c r="CU92" s="536"/>
      <c r="CV92" s="536"/>
      <c r="CW92" s="536"/>
      <c r="CX92" s="536"/>
      <c r="CY92" s="536"/>
      <c r="CZ92" s="536"/>
      <c r="DA92" s="536"/>
      <c r="DB92" s="536"/>
      <c r="DC92" s="536"/>
      <c r="DD92" s="536"/>
      <c r="DH92" s="536"/>
      <c r="DX92" s="536"/>
      <c r="DY92" s="536"/>
      <c r="DZ92" s="536"/>
      <c r="ED92" s="536"/>
      <c r="EE92" s="536"/>
      <c r="ET92" s="537"/>
      <c r="EU92" s="537"/>
      <c r="EV92" s="537"/>
      <c r="EW92" s="535"/>
      <c r="EX92" s="535"/>
      <c r="EY92" s="535"/>
      <c r="EZ92" s="535"/>
      <c r="FA92" s="535"/>
      <c r="FB92" s="535"/>
      <c r="FC92" s="535"/>
      <c r="FD92" s="535"/>
      <c r="FE92" s="535"/>
      <c r="FF92" s="535"/>
      <c r="FG92" s="535"/>
      <c r="FH92" s="535"/>
      <c r="FI92" s="535"/>
      <c r="FJ92" s="535"/>
      <c r="FK92" s="535"/>
      <c r="FL92" s="535"/>
      <c r="FM92" s="535"/>
      <c r="FO92" s="535"/>
      <c r="FQ92" s="535"/>
      <c r="FR92" s="535"/>
      <c r="FS92" s="535"/>
      <c r="FU92" s="535"/>
      <c r="FV92" s="535"/>
      <c r="FW92" s="535"/>
      <c r="FX92" s="535"/>
      <c r="FY92" s="535"/>
      <c r="FZ92" s="535"/>
      <c r="GB92" s="535"/>
      <c r="GE92" s="535"/>
    </row>
    <row r="93" spans="1:187" s="532" customFormat="1" ht="18" thickBot="1" x14ac:dyDescent="0.5">
      <c r="A93" s="541" t="s">
        <v>473</v>
      </c>
      <c r="B93" s="542" t="s">
        <v>495</v>
      </c>
      <c r="C93" s="187" t="str">
        <f>IF(AND(B66="",C66="",D66=""),"",(((B66)*(C66))/100)*D66)</f>
        <v/>
      </c>
      <c r="D93" s="174" t="str">
        <f>IF(AND(E66="", F66="",G66=""),"",(((E66)*(F66))/100)*G66)</f>
        <v/>
      </c>
      <c r="E93" s="188" t="str">
        <f>IF(AND(H66="", I66="",J66=""),"",(((H66)*(I66))/100)*J66)</f>
        <v/>
      </c>
      <c r="F93" s="189" t="str">
        <f>IF(AND(K66="", L66="",M66=""),"",(((K66)*(L66))/100)*M66)</f>
        <v/>
      </c>
      <c r="G93" s="174" t="str">
        <f>IF(AND(N66="", O66="",P66=""),"",(((N66)*(O66))/100)*P66)</f>
        <v/>
      </c>
      <c r="H93" s="174" t="str">
        <f>IF(AND(Q66="", R66="",S66=""),"",(((Q66)*(R66))/100)*S66)</f>
        <v/>
      </c>
      <c r="I93" s="174" t="str">
        <f>IF(AND(T66="", U66="",V66=""),"",(((T66)*(U66))/100)*V66)</f>
        <v/>
      </c>
      <c r="J93" s="174" t="str">
        <f>IF(AND(W66="", X66="",Y66=""),"",(((W66)*(X66))/100)*Y66)</f>
        <v/>
      </c>
      <c r="K93" s="174" t="str">
        <f>IF(AND(Z66="", AA66="",AB66=""),"",(((Z66)*(AA66))/100)*AB66)</f>
        <v/>
      </c>
      <c r="L93" s="174" t="str">
        <f>IF(AND(AC66="", AD66="",AE66=""),"",(((AC66)*(AD66))/100)*AE66)</f>
        <v/>
      </c>
      <c r="Q93" s="534"/>
      <c r="R93" s="534"/>
      <c r="S93" s="534"/>
      <c r="T93" s="534"/>
      <c r="U93" s="534"/>
      <c r="V93" s="534"/>
      <c r="W93" s="534"/>
      <c r="X93" s="534"/>
      <c r="Y93" s="534"/>
      <c r="Z93" s="534"/>
      <c r="AA93" s="534"/>
      <c r="AB93" s="534"/>
      <c r="AC93" s="534"/>
      <c r="AD93" s="534"/>
      <c r="AE93" s="544"/>
      <c r="AF93" s="544"/>
      <c r="AG93" s="544"/>
      <c r="AH93" s="544"/>
      <c r="AI93" s="544"/>
      <c r="AJ93" s="544"/>
      <c r="AK93" s="544"/>
      <c r="AL93" s="544"/>
      <c r="AM93" s="544"/>
      <c r="AN93" s="544"/>
      <c r="AO93" s="544"/>
      <c r="AP93" s="544"/>
      <c r="AQ93" s="534"/>
      <c r="AR93" s="533"/>
      <c r="AS93" s="533"/>
      <c r="AT93" s="534"/>
      <c r="AU93" s="533"/>
      <c r="AV93" s="533"/>
      <c r="AW93" s="534"/>
      <c r="AX93" s="533"/>
      <c r="AY93" s="533"/>
      <c r="AZ93" s="534"/>
      <c r="BA93" s="533"/>
      <c r="BB93" s="533"/>
      <c r="BC93" s="534"/>
      <c r="BD93" s="533"/>
      <c r="BE93" s="533"/>
      <c r="BF93" s="534"/>
      <c r="BG93" s="533"/>
      <c r="BH93" s="533"/>
      <c r="BI93" s="534"/>
      <c r="BJ93" s="533"/>
      <c r="BK93" s="533"/>
      <c r="BL93" s="534"/>
      <c r="BM93" s="533"/>
      <c r="BN93" s="533"/>
      <c r="BO93" s="533"/>
      <c r="BP93" s="533"/>
      <c r="BQ93" s="533"/>
      <c r="BR93" s="533"/>
      <c r="BS93" s="533"/>
      <c r="BT93" s="533"/>
      <c r="BU93" s="533"/>
      <c r="BV93" s="533"/>
      <c r="BW93" s="533"/>
      <c r="BX93" s="534"/>
      <c r="BY93" s="533"/>
      <c r="BZ93" s="533"/>
      <c r="CA93" s="535"/>
      <c r="CI93" s="536"/>
      <c r="CK93" s="536"/>
      <c r="CL93" s="536"/>
      <c r="CN93" s="536"/>
      <c r="CO93" s="536"/>
      <c r="CP93" s="536"/>
      <c r="CT93" s="536"/>
      <c r="CU93" s="536"/>
      <c r="CV93" s="536"/>
      <c r="CW93" s="536"/>
      <c r="CX93" s="536"/>
      <c r="CY93" s="536"/>
      <c r="CZ93" s="536"/>
      <c r="DA93" s="536"/>
      <c r="DB93" s="536"/>
      <c r="DC93" s="536"/>
      <c r="DD93" s="536"/>
      <c r="DH93" s="536"/>
      <c r="DX93" s="536"/>
      <c r="DY93" s="536"/>
      <c r="DZ93" s="536"/>
      <c r="ED93" s="536"/>
      <c r="EE93" s="536"/>
      <c r="ET93" s="537"/>
      <c r="EU93" s="537"/>
      <c r="EV93" s="537"/>
      <c r="EW93" s="535"/>
      <c r="EX93" s="535"/>
      <c r="EY93" s="535"/>
      <c r="EZ93" s="535"/>
      <c r="FA93" s="535"/>
      <c r="FB93" s="535"/>
      <c r="FC93" s="535"/>
      <c r="FD93" s="535"/>
      <c r="FE93" s="535"/>
      <c r="FF93" s="535"/>
      <c r="FG93" s="535"/>
      <c r="FH93" s="535"/>
      <c r="FI93" s="535"/>
      <c r="FJ93" s="535"/>
      <c r="FK93" s="535"/>
      <c r="FL93" s="535"/>
      <c r="FM93" s="535"/>
      <c r="FO93" s="535"/>
      <c r="FQ93" s="535"/>
      <c r="FR93" s="535"/>
      <c r="FS93" s="535"/>
      <c r="FU93" s="535"/>
      <c r="FV93" s="535"/>
      <c r="FW93" s="535"/>
      <c r="FX93" s="535"/>
      <c r="FY93" s="535"/>
      <c r="FZ93" s="535"/>
      <c r="GB93" s="535"/>
      <c r="GE93" s="535"/>
    </row>
    <row r="94" spans="1:187" s="39" customFormat="1" ht="18" thickBot="1" x14ac:dyDescent="0.5">
      <c r="A94" s="404" t="s">
        <v>475</v>
      </c>
      <c r="B94" s="542" t="s">
        <v>496</v>
      </c>
      <c r="C94" s="180" t="str">
        <f>IF(AND($C93="",$D93="",$E93="",$F93="",$G93="",$H93="",$I93="",$J93="",$K93="",$L93=""),"",IF($C93="",0,$C93)+IF($D93="",0,$D93)+IF($E93="",0,$E93)+IF($F93="",0,$F93)+IF($G93="",0,$G93)+IF($H93="",0,$H93)+IF($I93="",0,$I93)+IF($J93="",0,$J93)+IF($K93="",0,$K93)+IF($L93="",0,$L93))</f>
        <v/>
      </c>
      <c r="D94" s="196"/>
      <c r="E94" s="197"/>
      <c r="F94" s="507"/>
      <c r="K94" s="146"/>
      <c r="L94" s="146"/>
      <c r="M94" s="146"/>
      <c r="N94" s="146"/>
      <c r="O94" s="146"/>
      <c r="P94" s="146"/>
      <c r="Q94" s="146"/>
      <c r="R94" s="146"/>
      <c r="S94" s="146"/>
      <c r="T94" s="146"/>
      <c r="U94" s="146"/>
      <c r="V94" s="146"/>
      <c r="W94" s="146"/>
      <c r="X94" s="146"/>
      <c r="Y94" s="146"/>
      <c r="Z94" s="146"/>
      <c r="AA94" s="146"/>
      <c r="AB94" s="146"/>
      <c r="AC94" s="146"/>
      <c r="AD94" s="146"/>
      <c r="AE94" s="508"/>
      <c r="AF94" s="508"/>
      <c r="AG94" s="508"/>
      <c r="AH94" s="508"/>
      <c r="AI94" s="508"/>
      <c r="AJ94" s="508"/>
      <c r="AK94" s="508"/>
      <c r="AL94" s="508"/>
      <c r="AM94" s="508"/>
      <c r="AN94" s="508"/>
      <c r="AO94" s="508"/>
      <c r="AP94" s="508"/>
      <c r="AQ94" s="146"/>
      <c r="AR94" s="509"/>
      <c r="AS94" s="509"/>
      <c r="AT94" s="146"/>
      <c r="AU94" s="509"/>
      <c r="AV94" s="509"/>
      <c r="AW94" s="146"/>
      <c r="AX94" s="509"/>
      <c r="AY94" s="509"/>
      <c r="AZ94" s="146"/>
      <c r="BA94" s="509"/>
      <c r="BB94" s="509"/>
      <c r="BC94" s="146"/>
      <c r="BD94" s="509"/>
      <c r="BE94" s="509"/>
      <c r="BF94" s="146"/>
      <c r="BG94" s="509"/>
      <c r="BH94" s="509"/>
      <c r="BI94" s="146"/>
      <c r="BJ94" s="509"/>
      <c r="BK94" s="509"/>
      <c r="BL94" s="146"/>
      <c r="BM94" s="509"/>
      <c r="BN94" s="509"/>
      <c r="BO94" s="509"/>
      <c r="BP94" s="509"/>
      <c r="BQ94" s="509"/>
      <c r="BR94" s="509"/>
      <c r="BS94" s="509"/>
      <c r="BT94" s="509"/>
      <c r="BU94" s="509"/>
      <c r="BV94" s="509"/>
      <c r="BW94" s="509"/>
      <c r="BX94" s="146"/>
      <c r="BY94" s="509"/>
      <c r="BZ94" s="509"/>
      <c r="CA94" s="512"/>
      <c r="CI94" s="513"/>
      <c r="CK94" s="513"/>
      <c r="CL94" s="513"/>
      <c r="CN94" s="513"/>
      <c r="CO94" s="513"/>
      <c r="CP94" s="513"/>
      <c r="CT94" s="513"/>
      <c r="CU94" s="513"/>
      <c r="CV94" s="513"/>
      <c r="CW94" s="513"/>
      <c r="CX94" s="513"/>
      <c r="CY94" s="513"/>
      <c r="CZ94" s="513"/>
      <c r="DA94" s="513"/>
      <c r="DB94" s="513"/>
      <c r="DC94" s="513"/>
      <c r="DD94" s="513"/>
      <c r="DH94" s="513"/>
      <c r="DX94" s="513"/>
      <c r="DY94" s="513"/>
      <c r="DZ94" s="513"/>
      <c r="ED94" s="513"/>
      <c r="EE94" s="513"/>
      <c r="ET94" s="514"/>
      <c r="EU94" s="514"/>
      <c r="EV94" s="514"/>
      <c r="EW94" s="512"/>
      <c r="EX94" s="512"/>
      <c r="EY94" s="512"/>
      <c r="EZ94" s="512"/>
      <c r="FA94" s="512"/>
      <c r="FB94" s="512"/>
      <c r="FC94" s="512"/>
      <c r="FD94" s="512"/>
      <c r="FE94" s="512"/>
      <c r="FF94" s="512"/>
      <c r="FG94" s="512"/>
      <c r="FH94" s="512"/>
      <c r="FI94" s="512"/>
      <c r="FJ94" s="512"/>
      <c r="FK94" s="512"/>
      <c r="FL94" s="512"/>
      <c r="FM94" s="512"/>
      <c r="FO94" s="512"/>
      <c r="FQ94" s="512"/>
      <c r="FR94" s="512"/>
      <c r="FS94" s="512"/>
      <c r="FU94" s="512"/>
      <c r="FV94" s="512"/>
      <c r="FW94" s="512"/>
      <c r="FX94" s="512"/>
      <c r="FY94" s="512"/>
      <c r="FZ94" s="512"/>
      <c r="GB94" s="512"/>
      <c r="GE94" s="512"/>
    </row>
    <row r="95" spans="1:187" s="39" customFormat="1" ht="15.5" x14ac:dyDescent="0.35">
      <c r="A95" s="548"/>
      <c r="B95" s="221"/>
      <c r="C95" s="546"/>
      <c r="D95" s="546"/>
      <c r="E95" s="547"/>
      <c r="F95" s="221"/>
      <c r="K95" s="146"/>
      <c r="L95" s="146"/>
      <c r="M95" s="146"/>
      <c r="N95" s="146"/>
      <c r="O95" s="146"/>
      <c r="P95" s="146"/>
      <c r="Q95" s="146"/>
      <c r="R95" s="146"/>
      <c r="S95" s="146"/>
      <c r="T95" s="146"/>
      <c r="U95" s="146"/>
      <c r="V95" s="146"/>
      <c r="W95" s="146"/>
      <c r="X95" s="146"/>
      <c r="Y95" s="146"/>
      <c r="Z95" s="146"/>
      <c r="AA95" s="146"/>
      <c r="AB95" s="146"/>
      <c r="AC95" s="146"/>
      <c r="AD95" s="146"/>
      <c r="AE95" s="508"/>
      <c r="AF95" s="508"/>
      <c r="AG95" s="508"/>
      <c r="AH95" s="508"/>
      <c r="AI95" s="508"/>
      <c r="AJ95" s="508"/>
      <c r="AK95" s="508"/>
      <c r="AL95" s="508"/>
      <c r="AM95" s="508"/>
      <c r="AN95" s="508"/>
      <c r="AO95" s="508"/>
      <c r="AP95" s="508"/>
      <c r="AQ95" s="146"/>
      <c r="AR95" s="509"/>
      <c r="AS95" s="509"/>
      <c r="AT95" s="146"/>
      <c r="AU95" s="509"/>
      <c r="AV95" s="509"/>
      <c r="AW95" s="146"/>
      <c r="AX95" s="509"/>
      <c r="AY95" s="509"/>
      <c r="AZ95" s="146"/>
      <c r="BA95" s="509"/>
      <c r="BB95" s="509"/>
      <c r="BC95" s="146"/>
      <c r="BD95" s="509"/>
      <c r="BE95" s="509"/>
      <c r="BF95" s="146"/>
      <c r="BG95" s="509"/>
      <c r="BH95" s="509"/>
      <c r="BI95" s="146"/>
      <c r="BJ95" s="509"/>
      <c r="BK95" s="509"/>
      <c r="BL95" s="146"/>
      <c r="BM95" s="509"/>
      <c r="BN95" s="509"/>
      <c r="BO95" s="509"/>
      <c r="BP95" s="509"/>
      <c r="BQ95" s="509"/>
      <c r="BR95" s="509"/>
      <c r="BS95" s="509"/>
      <c r="BT95" s="509"/>
      <c r="BU95" s="509"/>
      <c r="BV95" s="509"/>
      <c r="BW95" s="509"/>
      <c r="BX95" s="146"/>
      <c r="BY95" s="509"/>
      <c r="BZ95" s="509"/>
      <c r="CA95" s="512"/>
      <c r="CI95" s="513"/>
      <c r="CK95" s="513"/>
      <c r="CL95" s="513"/>
      <c r="CN95" s="513"/>
      <c r="CO95" s="513"/>
      <c r="CP95" s="513"/>
      <c r="CT95" s="513"/>
      <c r="CU95" s="513"/>
      <c r="CV95" s="513"/>
      <c r="CW95" s="513"/>
      <c r="CX95" s="513"/>
      <c r="CY95" s="513"/>
      <c r="CZ95" s="513"/>
      <c r="DA95" s="513"/>
      <c r="DB95" s="513"/>
      <c r="DC95" s="513"/>
      <c r="DD95" s="513"/>
      <c r="DH95" s="513"/>
      <c r="DX95" s="513"/>
      <c r="DY95" s="513"/>
      <c r="DZ95" s="513"/>
      <c r="ED95" s="513"/>
      <c r="EE95" s="513"/>
      <c r="ET95" s="514"/>
      <c r="EU95" s="514"/>
      <c r="EV95" s="514"/>
      <c r="EW95" s="512"/>
      <c r="EX95" s="512"/>
      <c r="EY95" s="512"/>
      <c r="EZ95" s="512"/>
      <c r="FA95" s="512"/>
      <c r="FB95" s="512"/>
      <c r="FC95" s="512"/>
      <c r="FD95" s="512"/>
      <c r="FE95" s="512"/>
      <c r="FF95" s="512"/>
      <c r="FG95" s="512"/>
      <c r="FH95" s="512"/>
      <c r="FI95" s="512"/>
      <c r="FJ95" s="512"/>
      <c r="FK95" s="512"/>
      <c r="FL95" s="512"/>
      <c r="FM95" s="512"/>
      <c r="FO95" s="512"/>
      <c r="FQ95" s="512"/>
      <c r="FR95" s="512"/>
      <c r="FS95" s="512"/>
      <c r="FU95" s="512"/>
      <c r="FV95" s="512"/>
      <c r="FW95" s="512"/>
      <c r="FX95" s="512"/>
      <c r="FY95" s="512"/>
      <c r="FZ95" s="512"/>
      <c r="GB95" s="512"/>
      <c r="GE95" s="512"/>
    </row>
    <row r="96" spans="1:187" s="39" customFormat="1" ht="16" thickBot="1" x14ac:dyDescent="0.4">
      <c r="A96" s="548"/>
      <c r="B96" s="221"/>
      <c r="C96" s="546"/>
      <c r="D96" s="546"/>
      <c r="E96" s="547"/>
      <c r="F96" s="221"/>
      <c r="K96" s="146"/>
      <c r="L96" s="146"/>
      <c r="M96" s="146"/>
      <c r="N96" s="146"/>
      <c r="O96" s="146"/>
      <c r="P96" s="146"/>
      <c r="Q96" s="146"/>
      <c r="R96" s="146"/>
      <c r="S96" s="146"/>
      <c r="T96" s="146"/>
      <c r="U96" s="146"/>
      <c r="V96" s="146"/>
      <c r="W96" s="146"/>
      <c r="X96" s="146"/>
      <c r="Y96" s="146"/>
      <c r="Z96" s="146"/>
      <c r="AA96" s="146"/>
      <c r="AB96" s="146"/>
      <c r="AC96" s="146"/>
      <c r="AD96" s="146"/>
      <c r="AE96" s="508"/>
      <c r="AF96" s="508"/>
      <c r="AG96" s="508"/>
      <c r="AH96" s="508"/>
      <c r="AI96" s="508"/>
      <c r="AJ96" s="508"/>
      <c r="AK96" s="508"/>
      <c r="AL96" s="508"/>
      <c r="AM96" s="508"/>
      <c r="AN96" s="508"/>
      <c r="AO96" s="508"/>
      <c r="AP96" s="508"/>
      <c r="AQ96" s="146"/>
      <c r="AR96" s="509"/>
      <c r="AS96" s="509"/>
      <c r="AT96" s="146"/>
      <c r="AU96" s="509"/>
      <c r="AV96" s="509"/>
      <c r="AW96" s="146"/>
      <c r="AX96" s="509"/>
      <c r="AY96" s="509"/>
      <c r="AZ96" s="146"/>
      <c r="BA96" s="509"/>
      <c r="BB96" s="509"/>
      <c r="BC96" s="146"/>
      <c r="BD96" s="509"/>
      <c r="BE96" s="509"/>
      <c r="BF96" s="146"/>
      <c r="BG96" s="509"/>
      <c r="BH96" s="509"/>
      <c r="BI96" s="146"/>
      <c r="BJ96" s="509"/>
      <c r="BK96" s="509"/>
      <c r="BL96" s="146"/>
      <c r="BM96" s="509"/>
      <c r="BN96" s="509"/>
      <c r="BO96" s="509"/>
      <c r="BP96" s="509"/>
      <c r="BQ96" s="509"/>
      <c r="BR96" s="509"/>
      <c r="BS96" s="509"/>
      <c r="BT96" s="509"/>
      <c r="BU96" s="509"/>
      <c r="BV96" s="509"/>
      <c r="BW96" s="509"/>
      <c r="BX96" s="146"/>
      <c r="BY96" s="509"/>
      <c r="BZ96" s="509"/>
      <c r="CA96" s="512"/>
      <c r="CI96" s="513"/>
      <c r="CK96" s="513"/>
      <c r="CL96" s="513"/>
      <c r="CN96" s="513"/>
      <c r="CO96" s="513"/>
      <c r="CP96" s="513"/>
      <c r="CT96" s="513"/>
      <c r="CU96" s="513"/>
      <c r="CV96" s="513"/>
      <c r="CW96" s="513"/>
      <c r="CX96" s="513"/>
      <c r="CY96" s="513"/>
      <c r="CZ96" s="513"/>
      <c r="DA96" s="513"/>
      <c r="DB96" s="513"/>
      <c r="DC96" s="513"/>
      <c r="DD96" s="513"/>
      <c r="DH96" s="513"/>
      <c r="DX96" s="513"/>
      <c r="DY96" s="513"/>
      <c r="DZ96" s="513"/>
      <c r="ED96" s="513"/>
      <c r="EE96" s="513"/>
      <c r="ET96" s="514"/>
      <c r="EU96" s="514"/>
      <c r="EV96" s="514"/>
      <c r="EW96" s="512"/>
      <c r="EX96" s="512"/>
      <c r="EY96" s="512"/>
      <c r="EZ96" s="512"/>
      <c r="FA96" s="512"/>
      <c r="FB96" s="512"/>
      <c r="FC96" s="512"/>
      <c r="FD96" s="512"/>
      <c r="FE96" s="512"/>
      <c r="FF96" s="512"/>
      <c r="FG96" s="512"/>
      <c r="FH96" s="512"/>
      <c r="FI96" s="512"/>
      <c r="FJ96" s="512"/>
      <c r="FK96" s="512"/>
      <c r="FL96" s="512"/>
      <c r="FM96" s="512"/>
      <c r="FO96" s="512"/>
      <c r="FQ96" s="512"/>
      <c r="FR96" s="512"/>
      <c r="FS96" s="512"/>
      <c r="FU96" s="512"/>
      <c r="FV96" s="512"/>
      <c r="FW96" s="512"/>
      <c r="FX96" s="512"/>
      <c r="FY96" s="512"/>
      <c r="FZ96" s="512"/>
      <c r="GB96" s="512"/>
      <c r="GE96" s="512"/>
    </row>
    <row r="97" spans="1:256" s="39" customFormat="1" ht="16" thickBot="1" x14ac:dyDescent="0.4">
      <c r="B97" s="512"/>
      <c r="C97" s="1130" t="s">
        <v>91</v>
      </c>
      <c r="D97" s="1131"/>
      <c r="E97" s="1132"/>
      <c r="F97" s="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508"/>
      <c r="AF97" s="508"/>
      <c r="AG97" s="508"/>
      <c r="AH97" s="508"/>
      <c r="AI97" s="508"/>
      <c r="AJ97" s="508"/>
      <c r="AK97" s="508"/>
      <c r="AL97" s="508"/>
      <c r="AM97" s="508"/>
      <c r="AN97" s="508"/>
      <c r="AO97" s="508"/>
      <c r="AP97" s="508"/>
      <c r="AQ97" s="146"/>
      <c r="AR97" s="509"/>
      <c r="AS97" s="509"/>
      <c r="AT97" s="146"/>
      <c r="AU97" s="509"/>
      <c r="AV97" s="509"/>
      <c r="AW97" s="146"/>
      <c r="AX97" s="509"/>
      <c r="AY97" s="509"/>
      <c r="AZ97" s="146"/>
      <c r="BA97" s="509"/>
      <c r="BB97" s="509"/>
      <c r="BC97" s="146"/>
      <c r="BD97" s="509"/>
      <c r="BE97" s="509"/>
      <c r="BF97" s="146"/>
      <c r="BG97" s="509"/>
      <c r="BH97" s="509"/>
      <c r="BI97" s="146"/>
      <c r="BJ97" s="509"/>
      <c r="BK97" s="509"/>
      <c r="BL97" s="146"/>
      <c r="BM97" s="509"/>
      <c r="BN97" s="509"/>
      <c r="BO97" s="509"/>
      <c r="BP97" s="509"/>
      <c r="BQ97" s="509"/>
      <c r="BR97" s="509"/>
      <c r="BS97" s="509"/>
      <c r="BT97" s="509"/>
      <c r="BU97" s="509"/>
      <c r="BV97" s="509"/>
      <c r="BW97" s="509"/>
      <c r="BX97" s="146"/>
      <c r="BY97" s="509"/>
      <c r="BZ97" s="509"/>
      <c r="CA97" s="512"/>
      <c r="CI97" s="513"/>
      <c r="CK97" s="513"/>
      <c r="CL97" s="513"/>
      <c r="CN97" s="513"/>
      <c r="CO97" s="513"/>
      <c r="CP97" s="513"/>
      <c r="CT97" s="513"/>
      <c r="CU97" s="513"/>
      <c r="CV97" s="513"/>
      <c r="CW97" s="513"/>
      <c r="CX97" s="513"/>
      <c r="CY97" s="513"/>
      <c r="CZ97" s="513"/>
      <c r="DA97" s="513"/>
      <c r="DB97" s="513"/>
      <c r="DC97" s="513"/>
      <c r="DD97" s="513"/>
      <c r="DH97" s="513"/>
      <c r="DX97" s="513"/>
      <c r="DY97" s="513"/>
      <c r="DZ97" s="513"/>
      <c r="ED97" s="513"/>
      <c r="EE97" s="513"/>
      <c r="ET97" s="514"/>
      <c r="EU97" s="514"/>
      <c r="EV97" s="514"/>
      <c r="EW97" s="512"/>
      <c r="EX97" s="512"/>
      <c r="EY97" s="512"/>
      <c r="EZ97" s="512"/>
      <c r="FA97" s="512"/>
      <c r="FB97" s="512"/>
      <c r="FC97" s="512"/>
      <c r="FD97" s="512"/>
      <c r="FE97" s="512"/>
      <c r="FF97" s="512"/>
      <c r="FG97" s="512"/>
      <c r="FH97" s="512"/>
      <c r="FI97" s="512"/>
      <c r="FJ97" s="512"/>
      <c r="FK97" s="512"/>
      <c r="FL97" s="512"/>
      <c r="FM97" s="512"/>
      <c r="FO97" s="512"/>
      <c r="FQ97" s="512"/>
      <c r="FR97" s="512"/>
      <c r="FS97" s="512"/>
      <c r="FU97" s="512"/>
      <c r="FV97" s="512"/>
      <c r="FW97" s="512"/>
      <c r="FX97" s="512"/>
      <c r="FY97" s="512"/>
      <c r="FZ97" s="512"/>
      <c r="GB97" s="512"/>
      <c r="GE97" s="512"/>
    </row>
    <row r="98" spans="1:256" s="39" customFormat="1" ht="15.5" x14ac:dyDescent="0.35">
      <c r="A98" s="46"/>
      <c r="C98" s="1133" t="s">
        <v>468</v>
      </c>
      <c r="D98" s="1134"/>
      <c r="E98" s="1135"/>
      <c r="F98" s="779"/>
      <c r="AS98" s="509"/>
      <c r="AT98" s="146"/>
      <c r="AU98" s="509"/>
      <c r="AV98" s="509"/>
      <c r="AW98" s="146"/>
      <c r="AX98" s="509"/>
      <c r="AY98" s="509"/>
      <c r="AZ98" s="146"/>
      <c r="BA98" s="509"/>
      <c r="BB98" s="509"/>
      <c r="BC98" s="146"/>
      <c r="BD98" s="509"/>
      <c r="BE98" s="509"/>
      <c r="BF98" s="146"/>
      <c r="BG98" s="509"/>
      <c r="BH98" s="509"/>
      <c r="BI98" s="146"/>
      <c r="BJ98" s="509"/>
      <c r="BK98" s="509"/>
      <c r="BL98" s="146"/>
      <c r="BM98" s="509"/>
      <c r="BN98" s="509"/>
      <c r="BO98" s="509"/>
      <c r="BP98" s="509"/>
      <c r="BQ98" s="509"/>
      <c r="BR98" s="509"/>
      <c r="BS98" s="509"/>
      <c r="BT98" s="509"/>
      <c r="BU98" s="509"/>
      <c r="BV98" s="509"/>
      <c r="BW98" s="509"/>
      <c r="BX98" s="146"/>
      <c r="BY98" s="509"/>
      <c r="BZ98" s="509"/>
      <c r="CA98" s="512"/>
      <c r="CI98" s="513"/>
      <c r="CK98" s="513"/>
      <c r="CL98" s="513"/>
      <c r="CN98" s="513"/>
      <c r="CO98" s="513"/>
      <c r="CP98" s="513"/>
      <c r="CT98" s="513"/>
      <c r="CU98" s="513"/>
      <c r="CV98" s="513"/>
      <c r="CW98" s="513"/>
      <c r="CX98" s="513"/>
      <c r="CY98" s="513"/>
      <c r="CZ98" s="513"/>
      <c r="DA98" s="513"/>
      <c r="DB98" s="513"/>
      <c r="DC98" s="513"/>
      <c r="DD98" s="513"/>
      <c r="DH98" s="513"/>
      <c r="DX98" s="513"/>
      <c r="DY98" s="513"/>
      <c r="DZ98" s="513"/>
      <c r="ED98" s="513"/>
      <c r="EE98" s="513"/>
      <c r="ET98" s="514"/>
      <c r="EU98" s="514"/>
      <c r="EV98" s="514"/>
      <c r="EW98" s="512"/>
      <c r="EX98" s="512"/>
      <c r="EY98" s="512"/>
      <c r="EZ98" s="512"/>
      <c r="FA98" s="512"/>
      <c r="FB98" s="512"/>
      <c r="FC98" s="512"/>
      <c r="FD98" s="512"/>
      <c r="FE98" s="512"/>
      <c r="FF98" s="512"/>
      <c r="FG98" s="512"/>
      <c r="FH98" s="512"/>
      <c r="FI98" s="512"/>
      <c r="FJ98" s="512"/>
      <c r="FK98" s="512"/>
      <c r="FL98" s="512"/>
      <c r="FM98" s="512"/>
      <c r="FO98" s="512"/>
      <c r="FQ98" s="512"/>
      <c r="FR98" s="512"/>
      <c r="FS98" s="512"/>
      <c r="FU98" s="512"/>
      <c r="FV98" s="512"/>
      <c r="FW98" s="512"/>
      <c r="FX98" s="512"/>
      <c r="FY98" s="512"/>
      <c r="FZ98" s="512"/>
      <c r="GB98" s="512"/>
      <c r="GE98" s="512"/>
    </row>
    <row r="99" spans="1:256" s="134" customFormat="1" ht="31.5" thickBot="1" x14ac:dyDescent="0.4">
      <c r="A99" s="515"/>
      <c r="C99" s="676" t="s">
        <v>483</v>
      </c>
      <c r="D99" s="519" t="s">
        <v>484</v>
      </c>
      <c r="E99" s="677" t="s">
        <v>485</v>
      </c>
      <c r="F99" s="674" t="s">
        <v>486</v>
      </c>
      <c r="G99" s="521" t="s">
        <v>487</v>
      </c>
      <c r="H99" s="521" t="s">
        <v>488</v>
      </c>
      <c r="I99" s="521" t="s">
        <v>489</v>
      </c>
      <c r="J99" s="521" t="s">
        <v>490</v>
      </c>
      <c r="K99" s="519" t="s">
        <v>491</v>
      </c>
      <c r="L99" s="522" t="s">
        <v>492</v>
      </c>
      <c r="AS99" s="523"/>
      <c r="AT99" s="524"/>
      <c r="AU99" s="523"/>
      <c r="AV99" s="523"/>
      <c r="AW99" s="524"/>
      <c r="AX99" s="523"/>
      <c r="AY99" s="523"/>
      <c r="AZ99" s="524"/>
      <c r="BA99" s="523"/>
      <c r="BB99" s="523"/>
      <c r="BC99" s="524"/>
      <c r="BD99" s="523"/>
      <c r="BE99" s="523"/>
      <c r="BF99" s="524"/>
      <c r="BG99" s="523"/>
      <c r="BH99" s="523"/>
      <c r="BI99" s="524"/>
      <c r="BJ99" s="523"/>
      <c r="BK99" s="523"/>
      <c r="BL99" s="524"/>
      <c r="BM99" s="523"/>
      <c r="BN99" s="523"/>
      <c r="BO99" s="523"/>
      <c r="BP99" s="523"/>
      <c r="BQ99" s="523"/>
      <c r="BR99" s="523"/>
      <c r="BS99" s="523"/>
      <c r="BT99" s="523"/>
      <c r="BU99" s="523"/>
      <c r="BV99" s="523"/>
      <c r="BW99" s="523"/>
      <c r="BX99" s="524"/>
      <c r="BY99" s="523"/>
      <c r="BZ99" s="523"/>
      <c r="CA99" s="525"/>
      <c r="CI99" s="526"/>
      <c r="CK99" s="526"/>
      <c r="CL99" s="526"/>
      <c r="CN99" s="526"/>
      <c r="CO99" s="526"/>
      <c r="CP99" s="526"/>
      <c r="CT99" s="526"/>
      <c r="CU99" s="526"/>
      <c r="CV99" s="526"/>
      <c r="CW99" s="526"/>
      <c r="CX99" s="526"/>
      <c r="CY99" s="526"/>
      <c r="CZ99" s="526"/>
      <c r="DA99" s="526"/>
      <c r="DB99" s="526"/>
      <c r="DC99" s="526"/>
      <c r="DD99" s="526"/>
      <c r="DH99" s="526"/>
      <c r="DX99" s="526"/>
      <c r="DY99" s="526"/>
      <c r="DZ99" s="526"/>
      <c r="ED99" s="526"/>
      <c r="EE99" s="526"/>
      <c r="ET99" s="527"/>
      <c r="EU99" s="527"/>
      <c r="EV99" s="527"/>
      <c r="EW99" s="525"/>
      <c r="EX99" s="525"/>
      <c r="EY99" s="525"/>
      <c r="EZ99" s="525"/>
      <c r="FA99" s="525"/>
      <c r="FB99" s="525"/>
      <c r="FC99" s="525"/>
      <c r="FD99" s="525"/>
      <c r="FE99" s="525"/>
      <c r="FF99" s="525"/>
      <c r="FG99" s="525"/>
      <c r="FH99" s="525"/>
      <c r="FI99" s="525"/>
      <c r="FJ99" s="525"/>
      <c r="FK99" s="525"/>
      <c r="FL99" s="525"/>
      <c r="FM99" s="525"/>
      <c r="FO99" s="525"/>
      <c r="FQ99" s="525"/>
      <c r="FR99" s="525"/>
      <c r="FS99" s="525"/>
      <c r="FU99" s="525"/>
      <c r="FV99" s="525"/>
      <c r="FW99" s="525"/>
      <c r="FX99" s="525"/>
      <c r="FY99" s="525"/>
      <c r="FZ99" s="525"/>
      <c r="GB99" s="525"/>
      <c r="GE99" s="525"/>
    </row>
    <row r="100" spans="1:256" s="532" customFormat="1" ht="17.5" x14ac:dyDescent="0.45">
      <c r="A100" s="106" t="s">
        <v>469</v>
      </c>
      <c r="B100" s="336" t="s">
        <v>493</v>
      </c>
      <c r="C100" s="181" t="str">
        <f>IF(AND(B67="",C67=""),"",(B67)*(C67))</f>
        <v/>
      </c>
      <c r="D100" s="169" t="str">
        <f>IF(AND(E67="", F67=""),"",(E67)*(F67))</f>
        <v/>
      </c>
      <c r="E100" s="182" t="str">
        <f>IF(AND(H67="", I67=""),"",(H67)*(I67))</f>
        <v/>
      </c>
      <c r="F100" s="183" t="str">
        <f>IF(AND(K67="", L67=""),"",(K67)*(L67))</f>
        <v/>
      </c>
      <c r="G100" s="169" t="str">
        <f>IF(AND(N67="", O67=""),"",(N67)*(O67))</f>
        <v/>
      </c>
      <c r="H100" s="169" t="str">
        <f>IF(AND(Q67="", R67=""),"",(Q67)*(R67))</f>
        <v/>
      </c>
      <c r="I100" s="169" t="str">
        <f>IF(AND(T67="", U67=""),"",(T67)*(U67))</f>
        <v/>
      </c>
      <c r="J100" s="169" t="str">
        <f>IF(AND(W67="", X67=""),"",(W67)*(X67))</f>
        <v/>
      </c>
      <c r="K100" s="169" t="str">
        <f>IF(AND(Z67="", AA67=""),"",(Z67)*(AA67))</f>
        <v/>
      </c>
      <c r="L100" s="169" t="str">
        <f>IF(AND(AC67="", AD67=""),"",(AC67)*(AD67))</f>
        <v/>
      </c>
      <c r="AS100" s="533"/>
      <c r="AT100" s="534"/>
      <c r="AU100" s="533"/>
      <c r="AV100" s="533"/>
      <c r="AW100" s="534"/>
      <c r="AX100" s="533"/>
      <c r="AY100" s="533"/>
      <c r="AZ100" s="534"/>
      <c r="BA100" s="533"/>
      <c r="BB100" s="533"/>
      <c r="BC100" s="534"/>
      <c r="BD100" s="533"/>
      <c r="BE100" s="533"/>
      <c r="BF100" s="534"/>
      <c r="BG100" s="533"/>
      <c r="BH100" s="533"/>
      <c r="BI100" s="534"/>
      <c r="BJ100" s="533"/>
      <c r="BK100" s="533"/>
      <c r="BL100" s="534"/>
      <c r="BM100" s="533"/>
      <c r="BN100" s="533"/>
      <c r="BO100" s="533"/>
      <c r="BP100" s="533"/>
      <c r="BQ100" s="533"/>
      <c r="BR100" s="533"/>
      <c r="BS100" s="533"/>
      <c r="BT100" s="533"/>
      <c r="BU100" s="533"/>
      <c r="BV100" s="533"/>
      <c r="BW100" s="533"/>
      <c r="BX100" s="534"/>
      <c r="BY100" s="533"/>
      <c r="BZ100" s="533"/>
      <c r="CA100" s="535"/>
      <c r="CI100" s="536"/>
      <c r="CK100" s="536"/>
      <c r="CL100" s="536"/>
      <c r="CN100" s="536"/>
      <c r="CO100" s="536"/>
      <c r="CP100" s="536"/>
      <c r="CT100" s="536"/>
      <c r="CU100" s="536"/>
      <c r="CV100" s="536"/>
      <c r="CW100" s="536"/>
      <c r="CX100" s="536"/>
      <c r="CY100" s="536"/>
      <c r="CZ100" s="536"/>
      <c r="DA100" s="536"/>
      <c r="DB100" s="536"/>
      <c r="DC100" s="536"/>
      <c r="DD100" s="536"/>
      <c r="DH100" s="536"/>
      <c r="DX100" s="536"/>
      <c r="DY100" s="536"/>
      <c r="DZ100" s="536"/>
      <c r="ED100" s="536"/>
      <c r="EE100" s="536"/>
      <c r="ET100" s="537"/>
      <c r="EU100" s="537"/>
      <c r="EV100" s="537"/>
      <c r="EW100" s="535"/>
      <c r="EX100" s="535"/>
      <c r="EY100" s="535"/>
      <c r="EZ100" s="535"/>
      <c r="FA100" s="535"/>
      <c r="FB100" s="535"/>
      <c r="FC100" s="535"/>
      <c r="FD100" s="535"/>
      <c r="FE100" s="535"/>
      <c r="FF100" s="535"/>
      <c r="FG100" s="535"/>
      <c r="FH100" s="535"/>
      <c r="FI100" s="535"/>
      <c r="FJ100" s="535"/>
      <c r="FK100" s="535"/>
      <c r="FL100" s="535"/>
      <c r="FM100" s="535"/>
      <c r="FO100" s="535"/>
      <c r="FQ100" s="535"/>
      <c r="FR100" s="535"/>
      <c r="FS100" s="535"/>
      <c r="FU100" s="535"/>
      <c r="FV100" s="535"/>
      <c r="FW100" s="535"/>
      <c r="FX100" s="535"/>
      <c r="FY100" s="535"/>
      <c r="FZ100" s="535"/>
      <c r="GB100" s="535"/>
      <c r="GE100" s="535"/>
    </row>
    <row r="101" spans="1:256" s="532" customFormat="1" ht="17.5" x14ac:dyDescent="0.45">
      <c r="A101" s="106" t="s">
        <v>471</v>
      </c>
      <c r="B101" s="538" t="s">
        <v>494</v>
      </c>
      <c r="C101" s="184" t="str">
        <f>IF(AND(B67="",C67=""),"",((B67)*(C67))/100)</f>
        <v/>
      </c>
      <c r="D101" s="171" t="str">
        <f>IF(AND(E67="", F67=""),"",((E67)*(F67))/100)</f>
        <v/>
      </c>
      <c r="E101" s="185" t="str">
        <f>IF(AND(H67="", I67=""),"",((H67)*(I67))/100)</f>
        <v/>
      </c>
      <c r="F101" s="186" t="str">
        <f>IF(AND(K67="", L67=""),"",((K67)*(L67))/100)</f>
        <v/>
      </c>
      <c r="G101" s="171" t="str">
        <f>IF(AND(N67="", O67=""),"",((N67)*(O67))/100)</f>
        <v/>
      </c>
      <c r="H101" s="171" t="str">
        <f>IF(AND(Q67="", R67=""),"",((Q67)*(R67))/100)</f>
        <v/>
      </c>
      <c r="I101" s="171" t="str">
        <f>IF(AND(T67="", U67=""),"",((T67)*(U67))/100)</f>
        <v/>
      </c>
      <c r="J101" s="171" t="str">
        <f>IF(AND(W67="", X67=""),"",((W67)*(X67))/100)</f>
        <v/>
      </c>
      <c r="K101" s="171" t="str">
        <f>IF(AND(Z67="", AA67=""),"",((Z67)*(AA67))/100)</f>
        <v/>
      </c>
      <c r="L101" s="171" t="str">
        <f>IF(AND(AC67="", AD67=""),"",((AC67)*(AD67))/100)</f>
        <v/>
      </c>
      <c r="Q101" s="534"/>
      <c r="R101" s="534"/>
      <c r="S101" s="534"/>
      <c r="T101" s="534"/>
      <c r="V101" s="534"/>
      <c r="W101" s="534"/>
      <c r="X101" s="534"/>
      <c r="Y101" s="534"/>
      <c r="Z101" s="534"/>
      <c r="AA101" s="534"/>
      <c r="AB101" s="534"/>
      <c r="AC101" s="534"/>
      <c r="AD101" s="534"/>
      <c r="AO101" s="534"/>
      <c r="AP101" s="534"/>
      <c r="AQ101" s="534"/>
      <c r="AR101" s="534"/>
      <c r="AS101" s="533"/>
      <c r="AT101" s="534"/>
      <c r="AU101" s="533"/>
      <c r="AV101" s="533"/>
      <c r="AW101" s="534"/>
      <c r="AX101" s="533"/>
      <c r="AY101" s="533"/>
      <c r="AZ101" s="534"/>
      <c r="BA101" s="533"/>
      <c r="BB101" s="533"/>
      <c r="BC101" s="534"/>
      <c r="BD101" s="533"/>
      <c r="BE101" s="533"/>
      <c r="BF101" s="534"/>
      <c r="BG101" s="533"/>
      <c r="BH101" s="533"/>
      <c r="BI101" s="534"/>
      <c r="BJ101" s="533"/>
      <c r="BK101" s="533"/>
      <c r="BL101" s="534"/>
      <c r="BM101" s="533"/>
      <c r="BN101" s="533"/>
      <c r="BO101" s="533"/>
      <c r="BP101" s="533"/>
      <c r="BQ101" s="533"/>
      <c r="BR101" s="533"/>
      <c r="BS101" s="533"/>
      <c r="BT101" s="533"/>
      <c r="BU101" s="533"/>
      <c r="BV101" s="533"/>
      <c r="BW101" s="533"/>
      <c r="BX101" s="534"/>
      <c r="BY101" s="533"/>
      <c r="BZ101" s="533"/>
      <c r="CA101" s="535"/>
      <c r="CI101" s="536"/>
      <c r="CK101" s="536"/>
      <c r="CL101" s="536"/>
      <c r="CN101" s="536"/>
      <c r="CO101" s="536"/>
      <c r="CP101" s="536"/>
      <c r="CT101" s="536"/>
      <c r="CU101" s="536"/>
      <c r="CV101" s="536"/>
      <c r="CW101" s="536"/>
      <c r="CX101" s="536"/>
      <c r="CY101" s="536"/>
      <c r="CZ101" s="536"/>
      <c r="DA101" s="536"/>
      <c r="DB101" s="536"/>
      <c r="DC101" s="536"/>
      <c r="DD101" s="536"/>
      <c r="DH101" s="536"/>
      <c r="DX101" s="536"/>
      <c r="DY101" s="536"/>
      <c r="DZ101" s="536"/>
      <c r="ED101" s="536"/>
      <c r="EE101" s="536"/>
      <c r="ET101" s="537"/>
      <c r="EU101" s="537"/>
      <c r="EV101" s="537"/>
      <c r="EW101" s="535"/>
      <c r="EX101" s="535"/>
      <c r="EY101" s="535"/>
      <c r="EZ101" s="535"/>
      <c r="FA101" s="535"/>
      <c r="FB101" s="535"/>
      <c r="FC101" s="535"/>
      <c r="FD101" s="535"/>
      <c r="FE101" s="535"/>
      <c r="FF101" s="535"/>
      <c r="FG101" s="535"/>
      <c r="FH101" s="535"/>
      <c r="FI101" s="535"/>
      <c r="FJ101" s="535"/>
      <c r="FK101" s="535"/>
      <c r="FL101" s="535"/>
      <c r="FM101" s="535"/>
      <c r="FO101" s="535"/>
      <c r="FQ101" s="535"/>
      <c r="FR101" s="535"/>
      <c r="FS101" s="535"/>
      <c r="FU101" s="535"/>
      <c r="FV101" s="535"/>
      <c r="FW101" s="535"/>
      <c r="FX101" s="535"/>
      <c r="FY101" s="535"/>
      <c r="FZ101" s="535"/>
      <c r="GB101" s="535"/>
      <c r="GE101" s="535"/>
    </row>
    <row r="102" spans="1:256" s="532" customFormat="1" ht="18" thickBot="1" x14ac:dyDescent="0.5">
      <c r="A102" s="541" t="s">
        <v>473</v>
      </c>
      <c r="B102" s="542" t="s">
        <v>495</v>
      </c>
      <c r="C102" s="187" t="str">
        <f>IF(AND(B67="",C67="",D67=""),"",(((B67)*(C67))/100)*D67)</f>
        <v/>
      </c>
      <c r="D102" s="174" t="str">
        <f>IF(AND(E67="", F67="",G67=""),"",(((E67)*(F67))/100)*G67)</f>
        <v/>
      </c>
      <c r="E102" s="188" t="str">
        <f>IF(AND(H67="", I67="",J67=""),"",(((H67)*(I67))/100)*J67)</f>
        <v/>
      </c>
      <c r="F102" s="189" t="str">
        <f>IF(AND(K67="", L67="",M67=""),"",(((K67)*(L67))/100)*M67)</f>
        <v/>
      </c>
      <c r="G102" s="174" t="str">
        <f>IF(AND(N67="", O67="",P67=""),"",(((N67)*(O67))/100)*P67)</f>
        <v/>
      </c>
      <c r="H102" s="174" t="str">
        <f>IF(AND(Q67="", R67="",S67=""),"",(((Q67)*(R67))/100)*S67)</f>
        <v/>
      </c>
      <c r="I102" s="174" t="str">
        <f>IF(AND(T67="", U67="",V67=""),"",(((T67)*(U67))/100)*V67)</f>
        <v/>
      </c>
      <c r="J102" s="174" t="str">
        <f>IF(AND(W67="", X67="",Y67=""),"",(((W67)*(X67))/100)*Y67)</f>
        <v/>
      </c>
      <c r="K102" s="174" t="str">
        <f>IF(AND(Z67="", AA67="",AB67=""),"",(((Z67)*(AA67))/100)*AB67)</f>
        <v/>
      </c>
      <c r="L102" s="174" t="str">
        <f>IF(AND(AC67="", AD67="",AE67=""),"",(((AC67)*(AD67))/100)*AE67)</f>
        <v/>
      </c>
      <c r="Q102" s="534"/>
      <c r="R102" s="534"/>
      <c r="S102" s="534"/>
      <c r="T102" s="534"/>
      <c r="U102" s="534"/>
      <c r="V102" s="534"/>
      <c r="W102" s="534"/>
      <c r="X102" s="534"/>
      <c r="Y102" s="534"/>
      <c r="Z102" s="534"/>
      <c r="AA102" s="534"/>
      <c r="AB102" s="534"/>
      <c r="AC102" s="534"/>
      <c r="AD102" s="534"/>
      <c r="AE102" s="544"/>
      <c r="AF102" s="544"/>
      <c r="AG102" s="544"/>
      <c r="AH102" s="544"/>
      <c r="AI102" s="544"/>
      <c r="AJ102" s="544"/>
      <c r="AK102" s="544"/>
      <c r="AL102" s="544"/>
      <c r="AM102" s="544"/>
      <c r="AN102" s="544"/>
      <c r="AO102" s="544"/>
      <c r="AP102" s="544"/>
      <c r="AQ102" s="534"/>
      <c r="AR102" s="533"/>
      <c r="AS102" s="533"/>
      <c r="AT102" s="534"/>
      <c r="AU102" s="533"/>
      <c r="AV102" s="533"/>
      <c r="AW102" s="534"/>
      <c r="AX102" s="533"/>
      <c r="AY102" s="533"/>
      <c r="AZ102" s="534"/>
      <c r="BA102" s="533"/>
      <c r="BB102" s="533"/>
      <c r="BC102" s="534"/>
      <c r="BD102" s="533"/>
      <c r="BE102" s="533"/>
      <c r="BF102" s="534"/>
      <c r="BG102" s="533"/>
      <c r="BH102" s="533"/>
      <c r="BI102" s="534"/>
      <c r="BJ102" s="533"/>
      <c r="BK102" s="533"/>
      <c r="BL102" s="534"/>
      <c r="BM102" s="533"/>
      <c r="BN102" s="533"/>
      <c r="BO102" s="533"/>
      <c r="BP102" s="533"/>
      <c r="BQ102" s="533"/>
      <c r="BR102" s="533"/>
      <c r="BS102" s="533"/>
      <c r="BT102" s="533"/>
      <c r="BU102" s="533"/>
      <c r="BV102" s="533"/>
      <c r="BW102" s="533"/>
      <c r="BX102" s="534"/>
      <c r="BY102" s="533"/>
      <c r="BZ102" s="533"/>
      <c r="CA102" s="535"/>
      <c r="CI102" s="536"/>
      <c r="CK102" s="536"/>
      <c r="CL102" s="536"/>
      <c r="CN102" s="536"/>
      <c r="CO102" s="536"/>
      <c r="CP102" s="536"/>
      <c r="CT102" s="536"/>
      <c r="CU102" s="536"/>
      <c r="CV102" s="536"/>
      <c r="CW102" s="536"/>
      <c r="CX102" s="536"/>
      <c r="CY102" s="536"/>
      <c r="CZ102" s="536"/>
      <c r="DA102" s="536"/>
      <c r="DB102" s="536"/>
      <c r="DC102" s="536"/>
      <c r="DD102" s="536"/>
      <c r="DH102" s="536"/>
      <c r="DX102" s="536"/>
      <c r="DY102" s="536"/>
      <c r="DZ102" s="536"/>
      <c r="ED102" s="536"/>
      <c r="EE102" s="536"/>
      <c r="ET102" s="537"/>
      <c r="EU102" s="537"/>
      <c r="EV102" s="537"/>
      <c r="EW102" s="535"/>
      <c r="EX102" s="535"/>
      <c r="EY102" s="535"/>
      <c r="EZ102" s="535"/>
      <c r="FA102" s="535"/>
      <c r="FB102" s="535"/>
      <c r="FC102" s="535"/>
      <c r="FD102" s="535"/>
      <c r="FE102" s="535"/>
      <c r="FF102" s="535"/>
      <c r="FG102" s="535"/>
      <c r="FH102" s="535"/>
      <c r="FI102" s="535"/>
      <c r="FJ102" s="535"/>
      <c r="FK102" s="535"/>
      <c r="FL102" s="535"/>
      <c r="FM102" s="535"/>
      <c r="FO102" s="535"/>
      <c r="FQ102" s="535"/>
      <c r="FR102" s="535"/>
      <c r="FS102" s="535"/>
      <c r="FU102" s="535"/>
      <c r="FV102" s="535"/>
      <c r="FW102" s="535"/>
      <c r="FX102" s="535"/>
      <c r="FY102" s="535"/>
      <c r="FZ102" s="535"/>
      <c r="GB102" s="535"/>
      <c r="GE102" s="535"/>
    </row>
    <row r="103" spans="1:256" s="39" customFormat="1" ht="18" thickBot="1" x14ac:dyDescent="0.5">
      <c r="A103" s="404" t="s">
        <v>475</v>
      </c>
      <c r="B103" s="542" t="s">
        <v>496</v>
      </c>
      <c r="C103" s="180" t="str">
        <f>IF(AND($C102="",$D102="",$E102="",$F102="",$G102="",$H102="",$I102="",$J102="",$K102="",$L102=""),"",IF($C102="",0,$C102)+IF($D102="",0,$D102)+IF($E102="",0,$E102)+IF($F102="",0,$F102)+IF($G102="",0,$G102)+IF($H102="",0,$H102)+IF($I102="",0,$I102)+IF($J102="",0,$J102)+IF($K102="",0,$K102)+IF($L102="",0,$L102))</f>
        <v/>
      </c>
      <c r="D103" s="196"/>
      <c r="E103" s="197"/>
      <c r="F103" s="507"/>
      <c r="K103" s="146"/>
      <c r="L103" s="146"/>
      <c r="M103" s="146"/>
      <c r="N103" s="146"/>
      <c r="O103" s="146"/>
      <c r="P103" s="146"/>
      <c r="Q103" s="146"/>
      <c r="R103" s="146"/>
      <c r="S103" s="146"/>
      <c r="T103" s="146"/>
      <c r="U103" s="146"/>
      <c r="V103" s="146"/>
      <c r="W103" s="146"/>
      <c r="X103" s="146"/>
      <c r="Y103" s="146"/>
      <c r="Z103" s="146"/>
      <c r="AA103" s="146"/>
      <c r="AB103" s="146"/>
      <c r="AC103" s="146"/>
      <c r="AD103" s="146"/>
      <c r="AE103" s="508"/>
      <c r="AF103" s="508"/>
      <c r="AG103" s="508"/>
      <c r="AH103" s="508"/>
      <c r="AI103" s="508"/>
      <c r="AJ103" s="508"/>
      <c r="AK103" s="508"/>
      <c r="AL103" s="508"/>
      <c r="AM103" s="508"/>
      <c r="AN103" s="508"/>
      <c r="AO103" s="508"/>
      <c r="AP103" s="508"/>
      <c r="AQ103" s="146"/>
      <c r="AR103" s="509"/>
      <c r="AS103" s="509"/>
      <c r="AT103" s="146"/>
      <c r="AU103" s="509"/>
      <c r="AV103" s="509"/>
      <c r="AW103" s="146"/>
      <c r="AX103" s="509"/>
      <c r="AY103" s="509"/>
      <c r="AZ103" s="146"/>
      <c r="BA103" s="509"/>
      <c r="BB103" s="509"/>
      <c r="BC103" s="146"/>
      <c r="BD103" s="509"/>
      <c r="BE103" s="509"/>
      <c r="BF103" s="146"/>
      <c r="BG103" s="509"/>
      <c r="BH103" s="509"/>
      <c r="BI103" s="146"/>
      <c r="BJ103" s="509"/>
      <c r="BK103" s="509"/>
      <c r="BL103" s="146"/>
      <c r="BM103" s="509"/>
      <c r="BN103" s="509"/>
      <c r="BO103" s="509"/>
      <c r="BP103" s="509"/>
      <c r="BQ103" s="509"/>
      <c r="BR103" s="509"/>
      <c r="BS103" s="509"/>
      <c r="BT103" s="509"/>
      <c r="BU103" s="509"/>
      <c r="BV103" s="509"/>
      <c r="BW103" s="509"/>
      <c r="BX103" s="146"/>
      <c r="BY103" s="509"/>
      <c r="BZ103" s="509"/>
      <c r="CA103" s="512"/>
      <c r="CI103" s="513"/>
      <c r="CK103" s="513"/>
      <c r="CL103" s="513"/>
      <c r="CN103" s="513"/>
      <c r="CO103" s="513"/>
      <c r="CP103" s="513"/>
      <c r="CT103" s="513"/>
      <c r="CU103" s="513"/>
      <c r="CV103" s="513"/>
      <c r="CW103" s="513"/>
      <c r="CX103" s="513"/>
      <c r="CY103" s="513"/>
      <c r="CZ103" s="513"/>
      <c r="DA103" s="513"/>
      <c r="DB103" s="513"/>
      <c r="DC103" s="513"/>
      <c r="DD103" s="513"/>
      <c r="DH103" s="513"/>
      <c r="DX103" s="513"/>
      <c r="DY103" s="513"/>
      <c r="DZ103" s="513"/>
      <c r="ED103" s="513"/>
      <c r="EE103" s="513"/>
      <c r="ET103" s="514"/>
      <c r="EU103" s="514"/>
      <c r="EV103" s="514"/>
      <c r="EW103" s="512"/>
      <c r="EX103" s="512"/>
      <c r="EY103" s="512"/>
      <c r="EZ103" s="512"/>
      <c r="FA103" s="512"/>
      <c r="FB103" s="512"/>
      <c r="FC103" s="512"/>
      <c r="FD103" s="512"/>
      <c r="FE103" s="512"/>
      <c r="FF103" s="512"/>
      <c r="FG103" s="512"/>
      <c r="FH103" s="512"/>
      <c r="FI103" s="512"/>
      <c r="FJ103" s="512"/>
      <c r="FK103" s="512"/>
      <c r="FL103" s="512"/>
      <c r="FM103" s="512"/>
      <c r="FO103" s="512"/>
      <c r="FQ103" s="512"/>
      <c r="FR103" s="512"/>
      <c r="FS103" s="512"/>
      <c r="FU103" s="512"/>
      <c r="FV103" s="512"/>
      <c r="FW103" s="512"/>
      <c r="FX103" s="512"/>
      <c r="FY103" s="512"/>
      <c r="FZ103" s="512"/>
      <c r="GB103" s="512"/>
      <c r="GE103" s="512"/>
    </row>
    <row r="104" spans="1:256" s="151" customFormat="1" ht="18" x14ac:dyDescent="0.4">
      <c r="A104" s="671"/>
      <c r="B104" s="338"/>
      <c r="C104" s="672"/>
      <c r="D104" s="672"/>
      <c r="E104" s="673"/>
      <c r="F104" s="338"/>
      <c r="K104" s="666"/>
      <c r="L104" s="666"/>
      <c r="M104" s="666"/>
      <c r="N104" s="666"/>
      <c r="O104" s="666"/>
      <c r="P104" s="666"/>
      <c r="Q104" s="666"/>
      <c r="R104" s="666"/>
      <c r="S104" s="666"/>
      <c r="T104" s="666"/>
      <c r="U104" s="666"/>
      <c r="V104" s="666"/>
      <c r="W104" s="666"/>
      <c r="X104" s="666"/>
      <c r="Y104" s="666"/>
      <c r="Z104" s="666"/>
      <c r="AA104" s="666"/>
      <c r="AB104" s="666"/>
      <c r="AC104" s="666"/>
      <c r="AD104" s="666"/>
      <c r="AE104" s="667"/>
      <c r="AF104" s="667"/>
      <c r="AG104" s="667"/>
      <c r="AH104" s="667"/>
      <c r="AI104" s="667"/>
      <c r="AJ104" s="667"/>
      <c r="AK104" s="667"/>
      <c r="AL104" s="667"/>
      <c r="AM104" s="667"/>
      <c r="AN104" s="667"/>
      <c r="AO104" s="667"/>
      <c r="AP104" s="667"/>
      <c r="AQ104" s="666"/>
      <c r="AR104" s="668"/>
      <c r="AS104" s="668"/>
      <c r="AT104" s="666"/>
      <c r="AU104" s="668"/>
      <c r="AV104" s="668"/>
      <c r="AW104" s="666"/>
      <c r="AX104" s="668"/>
      <c r="AY104" s="668"/>
      <c r="AZ104" s="666"/>
      <c r="BA104" s="668"/>
      <c r="BB104" s="668"/>
      <c r="BC104" s="666"/>
      <c r="BD104" s="668"/>
      <c r="BE104" s="668"/>
      <c r="BF104" s="666"/>
      <c r="BG104" s="668"/>
      <c r="BH104" s="668"/>
      <c r="BI104" s="666"/>
      <c r="BJ104" s="668"/>
      <c r="BK104" s="668"/>
      <c r="BL104" s="666"/>
      <c r="BM104" s="668"/>
      <c r="BN104" s="668"/>
      <c r="BO104" s="668"/>
      <c r="BP104" s="668"/>
      <c r="BQ104" s="668"/>
      <c r="BR104" s="668"/>
      <c r="BS104" s="668"/>
      <c r="BT104" s="668"/>
      <c r="BU104" s="668"/>
      <c r="BV104" s="668"/>
      <c r="BW104" s="668"/>
      <c r="BX104" s="666"/>
      <c r="BY104" s="668"/>
      <c r="BZ104" s="668"/>
      <c r="CA104" s="665"/>
      <c r="CI104" s="669"/>
      <c r="CK104" s="669"/>
      <c r="CL104" s="669"/>
      <c r="CN104" s="669"/>
      <c r="CO104" s="669"/>
      <c r="CP104" s="669"/>
      <c r="CT104" s="669"/>
      <c r="CU104" s="669"/>
      <c r="CV104" s="669"/>
      <c r="CW104" s="669"/>
      <c r="CX104" s="669"/>
      <c r="CY104" s="669"/>
      <c r="CZ104" s="669"/>
      <c r="DA104" s="669"/>
      <c r="DB104" s="669"/>
      <c r="DC104" s="669"/>
      <c r="DD104" s="669"/>
      <c r="DH104" s="669"/>
      <c r="DX104" s="669"/>
      <c r="DY104" s="669"/>
      <c r="DZ104" s="669"/>
      <c r="ED104" s="669"/>
      <c r="EE104" s="669"/>
      <c r="ET104" s="670"/>
      <c r="EU104" s="670"/>
      <c r="EV104" s="670"/>
      <c r="EW104" s="665"/>
      <c r="EX104" s="665"/>
      <c r="EY104" s="665"/>
      <c r="EZ104" s="665"/>
      <c r="FA104" s="665"/>
      <c r="FB104" s="665"/>
      <c r="FC104" s="665"/>
      <c r="FD104" s="665"/>
      <c r="FE104" s="665"/>
      <c r="FF104" s="665"/>
      <c r="FG104" s="665"/>
      <c r="FH104" s="665"/>
      <c r="FI104" s="665"/>
      <c r="FJ104" s="665"/>
      <c r="FK104" s="665"/>
      <c r="FL104" s="665"/>
      <c r="FM104" s="665"/>
      <c r="FO104" s="665"/>
      <c r="FQ104" s="665"/>
      <c r="FR104" s="665"/>
      <c r="FS104" s="665"/>
      <c r="FU104" s="665"/>
      <c r="FV104" s="665"/>
      <c r="FW104" s="665"/>
      <c r="FX104" s="665"/>
      <c r="FY104" s="665"/>
      <c r="FZ104" s="665"/>
      <c r="GB104" s="665"/>
      <c r="GE104" s="665"/>
    </row>
    <row r="105" spans="1:256" s="151" customFormat="1" ht="18" x14ac:dyDescent="0.4">
      <c r="A105" s="548" t="s">
        <v>477</v>
      </c>
      <c r="B105" s="221"/>
      <c r="C105" s="546"/>
      <c r="D105" s="546"/>
      <c r="E105" s="547"/>
      <c r="F105" s="221"/>
      <c r="G105" s="39"/>
      <c r="H105" s="39"/>
      <c r="I105" s="39"/>
      <c r="K105" s="666"/>
      <c r="L105" s="666"/>
      <c r="M105" s="666"/>
      <c r="N105" s="666"/>
      <c r="O105" s="666"/>
      <c r="P105" s="666"/>
      <c r="Q105" s="666"/>
      <c r="R105" s="666"/>
      <c r="S105" s="666"/>
      <c r="T105" s="666"/>
      <c r="U105" s="666"/>
      <c r="V105" s="666"/>
      <c r="W105" s="666"/>
      <c r="X105" s="666"/>
      <c r="Y105" s="666"/>
      <c r="Z105" s="666"/>
      <c r="AA105" s="666"/>
      <c r="AB105" s="666"/>
      <c r="AC105" s="666"/>
      <c r="AD105" s="666"/>
      <c r="AE105" s="667"/>
      <c r="AF105" s="667"/>
      <c r="AG105" s="667"/>
      <c r="AH105" s="667"/>
      <c r="AI105" s="667"/>
      <c r="AJ105" s="667"/>
      <c r="AK105" s="667"/>
      <c r="AL105" s="667"/>
      <c r="AM105" s="667"/>
      <c r="AN105" s="667"/>
      <c r="AO105" s="667"/>
      <c r="AP105" s="667"/>
      <c r="AQ105" s="666"/>
      <c r="AR105" s="668"/>
      <c r="AS105" s="668"/>
      <c r="AT105" s="666"/>
      <c r="AU105" s="668"/>
      <c r="AV105" s="668"/>
      <c r="AW105" s="666"/>
      <c r="AX105" s="668"/>
      <c r="AY105" s="668"/>
      <c r="AZ105" s="666"/>
      <c r="BA105" s="668"/>
      <c r="BB105" s="668"/>
      <c r="BC105" s="666"/>
      <c r="BD105" s="668"/>
      <c r="BE105" s="668"/>
      <c r="BF105" s="666"/>
      <c r="BG105" s="668"/>
      <c r="BH105" s="668"/>
      <c r="BI105" s="666"/>
      <c r="BJ105" s="668"/>
      <c r="BK105" s="668"/>
      <c r="BL105" s="666"/>
      <c r="BM105" s="668"/>
      <c r="BN105" s="668"/>
      <c r="BO105" s="668"/>
      <c r="BP105" s="668"/>
      <c r="BQ105" s="668"/>
      <c r="BR105" s="668"/>
      <c r="BS105" s="668"/>
      <c r="BT105" s="668"/>
      <c r="BU105" s="668"/>
      <c r="BV105" s="668"/>
      <c r="BW105" s="668"/>
      <c r="BX105" s="666"/>
      <c r="BY105" s="668"/>
      <c r="BZ105" s="668"/>
      <c r="CA105" s="665"/>
      <c r="CI105" s="669"/>
      <c r="CK105" s="669"/>
      <c r="CL105" s="669"/>
      <c r="CN105" s="669"/>
      <c r="CO105" s="669"/>
      <c r="CP105" s="669"/>
      <c r="CT105" s="669"/>
      <c r="CU105" s="669"/>
      <c r="CV105" s="669"/>
      <c r="CW105" s="669"/>
      <c r="CX105" s="669"/>
      <c r="CY105" s="669"/>
      <c r="CZ105" s="669"/>
      <c r="DA105" s="669"/>
      <c r="DB105" s="669"/>
      <c r="DC105" s="669"/>
      <c r="DD105" s="669"/>
      <c r="DH105" s="669"/>
      <c r="DX105" s="669"/>
      <c r="DY105" s="669"/>
      <c r="DZ105" s="669"/>
      <c r="ED105" s="669"/>
      <c r="EE105" s="669"/>
      <c r="ET105" s="670"/>
      <c r="EU105" s="670"/>
      <c r="EV105" s="670"/>
      <c r="EW105" s="665"/>
      <c r="EX105" s="665"/>
      <c r="EY105" s="665"/>
      <c r="EZ105" s="665"/>
      <c r="FA105" s="665"/>
      <c r="FB105" s="665"/>
      <c r="FC105" s="665"/>
      <c r="FD105" s="665"/>
      <c r="FE105" s="665"/>
      <c r="FF105" s="665"/>
      <c r="FG105" s="665"/>
      <c r="FH105" s="665"/>
      <c r="FI105" s="665"/>
      <c r="FJ105" s="665"/>
      <c r="FK105" s="665"/>
      <c r="FL105" s="665"/>
      <c r="FM105" s="665"/>
      <c r="FO105" s="665"/>
      <c r="FQ105" s="665"/>
      <c r="FR105" s="665"/>
      <c r="FS105" s="665"/>
      <c r="FU105" s="665"/>
      <c r="FV105" s="665"/>
      <c r="FW105" s="665"/>
      <c r="FX105" s="665"/>
      <c r="FY105" s="665"/>
      <c r="FZ105" s="665"/>
      <c r="GB105" s="665"/>
      <c r="GE105" s="665"/>
    </row>
    <row r="106" spans="1:256" s="151" customFormat="1" ht="108" customHeight="1" x14ac:dyDescent="0.4">
      <c r="A106" s="548"/>
      <c r="B106" s="1140" t="s">
        <v>497</v>
      </c>
      <c r="C106" s="1140"/>
      <c r="D106" s="1140"/>
      <c r="E106" s="1140"/>
      <c r="F106" s="1140"/>
      <c r="G106" s="1140"/>
      <c r="H106" s="1140"/>
      <c r="I106" s="1140"/>
      <c r="K106" s="666"/>
      <c r="L106" s="666"/>
      <c r="M106" s="666"/>
      <c r="N106" s="666"/>
      <c r="O106" s="666"/>
      <c r="P106" s="666"/>
      <c r="Q106" s="666"/>
      <c r="R106" s="666"/>
      <c r="S106" s="666"/>
      <c r="T106" s="666"/>
      <c r="U106" s="666"/>
      <c r="V106" s="666"/>
      <c r="W106" s="666"/>
      <c r="X106" s="666"/>
      <c r="Y106" s="666"/>
      <c r="Z106" s="666"/>
      <c r="AA106" s="666"/>
      <c r="AB106" s="666"/>
      <c r="AC106" s="666"/>
      <c r="AD106" s="666"/>
      <c r="AE106" s="667"/>
      <c r="AF106" s="667"/>
      <c r="AG106" s="667"/>
      <c r="AH106" s="667"/>
      <c r="AI106" s="667"/>
      <c r="AJ106" s="667"/>
      <c r="AK106" s="667"/>
      <c r="AL106" s="667"/>
      <c r="AM106" s="667"/>
      <c r="AN106" s="667"/>
      <c r="AO106" s="667"/>
      <c r="AP106" s="667"/>
      <c r="AQ106" s="666"/>
      <c r="AR106" s="668"/>
      <c r="AS106" s="668"/>
      <c r="AT106" s="666"/>
      <c r="AU106" s="668"/>
      <c r="AV106" s="668"/>
      <c r="AW106" s="666"/>
      <c r="AX106" s="668"/>
      <c r="AY106" s="668"/>
      <c r="AZ106" s="666"/>
      <c r="BA106" s="668"/>
      <c r="BB106" s="668"/>
      <c r="BC106" s="666"/>
      <c r="BD106" s="668"/>
      <c r="BE106" s="668"/>
      <c r="BF106" s="666"/>
      <c r="BG106" s="668"/>
      <c r="BH106" s="668"/>
      <c r="BI106" s="666"/>
      <c r="BJ106" s="668"/>
      <c r="BK106" s="668"/>
      <c r="BL106" s="666"/>
      <c r="BM106" s="668"/>
      <c r="BN106" s="668"/>
      <c r="BO106" s="668"/>
      <c r="BP106" s="668"/>
      <c r="BQ106" s="668"/>
      <c r="BR106" s="668"/>
      <c r="BS106" s="668"/>
      <c r="BT106" s="668"/>
      <c r="BU106" s="668"/>
      <c r="BV106" s="668"/>
      <c r="BW106" s="668"/>
      <c r="BX106" s="666"/>
      <c r="BY106" s="668"/>
      <c r="BZ106" s="668"/>
      <c r="CA106" s="665"/>
      <c r="CI106" s="669"/>
      <c r="CK106" s="669"/>
      <c r="CL106" s="669"/>
      <c r="CN106" s="669"/>
      <c r="CO106" s="669"/>
      <c r="CP106" s="669"/>
      <c r="CT106" s="669"/>
      <c r="CU106" s="669"/>
      <c r="CV106" s="669"/>
      <c r="CW106" s="669"/>
      <c r="CX106" s="669"/>
      <c r="CY106" s="669"/>
      <c r="CZ106" s="669"/>
      <c r="DA106" s="669"/>
      <c r="DB106" s="669"/>
      <c r="DC106" s="669"/>
      <c r="DD106" s="669"/>
      <c r="DH106" s="669"/>
      <c r="DX106" s="669"/>
      <c r="DY106" s="669"/>
      <c r="DZ106" s="669"/>
      <c r="ED106" s="669"/>
      <c r="EE106" s="669"/>
      <c r="ET106" s="670"/>
      <c r="EU106" s="670"/>
      <c r="EV106" s="670"/>
      <c r="EW106" s="665"/>
      <c r="EX106" s="665"/>
      <c r="EY106" s="665"/>
      <c r="EZ106" s="665"/>
      <c r="FA106" s="665"/>
      <c r="FB106" s="665"/>
      <c r="FC106" s="665"/>
      <c r="FD106" s="665"/>
      <c r="FE106" s="665"/>
      <c r="FF106" s="665"/>
      <c r="FG106" s="665"/>
      <c r="FH106" s="665"/>
      <c r="FI106" s="665"/>
      <c r="FJ106" s="665"/>
      <c r="FK106" s="665"/>
      <c r="FL106" s="665"/>
      <c r="FM106" s="665"/>
      <c r="FO106" s="665"/>
      <c r="FQ106" s="665"/>
      <c r="FR106" s="665"/>
      <c r="FS106" s="665"/>
      <c r="FU106" s="665"/>
      <c r="FV106" s="665"/>
      <c r="FW106" s="665"/>
      <c r="FX106" s="665"/>
      <c r="FY106" s="665"/>
      <c r="FZ106" s="665"/>
      <c r="GB106" s="665"/>
      <c r="GE106" s="665"/>
    </row>
    <row r="107" spans="1:256" s="26" customFormat="1" x14ac:dyDescent="0.3">
      <c r="A107" s="67"/>
      <c r="B107" s="107"/>
      <c r="C107" s="152"/>
      <c r="D107" s="152"/>
      <c r="E107" s="153"/>
      <c r="F107" s="107"/>
      <c r="K107" s="28"/>
      <c r="L107" s="28"/>
      <c r="M107" s="28"/>
      <c r="N107" s="28"/>
      <c r="O107" s="28"/>
      <c r="P107" s="28"/>
      <c r="Q107" s="28"/>
      <c r="R107" s="28"/>
      <c r="S107" s="28"/>
      <c r="T107" s="28"/>
      <c r="U107" s="28"/>
      <c r="V107" s="28"/>
      <c r="W107" s="28"/>
      <c r="X107" s="28"/>
      <c r="Y107" s="28"/>
      <c r="Z107" s="28"/>
      <c r="AA107" s="28"/>
      <c r="AB107" s="28"/>
      <c r="AC107" s="28"/>
      <c r="AD107" s="28"/>
      <c r="AE107" s="38"/>
      <c r="AF107" s="38"/>
      <c r="AG107" s="38"/>
      <c r="AH107" s="38"/>
      <c r="AI107" s="38"/>
      <c r="AJ107" s="38"/>
      <c r="AK107" s="38"/>
      <c r="AL107" s="38"/>
      <c r="AM107" s="38"/>
      <c r="AN107" s="38"/>
      <c r="AO107" s="38"/>
      <c r="AP107" s="38"/>
      <c r="AQ107" s="28"/>
      <c r="AR107" s="29"/>
      <c r="AS107" s="29"/>
      <c r="AT107" s="28"/>
      <c r="AU107" s="29"/>
      <c r="AV107" s="29"/>
      <c r="AW107" s="28"/>
      <c r="AX107" s="29"/>
      <c r="AY107" s="29"/>
      <c r="AZ107" s="28"/>
      <c r="BA107" s="29"/>
      <c r="BB107" s="29"/>
      <c r="BC107" s="28"/>
      <c r="BD107" s="29"/>
      <c r="BE107" s="29"/>
      <c r="BF107" s="28"/>
      <c r="BG107" s="29"/>
      <c r="BH107" s="29"/>
      <c r="BI107" s="28"/>
      <c r="BJ107" s="29"/>
      <c r="BK107" s="29"/>
      <c r="BL107" s="28"/>
      <c r="BM107" s="29"/>
      <c r="BN107" s="29"/>
      <c r="BO107" s="29"/>
      <c r="BP107" s="29"/>
      <c r="BQ107" s="29"/>
      <c r="BR107" s="29"/>
      <c r="BS107" s="29"/>
      <c r="BT107" s="29"/>
      <c r="BU107" s="29"/>
      <c r="BV107" s="29"/>
      <c r="BW107" s="29"/>
      <c r="BX107" s="28"/>
      <c r="BY107" s="29"/>
      <c r="BZ107" s="29"/>
      <c r="CA107" s="27"/>
      <c r="CI107" s="36"/>
      <c r="CK107" s="36"/>
      <c r="CL107" s="36"/>
      <c r="CN107" s="36"/>
      <c r="CO107" s="36"/>
      <c r="CP107" s="36"/>
      <c r="CT107" s="36"/>
      <c r="CU107" s="36"/>
      <c r="CV107" s="36"/>
      <c r="CW107" s="36"/>
      <c r="CX107" s="36"/>
      <c r="CY107" s="36"/>
      <c r="CZ107" s="36"/>
      <c r="DA107" s="36"/>
      <c r="DB107" s="36"/>
      <c r="DC107" s="36"/>
      <c r="DD107" s="36"/>
      <c r="DH107" s="36"/>
      <c r="DX107" s="36"/>
      <c r="DY107" s="36"/>
      <c r="DZ107" s="36"/>
      <c r="ED107" s="36"/>
      <c r="EE107" s="36"/>
      <c r="ET107" s="37"/>
      <c r="EU107" s="37"/>
      <c r="EV107" s="37"/>
      <c r="EW107" s="27"/>
      <c r="EX107" s="27"/>
      <c r="EY107" s="27"/>
      <c r="EZ107" s="27"/>
      <c r="FA107" s="27"/>
      <c r="FB107" s="27"/>
      <c r="FC107" s="27"/>
      <c r="FD107" s="27"/>
      <c r="FE107" s="27"/>
      <c r="FF107" s="27"/>
      <c r="FG107" s="27"/>
      <c r="FH107" s="27"/>
      <c r="FI107" s="27"/>
      <c r="FJ107" s="27"/>
      <c r="FK107" s="27"/>
      <c r="FL107" s="27"/>
      <c r="FM107" s="27"/>
      <c r="FO107" s="27"/>
      <c r="FQ107" s="27"/>
      <c r="FR107" s="27"/>
      <c r="FS107" s="27"/>
      <c r="FU107" s="27"/>
      <c r="FV107" s="27"/>
      <c r="FW107" s="27"/>
      <c r="FX107" s="27"/>
      <c r="FY107" s="27"/>
      <c r="FZ107" s="27"/>
      <c r="GB107" s="27"/>
      <c r="GE107" s="27"/>
    </row>
    <row r="108" spans="1:256" s="151" customFormat="1" ht="18" x14ac:dyDescent="0.4">
      <c r="A108" s="151" t="s">
        <v>498</v>
      </c>
    </row>
    <row r="109" spans="1:256" s="26" customFormat="1" ht="15.5" x14ac:dyDescent="0.3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c r="GV109" s="39"/>
      <c r="GW109" s="39"/>
      <c r="GX109" s="39"/>
      <c r="GY109" s="39"/>
      <c r="GZ109" s="39"/>
      <c r="HA109" s="39"/>
      <c r="HB109" s="39"/>
      <c r="HC109" s="39"/>
      <c r="HD109" s="39"/>
      <c r="HE109" s="39"/>
      <c r="HF109" s="39"/>
      <c r="HG109" s="39"/>
      <c r="HH109" s="39"/>
      <c r="HI109" s="39"/>
      <c r="HJ109" s="39"/>
      <c r="HK109" s="39"/>
      <c r="HL109" s="39"/>
      <c r="HM109" s="39"/>
      <c r="HN109" s="39"/>
      <c r="HO109" s="39"/>
      <c r="HP109" s="39"/>
      <c r="HQ109" s="39"/>
      <c r="HR109" s="39"/>
      <c r="HS109" s="39"/>
      <c r="HT109" s="39"/>
      <c r="HU109" s="39"/>
      <c r="HV109" s="39"/>
      <c r="HW109" s="39"/>
      <c r="HX109" s="39"/>
      <c r="HY109" s="39"/>
      <c r="HZ109" s="39"/>
      <c r="IA109" s="39"/>
      <c r="IB109" s="39"/>
      <c r="IC109" s="39"/>
      <c r="ID109" s="39"/>
      <c r="IE109" s="39"/>
      <c r="IF109" s="39"/>
      <c r="IG109" s="39"/>
      <c r="IH109" s="39"/>
      <c r="II109" s="39"/>
      <c r="IJ109" s="39"/>
      <c r="IK109" s="39"/>
      <c r="IL109" s="39"/>
      <c r="IM109" s="39"/>
      <c r="IN109" s="39"/>
      <c r="IO109" s="39"/>
      <c r="IP109" s="39"/>
      <c r="IQ109" s="39"/>
      <c r="IR109" s="39"/>
      <c r="IS109" s="39"/>
      <c r="IT109" s="39"/>
      <c r="IU109" s="39"/>
      <c r="IV109" s="39"/>
    </row>
    <row r="110" spans="1:256" s="250" customFormat="1" ht="62" x14ac:dyDescent="0.3">
      <c r="A110" s="255"/>
      <c r="B110" s="451" t="s">
        <v>219</v>
      </c>
      <c r="C110" s="451" t="s">
        <v>168</v>
      </c>
      <c r="D110" s="451" t="s">
        <v>220</v>
      </c>
      <c r="E110" s="451" t="s">
        <v>170</v>
      </c>
      <c r="F110" s="451" t="s">
        <v>221</v>
      </c>
      <c r="G110" s="451" t="s">
        <v>172</v>
      </c>
      <c r="H110" s="451" t="s">
        <v>222</v>
      </c>
      <c r="I110" s="451" t="s">
        <v>174</v>
      </c>
      <c r="J110" s="451" t="s">
        <v>223</v>
      </c>
      <c r="K110" s="451" t="s">
        <v>176</v>
      </c>
      <c r="L110" s="451" t="s">
        <v>224</v>
      </c>
      <c r="M110" s="451" t="s">
        <v>178</v>
      </c>
      <c r="N110" s="451" t="s">
        <v>225</v>
      </c>
      <c r="O110" s="451" t="s">
        <v>180</v>
      </c>
      <c r="P110" s="451" t="s">
        <v>226</v>
      </c>
      <c r="Q110" s="451" t="s">
        <v>182</v>
      </c>
      <c r="R110" s="451" t="s">
        <v>227</v>
      </c>
      <c r="S110" s="451" t="s">
        <v>184</v>
      </c>
      <c r="T110" s="451" t="s">
        <v>228</v>
      </c>
      <c r="U110" s="451" t="s">
        <v>217</v>
      </c>
    </row>
    <row r="111" spans="1:256" s="250" customFormat="1" ht="15.5" x14ac:dyDescent="0.3">
      <c r="A111" s="349" t="s">
        <v>88</v>
      </c>
      <c r="B111" s="277" t="str">
        <f>IF(ISBLANK('2. Wafer Tracking'!B59),"",'2. Wafer Tracking'!B59)</f>
        <v/>
      </c>
      <c r="C111" s="277" t="str">
        <f>IF(ISBLANK('2. Wafer Tracking'!C71),"",'2. Wafer Tracking'!C71)</f>
        <v/>
      </c>
      <c r="D111" s="277" t="str">
        <f>IF(ISBLANK('2. Wafer Tracking'!D59),"",'2. Wafer Tracking'!D59)</f>
        <v/>
      </c>
      <c r="E111" s="277" t="str">
        <f>IF(ISBLANK('2. Wafer Tracking'!E71),"",'2. Wafer Tracking'!E71)</f>
        <v/>
      </c>
      <c r="F111" s="277" t="str">
        <f>IF(ISBLANK('2. Wafer Tracking'!F59),"",'2. Wafer Tracking'!F59)</f>
        <v/>
      </c>
      <c r="G111" s="277" t="str">
        <f>IF(ISBLANK('2. Wafer Tracking'!G71),"",'2. Wafer Tracking'!G71)</f>
        <v/>
      </c>
      <c r="H111" s="277" t="str">
        <f>IF(ISBLANK('2. Wafer Tracking'!H59),"",'2. Wafer Tracking'!H59)</f>
        <v/>
      </c>
      <c r="I111" s="277" t="str">
        <f>IF(ISBLANK('2. Wafer Tracking'!I71),"",'2. Wafer Tracking'!I71)</f>
        <v/>
      </c>
      <c r="J111" s="277" t="str">
        <f>IF(ISBLANK('2. Wafer Tracking'!J59),"",'2. Wafer Tracking'!J59)</f>
        <v/>
      </c>
      <c r="K111" s="277" t="str">
        <f>IF(ISBLANK('2. Wafer Tracking'!K71),"",'2. Wafer Tracking'!K71)</f>
        <v/>
      </c>
      <c r="L111" s="277" t="str">
        <f>IF(ISBLANK('2. Wafer Tracking'!L59),"",'2. Wafer Tracking'!L59)</f>
        <v/>
      </c>
      <c r="M111" s="277" t="str">
        <f>IF(ISBLANK('2. Wafer Tracking'!M71),"",'2. Wafer Tracking'!M71)</f>
        <v/>
      </c>
      <c r="N111" s="277" t="str">
        <f>IF(ISBLANK('2. Wafer Tracking'!N59),"",'2. Wafer Tracking'!N59)</f>
        <v/>
      </c>
      <c r="O111" s="277" t="str">
        <f>IF(ISBLANK('2. Wafer Tracking'!O71),"",'2. Wafer Tracking'!O71)</f>
        <v/>
      </c>
      <c r="P111" s="277" t="str">
        <f>IF(ISBLANK('2. Wafer Tracking'!P59),"",'2. Wafer Tracking'!P59)</f>
        <v/>
      </c>
      <c r="Q111" s="277" t="str">
        <f>IF(ISBLANK('2. Wafer Tracking'!Q71),"",'2. Wafer Tracking'!Q71)</f>
        <v/>
      </c>
      <c r="R111" s="277" t="str">
        <f>IF(ISBLANK('2. Wafer Tracking'!R59),"",'2. Wafer Tracking'!R59)</f>
        <v/>
      </c>
      <c r="S111" s="277" t="str">
        <f>IF(ISBLANK('2. Wafer Tracking'!S71),"",'2. Wafer Tracking'!S71)</f>
        <v/>
      </c>
      <c r="T111" s="277" t="str">
        <f>IF(ISBLANK('2. Wafer Tracking'!T59),"",'2. Wafer Tracking'!T59)</f>
        <v/>
      </c>
      <c r="U111" s="277" t="str">
        <f>IF(ISBLANK('2. Wafer Tracking'!U71),"",'2. Wafer Tracking'!U71)</f>
        <v/>
      </c>
    </row>
    <row r="112" spans="1:256" s="250" customFormat="1" ht="15.5" x14ac:dyDescent="0.3">
      <c r="A112" s="349" t="s">
        <v>89</v>
      </c>
      <c r="B112" s="277" t="str">
        <f>IF(ISBLANK('2. Wafer Tracking'!B111),"",'2. Wafer Tracking'!B111)</f>
        <v/>
      </c>
      <c r="C112" s="277" t="str">
        <f>IF(ISBLANK('2. Wafer Tracking'!C123),"",'2. Wafer Tracking'!C123)</f>
        <v/>
      </c>
      <c r="D112" s="277" t="str">
        <f>IF(ISBLANK('2. Wafer Tracking'!D111),"",'2. Wafer Tracking'!D111)</f>
        <v/>
      </c>
      <c r="E112" s="277" t="str">
        <f>IF(ISBLANK('2. Wafer Tracking'!E123),"",'2. Wafer Tracking'!E123)</f>
        <v/>
      </c>
      <c r="F112" s="277" t="str">
        <f>IF(ISBLANK('2. Wafer Tracking'!F111),"",'2. Wafer Tracking'!F111)</f>
        <v/>
      </c>
      <c r="G112" s="277" t="str">
        <f>IF(ISBLANK('2. Wafer Tracking'!G123),"",'2. Wafer Tracking'!G123)</f>
        <v/>
      </c>
      <c r="H112" s="277" t="str">
        <f>IF(ISBLANK('2. Wafer Tracking'!H111),"",'2. Wafer Tracking'!H111)</f>
        <v/>
      </c>
      <c r="I112" s="277" t="str">
        <f>IF(ISBLANK('2. Wafer Tracking'!I123),"",'2. Wafer Tracking'!I123)</f>
        <v/>
      </c>
      <c r="J112" s="277" t="str">
        <f>IF(ISBLANK('2. Wafer Tracking'!J111),"",'2. Wafer Tracking'!J111)</f>
        <v/>
      </c>
      <c r="K112" s="277" t="str">
        <f>IF(ISBLANK('2. Wafer Tracking'!K123),"",'2. Wafer Tracking'!K123)</f>
        <v/>
      </c>
      <c r="L112" s="277" t="str">
        <f>IF(ISBLANK('2. Wafer Tracking'!L111),"",'2. Wafer Tracking'!L111)</f>
        <v/>
      </c>
      <c r="M112" s="277" t="str">
        <f>IF(ISBLANK('2. Wafer Tracking'!M123),"",'2. Wafer Tracking'!M123)</f>
        <v/>
      </c>
      <c r="N112" s="277" t="str">
        <f>IF(ISBLANK('2. Wafer Tracking'!N111),"",'2. Wafer Tracking'!N111)</f>
        <v/>
      </c>
      <c r="O112" s="277" t="str">
        <f>IF(ISBLANK('2. Wafer Tracking'!O123),"",'2. Wafer Tracking'!O123)</f>
        <v/>
      </c>
      <c r="P112" s="277" t="str">
        <f>IF(ISBLANK('2. Wafer Tracking'!P111),"",'2. Wafer Tracking'!P111)</f>
        <v/>
      </c>
      <c r="Q112" s="277" t="str">
        <f>IF(ISBLANK('2. Wafer Tracking'!Q123),"",'2. Wafer Tracking'!Q123)</f>
        <v/>
      </c>
      <c r="R112" s="277" t="str">
        <f>IF(ISBLANK('2. Wafer Tracking'!R111),"",'2. Wafer Tracking'!R111)</f>
        <v/>
      </c>
      <c r="S112" s="277" t="str">
        <f>IF(ISBLANK('2. Wafer Tracking'!S123),"",'2. Wafer Tracking'!S123)</f>
        <v/>
      </c>
      <c r="T112" s="277" t="str">
        <f>IF(ISBLANK('2. Wafer Tracking'!T111),"",'2. Wafer Tracking'!T111)</f>
        <v/>
      </c>
      <c r="U112" s="277" t="str">
        <f>IF(ISBLANK('2. Wafer Tracking'!U123),"",'2. Wafer Tracking'!U123)</f>
        <v/>
      </c>
    </row>
    <row r="113" spans="1:256" s="250" customFormat="1" ht="15.5" x14ac:dyDescent="0.3">
      <c r="A113" s="349" t="s">
        <v>90</v>
      </c>
      <c r="B113" s="277" t="str">
        <f>IF(ISBLANK('2. Wafer Tracking'!B163),"",'2. Wafer Tracking'!B163)</f>
        <v/>
      </c>
      <c r="C113" s="277" t="str">
        <f>IF(ISBLANK('2. Wafer Tracking'!C175),"",'2. Wafer Tracking'!C175)</f>
        <v/>
      </c>
      <c r="D113" s="277" t="str">
        <f>IF(ISBLANK('2. Wafer Tracking'!D163),"",'2. Wafer Tracking'!D163)</f>
        <v/>
      </c>
      <c r="E113" s="277" t="str">
        <f>IF(ISBLANK('2. Wafer Tracking'!E175),"",'2. Wafer Tracking'!E175)</f>
        <v/>
      </c>
      <c r="F113" s="277" t="str">
        <f>IF(ISBLANK('2. Wafer Tracking'!F163),"",'2. Wafer Tracking'!F163)</f>
        <v/>
      </c>
      <c r="G113" s="277" t="str">
        <f>IF(ISBLANK('2. Wafer Tracking'!G175),"",'2. Wafer Tracking'!G175)</f>
        <v/>
      </c>
      <c r="H113" s="277" t="str">
        <f>IF(ISBLANK('2. Wafer Tracking'!H163),"",'2. Wafer Tracking'!H163)</f>
        <v/>
      </c>
      <c r="I113" s="277" t="str">
        <f>IF(ISBLANK('2. Wafer Tracking'!I175),"",'2. Wafer Tracking'!I175)</f>
        <v/>
      </c>
      <c r="J113" s="277" t="str">
        <f>IF(ISBLANK('2. Wafer Tracking'!J163),"",'2. Wafer Tracking'!J163)</f>
        <v/>
      </c>
      <c r="K113" s="277" t="str">
        <f>IF(ISBLANK('2. Wafer Tracking'!K175),"",'2. Wafer Tracking'!K175)</f>
        <v/>
      </c>
      <c r="L113" s="277" t="str">
        <f>IF(ISBLANK('2. Wafer Tracking'!L163),"",'2. Wafer Tracking'!L163)</f>
        <v/>
      </c>
      <c r="M113" s="277" t="str">
        <f>IF(ISBLANK('2. Wafer Tracking'!M175),"",'2. Wafer Tracking'!M175)</f>
        <v/>
      </c>
      <c r="N113" s="277" t="str">
        <f>IF(ISBLANK('2. Wafer Tracking'!N163),"",'2. Wafer Tracking'!N163)</f>
        <v/>
      </c>
      <c r="O113" s="277" t="str">
        <f>IF(ISBLANK('2. Wafer Tracking'!O175),"",'2. Wafer Tracking'!O175)</f>
        <v/>
      </c>
      <c r="P113" s="277" t="str">
        <f>IF(ISBLANK('2. Wafer Tracking'!P163),"",'2. Wafer Tracking'!P163)</f>
        <v/>
      </c>
      <c r="Q113" s="277" t="str">
        <f>IF(ISBLANK('2. Wafer Tracking'!Q175),"",'2. Wafer Tracking'!Q175)</f>
        <v/>
      </c>
      <c r="R113" s="277" t="str">
        <f>IF(ISBLANK('2. Wafer Tracking'!R163),"",'2. Wafer Tracking'!R163)</f>
        <v/>
      </c>
      <c r="S113" s="277" t="str">
        <f>IF(ISBLANK('2. Wafer Tracking'!S175),"",'2. Wafer Tracking'!S175)</f>
        <v/>
      </c>
      <c r="T113" s="277" t="str">
        <f>IF(ISBLANK('2. Wafer Tracking'!T163),"",'2. Wafer Tracking'!T163)</f>
        <v/>
      </c>
      <c r="U113" s="277" t="str">
        <f>IF(ISBLANK('2. Wafer Tracking'!U175),"",'2. Wafer Tracking'!U175)</f>
        <v/>
      </c>
    </row>
    <row r="114" spans="1:256" s="250" customFormat="1" ht="15.5" x14ac:dyDescent="0.3">
      <c r="A114" s="349" t="s">
        <v>91</v>
      </c>
      <c r="B114" s="277" t="str">
        <f>IF(ISBLANK('2. Wafer Tracking'!B215),"",'2. Wafer Tracking'!B215)</f>
        <v/>
      </c>
      <c r="C114" s="277" t="str">
        <f>IF(ISBLANK('2. Wafer Tracking'!C227),"",'2. Wafer Tracking'!C227)</f>
        <v/>
      </c>
      <c r="D114" s="277" t="str">
        <f>IF(ISBLANK('2. Wafer Tracking'!D215),"",'2. Wafer Tracking'!D215)</f>
        <v/>
      </c>
      <c r="E114" s="277" t="str">
        <f>IF(ISBLANK('2. Wafer Tracking'!E227),"",'2. Wafer Tracking'!E227)</f>
        <v/>
      </c>
      <c r="F114" s="277" t="str">
        <f>IF(ISBLANK('2. Wafer Tracking'!F215),"",'2. Wafer Tracking'!F215)</f>
        <v/>
      </c>
      <c r="G114" s="277" t="str">
        <f>IF(ISBLANK('2. Wafer Tracking'!G227),"",'2. Wafer Tracking'!G227)</f>
        <v/>
      </c>
      <c r="H114" s="277" t="str">
        <f>IF(ISBLANK('2. Wafer Tracking'!H215),"",'2. Wafer Tracking'!H215)</f>
        <v/>
      </c>
      <c r="I114" s="277" t="str">
        <f>IF(ISBLANK('2. Wafer Tracking'!I227),"",'2. Wafer Tracking'!I227)</f>
        <v/>
      </c>
      <c r="J114" s="277" t="str">
        <f>IF(ISBLANK('2. Wafer Tracking'!J215),"",'2. Wafer Tracking'!J215)</f>
        <v/>
      </c>
      <c r="K114" s="277" t="str">
        <f>IF(ISBLANK('2. Wafer Tracking'!K227),"",'2. Wafer Tracking'!K227)</f>
        <v/>
      </c>
      <c r="L114" s="277" t="str">
        <f>IF(ISBLANK('2. Wafer Tracking'!L215),"",'2. Wafer Tracking'!L215)</f>
        <v/>
      </c>
      <c r="M114" s="277" t="str">
        <f>IF(ISBLANK('2. Wafer Tracking'!M227),"",'2. Wafer Tracking'!M227)</f>
        <v/>
      </c>
      <c r="N114" s="277" t="str">
        <f>IF(ISBLANK('2. Wafer Tracking'!N215),"",'2. Wafer Tracking'!N215)</f>
        <v/>
      </c>
      <c r="O114" s="277" t="str">
        <f>IF(ISBLANK('2. Wafer Tracking'!O227),"",'2. Wafer Tracking'!O227)</f>
        <v/>
      </c>
      <c r="P114" s="277" t="str">
        <f>IF(ISBLANK('2. Wafer Tracking'!P215),"",'2. Wafer Tracking'!P215)</f>
        <v/>
      </c>
      <c r="Q114" s="277" t="str">
        <f>IF(ISBLANK('2. Wafer Tracking'!Q227),"",'2. Wafer Tracking'!Q227)</f>
        <v/>
      </c>
      <c r="R114" s="277" t="str">
        <f>IF(ISBLANK('2. Wafer Tracking'!R215),"",'2. Wafer Tracking'!R215)</f>
        <v/>
      </c>
      <c r="S114" s="277" t="str">
        <f>IF(ISBLANK('2. Wafer Tracking'!S227),"",'2. Wafer Tracking'!S227)</f>
        <v/>
      </c>
      <c r="T114" s="277" t="str">
        <f>IF(ISBLANK('2. Wafer Tracking'!T215),"",'2. Wafer Tracking'!T215)</f>
        <v/>
      </c>
      <c r="U114" s="277" t="str">
        <f>IF(ISBLANK('2. Wafer Tracking'!U227),"",'2. Wafer Tracking'!U227)</f>
        <v/>
      </c>
    </row>
    <row r="115" spans="1:256" s="26" customFormat="1" ht="15.5" x14ac:dyDescent="0.3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9"/>
      <c r="GO115" s="39"/>
      <c r="GP115" s="39"/>
      <c r="GQ115" s="39"/>
      <c r="GR115" s="39"/>
      <c r="GS115" s="39"/>
      <c r="GT115" s="39"/>
      <c r="GU115" s="39"/>
      <c r="GV115" s="39"/>
      <c r="GW115" s="39"/>
      <c r="GX115" s="39"/>
      <c r="GY115" s="39"/>
      <c r="GZ115" s="39"/>
      <c r="HA115" s="39"/>
      <c r="HB115" s="39"/>
      <c r="HC115" s="39"/>
      <c r="HD115" s="39"/>
      <c r="HE115" s="39"/>
      <c r="HF115" s="39"/>
      <c r="HG115" s="39"/>
      <c r="HH115" s="39"/>
      <c r="HI115" s="39"/>
      <c r="HJ115" s="39"/>
      <c r="HK115" s="39"/>
      <c r="HL115" s="39"/>
      <c r="HM115" s="39"/>
      <c r="HN115" s="39"/>
      <c r="HO115" s="39"/>
      <c r="HP115" s="39"/>
      <c r="HQ115" s="39"/>
      <c r="HR115" s="39"/>
      <c r="HS115" s="39"/>
      <c r="HT115" s="39"/>
      <c r="HU115" s="39"/>
      <c r="HV115" s="39"/>
      <c r="HW115" s="39"/>
      <c r="HX115" s="39"/>
      <c r="HY115" s="39"/>
      <c r="HZ115" s="39"/>
      <c r="IA115" s="39"/>
      <c r="IB115" s="39"/>
      <c r="IC115" s="39"/>
      <c r="ID115" s="39"/>
      <c r="IE115" s="39"/>
      <c r="IF115" s="39"/>
      <c r="IG115" s="39"/>
      <c r="IH115" s="39"/>
      <c r="II115" s="39"/>
      <c r="IJ115" s="39"/>
      <c r="IK115" s="39"/>
      <c r="IL115" s="39"/>
      <c r="IM115" s="39"/>
      <c r="IN115" s="39"/>
      <c r="IO115" s="39"/>
      <c r="IP115" s="39"/>
      <c r="IQ115" s="39"/>
      <c r="IR115" s="39"/>
      <c r="IS115" s="39"/>
      <c r="IT115" s="39"/>
      <c r="IU115" s="39"/>
      <c r="IV115" s="39"/>
    </row>
    <row r="116" spans="1:256" s="151" customFormat="1" ht="18.5" thickBot="1" x14ac:dyDescent="0.45">
      <c r="A116" s="151" t="s">
        <v>499</v>
      </c>
      <c r="B116" s="678"/>
      <c r="C116" s="802"/>
      <c r="D116" s="802"/>
      <c r="E116" s="802"/>
      <c r="F116" s="802"/>
      <c r="G116" s="802"/>
      <c r="H116" s="802"/>
      <c r="I116" s="802"/>
      <c r="J116" s="802"/>
      <c r="K116" s="802"/>
      <c r="L116" s="802"/>
      <c r="M116" s="802"/>
      <c r="N116" s="802"/>
      <c r="O116" s="802"/>
      <c r="P116" s="802"/>
      <c r="Q116" s="802"/>
      <c r="R116" s="802"/>
      <c r="S116" s="802"/>
      <c r="T116" s="802"/>
      <c r="U116" s="802"/>
      <c r="V116" s="802"/>
      <c r="W116" s="802"/>
      <c r="X116" s="802"/>
      <c r="Y116" s="802"/>
      <c r="Z116" s="802"/>
      <c r="AA116" s="802"/>
      <c r="AB116" s="802"/>
      <c r="AC116" s="802"/>
      <c r="AD116" s="666"/>
      <c r="AE116" s="667"/>
      <c r="AF116" s="667"/>
      <c r="AG116" s="667"/>
      <c r="AH116" s="667"/>
      <c r="AI116" s="667"/>
      <c r="AJ116" s="667"/>
      <c r="AK116" s="667"/>
      <c r="AL116" s="667"/>
      <c r="AM116" s="667"/>
      <c r="AN116" s="667"/>
      <c r="AO116" s="667"/>
      <c r="AP116" s="667"/>
      <c r="AQ116" s="666"/>
      <c r="AR116" s="668"/>
      <c r="AS116" s="668"/>
      <c r="AT116" s="666"/>
      <c r="AU116" s="668"/>
      <c r="AV116" s="668"/>
      <c r="AW116" s="666"/>
      <c r="AX116" s="668"/>
      <c r="AY116" s="668"/>
      <c r="AZ116" s="666"/>
      <c r="BA116" s="668"/>
      <c r="BB116" s="668"/>
      <c r="BC116" s="666"/>
      <c r="BD116" s="668"/>
      <c r="BE116" s="668"/>
      <c r="BF116" s="666"/>
      <c r="BG116" s="668"/>
      <c r="BH116" s="668"/>
      <c r="BI116" s="666"/>
      <c r="BJ116" s="668"/>
      <c r="BK116" s="668"/>
      <c r="BL116" s="666"/>
      <c r="BM116" s="668"/>
      <c r="BN116" s="668"/>
      <c r="BO116" s="668"/>
      <c r="BP116" s="668"/>
      <c r="BQ116" s="668"/>
      <c r="BR116" s="668"/>
      <c r="BS116" s="668"/>
      <c r="BT116" s="668"/>
      <c r="BU116" s="668"/>
      <c r="BV116" s="668"/>
      <c r="BW116" s="668"/>
      <c r="BX116" s="666"/>
      <c r="BY116" s="668"/>
      <c r="BZ116" s="668"/>
      <c r="CA116" s="665"/>
      <c r="CI116" s="669"/>
      <c r="CK116" s="669"/>
      <c r="CL116" s="669"/>
      <c r="CN116" s="669"/>
      <c r="CO116" s="669"/>
      <c r="CP116" s="669"/>
      <c r="CT116" s="669"/>
      <c r="CU116" s="669"/>
      <c r="CV116" s="669"/>
      <c r="CW116" s="669"/>
      <c r="CX116" s="669"/>
      <c r="CY116" s="669"/>
      <c r="CZ116" s="669"/>
      <c r="DA116" s="669"/>
      <c r="DB116" s="669"/>
      <c r="DC116" s="669"/>
      <c r="DD116" s="669"/>
      <c r="DH116" s="669"/>
      <c r="DX116" s="669"/>
      <c r="DY116" s="669"/>
      <c r="DZ116" s="669"/>
      <c r="ED116" s="669"/>
      <c r="EE116" s="669"/>
      <c r="ET116" s="670"/>
      <c r="EU116" s="670"/>
      <c r="EV116" s="670"/>
      <c r="EW116" s="665"/>
      <c r="EX116" s="665"/>
      <c r="EY116" s="665"/>
      <c r="EZ116" s="665"/>
      <c r="FA116" s="665"/>
      <c r="FB116" s="665"/>
      <c r="FC116" s="665"/>
      <c r="FD116" s="665"/>
      <c r="FE116" s="665"/>
      <c r="FF116" s="665"/>
      <c r="FG116" s="665"/>
      <c r="FH116" s="665"/>
      <c r="FI116" s="665"/>
      <c r="FJ116" s="665"/>
      <c r="FK116" s="665"/>
      <c r="FL116" s="665"/>
      <c r="FM116" s="665"/>
      <c r="FO116" s="665"/>
      <c r="FQ116" s="665"/>
      <c r="FR116" s="665"/>
      <c r="FS116" s="665"/>
      <c r="FU116" s="665"/>
      <c r="FV116" s="665"/>
      <c r="FW116" s="665"/>
      <c r="FX116" s="665"/>
      <c r="FY116" s="665"/>
      <c r="FZ116" s="665"/>
      <c r="GB116" s="665"/>
      <c r="GE116" s="665"/>
    </row>
    <row r="117" spans="1:256" s="250" customFormat="1" ht="16" thickBot="1" x14ac:dyDescent="0.35">
      <c r="B117" s="661"/>
      <c r="C117" s="1101" t="s">
        <v>88</v>
      </c>
      <c r="D117" s="1102"/>
      <c r="E117" s="1103"/>
      <c r="F117" s="240"/>
      <c r="G117" s="658"/>
      <c r="H117" s="658"/>
      <c r="I117" s="658"/>
      <c r="J117" s="658"/>
      <c r="K117" s="658"/>
      <c r="L117" s="658"/>
      <c r="M117" s="658"/>
      <c r="N117" s="658"/>
      <c r="O117" s="658"/>
      <c r="P117" s="658"/>
      <c r="Q117" s="658"/>
      <c r="R117" s="658"/>
      <c r="S117" s="658"/>
      <c r="T117" s="658"/>
      <c r="U117" s="658"/>
      <c r="V117" s="658"/>
      <c r="W117" s="658"/>
      <c r="X117" s="658"/>
      <c r="Y117" s="658"/>
      <c r="Z117" s="658"/>
      <c r="AA117" s="658"/>
      <c r="AB117" s="658"/>
      <c r="AC117" s="658"/>
      <c r="AD117" s="658"/>
      <c r="AE117" s="659"/>
      <c r="AF117" s="659"/>
      <c r="AG117" s="659"/>
      <c r="AH117" s="659"/>
      <c r="AI117" s="659"/>
      <c r="AJ117" s="659"/>
      <c r="AK117" s="659"/>
      <c r="AL117" s="659"/>
      <c r="AM117" s="659"/>
      <c r="AN117" s="659"/>
      <c r="AO117" s="659"/>
      <c r="AP117" s="659"/>
      <c r="AQ117" s="658"/>
      <c r="AR117" s="660"/>
      <c r="AS117" s="660"/>
      <c r="AT117" s="658"/>
      <c r="AU117" s="660"/>
      <c r="AV117" s="660"/>
      <c r="AW117" s="658"/>
      <c r="AX117" s="660"/>
      <c r="AY117" s="660"/>
      <c r="AZ117" s="658"/>
      <c r="BA117" s="660"/>
      <c r="BB117" s="660"/>
      <c r="BC117" s="658"/>
      <c r="BD117" s="660"/>
      <c r="BE117" s="660"/>
      <c r="BF117" s="658"/>
      <c r="BG117" s="660"/>
      <c r="BH117" s="660"/>
      <c r="BI117" s="658"/>
      <c r="BJ117" s="660"/>
      <c r="BK117" s="660"/>
      <c r="BL117" s="658"/>
      <c r="BM117" s="660"/>
      <c r="BN117" s="660"/>
      <c r="BO117" s="660"/>
      <c r="BP117" s="660"/>
      <c r="BQ117" s="660"/>
      <c r="BR117" s="660"/>
      <c r="BS117" s="660"/>
      <c r="BT117" s="660"/>
      <c r="BU117" s="660"/>
      <c r="BV117" s="660"/>
      <c r="BW117" s="660"/>
      <c r="BX117" s="658"/>
      <c r="BY117" s="660"/>
      <c r="BZ117" s="660"/>
      <c r="CA117" s="661"/>
      <c r="CI117" s="662"/>
      <c r="CK117" s="662"/>
      <c r="CL117" s="662"/>
      <c r="CN117" s="662"/>
      <c r="CO117" s="662"/>
      <c r="CP117" s="662"/>
      <c r="CT117" s="662"/>
      <c r="CU117" s="662"/>
      <c r="CV117" s="662"/>
      <c r="CW117" s="662"/>
      <c r="CX117" s="662"/>
      <c r="CY117" s="662"/>
      <c r="CZ117" s="662"/>
      <c r="DA117" s="662"/>
      <c r="DB117" s="662"/>
      <c r="DC117" s="662"/>
      <c r="DD117" s="662"/>
      <c r="DH117" s="662"/>
      <c r="DX117" s="662"/>
      <c r="DY117" s="662"/>
      <c r="DZ117" s="662"/>
      <c r="ED117" s="662"/>
      <c r="EE117" s="662"/>
      <c r="ET117" s="663"/>
      <c r="EU117" s="663"/>
      <c r="EV117" s="663"/>
      <c r="EW117" s="661"/>
      <c r="EX117" s="661"/>
      <c r="EY117" s="661"/>
      <c r="EZ117" s="661"/>
      <c r="FA117" s="661"/>
      <c r="FB117" s="661"/>
      <c r="FC117" s="661"/>
      <c r="FD117" s="661"/>
      <c r="FE117" s="661"/>
      <c r="FF117" s="661"/>
      <c r="FG117" s="661"/>
      <c r="FH117" s="661"/>
      <c r="FI117" s="661"/>
      <c r="FJ117" s="661"/>
      <c r="FK117" s="661"/>
      <c r="FL117" s="661"/>
      <c r="FM117" s="661"/>
      <c r="FO117" s="661"/>
      <c r="FQ117" s="661"/>
      <c r="FR117" s="661"/>
      <c r="FS117" s="661"/>
      <c r="FU117" s="661"/>
      <c r="FV117" s="661"/>
      <c r="FW117" s="661"/>
      <c r="FX117" s="661"/>
      <c r="FY117" s="661"/>
      <c r="FZ117" s="661"/>
      <c r="GB117" s="661"/>
      <c r="GE117" s="661"/>
    </row>
    <row r="118" spans="1:256" s="250" customFormat="1" ht="15.5" x14ac:dyDescent="0.3">
      <c r="A118" s="240"/>
      <c r="C118" s="1104" t="s">
        <v>468</v>
      </c>
      <c r="D118" s="1105"/>
      <c r="E118" s="1106"/>
      <c r="F118" s="803"/>
      <c r="AS118" s="660"/>
      <c r="AT118" s="658"/>
      <c r="AU118" s="660"/>
      <c r="AV118" s="660"/>
      <c r="AW118" s="658"/>
      <c r="AX118" s="660"/>
      <c r="AY118" s="660"/>
      <c r="AZ118" s="658"/>
      <c r="BA118" s="660"/>
      <c r="BB118" s="660"/>
      <c r="BC118" s="658"/>
      <c r="BD118" s="660"/>
      <c r="BE118" s="660"/>
      <c r="BF118" s="658"/>
      <c r="BG118" s="660"/>
      <c r="BH118" s="660"/>
      <c r="BI118" s="658"/>
      <c r="BJ118" s="660"/>
      <c r="BK118" s="660"/>
      <c r="BL118" s="658"/>
      <c r="BM118" s="660"/>
      <c r="BN118" s="660"/>
      <c r="BO118" s="660"/>
      <c r="BP118" s="660"/>
      <c r="BQ118" s="660"/>
      <c r="BR118" s="660"/>
      <c r="BS118" s="660"/>
      <c r="BT118" s="660"/>
      <c r="BU118" s="660"/>
      <c r="BV118" s="660"/>
      <c r="BW118" s="660"/>
      <c r="BX118" s="658"/>
      <c r="BY118" s="660"/>
      <c r="BZ118" s="660"/>
      <c r="CA118" s="661"/>
      <c r="CI118" s="662"/>
      <c r="CK118" s="662"/>
      <c r="CL118" s="662"/>
      <c r="CN118" s="662"/>
      <c r="CO118" s="662"/>
      <c r="CP118" s="662"/>
      <c r="CT118" s="662"/>
      <c r="CU118" s="662"/>
      <c r="CV118" s="662"/>
      <c r="CW118" s="662"/>
      <c r="CX118" s="662"/>
      <c r="CY118" s="662"/>
      <c r="CZ118" s="662"/>
      <c r="DA118" s="662"/>
      <c r="DB118" s="662"/>
      <c r="DC118" s="662"/>
      <c r="DD118" s="662"/>
      <c r="DH118" s="662"/>
      <c r="DX118" s="662"/>
      <c r="DY118" s="662"/>
      <c r="DZ118" s="662"/>
      <c r="ED118" s="662"/>
      <c r="EE118" s="662"/>
      <c r="ET118" s="663"/>
      <c r="EU118" s="663"/>
      <c r="EV118" s="663"/>
      <c r="EW118" s="661"/>
      <c r="EX118" s="661"/>
      <c r="EY118" s="661"/>
      <c r="EZ118" s="661"/>
      <c r="FA118" s="661"/>
      <c r="FB118" s="661"/>
      <c r="FC118" s="661"/>
      <c r="FD118" s="661"/>
      <c r="FE118" s="661"/>
      <c r="FF118" s="661"/>
      <c r="FG118" s="661"/>
      <c r="FH118" s="661"/>
      <c r="FI118" s="661"/>
      <c r="FJ118" s="661"/>
      <c r="FK118" s="661"/>
      <c r="FL118" s="661"/>
      <c r="FM118" s="661"/>
      <c r="FO118" s="661"/>
      <c r="FQ118" s="661"/>
      <c r="FR118" s="661"/>
      <c r="FS118" s="661"/>
      <c r="FU118" s="661"/>
      <c r="FV118" s="661"/>
      <c r="FW118" s="661"/>
      <c r="FX118" s="661"/>
      <c r="FY118" s="661"/>
      <c r="FZ118" s="661"/>
      <c r="GB118" s="661"/>
      <c r="GE118" s="661"/>
    </row>
    <row r="119" spans="1:256" s="352" customFormat="1" ht="31.5" thickBot="1" x14ac:dyDescent="0.35">
      <c r="A119" s="610"/>
      <c r="C119" s="679" t="s">
        <v>483</v>
      </c>
      <c r="D119" s="615" t="s">
        <v>484</v>
      </c>
      <c r="E119" s="680" t="s">
        <v>485</v>
      </c>
      <c r="F119" s="681" t="s">
        <v>486</v>
      </c>
      <c r="G119" s="617" t="s">
        <v>487</v>
      </c>
      <c r="H119" s="617" t="s">
        <v>488</v>
      </c>
      <c r="I119" s="617" t="s">
        <v>489</v>
      </c>
      <c r="J119" s="617" t="s">
        <v>490</v>
      </c>
      <c r="K119" s="615" t="s">
        <v>491</v>
      </c>
      <c r="L119" s="618" t="s">
        <v>492</v>
      </c>
      <c r="AS119" s="619"/>
      <c r="AT119" s="620"/>
      <c r="AU119" s="619"/>
      <c r="AV119" s="619"/>
      <c r="AW119" s="620"/>
      <c r="AX119" s="619"/>
      <c r="AY119" s="619"/>
      <c r="AZ119" s="620"/>
      <c r="BA119" s="619"/>
      <c r="BB119" s="619"/>
      <c r="BC119" s="620"/>
      <c r="BD119" s="619"/>
      <c r="BE119" s="619"/>
      <c r="BF119" s="620"/>
      <c r="BG119" s="619"/>
      <c r="BH119" s="619"/>
      <c r="BI119" s="620"/>
      <c r="BJ119" s="619"/>
      <c r="BK119" s="619"/>
      <c r="BL119" s="620"/>
      <c r="BM119" s="619"/>
      <c r="BN119" s="619"/>
      <c r="BO119" s="619"/>
      <c r="BP119" s="619"/>
      <c r="BQ119" s="619"/>
      <c r="BR119" s="619"/>
      <c r="BS119" s="619"/>
      <c r="BT119" s="619"/>
      <c r="BU119" s="619"/>
      <c r="BV119" s="619"/>
      <c r="BW119" s="619"/>
      <c r="BX119" s="620"/>
      <c r="BY119" s="619"/>
      <c r="BZ119" s="619"/>
      <c r="CA119" s="621"/>
      <c r="CI119" s="622"/>
      <c r="CK119" s="622"/>
      <c r="CL119" s="622"/>
      <c r="CN119" s="622"/>
      <c r="CO119" s="622"/>
      <c r="CP119" s="622"/>
      <c r="CT119" s="622"/>
      <c r="CU119" s="622"/>
      <c r="CV119" s="622"/>
      <c r="CW119" s="622"/>
      <c r="CX119" s="622"/>
      <c r="CY119" s="622"/>
      <c r="CZ119" s="622"/>
      <c r="DA119" s="622"/>
      <c r="DB119" s="622"/>
      <c r="DC119" s="622"/>
      <c r="DD119" s="622"/>
      <c r="DH119" s="622"/>
      <c r="DX119" s="622"/>
      <c r="DY119" s="622"/>
      <c r="DZ119" s="622"/>
      <c r="ED119" s="622"/>
      <c r="EE119" s="622"/>
      <c r="ET119" s="623"/>
      <c r="EU119" s="623"/>
      <c r="EV119" s="623"/>
      <c r="EW119" s="621"/>
      <c r="EX119" s="621"/>
      <c r="EY119" s="621"/>
      <c r="EZ119" s="621"/>
      <c r="FA119" s="621"/>
      <c r="FB119" s="621"/>
      <c r="FC119" s="621"/>
      <c r="FD119" s="621"/>
      <c r="FE119" s="621"/>
      <c r="FF119" s="621"/>
      <c r="FG119" s="621"/>
      <c r="FH119" s="621"/>
      <c r="FI119" s="621"/>
      <c r="FJ119" s="621"/>
      <c r="FK119" s="621"/>
      <c r="FL119" s="621"/>
      <c r="FM119" s="621"/>
      <c r="FO119" s="621"/>
      <c r="FQ119" s="621"/>
      <c r="FR119" s="621"/>
      <c r="FS119" s="621"/>
      <c r="FU119" s="621"/>
      <c r="FV119" s="621"/>
      <c r="FW119" s="621"/>
      <c r="FX119" s="621"/>
      <c r="FY119" s="621"/>
      <c r="FZ119" s="621"/>
      <c r="GB119" s="621"/>
      <c r="GE119" s="621"/>
    </row>
    <row r="120" spans="1:256" s="632" customFormat="1" ht="17.5" x14ac:dyDescent="0.3">
      <c r="A120" s="256" t="s">
        <v>469</v>
      </c>
      <c r="B120" s="335" t="s">
        <v>500</v>
      </c>
      <c r="C120" s="682" t="str">
        <f>IF((B111=""),"",(B111)*(B111))</f>
        <v/>
      </c>
      <c r="D120" s="628" t="str">
        <f>IF((D111=""),"",(D111)*(D111))</f>
        <v/>
      </c>
      <c r="E120" s="627" t="str">
        <f>IF((F111=""),"",(F111)*(F111))</f>
        <v/>
      </c>
      <c r="F120" s="683" t="str">
        <f>IF((H111=""),"",(H111)*(H111))</f>
        <v/>
      </c>
      <c r="G120" s="628" t="str">
        <f>IF((J111=""),"",(J111)*(J111))</f>
        <v/>
      </c>
      <c r="H120" s="628" t="str">
        <f>IF((L111=""),"",(L111)*(L111))</f>
        <v/>
      </c>
      <c r="I120" s="628" t="str">
        <f>IF((N111=""),"",(N111)*(N111))</f>
        <v/>
      </c>
      <c r="J120" s="628" t="str">
        <f>IF((P111=""),"",(P111)*(P111))</f>
        <v/>
      </c>
      <c r="K120" s="628" t="str">
        <f>IF((R111=""),"",(R111)*(R111))</f>
        <v/>
      </c>
      <c r="L120" s="628" t="str">
        <f>IF((T111=""),"",(T111)*(T111))</f>
        <v/>
      </c>
      <c r="AS120" s="633"/>
      <c r="AT120" s="634"/>
      <c r="AU120" s="633"/>
      <c r="AV120" s="633"/>
      <c r="AW120" s="634"/>
      <c r="AX120" s="633"/>
      <c r="AY120" s="633"/>
      <c r="AZ120" s="634"/>
      <c r="BA120" s="633"/>
      <c r="BB120" s="633"/>
      <c r="BC120" s="634"/>
      <c r="BD120" s="633"/>
      <c r="BE120" s="633"/>
      <c r="BF120" s="634"/>
      <c r="BG120" s="633"/>
      <c r="BH120" s="633"/>
      <c r="BI120" s="634"/>
      <c r="BJ120" s="633"/>
      <c r="BK120" s="633"/>
      <c r="BL120" s="634"/>
      <c r="BM120" s="633"/>
      <c r="BN120" s="633"/>
      <c r="BO120" s="633"/>
      <c r="BP120" s="633"/>
      <c r="BQ120" s="633"/>
      <c r="BR120" s="633"/>
      <c r="BS120" s="633"/>
      <c r="BT120" s="633"/>
      <c r="BU120" s="633"/>
      <c r="BV120" s="633"/>
      <c r="BW120" s="633"/>
      <c r="BX120" s="634"/>
      <c r="BY120" s="633"/>
      <c r="BZ120" s="633"/>
      <c r="CA120" s="635"/>
      <c r="CI120" s="636"/>
      <c r="CK120" s="636"/>
      <c r="CL120" s="636"/>
      <c r="CN120" s="636"/>
      <c r="CO120" s="636"/>
      <c r="CP120" s="636"/>
      <c r="CT120" s="636"/>
      <c r="CU120" s="636"/>
      <c r="CV120" s="636"/>
      <c r="CW120" s="636"/>
      <c r="CX120" s="636"/>
      <c r="CY120" s="636"/>
      <c r="CZ120" s="636"/>
      <c r="DA120" s="636"/>
      <c r="DB120" s="636"/>
      <c r="DC120" s="636"/>
      <c r="DD120" s="636"/>
      <c r="DH120" s="636"/>
      <c r="DX120" s="636"/>
      <c r="DY120" s="636"/>
      <c r="DZ120" s="636"/>
      <c r="ED120" s="636"/>
      <c r="EE120" s="636"/>
      <c r="ET120" s="637"/>
      <c r="EU120" s="637"/>
      <c r="EV120" s="637"/>
      <c r="EW120" s="635"/>
      <c r="EX120" s="635"/>
      <c r="EY120" s="635"/>
      <c r="EZ120" s="635"/>
      <c r="FA120" s="635"/>
      <c r="FB120" s="635"/>
      <c r="FC120" s="635"/>
      <c r="FD120" s="635"/>
      <c r="FE120" s="635"/>
      <c r="FF120" s="635"/>
      <c r="FG120" s="635"/>
      <c r="FH120" s="635"/>
      <c r="FI120" s="635"/>
      <c r="FJ120" s="635"/>
      <c r="FK120" s="635"/>
      <c r="FL120" s="635"/>
      <c r="FM120" s="635"/>
      <c r="FO120" s="635"/>
      <c r="FQ120" s="635"/>
      <c r="FR120" s="635"/>
      <c r="FS120" s="635"/>
      <c r="FU120" s="635"/>
      <c r="FV120" s="635"/>
      <c r="FW120" s="635"/>
      <c r="FX120" s="635"/>
      <c r="FY120" s="635"/>
      <c r="FZ120" s="635"/>
      <c r="GB120" s="635"/>
      <c r="GE120" s="635"/>
    </row>
    <row r="121" spans="1:256" s="632" customFormat="1" ht="17.5" x14ac:dyDescent="0.3">
      <c r="A121" s="256" t="s">
        <v>471</v>
      </c>
      <c r="B121" s="638" t="s">
        <v>501</v>
      </c>
      <c r="C121" s="684" t="str">
        <f>IF((B111=""),"",(B111)*(B111)/100)</f>
        <v/>
      </c>
      <c r="D121" s="643" t="str">
        <f>IF((D111=""),"",(D111)*(D111)/100)</f>
        <v/>
      </c>
      <c r="E121" s="642" t="str">
        <f>IF((F111=""),"",(F111)*(F111)/100)</f>
        <v/>
      </c>
      <c r="F121" s="685" t="str">
        <f>IF((H111=""),"",(H111)*(H111)/100)</f>
        <v/>
      </c>
      <c r="G121" s="643" t="str">
        <f>IF((J111=""),"",(J111)*(J111)/100)</f>
        <v/>
      </c>
      <c r="H121" s="643" t="str">
        <f>IF((L111=""),"",(L111)*(L111)/100)</f>
        <v/>
      </c>
      <c r="I121" s="643" t="str">
        <f>IF((N111=""),"",(N111)*(N111)/100)</f>
        <v/>
      </c>
      <c r="J121" s="643" t="str">
        <f>IF((P111=""),"",(P111)*(P111)/100)</f>
        <v/>
      </c>
      <c r="K121" s="643" t="str">
        <f>IF((R111=""),"",(R111)*(R111)/100)</f>
        <v/>
      </c>
      <c r="L121" s="643" t="str">
        <f>IF((T111=""),"",(T111)*(T111)/100)</f>
        <v/>
      </c>
      <c r="Q121" s="634"/>
      <c r="R121" s="634"/>
      <c r="S121" s="634"/>
      <c r="T121" s="634"/>
      <c r="V121" s="634"/>
      <c r="W121" s="634"/>
      <c r="X121" s="634"/>
      <c r="Y121" s="634"/>
      <c r="Z121" s="634"/>
      <c r="AA121" s="634"/>
      <c r="AB121" s="634"/>
      <c r="AC121" s="634"/>
      <c r="AD121" s="634"/>
      <c r="AO121" s="634"/>
      <c r="AP121" s="634"/>
      <c r="AQ121" s="634"/>
      <c r="AR121" s="634"/>
      <c r="AS121" s="633"/>
      <c r="AT121" s="634"/>
      <c r="AU121" s="633"/>
      <c r="AV121" s="633"/>
      <c r="AW121" s="634"/>
      <c r="AX121" s="633"/>
      <c r="AY121" s="633"/>
      <c r="AZ121" s="634"/>
      <c r="BA121" s="633"/>
      <c r="BB121" s="633"/>
      <c r="BC121" s="634"/>
      <c r="BD121" s="633"/>
      <c r="BE121" s="633"/>
      <c r="BF121" s="634"/>
      <c r="BG121" s="633"/>
      <c r="BH121" s="633"/>
      <c r="BI121" s="634"/>
      <c r="BJ121" s="633"/>
      <c r="BK121" s="633"/>
      <c r="BL121" s="634"/>
      <c r="BM121" s="633"/>
      <c r="BN121" s="633"/>
      <c r="BO121" s="633"/>
      <c r="BP121" s="633"/>
      <c r="BQ121" s="633"/>
      <c r="BR121" s="633"/>
      <c r="BS121" s="633"/>
      <c r="BT121" s="633"/>
      <c r="BU121" s="633"/>
      <c r="BV121" s="633"/>
      <c r="BW121" s="633"/>
      <c r="BX121" s="634"/>
      <c r="BY121" s="633"/>
      <c r="BZ121" s="633"/>
      <c r="CA121" s="635"/>
      <c r="CI121" s="636"/>
      <c r="CK121" s="636"/>
      <c r="CL121" s="636"/>
      <c r="CN121" s="636"/>
      <c r="CO121" s="636"/>
      <c r="CP121" s="636"/>
      <c r="CT121" s="636"/>
      <c r="CU121" s="636"/>
      <c r="CV121" s="636"/>
      <c r="CW121" s="636"/>
      <c r="CX121" s="636"/>
      <c r="CY121" s="636"/>
      <c r="CZ121" s="636"/>
      <c r="DA121" s="636"/>
      <c r="DB121" s="636"/>
      <c r="DC121" s="636"/>
      <c r="DD121" s="636"/>
      <c r="DH121" s="636"/>
      <c r="DX121" s="636"/>
      <c r="DY121" s="636"/>
      <c r="DZ121" s="636"/>
      <c r="ED121" s="636"/>
      <c r="EE121" s="636"/>
      <c r="ET121" s="637"/>
      <c r="EU121" s="637"/>
      <c r="EV121" s="637"/>
      <c r="EW121" s="635"/>
      <c r="EX121" s="635"/>
      <c r="EY121" s="635"/>
      <c r="EZ121" s="635"/>
      <c r="FA121" s="635"/>
      <c r="FB121" s="635"/>
      <c r="FC121" s="635"/>
      <c r="FD121" s="635"/>
      <c r="FE121" s="635"/>
      <c r="FF121" s="635"/>
      <c r="FG121" s="635"/>
      <c r="FH121" s="635"/>
      <c r="FI121" s="635"/>
      <c r="FJ121" s="635"/>
      <c r="FK121" s="635"/>
      <c r="FL121" s="635"/>
      <c r="FM121" s="635"/>
      <c r="FO121" s="635"/>
      <c r="FQ121" s="635"/>
      <c r="FR121" s="635"/>
      <c r="FS121" s="635"/>
      <c r="FU121" s="635"/>
      <c r="FV121" s="635"/>
      <c r="FW121" s="635"/>
      <c r="FX121" s="635"/>
      <c r="FY121" s="635"/>
      <c r="FZ121" s="635"/>
      <c r="GB121" s="635"/>
      <c r="GE121" s="635"/>
    </row>
    <row r="122" spans="1:256" s="632" customFormat="1" ht="18" thickBot="1" x14ac:dyDescent="0.35">
      <c r="A122" s="647" t="s">
        <v>473</v>
      </c>
      <c r="B122" s="340" t="s">
        <v>502</v>
      </c>
      <c r="C122" s="686" t="str">
        <f>IF(AND(B111="",C111=""),"",((B111)*(B111)/100)*C111)</f>
        <v/>
      </c>
      <c r="D122" s="650" t="str">
        <f>IF(AND(D111="", E111=""),"",((D111)*(D111)/100)*E111)</f>
        <v/>
      </c>
      <c r="E122" s="649" t="str">
        <f>IF(AND(F111="", G111=""),"",((F111)*(F111)/100)*G111)</f>
        <v/>
      </c>
      <c r="F122" s="687" t="str">
        <f>IF(AND(H111="", I111=""),"",((H111)*(H111)/100)*I111)</f>
        <v/>
      </c>
      <c r="G122" s="650" t="str">
        <f>IF(AND(J111="", K111=""),"",((J111)*(J111)/100)*K111)</f>
        <v/>
      </c>
      <c r="H122" s="650" t="str">
        <f>IF(AND(L111="", M111=""),"",((L111)*(L111)/100)*M111)</f>
        <v/>
      </c>
      <c r="I122" s="650" t="str">
        <f>IF(AND(N111="", O111=""),"",((N111)*(N111)/100)*O111)</f>
        <v/>
      </c>
      <c r="J122" s="650" t="str">
        <f>IF(AND(P111="", Q111=""),"",((P111)*(P111)/100)*Q111)</f>
        <v/>
      </c>
      <c r="K122" s="650" t="str">
        <f>IF(AND(R111="", S111=""),"",((R111)*(R111)/100)*S111)</f>
        <v/>
      </c>
      <c r="L122" s="650" t="str">
        <f>IF(AND(T111="", U111=""),"",((T111)*(T111)/100)*U111)</f>
        <v/>
      </c>
      <c r="Q122" s="634"/>
      <c r="R122" s="634"/>
      <c r="S122" s="634"/>
      <c r="T122" s="634"/>
      <c r="U122" s="634"/>
      <c r="V122" s="634"/>
      <c r="W122" s="634"/>
      <c r="X122" s="634"/>
      <c r="Y122" s="634"/>
      <c r="Z122" s="634"/>
      <c r="AA122" s="634"/>
      <c r="AB122" s="634"/>
      <c r="AC122" s="634"/>
      <c r="AD122" s="634"/>
      <c r="AE122" s="653"/>
      <c r="AF122" s="653"/>
      <c r="AG122" s="653"/>
      <c r="AH122" s="653"/>
      <c r="AI122" s="653"/>
      <c r="AJ122" s="653"/>
      <c r="AK122" s="653"/>
      <c r="AL122" s="653"/>
      <c r="AM122" s="653"/>
      <c r="AN122" s="653"/>
      <c r="AO122" s="653"/>
      <c r="AP122" s="653"/>
      <c r="AQ122" s="634"/>
      <c r="AR122" s="633"/>
      <c r="AS122" s="633"/>
      <c r="AT122" s="634"/>
      <c r="AU122" s="633"/>
      <c r="AV122" s="633"/>
      <c r="AW122" s="634"/>
      <c r="AX122" s="633"/>
      <c r="AY122" s="633"/>
      <c r="AZ122" s="634"/>
      <c r="BA122" s="633"/>
      <c r="BB122" s="633"/>
      <c r="BC122" s="634"/>
      <c r="BD122" s="633"/>
      <c r="BE122" s="633"/>
      <c r="BF122" s="634"/>
      <c r="BG122" s="633"/>
      <c r="BH122" s="633"/>
      <c r="BI122" s="634"/>
      <c r="BJ122" s="633"/>
      <c r="BK122" s="633"/>
      <c r="BL122" s="634"/>
      <c r="BM122" s="633"/>
      <c r="BN122" s="633"/>
      <c r="BO122" s="633"/>
      <c r="BP122" s="633"/>
      <c r="BQ122" s="633"/>
      <c r="BR122" s="633"/>
      <c r="BS122" s="633"/>
      <c r="BT122" s="633"/>
      <c r="BU122" s="633"/>
      <c r="BV122" s="633"/>
      <c r="BW122" s="633"/>
      <c r="BX122" s="634"/>
      <c r="BY122" s="633"/>
      <c r="BZ122" s="633"/>
      <c r="CA122" s="635"/>
      <c r="CI122" s="636"/>
      <c r="CK122" s="636"/>
      <c r="CL122" s="636"/>
      <c r="CN122" s="636"/>
      <c r="CO122" s="636"/>
      <c r="CP122" s="636"/>
      <c r="CT122" s="636"/>
      <c r="CU122" s="636"/>
      <c r="CV122" s="636"/>
      <c r="CW122" s="636"/>
      <c r="CX122" s="636"/>
      <c r="CY122" s="636"/>
      <c r="CZ122" s="636"/>
      <c r="DA122" s="636"/>
      <c r="DB122" s="636"/>
      <c r="DC122" s="636"/>
      <c r="DD122" s="636"/>
      <c r="DH122" s="636"/>
      <c r="DX122" s="636"/>
      <c r="DY122" s="636"/>
      <c r="DZ122" s="636"/>
      <c r="ED122" s="636"/>
      <c r="EE122" s="636"/>
      <c r="ET122" s="637"/>
      <c r="EU122" s="637"/>
      <c r="EV122" s="637"/>
      <c r="EW122" s="635"/>
      <c r="EX122" s="635"/>
      <c r="EY122" s="635"/>
      <c r="EZ122" s="635"/>
      <c r="FA122" s="635"/>
      <c r="FB122" s="635"/>
      <c r="FC122" s="635"/>
      <c r="FD122" s="635"/>
      <c r="FE122" s="635"/>
      <c r="FF122" s="635"/>
      <c r="FG122" s="635"/>
      <c r="FH122" s="635"/>
      <c r="FI122" s="635"/>
      <c r="FJ122" s="635"/>
      <c r="FK122" s="635"/>
      <c r="FL122" s="635"/>
      <c r="FM122" s="635"/>
      <c r="FO122" s="635"/>
      <c r="FQ122" s="635"/>
      <c r="FR122" s="635"/>
      <c r="FS122" s="635"/>
      <c r="FU122" s="635"/>
      <c r="FV122" s="635"/>
      <c r="FW122" s="635"/>
      <c r="FX122" s="635"/>
      <c r="FY122" s="635"/>
      <c r="FZ122" s="635"/>
      <c r="GB122" s="635"/>
      <c r="GE122" s="635"/>
    </row>
    <row r="123" spans="1:256" s="250" customFormat="1" ht="18" thickBot="1" x14ac:dyDescent="0.35">
      <c r="A123" s="417" t="s">
        <v>475</v>
      </c>
      <c r="B123" s="340" t="s">
        <v>503</v>
      </c>
      <c r="C123" s="654" t="str">
        <f>IF(AND($C122="",$D122="",$E122="",$F122="",$G122="",$H122="",$I122="",$J122="",$K122="",$L122=""),"",IF($C122="",0,$C122)+IF($D122="",0,$D122)+IF($E122="",0,$E122)+IF($F122="",0,$F122)+IF($G122="",0,$G122)+IF($H122="",0,$H122)+IF($I122="",0,$I122)+IF($J122="",0,$J122)+IF($K122="",0,$K122)+IF($L122="",0,$L122))</f>
        <v/>
      </c>
      <c r="D123" s="655"/>
      <c r="E123" s="656"/>
      <c r="F123" s="657"/>
      <c r="K123" s="658"/>
      <c r="L123" s="658"/>
      <c r="M123" s="658"/>
      <c r="N123" s="658"/>
      <c r="O123" s="658"/>
      <c r="P123" s="658"/>
      <c r="Q123" s="658"/>
      <c r="R123" s="658"/>
      <c r="S123" s="658"/>
      <c r="T123" s="658"/>
      <c r="U123" s="658"/>
      <c r="V123" s="658"/>
      <c r="W123" s="658"/>
      <c r="X123" s="658"/>
      <c r="Y123" s="658"/>
      <c r="Z123" s="658"/>
      <c r="AA123" s="658"/>
      <c r="AB123" s="658"/>
      <c r="AC123" s="658"/>
      <c r="AD123" s="658"/>
      <c r="AE123" s="659"/>
      <c r="AF123" s="659"/>
      <c r="AG123" s="659"/>
      <c r="AH123" s="659"/>
      <c r="AI123" s="659"/>
      <c r="AJ123" s="659"/>
      <c r="AK123" s="659"/>
      <c r="AL123" s="659"/>
      <c r="AM123" s="659"/>
      <c r="AN123" s="659"/>
      <c r="AO123" s="659"/>
      <c r="AP123" s="659"/>
      <c r="AQ123" s="658"/>
      <c r="AR123" s="660"/>
      <c r="AS123" s="660"/>
      <c r="AT123" s="658"/>
      <c r="AU123" s="660"/>
      <c r="AV123" s="660"/>
      <c r="AW123" s="658"/>
      <c r="AX123" s="660"/>
      <c r="AY123" s="660"/>
      <c r="AZ123" s="658"/>
      <c r="BA123" s="660"/>
      <c r="BB123" s="660"/>
      <c r="BC123" s="658"/>
      <c r="BD123" s="660"/>
      <c r="BE123" s="660"/>
      <c r="BF123" s="658"/>
      <c r="BG123" s="660"/>
      <c r="BH123" s="660"/>
      <c r="BI123" s="658"/>
      <c r="BJ123" s="660"/>
      <c r="BK123" s="660"/>
      <c r="BL123" s="658"/>
      <c r="BM123" s="660"/>
      <c r="BN123" s="660"/>
      <c r="BO123" s="660"/>
      <c r="BP123" s="660"/>
      <c r="BQ123" s="660"/>
      <c r="BR123" s="660"/>
      <c r="BS123" s="660"/>
      <c r="BT123" s="660"/>
      <c r="BU123" s="660"/>
      <c r="BV123" s="660"/>
      <c r="BW123" s="660"/>
      <c r="BX123" s="658"/>
      <c r="BY123" s="660"/>
      <c r="BZ123" s="660"/>
      <c r="CA123" s="661"/>
      <c r="CI123" s="662"/>
      <c r="CK123" s="662"/>
      <c r="CL123" s="662"/>
      <c r="CN123" s="662"/>
      <c r="CO123" s="662"/>
      <c r="CP123" s="662"/>
      <c r="CT123" s="662"/>
      <c r="CU123" s="662"/>
      <c r="CV123" s="662"/>
      <c r="CW123" s="662"/>
      <c r="CX123" s="662"/>
      <c r="CY123" s="662"/>
      <c r="CZ123" s="662"/>
      <c r="DA123" s="662"/>
      <c r="DB123" s="662"/>
      <c r="DC123" s="662"/>
      <c r="DD123" s="662"/>
      <c r="DH123" s="662"/>
      <c r="DX123" s="662"/>
      <c r="DY123" s="662"/>
      <c r="DZ123" s="662"/>
      <c r="ED123" s="662"/>
      <c r="EE123" s="662"/>
      <c r="ET123" s="663"/>
      <c r="EU123" s="663"/>
      <c r="EV123" s="663"/>
      <c r="EW123" s="661"/>
      <c r="EX123" s="661"/>
      <c r="EY123" s="661"/>
      <c r="EZ123" s="661"/>
      <c r="FA123" s="661"/>
      <c r="FB123" s="661"/>
      <c r="FC123" s="661"/>
      <c r="FD123" s="661"/>
      <c r="FE123" s="661"/>
      <c r="FF123" s="661"/>
      <c r="FG123" s="661"/>
      <c r="FH123" s="661"/>
      <c r="FI123" s="661"/>
      <c r="FJ123" s="661"/>
      <c r="FK123" s="661"/>
      <c r="FL123" s="661"/>
      <c r="FM123" s="661"/>
      <c r="FO123" s="661"/>
      <c r="FQ123" s="661"/>
      <c r="FR123" s="661"/>
      <c r="FS123" s="661"/>
      <c r="FU123" s="661"/>
      <c r="FV123" s="661"/>
      <c r="FW123" s="661"/>
      <c r="FX123" s="661"/>
      <c r="FY123" s="661"/>
      <c r="FZ123" s="661"/>
      <c r="GB123" s="661"/>
      <c r="GE123" s="661"/>
    </row>
    <row r="124" spans="1:256" s="250" customFormat="1" ht="15.5" x14ac:dyDescent="0.3">
      <c r="A124" s="480"/>
      <c r="B124" s="264"/>
      <c r="C124" s="688"/>
      <c r="D124" s="688"/>
      <c r="E124" s="689"/>
      <c r="F124" s="264"/>
      <c r="K124" s="658"/>
      <c r="L124" s="658"/>
      <c r="M124" s="658"/>
      <c r="N124" s="658"/>
      <c r="O124" s="658"/>
      <c r="P124" s="658"/>
      <c r="Q124" s="658"/>
      <c r="R124" s="658"/>
      <c r="S124" s="658"/>
      <c r="T124" s="658"/>
      <c r="U124" s="658"/>
      <c r="V124" s="658"/>
      <c r="W124" s="658"/>
      <c r="X124" s="658"/>
      <c r="Y124" s="658"/>
      <c r="Z124" s="658"/>
      <c r="AA124" s="658"/>
      <c r="AB124" s="658"/>
      <c r="AC124" s="658"/>
      <c r="AD124" s="658"/>
      <c r="AE124" s="659"/>
      <c r="AF124" s="659"/>
      <c r="AG124" s="659"/>
      <c r="AH124" s="659"/>
      <c r="AI124" s="659"/>
      <c r="AJ124" s="659"/>
      <c r="AK124" s="659"/>
      <c r="AL124" s="659"/>
      <c r="AM124" s="659"/>
      <c r="AN124" s="659"/>
      <c r="AO124" s="659"/>
      <c r="AP124" s="659"/>
      <c r="AQ124" s="658"/>
      <c r="AR124" s="660"/>
      <c r="AS124" s="660"/>
      <c r="AT124" s="658"/>
      <c r="AU124" s="660"/>
      <c r="AV124" s="660"/>
      <c r="AW124" s="658"/>
      <c r="AX124" s="660"/>
      <c r="AY124" s="660"/>
      <c r="AZ124" s="658"/>
      <c r="BA124" s="660"/>
      <c r="BB124" s="660"/>
      <c r="BC124" s="658"/>
      <c r="BD124" s="660"/>
      <c r="BE124" s="660"/>
      <c r="BF124" s="658"/>
      <c r="BG124" s="660"/>
      <c r="BH124" s="660"/>
      <c r="BI124" s="658"/>
      <c r="BJ124" s="660"/>
      <c r="BK124" s="660"/>
      <c r="BL124" s="658"/>
      <c r="BM124" s="660"/>
      <c r="BN124" s="660"/>
      <c r="BO124" s="660"/>
      <c r="BP124" s="660"/>
      <c r="BQ124" s="660"/>
      <c r="BR124" s="660"/>
      <c r="BS124" s="660"/>
      <c r="BT124" s="660"/>
      <c r="BU124" s="660"/>
      <c r="BV124" s="660"/>
      <c r="BW124" s="660"/>
      <c r="BX124" s="658"/>
      <c r="BY124" s="660"/>
      <c r="BZ124" s="660"/>
      <c r="CA124" s="661"/>
      <c r="CI124" s="662"/>
      <c r="CK124" s="662"/>
      <c r="CL124" s="662"/>
      <c r="CN124" s="662"/>
      <c r="CO124" s="662"/>
      <c r="CP124" s="662"/>
      <c r="CT124" s="662"/>
      <c r="CU124" s="662"/>
      <c r="CV124" s="662"/>
      <c r="CW124" s="662"/>
      <c r="CX124" s="662"/>
      <c r="CY124" s="662"/>
      <c r="CZ124" s="662"/>
      <c r="DA124" s="662"/>
      <c r="DB124" s="662"/>
      <c r="DC124" s="662"/>
      <c r="DD124" s="662"/>
      <c r="DH124" s="662"/>
      <c r="DX124" s="662"/>
      <c r="DY124" s="662"/>
      <c r="DZ124" s="662"/>
      <c r="ED124" s="662"/>
      <c r="EE124" s="662"/>
      <c r="ET124" s="663"/>
      <c r="EU124" s="663"/>
      <c r="EV124" s="663"/>
      <c r="EW124" s="661"/>
      <c r="EX124" s="661"/>
      <c r="EY124" s="661"/>
      <c r="EZ124" s="661"/>
      <c r="FA124" s="661"/>
      <c r="FB124" s="661"/>
      <c r="FC124" s="661"/>
      <c r="FD124" s="661"/>
      <c r="FE124" s="661"/>
      <c r="FF124" s="661"/>
      <c r="FG124" s="661"/>
      <c r="FH124" s="661"/>
      <c r="FI124" s="661"/>
      <c r="FJ124" s="661"/>
      <c r="FK124" s="661"/>
      <c r="FL124" s="661"/>
      <c r="FM124" s="661"/>
      <c r="FO124" s="661"/>
      <c r="FQ124" s="661"/>
      <c r="FR124" s="661"/>
      <c r="FS124" s="661"/>
      <c r="FU124" s="661"/>
      <c r="FV124" s="661"/>
      <c r="FW124" s="661"/>
      <c r="FX124" s="661"/>
      <c r="FY124" s="661"/>
      <c r="FZ124" s="661"/>
      <c r="GB124" s="661"/>
      <c r="GE124" s="661"/>
    </row>
    <row r="125" spans="1:256" s="250" customFormat="1" ht="16" thickBot="1" x14ac:dyDescent="0.35">
      <c r="A125" s="480"/>
      <c r="B125" s="264"/>
      <c r="C125" s="688"/>
      <c r="D125" s="688"/>
      <c r="E125" s="689"/>
      <c r="F125" s="264"/>
      <c r="K125" s="658"/>
      <c r="L125" s="658"/>
      <c r="M125" s="658"/>
      <c r="N125" s="658"/>
      <c r="O125" s="658"/>
      <c r="P125" s="658"/>
      <c r="Q125" s="658"/>
      <c r="R125" s="658"/>
      <c r="S125" s="658"/>
      <c r="T125" s="658"/>
      <c r="U125" s="658"/>
      <c r="V125" s="658"/>
      <c r="W125" s="658"/>
      <c r="X125" s="658"/>
      <c r="Y125" s="658"/>
      <c r="Z125" s="658"/>
      <c r="AA125" s="658"/>
      <c r="AB125" s="658"/>
      <c r="AC125" s="658"/>
      <c r="AD125" s="658"/>
      <c r="AE125" s="659"/>
      <c r="AF125" s="659"/>
      <c r="AG125" s="659"/>
      <c r="AH125" s="659"/>
      <c r="AI125" s="659"/>
      <c r="AJ125" s="659"/>
      <c r="AK125" s="659"/>
      <c r="AL125" s="659"/>
      <c r="AM125" s="659"/>
      <c r="AN125" s="659"/>
      <c r="AO125" s="659"/>
      <c r="AP125" s="659"/>
      <c r="AQ125" s="658"/>
      <c r="AR125" s="660"/>
      <c r="AS125" s="660"/>
      <c r="AT125" s="658"/>
      <c r="AU125" s="660"/>
      <c r="AV125" s="660"/>
      <c r="AW125" s="658"/>
      <c r="AX125" s="660"/>
      <c r="AY125" s="660"/>
      <c r="AZ125" s="658"/>
      <c r="BA125" s="660"/>
      <c r="BB125" s="660"/>
      <c r="BC125" s="658"/>
      <c r="BD125" s="660"/>
      <c r="BE125" s="660"/>
      <c r="BF125" s="658"/>
      <c r="BG125" s="660"/>
      <c r="BH125" s="660"/>
      <c r="BI125" s="658"/>
      <c r="BJ125" s="660"/>
      <c r="BK125" s="660"/>
      <c r="BL125" s="658"/>
      <c r="BM125" s="660"/>
      <c r="BN125" s="660"/>
      <c r="BO125" s="660"/>
      <c r="BP125" s="660"/>
      <c r="BQ125" s="660"/>
      <c r="BR125" s="660"/>
      <c r="BS125" s="660"/>
      <c r="BT125" s="660"/>
      <c r="BU125" s="660"/>
      <c r="BV125" s="660"/>
      <c r="BW125" s="660"/>
      <c r="BX125" s="658"/>
      <c r="BY125" s="660"/>
      <c r="BZ125" s="660"/>
      <c r="CA125" s="661"/>
      <c r="CI125" s="662"/>
      <c r="CK125" s="662"/>
      <c r="CL125" s="662"/>
      <c r="CN125" s="662"/>
      <c r="CO125" s="662"/>
      <c r="CP125" s="662"/>
      <c r="CT125" s="662"/>
      <c r="CU125" s="662"/>
      <c r="CV125" s="662"/>
      <c r="CW125" s="662"/>
      <c r="CX125" s="662"/>
      <c r="CY125" s="662"/>
      <c r="CZ125" s="662"/>
      <c r="DA125" s="662"/>
      <c r="DB125" s="662"/>
      <c r="DC125" s="662"/>
      <c r="DD125" s="662"/>
      <c r="DH125" s="662"/>
      <c r="DX125" s="662"/>
      <c r="DY125" s="662"/>
      <c r="DZ125" s="662"/>
      <c r="ED125" s="662"/>
      <c r="EE125" s="662"/>
      <c r="ET125" s="663"/>
      <c r="EU125" s="663"/>
      <c r="EV125" s="663"/>
      <c r="EW125" s="661"/>
      <c r="EX125" s="661"/>
      <c r="EY125" s="661"/>
      <c r="EZ125" s="661"/>
      <c r="FA125" s="661"/>
      <c r="FB125" s="661"/>
      <c r="FC125" s="661"/>
      <c r="FD125" s="661"/>
      <c r="FE125" s="661"/>
      <c r="FF125" s="661"/>
      <c r="FG125" s="661"/>
      <c r="FH125" s="661"/>
      <c r="FI125" s="661"/>
      <c r="FJ125" s="661"/>
      <c r="FK125" s="661"/>
      <c r="FL125" s="661"/>
      <c r="FM125" s="661"/>
      <c r="FO125" s="661"/>
      <c r="FQ125" s="661"/>
      <c r="FR125" s="661"/>
      <c r="FS125" s="661"/>
      <c r="FU125" s="661"/>
      <c r="FV125" s="661"/>
      <c r="FW125" s="661"/>
      <c r="FX125" s="661"/>
      <c r="FY125" s="661"/>
      <c r="FZ125" s="661"/>
      <c r="GB125" s="661"/>
      <c r="GE125" s="661"/>
    </row>
    <row r="126" spans="1:256" s="250" customFormat="1" ht="16" thickBot="1" x14ac:dyDescent="0.35">
      <c r="B126" s="661"/>
      <c r="C126" s="1101" t="s">
        <v>89</v>
      </c>
      <c r="D126" s="1102"/>
      <c r="E126" s="1103"/>
      <c r="F126" s="240"/>
      <c r="G126" s="658"/>
      <c r="H126" s="658"/>
      <c r="I126" s="658"/>
      <c r="J126" s="658"/>
      <c r="K126" s="658"/>
      <c r="L126" s="658"/>
      <c r="M126" s="658"/>
      <c r="N126" s="658"/>
      <c r="O126" s="658"/>
      <c r="P126" s="658"/>
      <c r="Q126" s="658"/>
      <c r="R126" s="658"/>
      <c r="S126" s="658"/>
      <c r="T126" s="658"/>
      <c r="U126" s="658"/>
      <c r="V126" s="658"/>
      <c r="W126" s="658"/>
      <c r="X126" s="658"/>
      <c r="Y126" s="658"/>
      <c r="Z126" s="658"/>
      <c r="AA126" s="658"/>
      <c r="AB126" s="658"/>
      <c r="AC126" s="658"/>
      <c r="AD126" s="658"/>
      <c r="AE126" s="659"/>
      <c r="AF126" s="659"/>
      <c r="AG126" s="659"/>
      <c r="AH126" s="659"/>
      <c r="AI126" s="659"/>
      <c r="AJ126" s="659"/>
      <c r="AK126" s="659"/>
      <c r="AL126" s="659"/>
      <c r="AM126" s="659"/>
      <c r="AN126" s="659"/>
      <c r="AO126" s="659"/>
      <c r="AP126" s="659"/>
      <c r="AQ126" s="658"/>
      <c r="AR126" s="660"/>
      <c r="AS126" s="660"/>
      <c r="AT126" s="658"/>
      <c r="AU126" s="660"/>
      <c r="AV126" s="660"/>
      <c r="AW126" s="658"/>
      <c r="AX126" s="660"/>
      <c r="AY126" s="660"/>
      <c r="AZ126" s="658"/>
      <c r="BA126" s="660"/>
      <c r="BB126" s="660"/>
      <c r="BC126" s="658"/>
      <c r="BD126" s="660"/>
      <c r="BE126" s="660"/>
      <c r="BF126" s="658"/>
      <c r="BG126" s="660"/>
      <c r="BH126" s="660"/>
      <c r="BI126" s="658"/>
      <c r="BJ126" s="660"/>
      <c r="BK126" s="660"/>
      <c r="BL126" s="658"/>
      <c r="BM126" s="660"/>
      <c r="BN126" s="660"/>
      <c r="BO126" s="660"/>
      <c r="BP126" s="660"/>
      <c r="BQ126" s="660"/>
      <c r="BR126" s="660"/>
      <c r="BS126" s="660"/>
      <c r="BT126" s="660"/>
      <c r="BU126" s="660"/>
      <c r="BV126" s="660"/>
      <c r="BW126" s="660"/>
      <c r="BX126" s="658"/>
      <c r="BY126" s="660"/>
      <c r="BZ126" s="660"/>
      <c r="CA126" s="661"/>
      <c r="CI126" s="662"/>
      <c r="CK126" s="662"/>
      <c r="CL126" s="662"/>
      <c r="CN126" s="662"/>
      <c r="CO126" s="662"/>
      <c r="CP126" s="662"/>
      <c r="CT126" s="662"/>
      <c r="CU126" s="662"/>
      <c r="CV126" s="662"/>
      <c r="CW126" s="662"/>
      <c r="CX126" s="662"/>
      <c r="CY126" s="662"/>
      <c r="CZ126" s="662"/>
      <c r="DA126" s="662"/>
      <c r="DB126" s="662"/>
      <c r="DC126" s="662"/>
      <c r="DD126" s="662"/>
      <c r="DH126" s="662"/>
      <c r="DX126" s="662"/>
      <c r="DY126" s="662"/>
      <c r="DZ126" s="662"/>
      <c r="ED126" s="662"/>
      <c r="EE126" s="662"/>
      <c r="ET126" s="663"/>
      <c r="EU126" s="663"/>
      <c r="EV126" s="663"/>
      <c r="EW126" s="661"/>
      <c r="EX126" s="661"/>
      <c r="EY126" s="661"/>
      <c r="EZ126" s="661"/>
      <c r="FA126" s="661"/>
      <c r="FB126" s="661"/>
      <c r="FC126" s="661"/>
      <c r="FD126" s="661"/>
      <c r="FE126" s="661"/>
      <c r="FF126" s="661"/>
      <c r="FG126" s="661"/>
      <c r="FH126" s="661"/>
      <c r="FI126" s="661"/>
      <c r="FJ126" s="661"/>
      <c r="FK126" s="661"/>
      <c r="FL126" s="661"/>
      <c r="FM126" s="661"/>
      <c r="FO126" s="661"/>
      <c r="FQ126" s="661"/>
      <c r="FR126" s="661"/>
      <c r="FS126" s="661"/>
      <c r="FU126" s="661"/>
      <c r="FV126" s="661"/>
      <c r="FW126" s="661"/>
      <c r="FX126" s="661"/>
      <c r="FY126" s="661"/>
      <c r="FZ126" s="661"/>
      <c r="GB126" s="661"/>
      <c r="GE126" s="661"/>
    </row>
    <row r="127" spans="1:256" s="250" customFormat="1" ht="15.5" x14ac:dyDescent="0.3">
      <c r="A127" s="240"/>
      <c r="C127" s="1104" t="s">
        <v>468</v>
      </c>
      <c r="D127" s="1105"/>
      <c r="E127" s="1106"/>
      <c r="F127" s="803"/>
      <c r="AS127" s="660"/>
      <c r="AT127" s="658"/>
      <c r="AU127" s="660"/>
      <c r="AV127" s="660"/>
      <c r="AW127" s="658"/>
      <c r="AX127" s="660"/>
      <c r="AY127" s="660"/>
      <c r="AZ127" s="658"/>
      <c r="BA127" s="660"/>
      <c r="BB127" s="660"/>
      <c r="BC127" s="658"/>
      <c r="BD127" s="660"/>
      <c r="BE127" s="660"/>
      <c r="BF127" s="658"/>
      <c r="BG127" s="660"/>
      <c r="BH127" s="660"/>
      <c r="BI127" s="658"/>
      <c r="BJ127" s="660"/>
      <c r="BK127" s="660"/>
      <c r="BL127" s="658"/>
      <c r="BM127" s="660"/>
      <c r="BN127" s="660"/>
      <c r="BO127" s="660"/>
      <c r="BP127" s="660"/>
      <c r="BQ127" s="660"/>
      <c r="BR127" s="660"/>
      <c r="BS127" s="660"/>
      <c r="BT127" s="660"/>
      <c r="BU127" s="660"/>
      <c r="BV127" s="660"/>
      <c r="BW127" s="660"/>
      <c r="BX127" s="658"/>
      <c r="BY127" s="660"/>
      <c r="BZ127" s="660"/>
      <c r="CA127" s="661"/>
      <c r="CI127" s="662"/>
      <c r="CK127" s="662"/>
      <c r="CL127" s="662"/>
      <c r="CN127" s="662"/>
      <c r="CO127" s="662"/>
      <c r="CP127" s="662"/>
      <c r="CT127" s="662"/>
      <c r="CU127" s="662"/>
      <c r="CV127" s="662"/>
      <c r="CW127" s="662"/>
      <c r="CX127" s="662"/>
      <c r="CY127" s="662"/>
      <c r="CZ127" s="662"/>
      <c r="DA127" s="662"/>
      <c r="DB127" s="662"/>
      <c r="DC127" s="662"/>
      <c r="DD127" s="662"/>
      <c r="DH127" s="662"/>
      <c r="DX127" s="662"/>
      <c r="DY127" s="662"/>
      <c r="DZ127" s="662"/>
      <c r="ED127" s="662"/>
      <c r="EE127" s="662"/>
      <c r="ET127" s="663"/>
      <c r="EU127" s="663"/>
      <c r="EV127" s="663"/>
      <c r="EW127" s="661"/>
      <c r="EX127" s="661"/>
      <c r="EY127" s="661"/>
      <c r="EZ127" s="661"/>
      <c r="FA127" s="661"/>
      <c r="FB127" s="661"/>
      <c r="FC127" s="661"/>
      <c r="FD127" s="661"/>
      <c r="FE127" s="661"/>
      <c r="FF127" s="661"/>
      <c r="FG127" s="661"/>
      <c r="FH127" s="661"/>
      <c r="FI127" s="661"/>
      <c r="FJ127" s="661"/>
      <c r="FK127" s="661"/>
      <c r="FL127" s="661"/>
      <c r="FM127" s="661"/>
      <c r="FO127" s="661"/>
      <c r="FQ127" s="661"/>
      <c r="FR127" s="661"/>
      <c r="FS127" s="661"/>
      <c r="FU127" s="661"/>
      <c r="FV127" s="661"/>
      <c r="FW127" s="661"/>
      <c r="FX127" s="661"/>
      <c r="FY127" s="661"/>
      <c r="FZ127" s="661"/>
      <c r="GB127" s="661"/>
      <c r="GE127" s="661"/>
    </row>
    <row r="128" spans="1:256" s="352" customFormat="1" ht="31.5" thickBot="1" x14ac:dyDescent="0.35">
      <c r="A128" s="610"/>
      <c r="C128" s="679" t="s">
        <v>483</v>
      </c>
      <c r="D128" s="615" t="s">
        <v>484</v>
      </c>
      <c r="E128" s="680" t="s">
        <v>485</v>
      </c>
      <c r="F128" s="681" t="s">
        <v>486</v>
      </c>
      <c r="G128" s="617" t="s">
        <v>487</v>
      </c>
      <c r="H128" s="617" t="s">
        <v>488</v>
      </c>
      <c r="I128" s="617" t="s">
        <v>489</v>
      </c>
      <c r="J128" s="617" t="s">
        <v>490</v>
      </c>
      <c r="K128" s="615" t="s">
        <v>491</v>
      </c>
      <c r="L128" s="618" t="s">
        <v>492</v>
      </c>
      <c r="AS128" s="619"/>
      <c r="AT128" s="620"/>
      <c r="AU128" s="619"/>
      <c r="AV128" s="619"/>
      <c r="AW128" s="620"/>
      <c r="AX128" s="619"/>
      <c r="AY128" s="619"/>
      <c r="AZ128" s="620"/>
      <c r="BA128" s="619"/>
      <c r="BB128" s="619"/>
      <c r="BC128" s="620"/>
      <c r="BD128" s="619"/>
      <c r="BE128" s="619"/>
      <c r="BF128" s="620"/>
      <c r="BG128" s="619"/>
      <c r="BH128" s="619"/>
      <c r="BI128" s="620"/>
      <c r="BJ128" s="619"/>
      <c r="BK128" s="619"/>
      <c r="BL128" s="620"/>
      <c r="BM128" s="619"/>
      <c r="BN128" s="619"/>
      <c r="BO128" s="619"/>
      <c r="BP128" s="619"/>
      <c r="BQ128" s="619"/>
      <c r="BR128" s="619"/>
      <c r="BS128" s="619"/>
      <c r="BT128" s="619"/>
      <c r="BU128" s="619"/>
      <c r="BV128" s="619"/>
      <c r="BW128" s="619"/>
      <c r="BX128" s="620"/>
      <c r="BY128" s="619"/>
      <c r="BZ128" s="619"/>
      <c r="CA128" s="621"/>
      <c r="CI128" s="622"/>
      <c r="CK128" s="622"/>
      <c r="CL128" s="622"/>
      <c r="CN128" s="622"/>
      <c r="CO128" s="622"/>
      <c r="CP128" s="622"/>
      <c r="CT128" s="622"/>
      <c r="CU128" s="622"/>
      <c r="CV128" s="622"/>
      <c r="CW128" s="622"/>
      <c r="CX128" s="622"/>
      <c r="CY128" s="622"/>
      <c r="CZ128" s="622"/>
      <c r="DA128" s="622"/>
      <c r="DB128" s="622"/>
      <c r="DC128" s="622"/>
      <c r="DD128" s="622"/>
      <c r="DH128" s="622"/>
      <c r="DX128" s="622"/>
      <c r="DY128" s="622"/>
      <c r="DZ128" s="622"/>
      <c r="ED128" s="622"/>
      <c r="EE128" s="622"/>
      <c r="ET128" s="623"/>
      <c r="EU128" s="623"/>
      <c r="EV128" s="623"/>
      <c r="EW128" s="621"/>
      <c r="EX128" s="621"/>
      <c r="EY128" s="621"/>
      <c r="EZ128" s="621"/>
      <c r="FA128" s="621"/>
      <c r="FB128" s="621"/>
      <c r="FC128" s="621"/>
      <c r="FD128" s="621"/>
      <c r="FE128" s="621"/>
      <c r="FF128" s="621"/>
      <c r="FG128" s="621"/>
      <c r="FH128" s="621"/>
      <c r="FI128" s="621"/>
      <c r="FJ128" s="621"/>
      <c r="FK128" s="621"/>
      <c r="FL128" s="621"/>
      <c r="FM128" s="621"/>
      <c r="FO128" s="621"/>
      <c r="FQ128" s="621"/>
      <c r="FR128" s="621"/>
      <c r="FS128" s="621"/>
      <c r="FU128" s="621"/>
      <c r="FV128" s="621"/>
      <c r="FW128" s="621"/>
      <c r="FX128" s="621"/>
      <c r="FY128" s="621"/>
      <c r="FZ128" s="621"/>
      <c r="GB128" s="621"/>
      <c r="GE128" s="621"/>
    </row>
    <row r="129" spans="1:187" s="632" customFormat="1" ht="17.5" x14ac:dyDescent="0.3">
      <c r="A129" s="256" t="s">
        <v>469</v>
      </c>
      <c r="B129" s="335" t="s">
        <v>500</v>
      </c>
      <c r="C129" s="682" t="str">
        <f>IF((B112=""),"",(B112)*(B112))</f>
        <v/>
      </c>
      <c r="D129" s="628" t="str">
        <f>IF((D112=""),"",(D112)*(D112))</f>
        <v/>
      </c>
      <c r="E129" s="627" t="str">
        <f>IF((F112=""),"",(F112)*(F112))</f>
        <v/>
      </c>
      <c r="F129" s="683" t="str">
        <f>IF((H112=""),"",(H112)*(H112))</f>
        <v/>
      </c>
      <c r="G129" s="628" t="str">
        <f>IF((J112=""),"",(J112)*(J112))</f>
        <v/>
      </c>
      <c r="H129" s="628" t="str">
        <f>IF((L112=""),"",(L112)*(L112))</f>
        <v/>
      </c>
      <c r="I129" s="628" t="str">
        <f>IF((N112=""),"",(N112)*(N112))</f>
        <v/>
      </c>
      <c r="J129" s="628" t="str">
        <f>IF((P112=""),"",(P112)*(P112))</f>
        <v/>
      </c>
      <c r="K129" s="628" t="str">
        <f>IF((R112=""),"",(R112)*(R112))</f>
        <v/>
      </c>
      <c r="L129" s="628" t="str">
        <f>IF((T112=""),"",(T112)*(T112))</f>
        <v/>
      </c>
      <c r="AS129" s="633"/>
      <c r="AT129" s="634"/>
      <c r="AU129" s="633"/>
      <c r="AV129" s="633"/>
      <c r="AW129" s="634"/>
      <c r="AX129" s="633"/>
      <c r="AY129" s="633"/>
      <c r="AZ129" s="634"/>
      <c r="BA129" s="633"/>
      <c r="BB129" s="633"/>
      <c r="BC129" s="634"/>
      <c r="BD129" s="633"/>
      <c r="BE129" s="633"/>
      <c r="BF129" s="634"/>
      <c r="BG129" s="633"/>
      <c r="BH129" s="633"/>
      <c r="BI129" s="634"/>
      <c r="BJ129" s="633"/>
      <c r="BK129" s="633"/>
      <c r="BL129" s="634"/>
      <c r="BM129" s="633"/>
      <c r="BN129" s="633"/>
      <c r="BO129" s="633"/>
      <c r="BP129" s="633"/>
      <c r="BQ129" s="633"/>
      <c r="BR129" s="633"/>
      <c r="BS129" s="633"/>
      <c r="BT129" s="633"/>
      <c r="BU129" s="633"/>
      <c r="BV129" s="633"/>
      <c r="BW129" s="633"/>
      <c r="BX129" s="634"/>
      <c r="BY129" s="633"/>
      <c r="BZ129" s="633"/>
      <c r="CA129" s="635"/>
      <c r="CI129" s="636"/>
      <c r="CK129" s="636"/>
      <c r="CL129" s="636"/>
      <c r="CN129" s="636"/>
      <c r="CO129" s="636"/>
      <c r="CP129" s="636"/>
      <c r="CT129" s="636"/>
      <c r="CU129" s="636"/>
      <c r="CV129" s="636"/>
      <c r="CW129" s="636"/>
      <c r="CX129" s="636"/>
      <c r="CY129" s="636"/>
      <c r="CZ129" s="636"/>
      <c r="DA129" s="636"/>
      <c r="DB129" s="636"/>
      <c r="DC129" s="636"/>
      <c r="DD129" s="636"/>
      <c r="DH129" s="636"/>
      <c r="DX129" s="636"/>
      <c r="DY129" s="636"/>
      <c r="DZ129" s="636"/>
      <c r="ED129" s="636"/>
      <c r="EE129" s="636"/>
      <c r="ET129" s="637"/>
      <c r="EU129" s="637"/>
      <c r="EV129" s="637"/>
      <c r="EW129" s="635"/>
      <c r="EX129" s="635"/>
      <c r="EY129" s="635"/>
      <c r="EZ129" s="635"/>
      <c r="FA129" s="635"/>
      <c r="FB129" s="635"/>
      <c r="FC129" s="635"/>
      <c r="FD129" s="635"/>
      <c r="FE129" s="635"/>
      <c r="FF129" s="635"/>
      <c r="FG129" s="635"/>
      <c r="FH129" s="635"/>
      <c r="FI129" s="635"/>
      <c r="FJ129" s="635"/>
      <c r="FK129" s="635"/>
      <c r="FL129" s="635"/>
      <c r="FM129" s="635"/>
      <c r="FO129" s="635"/>
      <c r="FQ129" s="635"/>
      <c r="FR129" s="635"/>
      <c r="FS129" s="635"/>
      <c r="FU129" s="635"/>
      <c r="FV129" s="635"/>
      <c r="FW129" s="635"/>
      <c r="FX129" s="635"/>
      <c r="FY129" s="635"/>
      <c r="FZ129" s="635"/>
      <c r="GB129" s="635"/>
      <c r="GE129" s="635"/>
    </row>
    <row r="130" spans="1:187" s="632" customFormat="1" ht="17.5" x14ac:dyDescent="0.3">
      <c r="A130" s="256" t="s">
        <v>471</v>
      </c>
      <c r="B130" s="638" t="s">
        <v>501</v>
      </c>
      <c r="C130" s="684" t="str">
        <f>IF((B112=""),"",(B112)*(B112)/100)</f>
        <v/>
      </c>
      <c r="D130" s="643" t="str">
        <f>IF((D112=""),"",(D112)*(D112)/100)</f>
        <v/>
      </c>
      <c r="E130" s="642" t="str">
        <f>IF((F112=""),"",(F112)*(F112)/100)</f>
        <v/>
      </c>
      <c r="F130" s="685" t="str">
        <f>IF((H112=""),"",(H112)*(H112)/100)</f>
        <v/>
      </c>
      <c r="G130" s="643" t="str">
        <f>IF((J112=""),"",(J112)*(J112)/100)</f>
        <v/>
      </c>
      <c r="H130" s="643" t="str">
        <f>IF((L112=""),"",(L112)*(L112)/100)</f>
        <v/>
      </c>
      <c r="I130" s="643" t="str">
        <f>IF((N112=""),"",(N112)*(N112)/100)</f>
        <v/>
      </c>
      <c r="J130" s="643" t="str">
        <f>IF((P112=""),"",(P112)*(P112)/100)</f>
        <v/>
      </c>
      <c r="K130" s="643" t="str">
        <f>IF((R112=""),"",(R112)*(R112)/100)</f>
        <v/>
      </c>
      <c r="L130" s="643" t="str">
        <f>IF((T112=""),"",(T112)*(T112)/100)</f>
        <v/>
      </c>
      <c r="Q130" s="634"/>
      <c r="R130" s="634"/>
      <c r="S130" s="634"/>
      <c r="T130" s="634"/>
      <c r="V130" s="634"/>
      <c r="W130" s="634"/>
      <c r="X130" s="634"/>
      <c r="Y130" s="634"/>
      <c r="Z130" s="634"/>
      <c r="AA130" s="634"/>
      <c r="AB130" s="634"/>
      <c r="AC130" s="634"/>
      <c r="AD130" s="634"/>
      <c r="AO130" s="634"/>
      <c r="AP130" s="634"/>
      <c r="AQ130" s="634"/>
      <c r="AR130" s="634"/>
      <c r="AS130" s="633"/>
      <c r="AT130" s="634"/>
      <c r="AU130" s="633"/>
      <c r="AV130" s="633"/>
      <c r="AW130" s="634"/>
      <c r="AX130" s="633"/>
      <c r="AY130" s="633"/>
      <c r="AZ130" s="634"/>
      <c r="BA130" s="633"/>
      <c r="BB130" s="633"/>
      <c r="BC130" s="634"/>
      <c r="BD130" s="633"/>
      <c r="BE130" s="633"/>
      <c r="BF130" s="634"/>
      <c r="BG130" s="633"/>
      <c r="BH130" s="633"/>
      <c r="BI130" s="634"/>
      <c r="BJ130" s="633"/>
      <c r="BK130" s="633"/>
      <c r="BL130" s="634"/>
      <c r="BM130" s="633"/>
      <c r="BN130" s="633"/>
      <c r="BO130" s="633"/>
      <c r="BP130" s="633"/>
      <c r="BQ130" s="633"/>
      <c r="BR130" s="633"/>
      <c r="BS130" s="633"/>
      <c r="BT130" s="633"/>
      <c r="BU130" s="633"/>
      <c r="BV130" s="633"/>
      <c r="BW130" s="633"/>
      <c r="BX130" s="634"/>
      <c r="BY130" s="633"/>
      <c r="BZ130" s="633"/>
      <c r="CA130" s="635"/>
      <c r="CI130" s="636"/>
      <c r="CK130" s="636"/>
      <c r="CL130" s="636"/>
      <c r="CN130" s="636"/>
      <c r="CO130" s="636"/>
      <c r="CP130" s="636"/>
      <c r="CT130" s="636"/>
      <c r="CU130" s="636"/>
      <c r="CV130" s="636"/>
      <c r="CW130" s="636"/>
      <c r="CX130" s="636"/>
      <c r="CY130" s="636"/>
      <c r="CZ130" s="636"/>
      <c r="DA130" s="636"/>
      <c r="DB130" s="636"/>
      <c r="DC130" s="636"/>
      <c r="DD130" s="636"/>
      <c r="DH130" s="636"/>
      <c r="DX130" s="636"/>
      <c r="DY130" s="636"/>
      <c r="DZ130" s="636"/>
      <c r="ED130" s="636"/>
      <c r="EE130" s="636"/>
      <c r="ET130" s="637"/>
      <c r="EU130" s="637"/>
      <c r="EV130" s="637"/>
      <c r="EW130" s="635"/>
      <c r="EX130" s="635"/>
      <c r="EY130" s="635"/>
      <c r="EZ130" s="635"/>
      <c r="FA130" s="635"/>
      <c r="FB130" s="635"/>
      <c r="FC130" s="635"/>
      <c r="FD130" s="635"/>
      <c r="FE130" s="635"/>
      <c r="FF130" s="635"/>
      <c r="FG130" s="635"/>
      <c r="FH130" s="635"/>
      <c r="FI130" s="635"/>
      <c r="FJ130" s="635"/>
      <c r="FK130" s="635"/>
      <c r="FL130" s="635"/>
      <c r="FM130" s="635"/>
      <c r="FO130" s="635"/>
      <c r="FQ130" s="635"/>
      <c r="FR130" s="635"/>
      <c r="FS130" s="635"/>
      <c r="FU130" s="635"/>
      <c r="FV130" s="635"/>
      <c r="FW130" s="635"/>
      <c r="FX130" s="635"/>
      <c r="FY130" s="635"/>
      <c r="FZ130" s="635"/>
      <c r="GB130" s="635"/>
      <c r="GE130" s="635"/>
    </row>
    <row r="131" spans="1:187" s="632" customFormat="1" ht="18" thickBot="1" x14ac:dyDescent="0.35">
      <c r="A131" s="647" t="s">
        <v>473</v>
      </c>
      <c r="B131" s="340" t="s">
        <v>502</v>
      </c>
      <c r="C131" s="686" t="str">
        <f>IF(AND(B112="",C112=""),"",((B112)*(B112)/100)*C112)</f>
        <v/>
      </c>
      <c r="D131" s="650" t="str">
        <f>IF(AND(D112="", E112=""),"",((D112)*(D112)/100)*E112)</f>
        <v/>
      </c>
      <c r="E131" s="649" t="str">
        <f>IF(AND(F112="", G112=""),"",((F112)*(F112)/100)*G112)</f>
        <v/>
      </c>
      <c r="F131" s="687" t="str">
        <f>IF(AND(H112="", I112=""),"",((H112)*(H112)/100)*I112)</f>
        <v/>
      </c>
      <c r="G131" s="650" t="str">
        <f>IF(AND(J112="", K112=""),"",((J112)*(J112)/100)*K112)</f>
        <v/>
      </c>
      <c r="H131" s="650" t="str">
        <f>IF(AND(L112="", M112=""),"",((L112)*(L112)/100)*M112)</f>
        <v/>
      </c>
      <c r="I131" s="650" t="str">
        <f>IF(AND(N112="", O112=""),"",((N112)*(N112)/100)*O112)</f>
        <v/>
      </c>
      <c r="J131" s="650" t="str">
        <f>IF(AND(P112="", Q112=""),"",((P112)*(P112)/100)*Q112)</f>
        <v/>
      </c>
      <c r="K131" s="650" t="str">
        <f>IF(AND(R112="", S112=""),"",((R112)*(R112)/100)*S112)</f>
        <v/>
      </c>
      <c r="L131" s="650" t="str">
        <f>IF(AND(T112="", U112=""),"",((T112)*(T112)/100)*U112)</f>
        <v/>
      </c>
      <c r="Q131" s="634"/>
      <c r="R131" s="634"/>
      <c r="S131" s="634"/>
      <c r="T131" s="634"/>
      <c r="U131" s="634"/>
      <c r="V131" s="634"/>
      <c r="W131" s="634"/>
      <c r="X131" s="634"/>
      <c r="Y131" s="634"/>
      <c r="Z131" s="634"/>
      <c r="AA131" s="634"/>
      <c r="AB131" s="634"/>
      <c r="AC131" s="634"/>
      <c r="AD131" s="634"/>
      <c r="AE131" s="653"/>
      <c r="AF131" s="653"/>
      <c r="AG131" s="653"/>
      <c r="AH131" s="653"/>
      <c r="AI131" s="653"/>
      <c r="AJ131" s="653"/>
      <c r="AK131" s="653"/>
      <c r="AL131" s="653"/>
      <c r="AM131" s="653"/>
      <c r="AN131" s="653"/>
      <c r="AO131" s="653"/>
      <c r="AP131" s="653"/>
      <c r="AQ131" s="634"/>
      <c r="AR131" s="633"/>
      <c r="AS131" s="633"/>
      <c r="AT131" s="634"/>
      <c r="AU131" s="633"/>
      <c r="AV131" s="633"/>
      <c r="AW131" s="634"/>
      <c r="AX131" s="633"/>
      <c r="AY131" s="633"/>
      <c r="AZ131" s="634"/>
      <c r="BA131" s="633"/>
      <c r="BB131" s="633"/>
      <c r="BC131" s="634"/>
      <c r="BD131" s="633"/>
      <c r="BE131" s="633"/>
      <c r="BF131" s="634"/>
      <c r="BG131" s="633"/>
      <c r="BH131" s="633"/>
      <c r="BI131" s="634"/>
      <c r="BJ131" s="633"/>
      <c r="BK131" s="633"/>
      <c r="BL131" s="634"/>
      <c r="BM131" s="633"/>
      <c r="BN131" s="633"/>
      <c r="BO131" s="633"/>
      <c r="BP131" s="633"/>
      <c r="BQ131" s="633"/>
      <c r="BR131" s="633"/>
      <c r="BS131" s="633"/>
      <c r="BT131" s="633"/>
      <c r="BU131" s="633"/>
      <c r="BV131" s="633"/>
      <c r="BW131" s="633"/>
      <c r="BX131" s="634"/>
      <c r="BY131" s="633"/>
      <c r="BZ131" s="633"/>
      <c r="CA131" s="635"/>
      <c r="CI131" s="636"/>
      <c r="CK131" s="636"/>
      <c r="CL131" s="636"/>
      <c r="CN131" s="636"/>
      <c r="CO131" s="636"/>
      <c r="CP131" s="636"/>
      <c r="CT131" s="636"/>
      <c r="CU131" s="636"/>
      <c r="CV131" s="636"/>
      <c r="CW131" s="636"/>
      <c r="CX131" s="636"/>
      <c r="CY131" s="636"/>
      <c r="CZ131" s="636"/>
      <c r="DA131" s="636"/>
      <c r="DB131" s="636"/>
      <c r="DC131" s="636"/>
      <c r="DD131" s="636"/>
      <c r="DH131" s="636"/>
      <c r="DX131" s="636"/>
      <c r="DY131" s="636"/>
      <c r="DZ131" s="636"/>
      <c r="ED131" s="636"/>
      <c r="EE131" s="636"/>
      <c r="ET131" s="637"/>
      <c r="EU131" s="637"/>
      <c r="EV131" s="637"/>
      <c r="EW131" s="635"/>
      <c r="EX131" s="635"/>
      <c r="EY131" s="635"/>
      <c r="EZ131" s="635"/>
      <c r="FA131" s="635"/>
      <c r="FB131" s="635"/>
      <c r="FC131" s="635"/>
      <c r="FD131" s="635"/>
      <c r="FE131" s="635"/>
      <c r="FF131" s="635"/>
      <c r="FG131" s="635"/>
      <c r="FH131" s="635"/>
      <c r="FI131" s="635"/>
      <c r="FJ131" s="635"/>
      <c r="FK131" s="635"/>
      <c r="FL131" s="635"/>
      <c r="FM131" s="635"/>
      <c r="FO131" s="635"/>
      <c r="FQ131" s="635"/>
      <c r="FR131" s="635"/>
      <c r="FS131" s="635"/>
      <c r="FU131" s="635"/>
      <c r="FV131" s="635"/>
      <c r="FW131" s="635"/>
      <c r="FX131" s="635"/>
      <c r="FY131" s="635"/>
      <c r="FZ131" s="635"/>
      <c r="GB131" s="635"/>
      <c r="GE131" s="635"/>
    </row>
    <row r="132" spans="1:187" s="250" customFormat="1" ht="18" thickBot="1" x14ac:dyDescent="0.35">
      <c r="A132" s="417" t="s">
        <v>475</v>
      </c>
      <c r="B132" s="340" t="s">
        <v>503</v>
      </c>
      <c r="C132" s="654" t="str">
        <f>IF(AND($C131="",$D131="",$E131="",$F131="",$G131="",$H131="",$I131="",$J131="",$K131="",$L131=""),"",IF($C131="",0,$C131)+IF($D131="",0,$D131)+IF($E131="",0,$E131)+IF($F131="",0,$F131)+IF($G131="",0,$G131)+IF($H131="",0,$H131)+IF($I131="",0,$I131)+IF($J131="",0,$J131)+IF($K131="",0,$K131)+IF($L131="",0,$L131))</f>
        <v/>
      </c>
      <c r="D132" s="655"/>
      <c r="E132" s="656"/>
      <c r="F132" s="657"/>
      <c r="K132" s="658"/>
      <c r="L132" s="658"/>
      <c r="M132" s="658"/>
      <c r="N132" s="658"/>
      <c r="O132" s="658"/>
      <c r="P132" s="658"/>
      <c r="Q132" s="658"/>
      <c r="R132" s="658"/>
      <c r="S132" s="658"/>
      <c r="T132" s="658"/>
      <c r="U132" s="658"/>
      <c r="V132" s="658"/>
      <c r="W132" s="658"/>
      <c r="X132" s="658"/>
      <c r="Y132" s="658"/>
      <c r="Z132" s="658"/>
      <c r="AA132" s="658"/>
      <c r="AB132" s="658"/>
      <c r="AC132" s="658"/>
      <c r="AD132" s="658"/>
      <c r="AE132" s="659"/>
      <c r="AF132" s="659"/>
      <c r="AG132" s="659"/>
      <c r="AH132" s="659"/>
      <c r="AI132" s="659"/>
      <c r="AJ132" s="659"/>
      <c r="AK132" s="659"/>
      <c r="AL132" s="659"/>
      <c r="AM132" s="659"/>
      <c r="AN132" s="659"/>
      <c r="AO132" s="659"/>
      <c r="AP132" s="659"/>
      <c r="AQ132" s="658"/>
      <c r="AR132" s="660"/>
      <c r="AS132" s="660"/>
      <c r="AT132" s="658"/>
      <c r="AU132" s="660"/>
      <c r="AV132" s="660"/>
      <c r="AW132" s="658"/>
      <c r="AX132" s="660"/>
      <c r="AY132" s="660"/>
      <c r="AZ132" s="658"/>
      <c r="BA132" s="660"/>
      <c r="BB132" s="660"/>
      <c r="BC132" s="658"/>
      <c r="BD132" s="660"/>
      <c r="BE132" s="660"/>
      <c r="BF132" s="658"/>
      <c r="BG132" s="660"/>
      <c r="BH132" s="660"/>
      <c r="BI132" s="658"/>
      <c r="BJ132" s="660"/>
      <c r="BK132" s="660"/>
      <c r="BL132" s="658"/>
      <c r="BM132" s="660"/>
      <c r="BN132" s="660"/>
      <c r="BO132" s="660"/>
      <c r="BP132" s="660"/>
      <c r="BQ132" s="660"/>
      <c r="BR132" s="660"/>
      <c r="BS132" s="660"/>
      <c r="BT132" s="660"/>
      <c r="BU132" s="660"/>
      <c r="BV132" s="660"/>
      <c r="BW132" s="660"/>
      <c r="BX132" s="658"/>
      <c r="BY132" s="660"/>
      <c r="BZ132" s="660"/>
      <c r="CA132" s="661"/>
      <c r="CI132" s="662"/>
      <c r="CK132" s="662"/>
      <c r="CL132" s="662"/>
      <c r="CN132" s="662"/>
      <c r="CO132" s="662"/>
      <c r="CP132" s="662"/>
      <c r="CT132" s="662"/>
      <c r="CU132" s="662"/>
      <c r="CV132" s="662"/>
      <c r="CW132" s="662"/>
      <c r="CX132" s="662"/>
      <c r="CY132" s="662"/>
      <c r="CZ132" s="662"/>
      <c r="DA132" s="662"/>
      <c r="DB132" s="662"/>
      <c r="DC132" s="662"/>
      <c r="DD132" s="662"/>
      <c r="DH132" s="662"/>
      <c r="DX132" s="662"/>
      <c r="DY132" s="662"/>
      <c r="DZ132" s="662"/>
      <c r="ED132" s="662"/>
      <c r="EE132" s="662"/>
      <c r="ET132" s="663"/>
      <c r="EU132" s="663"/>
      <c r="EV132" s="663"/>
      <c r="EW132" s="661"/>
      <c r="EX132" s="661"/>
      <c r="EY132" s="661"/>
      <c r="EZ132" s="661"/>
      <c r="FA132" s="661"/>
      <c r="FB132" s="661"/>
      <c r="FC132" s="661"/>
      <c r="FD132" s="661"/>
      <c r="FE132" s="661"/>
      <c r="FF132" s="661"/>
      <c r="FG132" s="661"/>
      <c r="FH132" s="661"/>
      <c r="FI132" s="661"/>
      <c r="FJ132" s="661"/>
      <c r="FK132" s="661"/>
      <c r="FL132" s="661"/>
      <c r="FM132" s="661"/>
      <c r="FO132" s="661"/>
      <c r="FQ132" s="661"/>
      <c r="FR132" s="661"/>
      <c r="FS132" s="661"/>
      <c r="FU132" s="661"/>
      <c r="FV132" s="661"/>
      <c r="FW132" s="661"/>
      <c r="FX132" s="661"/>
      <c r="FY132" s="661"/>
      <c r="FZ132" s="661"/>
      <c r="GB132" s="661"/>
      <c r="GE132" s="661"/>
    </row>
    <row r="133" spans="1:187" s="250" customFormat="1" ht="15.5" x14ac:dyDescent="0.3">
      <c r="A133" s="480"/>
      <c r="B133" s="264"/>
      <c r="C133" s="688"/>
      <c r="D133" s="688"/>
      <c r="E133" s="689"/>
      <c r="F133" s="264"/>
      <c r="K133" s="658"/>
      <c r="L133" s="658"/>
      <c r="M133" s="658"/>
      <c r="N133" s="658"/>
      <c r="O133" s="658"/>
      <c r="P133" s="658"/>
      <c r="Q133" s="658"/>
      <c r="R133" s="658"/>
      <c r="S133" s="658"/>
      <c r="T133" s="658"/>
      <c r="U133" s="658"/>
      <c r="V133" s="658"/>
      <c r="W133" s="658"/>
      <c r="X133" s="658"/>
      <c r="Y133" s="658"/>
      <c r="Z133" s="658"/>
      <c r="AA133" s="658"/>
      <c r="AB133" s="658"/>
      <c r="AC133" s="658"/>
      <c r="AD133" s="658"/>
      <c r="AE133" s="659"/>
      <c r="AF133" s="659"/>
      <c r="AG133" s="659"/>
      <c r="AH133" s="659"/>
      <c r="AI133" s="659"/>
      <c r="AJ133" s="659"/>
      <c r="AK133" s="659"/>
      <c r="AL133" s="659"/>
      <c r="AM133" s="659"/>
      <c r="AN133" s="659"/>
      <c r="AO133" s="659"/>
      <c r="AP133" s="659"/>
      <c r="AQ133" s="658"/>
      <c r="AR133" s="660"/>
      <c r="AS133" s="660"/>
      <c r="AT133" s="658"/>
      <c r="AU133" s="660"/>
      <c r="AV133" s="660"/>
      <c r="AW133" s="658"/>
      <c r="AX133" s="660"/>
      <c r="AY133" s="660"/>
      <c r="AZ133" s="658"/>
      <c r="BA133" s="660"/>
      <c r="BB133" s="660"/>
      <c r="BC133" s="658"/>
      <c r="BD133" s="660"/>
      <c r="BE133" s="660"/>
      <c r="BF133" s="658"/>
      <c r="BG133" s="660"/>
      <c r="BH133" s="660"/>
      <c r="BI133" s="658"/>
      <c r="BJ133" s="660"/>
      <c r="BK133" s="660"/>
      <c r="BL133" s="658"/>
      <c r="BM133" s="660"/>
      <c r="BN133" s="660"/>
      <c r="BO133" s="660"/>
      <c r="BP133" s="660"/>
      <c r="BQ133" s="660"/>
      <c r="BR133" s="660"/>
      <c r="BS133" s="660"/>
      <c r="BT133" s="660"/>
      <c r="BU133" s="660"/>
      <c r="BV133" s="660"/>
      <c r="BW133" s="660"/>
      <c r="BX133" s="658"/>
      <c r="BY133" s="660"/>
      <c r="BZ133" s="660"/>
      <c r="CA133" s="661"/>
      <c r="CI133" s="662"/>
      <c r="CK133" s="662"/>
      <c r="CL133" s="662"/>
      <c r="CN133" s="662"/>
      <c r="CO133" s="662"/>
      <c r="CP133" s="662"/>
      <c r="CT133" s="662"/>
      <c r="CU133" s="662"/>
      <c r="CV133" s="662"/>
      <c r="CW133" s="662"/>
      <c r="CX133" s="662"/>
      <c r="CY133" s="662"/>
      <c r="CZ133" s="662"/>
      <c r="DA133" s="662"/>
      <c r="DB133" s="662"/>
      <c r="DC133" s="662"/>
      <c r="DD133" s="662"/>
      <c r="DH133" s="662"/>
      <c r="DX133" s="662"/>
      <c r="DY133" s="662"/>
      <c r="DZ133" s="662"/>
      <c r="ED133" s="662"/>
      <c r="EE133" s="662"/>
      <c r="ET133" s="663"/>
      <c r="EU133" s="663"/>
      <c r="EV133" s="663"/>
      <c r="EW133" s="661"/>
      <c r="EX133" s="661"/>
      <c r="EY133" s="661"/>
      <c r="EZ133" s="661"/>
      <c r="FA133" s="661"/>
      <c r="FB133" s="661"/>
      <c r="FC133" s="661"/>
      <c r="FD133" s="661"/>
      <c r="FE133" s="661"/>
      <c r="FF133" s="661"/>
      <c r="FG133" s="661"/>
      <c r="FH133" s="661"/>
      <c r="FI133" s="661"/>
      <c r="FJ133" s="661"/>
      <c r="FK133" s="661"/>
      <c r="FL133" s="661"/>
      <c r="FM133" s="661"/>
      <c r="FO133" s="661"/>
      <c r="FQ133" s="661"/>
      <c r="FR133" s="661"/>
      <c r="FS133" s="661"/>
      <c r="FU133" s="661"/>
      <c r="FV133" s="661"/>
      <c r="FW133" s="661"/>
      <c r="FX133" s="661"/>
      <c r="FY133" s="661"/>
      <c r="FZ133" s="661"/>
      <c r="GB133" s="661"/>
      <c r="GE133" s="661"/>
    </row>
    <row r="134" spans="1:187" s="250" customFormat="1" ht="16" thickBot="1" x14ac:dyDescent="0.35">
      <c r="A134" s="480"/>
      <c r="B134" s="264"/>
      <c r="C134" s="688"/>
      <c r="D134" s="688"/>
      <c r="E134" s="689"/>
      <c r="F134" s="264"/>
      <c r="K134" s="658"/>
      <c r="L134" s="658"/>
      <c r="M134" s="658"/>
      <c r="N134" s="658"/>
      <c r="O134" s="658"/>
      <c r="P134" s="658"/>
      <c r="Q134" s="658"/>
      <c r="R134" s="658"/>
      <c r="S134" s="658"/>
      <c r="T134" s="658"/>
      <c r="U134" s="658"/>
      <c r="V134" s="658"/>
      <c r="W134" s="658"/>
      <c r="X134" s="658"/>
      <c r="Y134" s="658"/>
      <c r="Z134" s="658"/>
      <c r="AA134" s="658"/>
      <c r="AB134" s="658"/>
      <c r="AC134" s="658"/>
      <c r="AD134" s="658"/>
      <c r="AE134" s="659"/>
      <c r="AF134" s="659"/>
      <c r="AG134" s="659"/>
      <c r="AH134" s="659"/>
      <c r="AI134" s="659"/>
      <c r="AJ134" s="659"/>
      <c r="AK134" s="659"/>
      <c r="AL134" s="659"/>
      <c r="AM134" s="659"/>
      <c r="AN134" s="659"/>
      <c r="AO134" s="659"/>
      <c r="AP134" s="659"/>
      <c r="AQ134" s="658"/>
      <c r="AR134" s="660"/>
      <c r="AS134" s="660"/>
      <c r="AT134" s="658"/>
      <c r="AU134" s="660"/>
      <c r="AV134" s="660"/>
      <c r="AW134" s="658"/>
      <c r="AX134" s="660"/>
      <c r="AY134" s="660"/>
      <c r="AZ134" s="658"/>
      <c r="BA134" s="660"/>
      <c r="BB134" s="660"/>
      <c r="BC134" s="658"/>
      <c r="BD134" s="660"/>
      <c r="BE134" s="660"/>
      <c r="BF134" s="658"/>
      <c r="BG134" s="660"/>
      <c r="BH134" s="660"/>
      <c r="BI134" s="658"/>
      <c r="BJ134" s="660"/>
      <c r="BK134" s="660"/>
      <c r="BL134" s="658"/>
      <c r="BM134" s="660"/>
      <c r="BN134" s="660"/>
      <c r="BO134" s="660"/>
      <c r="BP134" s="660"/>
      <c r="BQ134" s="660"/>
      <c r="BR134" s="660"/>
      <c r="BS134" s="660"/>
      <c r="BT134" s="660"/>
      <c r="BU134" s="660"/>
      <c r="BV134" s="660"/>
      <c r="BW134" s="660"/>
      <c r="BX134" s="658"/>
      <c r="BY134" s="660"/>
      <c r="BZ134" s="660"/>
      <c r="CA134" s="661"/>
      <c r="CI134" s="662"/>
      <c r="CK134" s="662"/>
      <c r="CL134" s="662"/>
      <c r="CN134" s="662"/>
      <c r="CO134" s="662"/>
      <c r="CP134" s="662"/>
      <c r="CT134" s="662"/>
      <c r="CU134" s="662"/>
      <c r="CV134" s="662"/>
      <c r="CW134" s="662"/>
      <c r="CX134" s="662"/>
      <c r="CY134" s="662"/>
      <c r="CZ134" s="662"/>
      <c r="DA134" s="662"/>
      <c r="DB134" s="662"/>
      <c r="DC134" s="662"/>
      <c r="DD134" s="662"/>
      <c r="DH134" s="662"/>
      <c r="DX134" s="662"/>
      <c r="DY134" s="662"/>
      <c r="DZ134" s="662"/>
      <c r="ED134" s="662"/>
      <c r="EE134" s="662"/>
      <c r="ET134" s="663"/>
      <c r="EU134" s="663"/>
      <c r="EV134" s="663"/>
      <c r="EW134" s="661"/>
      <c r="EX134" s="661"/>
      <c r="EY134" s="661"/>
      <c r="EZ134" s="661"/>
      <c r="FA134" s="661"/>
      <c r="FB134" s="661"/>
      <c r="FC134" s="661"/>
      <c r="FD134" s="661"/>
      <c r="FE134" s="661"/>
      <c r="FF134" s="661"/>
      <c r="FG134" s="661"/>
      <c r="FH134" s="661"/>
      <c r="FI134" s="661"/>
      <c r="FJ134" s="661"/>
      <c r="FK134" s="661"/>
      <c r="FL134" s="661"/>
      <c r="FM134" s="661"/>
      <c r="FO134" s="661"/>
      <c r="FQ134" s="661"/>
      <c r="FR134" s="661"/>
      <c r="FS134" s="661"/>
      <c r="FU134" s="661"/>
      <c r="FV134" s="661"/>
      <c r="FW134" s="661"/>
      <c r="FX134" s="661"/>
      <c r="FY134" s="661"/>
      <c r="FZ134" s="661"/>
      <c r="GB134" s="661"/>
      <c r="GE134" s="661"/>
    </row>
    <row r="135" spans="1:187" s="250" customFormat="1" ht="16" thickBot="1" x14ac:dyDescent="0.35">
      <c r="B135" s="661"/>
      <c r="C135" s="1101" t="s">
        <v>90</v>
      </c>
      <c r="D135" s="1102"/>
      <c r="E135" s="1103"/>
      <c r="F135" s="240"/>
      <c r="G135" s="658"/>
      <c r="H135" s="658"/>
      <c r="I135" s="658"/>
      <c r="J135" s="658"/>
      <c r="K135" s="658"/>
      <c r="L135" s="658"/>
      <c r="M135" s="658"/>
      <c r="N135" s="658"/>
      <c r="O135" s="658"/>
      <c r="P135" s="658"/>
      <c r="Q135" s="658"/>
      <c r="R135" s="658"/>
      <c r="S135" s="658"/>
      <c r="T135" s="658"/>
      <c r="U135" s="658"/>
      <c r="V135" s="658"/>
      <c r="W135" s="658"/>
      <c r="X135" s="658"/>
      <c r="Y135" s="658"/>
      <c r="Z135" s="658"/>
      <c r="AA135" s="658"/>
      <c r="AB135" s="658"/>
      <c r="AC135" s="658"/>
      <c r="AD135" s="658"/>
      <c r="AE135" s="659"/>
      <c r="AF135" s="659"/>
      <c r="AG135" s="659"/>
      <c r="AH135" s="659"/>
      <c r="AI135" s="659"/>
      <c r="AJ135" s="659"/>
      <c r="AK135" s="659"/>
      <c r="AL135" s="659"/>
      <c r="AM135" s="659"/>
      <c r="AN135" s="659"/>
      <c r="AO135" s="659"/>
      <c r="AP135" s="659"/>
      <c r="AQ135" s="658"/>
      <c r="AR135" s="660"/>
      <c r="AS135" s="660"/>
      <c r="AT135" s="658"/>
      <c r="AU135" s="660"/>
      <c r="AV135" s="660"/>
      <c r="AW135" s="658"/>
      <c r="AX135" s="660"/>
      <c r="AY135" s="660"/>
      <c r="AZ135" s="658"/>
      <c r="BA135" s="660"/>
      <c r="BB135" s="660"/>
      <c r="BC135" s="658"/>
      <c r="BD135" s="660"/>
      <c r="BE135" s="660"/>
      <c r="BF135" s="658"/>
      <c r="BG135" s="660"/>
      <c r="BH135" s="660"/>
      <c r="BI135" s="658"/>
      <c r="BJ135" s="660"/>
      <c r="BK135" s="660"/>
      <c r="BL135" s="658"/>
      <c r="BM135" s="660"/>
      <c r="BN135" s="660"/>
      <c r="BO135" s="660"/>
      <c r="BP135" s="660"/>
      <c r="BQ135" s="660"/>
      <c r="BR135" s="660"/>
      <c r="BS135" s="660"/>
      <c r="BT135" s="660"/>
      <c r="BU135" s="660"/>
      <c r="BV135" s="660"/>
      <c r="BW135" s="660"/>
      <c r="BX135" s="658"/>
      <c r="BY135" s="660"/>
      <c r="BZ135" s="660"/>
      <c r="CA135" s="661"/>
      <c r="CI135" s="662"/>
      <c r="CK135" s="662"/>
      <c r="CL135" s="662"/>
      <c r="CN135" s="662"/>
      <c r="CO135" s="662"/>
      <c r="CP135" s="662"/>
      <c r="CT135" s="662"/>
      <c r="CU135" s="662"/>
      <c r="CV135" s="662"/>
      <c r="CW135" s="662"/>
      <c r="CX135" s="662"/>
      <c r="CY135" s="662"/>
      <c r="CZ135" s="662"/>
      <c r="DA135" s="662"/>
      <c r="DB135" s="662"/>
      <c r="DC135" s="662"/>
      <c r="DD135" s="662"/>
      <c r="DH135" s="662"/>
      <c r="DX135" s="662"/>
      <c r="DY135" s="662"/>
      <c r="DZ135" s="662"/>
      <c r="ED135" s="662"/>
      <c r="EE135" s="662"/>
      <c r="ET135" s="663"/>
      <c r="EU135" s="663"/>
      <c r="EV135" s="663"/>
      <c r="EW135" s="661"/>
      <c r="EX135" s="661"/>
      <c r="EY135" s="661"/>
      <c r="EZ135" s="661"/>
      <c r="FA135" s="661"/>
      <c r="FB135" s="661"/>
      <c r="FC135" s="661"/>
      <c r="FD135" s="661"/>
      <c r="FE135" s="661"/>
      <c r="FF135" s="661"/>
      <c r="FG135" s="661"/>
      <c r="FH135" s="661"/>
      <c r="FI135" s="661"/>
      <c r="FJ135" s="661"/>
      <c r="FK135" s="661"/>
      <c r="FL135" s="661"/>
      <c r="FM135" s="661"/>
      <c r="FO135" s="661"/>
      <c r="FQ135" s="661"/>
      <c r="FR135" s="661"/>
      <c r="FS135" s="661"/>
      <c r="FU135" s="661"/>
      <c r="FV135" s="661"/>
      <c r="FW135" s="661"/>
      <c r="FX135" s="661"/>
      <c r="FY135" s="661"/>
      <c r="FZ135" s="661"/>
      <c r="GB135" s="661"/>
      <c r="GE135" s="661"/>
    </row>
    <row r="136" spans="1:187" s="250" customFormat="1" ht="15.5" x14ac:dyDescent="0.3">
      <c r="A136" s="240"/>
      <c r="C136" s="1104" t="s">
        <v>468</v>
      </c>
      <c r="D136" s="1105"/>
      <c r="E136" s="1106"/>
      <c r="F136" s="803"/>
      <c r="AS136" s="660"/>
      <c r="AT136" s="658"/>
      <c r="AU136" s="660"/>
      <c r="AV136" s="660"/>
      <c r="AW136" s="658"/>
      <c r="AX136" s="660"/>
      <c r="AY136" s="660"/>
      <c r="AZ136" s="658"/>
      <c r="BA136" s="660"/>
      <c r="BB136" s="660"/>
      <c r="BC136" s="658"/>
      <c r="BD136" s="660"/>
      <c r="BE136" s="660"/>
      <c r="BF136" s="658"/>
      <c r="BG136" s="660"/>
      <c r="BH136" s="660"/>
      <c r="BI136" s="658"/>
      <c r="BJ136" s="660"/>
      <c r="BK136" s="660"/>
      <c r="BL136" s="658"/>
      <c r="BM136" s="660"/>
      <c r="BN136" s="660"/>
      <c r="BO136" s="660"/>
      <c r="BP136" s="660"/>
      <c r="BQ136" s="660"/>
      <c r="BR136" s="660"/>
      <c r="BS136" s="660"/>
      <c r="BT136" s="660"/>
      <c r="BU136" s="660"/>
      <c r="BV136" s="660"/>
      <c r="BW136" s="660"/>
      <c r="BX136" s="658"/>
      <c r="BY136" s="660"/>
      <c r="BZ136" s="660"/>
      <c r="CA136" s="661"/>
      <c r="CI136" s="662"/>
      <c r="CK136" s="662"/>
      <c r="CL136" s="662"/>
      <c r="CN136" s="662"/>
      <c r="CO136" s="662"/>
      <c r="CP136" s="662"/>
      <c r="CT136" s="662"/>
      <c r="CU136" s="662"/>
      <c r="CV136" s="662"/>
      <c r="CW136" s="662"/>
      <c r="CX136" s="662"/>
      <c r="CY136" s="662"/>
      <c r="CZ136" s="662"/>
      <c r="DA136" s="662"/>
      <c r="DB136" s="662"/>
      <c r="DC136" s="662"/>
      <c r="DD136" s="662"/>
      <c r="DH136" s="662"/>
      <c r="DX136" s="662"/>
      <c r="DY136" s="662"/>
      <c r="DZ136" s="662"/>
      <c r="ED136" s="662"/>
      <c r="EE136" s="662"/>
      <c r="ET136" s="663"/>
      <c r="EU136" s="663"/>
      <c r="EV136" s="663"/>
      <c r="EW136" s="661"/>
      <c r="EX136" s="661"/>
      <c r="EY136" s="661"/>
      <c r="EZ136" s="661"/>
      <c r="FA136" s="661"/>
      <c r="FB136" s="661"/>
      <c r="FC136" s="661"/>
      <c r="FD136" s="661"/>
      <c r="FE136" s="661"/>
      <c r="FF136" s="661"/>
      <c r="FG136" s="661"/>
      <c r="FH136" s="661"/>
      <c r="FI136" s="661"/>
      <c r="FJ136" s="661"/>
      <c r="FK136" s="661"/>
      <c r="FL136" s="661"/>
      <c r="FM136" s="661"/>
      <c r="FO136" s="661"/>
      <c r="FQ136" s="661"/>
      <c r="FR136" s="661"/>
      <c r="FS136" s="661"/>
      <c r="FU136" s="661"/>
      <c r="FV136" s="661"/>
      <c r="FW136" s="661"/>
      <c r="FX136" s="661"/>
      <c r="FY136" s="661"/>
      <c r="FZ136" s="661"/>
      <c r="GB136" s="661"/>
      <c r="GE136" s="661"/>
    </row>
    <row r="137" spans="1:187" s="352" customFormat="1" ht="31.5" thickBot="1" x14ac:dyDescent="0.35">
      <c r="A137" s="610"/>
      <c r="C137" s="679" t="s">
        <v>483</v>
      </c>
      <c r="D137" s="615" t="s">
        <v>484</v>
      </c>
      <c r="E137" s="680" t="s">
        <v>485</v>
      </c>
      <c r="F137" s="681" t="s">
        <v>486</v>
      </c>
      <c r="G137" s="617" t="s">
        <v>487</v>
      </c>
      <c r="H137" s="617" t="s">
        <v>488</v>
      </c>
      <c r="I137" s="617" t="s">
        <v>489</v>
      </c>
      <c r="J137" s="617" t="s">
        <v>490</v>
      </c>
      <c r="K137" s="615" t="s">
        <v>491</v>
      </c>
      <c r="L137" s="618" t="s">
        <v>492</v>
      </c>
      <c r="AS137" s="619"/>
      <c r="AT137" s="620"/>
      <c r="AU137" s="619"/>
      <c r="AV137" s="619"/>
      <c r="AW137" s="620"/>
      <c r="AX137" s="619"/>
      <c r="AY137" s="619"/>
      <c r="AZ137" s="620"/>
      <c r="BA137" s="619"/>
      <c r="BB137" s="619"/>
      <c r="BC137" s="620"/>
      <c r="BD137" s="619"/>
      <c r="BE137" s="619"/>
      <c r="BF137" s="620"/>
      <c r="BG137" s="619"/>
      <c r="BH137" s="619"/>
      <c r="BI137" s="620"/>
      <c r="BJ137" s="619"/>
      <c r="BK137" s="619"/>
      <c r="BL137" s="620"/>
      <c r="BM137" s="619"/>
      <c r="BN137" s="619"/>
      <c r="BO137" s="619"/>
      <c r="BP137" s="619"/>
      <c r="BQ137" s="619"/>
      <c r="BR137" s="619"/>
      <c r="BS137" s="619"/>
      <c r="BT137" s="619"/>
      <c r="BU137" s="619"/>
      <c r="BV137" s="619"/>
      <c r="BW137" s="619"/>
      <c r="BX137" s="620"/>
      <c r="BY137" s="619"/>
      <c r="BZ137" s="619"/>
      <c r="CA137" s="621"/>
      <c r="CI137" s="622"/>
      <c r="CK137" s="622"/>
      <c r="CL137" s="622"/>
      <c r="CN137" s="622"/>
      <c r="CO137" s="622"/>
      <c r="CP137" s="622"/>
      <c r="CT137" s="622"/>
      <c r="CU137" s="622"/>
      <c r="CV137" s="622"/>
      <c r="CW137" s="622"/>
      <c r="CX137" s="622"/>
      <c r="CY137" s="622"/>
      <c r="CZ137" s="622"/>
      <c r="DA137" s="622"/>
      <c r="DB137" s="622"/>
      <c r="DC137" s="622"/>
      <c r="DD137" s="622"/>
      <c r="DH137" s="622"/>
      <c r="DX137" s="622"/>
      <c r="DY137" s="622"/>
      <c r="DZ137" s="622"/>
      <c r="ED137" s="622"/>
      <c r="EE137" s="622"/>
      <c r="ET137" s="623"/>
      <c r="EU137" s="623"/>
      <c r="EV137" s="623"/>
      <c r="EW137" s="621"/>
      <c r="EX137" s="621"/>
      <c r="EY137" s="621"/>
      <c r="EZ137" s="621"/>
      <c r="FA137" s="621"/>
      <c r="FB137" s="621"/>
      <c r="FC137" s="621"/>
      <c r="FD137" s="621"/>
      <c r="FE137" s="621"/>
      <c r="FF137" s="621"/>
      <c r="FG137" s="621"/>
      <c r="FH137" s="621"/>
      <c r="FI137" s="621"/>
      <c r="FJ137" s="621"/>
      <c r="FK137" s="621"/>
      <c r="FL137" s="621"/>
      <c r="FM137" s="621"/>
      <c r="FO137" s="621"/>
      <c r="FQ137" s="621"/>
      <c r="FR137" s="621"/>
      <c r="FS137" s="621"/>
      <c r="FU137" s="621"/>
      <c r="FV137" s="621"/>
      <c r="FW137" s="621"/>
      <c r="FX137" s="621"/>
      <c r="FY137" s="621"/>
      <c r="FZ137" s="621"/>
      <c r="GB137" s="621"/>
      <c r="GE137" s="621"/>
    </row>
    <row r="138" spans="1:187" s="632" customFormat="1" ht="17.5" x14ac:dyDescent="0.3">
      <c r="A138" s="256" t="s">
        <v>469</v>
      </c>
      <c r="B138" s="335" t="s">
        <v>500</v>
      </c>
      <c r="C138" s="682" t="str">
        <f>IF((B113=""),"",(B113)*(B113))</f>
        <v/>
      </c>
      <c r="D138" s="628" t="str">
        <f>IF((D113=""),"",(D113)*(D113))</f>
        <v/>
      </c>
      <c r="E138" s="627" t="str">
        <f>IF((F113=""),"",(F113)*(F113))</f>
        <v/>
      </c>
      <c r="F138" s="683" t="str">
        <f>IF((H113=""),"",(H113)*(H113))</f>
        <v/>
      </c>
      <c r="G138" s="628" t="str">
        <f>IF((J113=""),"",(J113)*(J113))</f>
        <v/>
      </c>
      <c r="H138" s="628" t="str">
        <f>IF((L113=""),"",(L113)*(L113))</f>
        <v/>
      </c>
      <c r="I138" s="628" t="str">
        <f>IF((N113=""),"",(N113)*(N113))</f>
        <v/>
      </c>
      <c r="J138" s="628" t="str">
        <f>IF((P113=""),"",(P113)*(P113))</f>
        <v/>
      </c>
      <c r="K138" s="628" t="str">
        <f>IF((R113=""),"",(R113)*(R113))</f>
        <v/>
      </c>
      <c r="L138" s="628" t="str">
        <f>IF((T113=""),"",(T113)*(T113))</f>
        <v/>
      </c>
      <c r="AS138" s="633"/>
      <c r="AT138" s="634"/>
      <c r="AU138" s="633"/>
      <c r="AV138" s="633"/>
      <c r="AW138" s="634"/>
      <c r="AX138" s="633"/>
      <c r="AY138" s="633"/>
      <c r="AZ138" s="634"/>
      <c r="BA138" s="633"/>
      <c r="BB138" s="633"/>
      <c r="BC138" s="634"/>
      <c r="BD138" s="633"/>
      <c r="BE138" s="633"/>
      <c r="BF138" s="634"/>
      <c r="BG138" s="633"/>
      <c r="BH138" s="633"/>
      <c r="BI138" s="634"/>
      <c r="BJ138" s="633"/>
      <c r="BK138" s="633"/>
      <c r="BL138" s="634"/>
      <c r="BM138" s="633"/>
      <c r="BN138" s="633"/>
      <c r="BO138" s="633"/>
      <c r="BP138" s="633"/>
      <c r="BQ138" s="633"/>
      <c r="BR138" s="633"/>
      <c r="BS138" s="633"/>
      <c r="BT138" s="633"/>
      <c r="BU138" s="633"/>
      <c r="BV138" s="633"/>
      <c r="BW138" s="633"/>
      <c r="BX138" s="634"/>
      <c r="BY138" s="633"/>
      <c r="BZ138" s="633"/>
      <c r="CA138" s="635"/>
      <c r="CI138" s="636"/>
      <c r="CK138" s="636"/>
      <c r="CL138" s="636"/>
      <c r="CN138" s="636"/>
      <c r="CO138" s="636"/>
      <c r="CP138" s="636"/>
      <c r="CT138" s="636"/>
      <c r="CU138" s="636"/>
      <c r="CV138" s="636"/>
      <c r="CW138" s="636"/>
      <c r="CX138" s="636"/>
      <c r="CY138" s="636"/>
      <c r="CZ138" s="636"/>
      <c r="DA138" s="636"/>
      <c r="DB138" s="636"/>
      <c r="DC138" s="636"/>
      <c r="DD138" s="636"/>
      <c r="DH138" s="636"/>
      <c r="DX138" s="636"/>
      <c r="DY138" s="636"/>
      <c r="DZ138" s="636"/>
      <c r="ED138" s="636"/>
      <c r="EE138" s="636"/>
      <c r="ET138" s="637"/>
      <c r="EU138" s="637"/>
      <c r="EV138" s="637"/>
      <c r="EW138" s="635"/>
      <c r="EX138" s="635"/>
      <c r="EY138" s="635"/>
      <c r="EZ138" s="635"/>
      <c r="FA138" s="635"/>
      <c r="FB138" s="635"/>
      <c r="FC138" s="635"/>
      <c r="FD138" s="635"/>
      <c r="FE138" s="635"/>
      <c r="FF138" s="635"/>
      <c r="FG138" s="635"/>
      <c r="FH138" s="635"/>
      <c r="FI138" s="635"/>
      <c r="FJ138" s="635"/>
      <c r="FK138" s="635"/>
      <c r="FL138" s="635"/>
      <c r="FM138" s="635"/>
      <c r="FO138" s="635"/>
      <c r="FQ138" s="635"/>
      <c r="FR138" s="635"/>
      <c r="FS138" s="635"/>
      <c r="FU138" s="635"/>
      <c r="FV138" s="635"/>
      <c r="FW138" s="635"/>
      <c r="FX138" s="635"/>
      <c r="FY138" s="635"/>
      <c r="FZ138" s="635"/>
      <c r="GB138" s="635"/>
      <c r="GE138" s="635"/>
    </row>
    <row r="139" spans="1:187" s="632" customFormat="1" ht="17.5" x14ac:dyDescent="0.3">
      <c r="A139" s="256" t="s">
        <v>471</v>
      </c>
      <c r="B139" s="638" t="s">
        <v>501</v>
      </c>
      <c r="C139" s="684" t="str">
        <f>IF((B113=""),"",(B113)*(B113)/100)</f>
        <v/>
      </c>
      <c r="D139" s="643" t="str">
        <f>IF((D113=""),"",(D113)*(D113)/100)</f>
        <v/>
      </c>
      <c r="E139" s="642" t="str">
        <f>IF((F113=""),"",(F113)*(F113)/100)</f>
        <v/>
      </c>
      <c r="F139" s="685" t="str">
        <f>IF((H113=""),"",(H113)*(H113)/100)</f>
        <v/>
      </c>
      <c r="G139" s="643" t="str">
        <f>IF((J113=""),"",(J113)*(J113)/100)</f>
        <v/>
      </c>
      <c r="H139" s="643" t="str">
        <f>IF((L113=""),"",(L113)*(L113)/100)</f>
        <v/>
      </c>
      <c r="I139" s="643" t="str">
        <f>IF((N113=""),"",(N113)*(N113)/100)</f>
        <v/>
      </c>
      <c r="J139" s="643" t="str">
        <f>IF((P113=""),"",(P113)*(P113)/100)</f>
        <v/>
      </c>
      <c r="K139" s="643" t="str">
        <f>IF((R113=""),"",(R113)*(R113)/100)</f>
        <v/>
      </c>
      <c r="L139" s="643" t="str">
        <f>IF((T113=""),"",(T113)*(T113)/100)</f>
        <v/>
      </c>
      <c r="Q139" s="634"/>
      <c r="R139" s="634"/>
      <c r="S139" s="634"/>
      <c r="T139" s="634"/>
      <c r="V139" s="634"/>
      <c r="W139" s="634"/>
      <c r="X139" s="634"/>
      <c r="Y139" s="634"/>
      <c r="Z139" s="634"/>
      <c r="AA139" s="634"/>
      <c r="AB139" s="634"/>
      <c r="AC139" s="634"/>
      <c r="AD139" s="634"/>
      <c r="AO139" s="634"/>
      <c r="AP139" s="634"/>
      <c r="AQ139" s="634"/>
      <c r="AR139" s="634"/>
      <c r="AS139" s="633"/>
      <c r="AT139" s="634"/>
      <c r="AU139" s="633"/>
      <c r="AV139" s="633"/>
      <c r="AW139" s="634"/>
      <c r="AX139" s="633"/>
      <c r="AY139" s="633"/>
      <c r="AZ139" s="634"/>
      <c r="BA139" s="633"/>
      <c r="BB139" s="633"/>
      <c r="BC139" s="634"/>
      <c r="BD139" s="633"/>
      <c r="BE139" s="633"/>
      <c r="BF139" s="634"/>
      <c r="BG139" s="633"/>
      <c r="BH139" s="633"/>
      <c r="BI139" s="634"/>
      <c r="BJ139" s="633"/>
      <c r="BK139" s="633"/>
      <c r="BL139" s="634"/>
      <c r="BM139" s="633"/>
      <c r="BN139" s="633"/>
      <c r="BO139" s="633"/>
      <c r="BP139" s="633"/>
      <c r="BQ139" s="633"/>
      <c r="BR139" s="633"/>
      <c r="BS139" s="633"/>
      <c r="BT139" s="633"/>
      <c r="BU139" s="633"/>
      <c r="BV139" s="633"/>
      <c r="BW139" s="633"/>
      <c r="BX139" s="634"/>
      <c r="BY139" s="633"/>
      <c r="BZ139" s="633"/>
      <c r="CA139" s="635"/>
      <c r="CI139" s="636"/>
      <c r="CK139" s="636"/>
      <c r="CL139" s="636"/>
      <c r="CN139" s="636"/>
      <c r="CO139" s="636"/>
      <c r="CP139" s="636"/>
      <c r="CT139" s="636"/>
      <c r="CU139" s="636"/>
      <c r="CV139" s="636"/>
      <c r="CW139" s="636"/>
      <c r="CX139" s="636"/>
      <c r="CY139" s="636"/>
      <c r="CZ139" s="636"/>
      <c r="DA139" s="636"/>
      <c r="DB139" s="636"/>
      <c r="DC139" s="636"/>
      <c r="DD139" s="636"/>
      <c r="DH139" s="636"/>
      <c r="DX139" s="636"/>
      <c r="DY139" s="636"/>
      <c r="DZ139" s="636"/>
      <c r="ED139" s="636"/>
      <c r="EE139" s="636"/>
      <c r="ET139" s="637"/>
      <c r="EU139" s="637"/>
      <c r="EV139" s="637"/>
      <c r="EW139" s="635"/>
      <c r="EX139" s="635"/>
      <c r="EY139" s="635"/>
      <c r="EZ139" s="635"/>
      <c r="FA139" s="635"/>
      <c r="FB139" s="635"/>
      <c r="FC139" s="635"/>
      <c r="FD139" s="635"/>
      <c r="FE139" s="635"/>
      <c r="FF139" s="635"/>
      <c r="FG139" s="635"/>
      <c r="FH139" s="635"/>
      <c r="FI139" s="635"/>
      <c r="FJ139" s="635"/>
      <c r="FK139" s="635"/>
      <c r="FL139" s="635"/>
      <c r="FM139" s="635"/>
      <c r="FO139" s="635"/>
      <c r="FQ139" s="635"/>
      <c r="FR139" s="635"/>
      <c r="FS139" s="635"/>
      <c r="FU139" s="635"/>
      <c r="FV139" s="635"/>
      <c r="FW139" s="635"/>
      <c r="FX139" s="635"/>
      <c r="FY139" s="635"/>
      <c r="FZ139" s="635"/>
      <c r="GB139" s="635"/>
      <c r="GE139" s="635"/>
    </row>
    <row r="140" spans="1:187" s="632" customFormat="1" ht="18" thickBot="1" x14ac:dyDescent="0.35">
      <c r="A140" s="647" t="s">
        <v>473</v>
      </c>
      <c r="B140" s="340" t="s">
        <v>502</v>
      </c>
      <c r="C140" s="686" t="str">
        <f>IF(AND(B113="",C113=""),"",((B113)*(B113)/100)*C113)</f>
        <v/>
      </c>
      <c r="D140" s="650" t="str">
        <f>IF(AND(D113="", E113=""),"",((D113)*(D113)/100)*E113)</f>
        <v/>
      </c>
      <c r="E140" s="649" t="str">
        <f>IF(AND(F113="", G113=""),"",((F113)*(F113)/100)*G113)</f>
        <v/>
      </c>
      <c r="F140" s="687" t="str">
        <f>IF(AND(H113="", I113=""),"",((H113)*(H113)/100)*I113)</f>
        <v/>
      </c>
      <c r="G140" s="650" t="str">
        <f>IF(AND(J113="", K113=""),"",((J113)*(J113)/100)*K113)</f>
        <v/>
      </c>
      <c r="H140" s="650" t="str">
        <f>IF(AND(L113="", M113=""),"",((L113)*(L113)/100)*M113)</f>
        <v/>
      </c>
      <c r="I140" s="650" t="str">
        <f>IF(AND(N113="", O113=""),"",((N113)*(N113)/100)*O113)</f>
        <v/>
      </c>
      <c r="J140" s="650" t="str">
        <f>IF(AND(P113="", Q113=""),"",((P113)*(P113)/100)*Q113)</f>
        <v/>
      </c>
      <c r="K140" s="650" t="str">
        <f>IF(AND(R113="", S113=""),"",((R113)*(R113)/100)*S113)</f>
        <v/>
      </c>
      <c r="L140" s="650" t="str">
        <f>IF(AND(T113="", U113=""),"",((T113)*(T113)/100)*U113)</f>
        <v/>
      </c>
      <c r="Q140" s="634"/>
      <c r="R140" s="634"/>
      <c r="S140" s="634"/>
      <c r="T140" s="634"/>
      <c r="U140" s="634"/>
      <c r="V140" s="634"/>
      <c r="W140" s="634"/>
      <c r="X140" s="634"/>
      <c r="Y140" s="634"/>
      <c r="Z140" s="634"/>
      <c r="AA140" s="634"/>
      <c r="AB140" s="634"/>
      <c r="AC140" s="634"/>
      <c r="AD140" s="634"/>
      <c r="AE140" s="653"/>
      <c r="AF140" s="653"/>
      <c r="AG140" s="653"/>
      <c r="AH140" s="653"/>
      <c r="AI140" s="653"/>
      <c r="AJ140" s="653"/>
      <c r="AK140" s="653"/>
      <c r="AL140" s="653"/>
      <c r="AM140" s="653"/>
      <c r="AN140" s="653"/>
      <c r="AO140" s="653"/>
      <c r="AP140" s="653"/>
      <c r="AQ140" s="634"/>
      <c r="AR140" s="633"/>
      <c r="AS140" s="633"/>
      <c r="AT140" s="634"/>
      <c r="AU140" s="633"/>
      <c r="AV140" s="633"/>
      <c r="AW140" s="634"/>
      <c r="AX140" s="633"/>
      <c r="AY140" s="633"/>
      <c r="AZ140" s="634"/>
      <c r="BA140" s="633"/>
      <c r="BB140" s="633"/>
      <c r="BC140" s="634"/>
      <c r="BD140" s="633"/>
      <c r="BE140" s="633"/>
      <c r="BF140" s="634"/>
      <c r="BG140" s="633"/>
      <c r="BH140" s="633"/>
      <c r="BI140" s="634"/>
      <c r="BJ140" s="633"/>
      <c r="BK140" s="633"/>
      <c r="BL140" s="634"/>
      <c r="BM140" s="633"/>
      <c r="BN140" s="633"/>
      <c r="BO140" s="633"/>
      <c r="BP140" s="633"/>
      <c r="BQ140" s="633"/>
      <c r="BR140" s="633"/>
      <c r="BS140" s="633"/>
      <c r="BT140" s="633"/>
      <c r="BU140" s="633"/>
      <c r="BV140" s="633"/>
      <c r="BW140" s="633"/>
      <c r="BX140" s="634"/>
      <c r="BY140" s="633"/>
      <c r="BZ140" s="633"/>
      <c r="CA140" s="635"/>
      <c r="CI140" s="636"/>
      <c r="CK140" s="636"/>
      <c r="CL140" s="636"/>
      <c r="CN140" s="636"/>
      <c r="CO140" s="636"/>
      <c r="CP140" s="636"/>
      <c r="CT140" s="636"/>
      <c r="CU140" s="636"/>
      <c r="CV140" s="636"/>
      <c r="CW140" s="636"/>
      <c r="CX140" s="636"/>
      <c r="CY140" s="636"/>
      <c r="CZ140" s="636"/>
      <c r="DA140" s="636"/>
      <c r="DB140" s="636"/>
      <c r="DC140" s="636"/>
      <c r="DD140" s="636"/>
      <c r="DH140" s="636"/>
      <c r="DX140" s="636"/>
      <c r="DY140" s="636"/>
      <c r="DZ140" s="636"/>
      <c r="ED140" s="636"/>
      <c r="EE140" s="636"/>
      <c r="ET140" s="637"/>
      <c r="EU140" s="637"/>
      <c r="EV140" s="637"/>
      <c r="EW140" s="635"/>
      <c r="EX140" s="635"/>
      <c r="EY140" s="635"/>
      <c r="EZ140" s="635"/>
      <c r="FA140" s="635"/>
      <c r="FB140" s="635"/>
      <c r="FC140" s="635"/>
      <c r="FD140" s="635"/>
      <c r="FE140" s="635"/>
      <c r="FF140" s="635"/>
      <c r="FG140" s="635"/>
      <c r="FH140" s="635"/>
      <c r="FI140" s="635"/>
      <c r="FJ140" s="635"/>
      <c r="FK140" s="635"/>
      <c r="FL140" s="635"/>
      <c r="FM140" s="635"/>
      <c r="FO140" s="635"/>
      <c r="FQ140" s="635"/>
      <c r="FR140" s="635"/>
      <c r="FS140" s="635"/>
      <c r="FU140" s="635"/>
      <c r="FV140" s="635"/>
      <c r="FW140" s="635"/>
      <c r="FX140" s="635"/>
      <c r="FY140" s="635"/>
      <c r="FZ140" s="635"/>
      <c r="GB140" s="635"/>
      <c r="GE140" s="635"/>
    </row>
    <row r="141" spans="1:187" s="250" customFormat="1" ht="18" thickBot="1" x14ac:dyDescent="0.35">
      <c r="A141" s="417" t="s">
        <v>475</v>
      </c>
      <c r="B141" s="340" t="s">
        <v>503</v>
      </c>
      <c r="C141" s="654" t="str">
        <f>IF(AND($C140="",$D140="",$E140="",$F140="",$G140="",$H140="",$I140="",$J140="",$K140="",$L140=""),"",IF($C140="",0,$C140)+IF($D140="",0,$D140)+IF($E140="",0,$E140)+IF($F140="",0,$F140)+IF($G140="",0,$G140)+IF($H140="",0,$H140)+IF($I140="",0,$I140)+IF($J140="",0,$J140)+IF($K140="",0,$K140)+IF($L140="",0,$L140))</f>
        <v/>
      </c>
      <c r="D141" s="655"/>
      <c r="E141" s="656"/>
      <c r="F141" s="657"/>
      <c r="K141" s="658"/>
      <c r="L141" s="658"/>
      <c r="M141" s="658"/>
      <c r="N141" s="658"/>
      <c r="O141" s="658"/>
      <c r="P141" s="658"/>
      <c r="Q141" s="658"/>
      <c r="R141" s="658"/>
      <c r="S141" s="658"/>
      <c r="T141" s="658"/>
      <c r="U141" s="658"/>
      <c r="V141" s="658"/>
      <c r="W141" s="658"/>
      <c r="X141" s="658"/>
      <c r="Y141" s="658"/>
      <c r="Z141" s="658"/>
      <c r="AA141" s="658"/>
      <c r="AB141" s="658"/>
      <c r="AC141" s="658"/>
      <c r="AD141" s="658"/>
      <c r="AE141" s="659"/>
      <c r="AF141" s="659"/>
      <c r="AG141" s="659"/>
      <c r="AH141" s="659"/>
      <c r="AI141" s="659"/>
      <c r="AJ141" s="659"/>
      <c r="AK141" s="659"/>
      <c r="AL141" s="659"/>
      <c r="AM141" s="659"/>
      <c r="AN141" s="659"/>
      <c r="AO141" s="659"/>
      <c r="AP141" s="659"/>
      <c r="AQ141" s="658"/>
      <c r="AR141" s="660"/>
      <c r="AS141" s="660"/>
      <c r="AT141" s="658"/>
      <c r="AU141" s="660"/>
      <c r="AV141" s="660"/>
      <c r="AW141" s="658"/>
      <c r="AX141" s="660"/>
      <c r="AY141" s="660"/>
      <c r="AZ141" s="658"/>
      <c r="BA141" s="660"/>
      <c r="BB141" s="660"/>
      <c r="BC141" s="658"/>
      <c r="BD141" s="660"/>
      <c r="BE141" s="660"/>
      <c r="BF141" s="658"/>
      <c r="BG141" s="660"/>
      <c r="BH141" s="660"/>
      <c r="BI141" s="658"/>
      <c r="BJ141" s="660"/>
      <c r="BK141" s="660"/>
      <c r="BL141" s="658"/>
      <c r="BM141" s="660"/>
      <c r="BN141" s="660"/>
      <c r="BO141" s="660"/>
      <c r="BP141" s="660"/>
      <c r="BQ141" s="660"/>
      <c r="BR141" s="660"/>
      <c r="BS141" s="660"/>
      <c r="BT141" s="660"/>
      <c r="BU141" s="660"/>
      <c r="BV141" s="660"/>
      <c r="BW141" s="660"/>
      <c r="BX141" s="658"/>
      <c r="BY141" s="660"/>
      <c r="BZ141" s="660"/>
      <c r="CA141" s="661"/>
      <c r="CI141" s="662"/>
      <c r="CK141" s="662"/>
      <c r="CL141" s="662"/>
      <c r="CN141" s="662"/>
      <c r="CO141" s="662"/>
      <c r="CP141" s="662"/>
      <c r="CT141" s="662"/>
      <c r="CU141" s="662"/>
      <c r="CV141" s="662"/>
      <c r="CW141" s="662"/>
      <c r="CX141" s="662"/>
      <c r="CY141" s="662"/>
      <c r="CZ141" s="662"/>
      <c r="DA141" s="662"/>
      <c r="DB141" s="662"/>
      <c r="DC141" s="662"/>
      <c r="DD141" s="662"/>
      <c r="DH141" s="662"/>
      <c r="DX141" s="662"/>
      <c r="DY141" s="662"/>
      <c r="DZ141" s="662"/>
      <c r="ED141" s="662"/>
      <c r="EE141" s="662"/>
      <c r="ET141" s="663"/>
      <c r="EU141" s="663"/>
      <c r="EV141" s="663"/>
      <c r="EW141" s="661"/>
      <c r="EX141" s="661"/>
      <c r="EY141" s="661"/>
      <c r="EZ141" s="661"/>
      <c r="FA141" s="661"/>
      <c r="FB141" s="661"/>
      <c r="FC141" s="661"/>
      <c r="FD141" s="661"/>
      <c r="FE141" s="661"/>
      <c r="FF141" s="661"/>
      <c r="FG141" s="661"/>
      <c r="FH141" s="661"/>
      <c r="FI141" s="661"/>
      <c r="FJ141" s="661"/>
      <c r="FK141" s="661"/>
      <c r="FL141" s="661"/>
      <c r="FM141" s="661"/>
      <c r="FO141" s="661"/>
      <c r="FQ141" s="661"/>
      <c r="FR141" s="661"/>
      <c r="FS141" s="661"/>
      <c r="FU141" s="661"/>
      <c r="FV141" s="661"/>
      <c r="FW141" s="661"/>
      <c r="FX141" s="661"/>
      <c r="FY141" s="661"/>
      <c r="FZ141" s="661"/>
      <c r="GB141" s="661"/>
      <c r="GE141" s="661"/>
    </row>
    <row r="142" spans="1:187" s="250" customFormat="1" ht="15.5" x14ac:dyDescent="0.3">
      <c r="A142" s="480"/>
      <c r="B142" s="264"/>
      <c r="C142" s="688"/>
      <c r="D142" s="688"/>
      <c r="E142" s="689"/>
      <c r="F142" s="264"/>
      <c r="K142" s="658"/>
      <c r="L142" s="658"/>
      <c r="M142" s="658"/>
      <c r="N142" s="658"/>
      <c r="O142" s="658"/>
      <c r="P142" s="658"/>
      <c r="Q142" s="658"/>
      <c r="R142" s="658"/>
      <c r="S142" s="658"/>
      <c r="T142" s="658"/>
      <c r="U142" s="658"/>
      <c r="V142" s="658"/>
      <c r="W142" s="658"/>
      <c r="X142" s="658"/>
      <c r="Y142" s="658"/>
      <c r="Z142" s="658"/>
      <c r="AA142" s="658"/>
      <c r="AB142" s="658"/>
      <c r="AC142" s="658"/>
      <c r="AD142" s="658"/>
      <c r="AE142" s="659"/>
      <c r="AF142" s="659"/>
      <c r="AG142" s="659"/>
      <c r="AH142" s="659"/>
      <c r="AI142" s="659"/>
      <c r="AJ142" s="659"/>
      <c r="AK142" s="659"/>
      <c r="AL142" s="659"/>
      <c r="AM142" s="659"/>
      <c r="AN142" s="659"/>
      <c r="AO142" s="659"/>
      <c r="AP142" s="659"/>
      <c r="AQ142" s="658"/>
      <c r="AR142" s="660"/>
      <c r="AS142" s="660"/>
      <c r="AT142" s="658"/>
      <c r="AU142" s="660"/>
      <c r="AV142" s="660"/>
      <c r="AW142" s="658"/>
      <c r="AX142" s="660"/>
      <c r="AY142" s="660"/>
      <c r="AZ142" s="658"/>
      <c r="BA142" s="660"/>
      <c r="BB142" s="660"/>
      <c r="BC142" s="658"/>
      <c r="BD142" s="660"/>
      <c r="BE142" s="660"/>
      <c r="BF142" s="658"/>
      <c r="BG142" s="660"/>
      <c r="BH142" s="660"/>
      <c r="BI142" s="658"/>
      <c r="BJ142" s="660"/>
      <c r="BK142" s="660"/>
      <c r="BL142" s="658"/>
      <c r="BM142" s="660"/>
      <c r="BN142" s="660"/>
      <c r="BO142" s="660"/>
      <c r="BP142" s="660"/>
      <c r="BQ142" s="660"/>
      <c r="BR142" s="660"/>
      <c r="BS142" s="660"/>
      <c r="BT142" s="660"/>
      <c r="BU142" s="660"/>
      <c r="BV142" s="660"/>
      <c r="BW142" s="660"/>
      <c r="BX142" s="658"/>
      <c r="BY142" s="660"/>
      <c r="BZ142" s="660"/>
      <c r="CA142" s="661"/>
      <c r="CI142" s="662"/>
      <c r="CK142" s="662"/>
      <c r="CL142" s="662"/>
      <c r="CN142" s="662"/>
      <c r="CO142" s="662"/>
      <c r="CP142" s="662"/>
      <c r="CT142" s="662"/>
      <c r="CU142" s="662"/>
      <c r="CV142" s="662"/>
      <c r="CW142" s="662"/>
      <c r="CX142" s="662"/>
      <c r="CY142" s="662"/>
      <c r="CZ142" s="662"/>
      <c r="DA142" s="662"/>
      <c r="DB142" s="662"/>
      <c r="DC142" s="662"/>
      <c r="DD142" s="662"/>
      <c r="DH142" s="662"/>
      <c r="DX142" s="662"/>
      <c r="DY142" s="662"/>
      <c r="DZ142" s="662"/>
      <c r="ED142" s="662"/>
      <c r="EE142" s="662"/>
      <c r="ET142" s="663"/>
      <c r="EU142" s="663"/>
      <c r="EV142" s="663"/>
      <c r="EW142" s="661"/>
      <c r="EX142" s="661"/>
      <c r="EY142" s="661"/>
      <c r="EZ142" s="661"/>
      <c r="FA142" s="661"/>
      <c r="FB142" s="661"/>
      <c r="FC142" s="661"/>
      <c r="FD142" s="661"/>
      <c r="FE142" s="661"/>
      <c r="FF142" s="661"/>
      <c r="FG142" s="661"/>
      <c r="FH142" s="661"/>
      <c r="FI142" s="661"/>
      <c r="FJ142" s="661"/>
      <c r="FK142" s="661"/>
      <c r="FL142" s="661"/>
      <c r="FM142" s="661"/>
      <c r="FO142" s="661"/>
      <c r="FQ142" s="661"/>
      <c r="FR142" s="661"/>
      <c r="FS142" s="661"/>
      <c r="FU142" s="661"/>
      <c r="FV142" s="661"/>
      <c r="FW142" s="661"/>
      <c r="FX142" s="661"/>
      <c r="FY142" s="661"/>
      <c r="FZ142" s="661"/>
      <c r="GB142" s="661"/>
      <c r="GE142" s="661"/>
    </row>
    <row r="143" spans="1:187" s="250" customFormat="1" ht="16" thickBot="1" x14ac:dyDescent="0.35">
      <c r="A143" s="480"/>
      <c r="B143" s="264"/>
      <c r="C143" s="688"/>
      <c r="D143" s="688"/>
      <c r="E143" s="689"/>
      <c r="F143" s="264"/>
      <c r="K143" s="658"/>
      <c r="L143" s="658"/>
      <c r="M143" s="658"/>
      <c r="N143" s="658"/>
      <c r="O143" s="658"/>
      <c r="P143" s="658"/>
      <c r="Q143" s="658"/>
      <c r="R143" s="658"/>
      <c r="S143" s="658"/>
      <c r="T143" s="658"/>
      <c r="U143" s="658"/>
      <c r="V143" s="658"/>
      <c r="W143" s="658"/>
      <c r="X143" s="658"/>
      <c r="Y143" s="658"/>
      <c r="Z143" s="658"/>
      <c r="AA143" s="658"/>
      <c r="AB143" s="658"/>
      <c r="AC143" s="658"/>
      <c r="AD143" s="658"/>
      <c r="AE143" s="659"/>
      <c r="AF143" s="659"/>
      <c r="AG143" s="659"/>
      <c r="AH143" s="659"/>
      <c r="AI143" s="659"/>
      <c r="AJ143" s="659"/>
      <c r="AK143" s="659"/>
      <c r="AL143" s="659"/>
      <c r="AM143" s="659"/>
      <c r="AN143" s="659"/>
      <c r="AO143" s="659"/>
      <c r="AP143" s="659"/>
      <c r="AQ143" s="658"/>
      <c r="AR143" s="660"/>
      <c r="AS143" s="660"/>
      <c r="AT143" s="658"/>
      <c r="AU143" s="660"/>
      <c r="AV143" s="660"/>
      <c r="AW143" s="658"/>
      <c r="AX143" s="660"/>
      <c r="AY143" s="660"/>
      <c r="AZ143" s="658"/>
      <c r="BA143" s="660"/>
      <c r="BB143" s="660"/>
      <c r="BC143" s="658"/>
      <c r="BD143" s="660"/>
      <c r="BE143" s="660"/>
      <c r="BF143" s="658"/>
      <c r="BG143" s="660"/>
      <c r="BH143" s="660"/>
      <c r="BI143" s="658"/>
      <c r="BJ143" s="660"/>
      <c r="BK143" s="660"/>
      <c r="BL143" s="658"/>
      <c r="BM143" s="660"/>
      <c r="BN143" s="660"/>
      <c r="BO143" s="660"/>
      <c r="BP143" s="660"/>
      <c r="BQ143" s="660"/>
      <c r="BR143" s="660"/>
      <c r="BS143" s="660"/>
      <c r="BT143" s="660"/>
      <c r="BU143" s="660"/>
      <c r="BV143" s="660"/>
      <c r="BW143" s="660"/>
      <c r="BX143" s="658"/>
      <c r="BY143" s="660"/>
      <c r="BZ143" s="660"/>
      <c r="CA143" s="661"/>
      <c r="CI143" s="662"/>
      <c r="CK143" s="662"/>
      <c r="CL143" s="662"/>
      <c r="CN143" s="662"/>
      <c r="CO143" s="662"/>
      <c r="CP143" s="662"/>
      <c r="CT143" s="662"/>
      <c r="CU143" s="662"/>
      <c r="CV143" s="662"/>
      <c r="CW143" s="662"/>
      <c r="CX143" s="662"/>
      <c r="CY143" s="662"/>
      <c r="CZ143" s="662"/>
      <c r="DA143" s="662"/>
      <c r="DB143" s="662"/>
      <c r="DC143" s="662"/>
      <c r="DD143" s="662"/>
      <c r="DH143" s="662"/>
      <c r="DX143" s="662"/>
      <c r="DY143" s="662"/>
      <c r="DZ143" s="662"/>
      <c r="ED143" s="662"/>
      <c r="EE143" s="662"/>
      <c r="ET143" s="663"/>
      <c r="EU143" s="663"/>
      <c r="EV143" s="663"/>
      <c r="EW143" s="661"/>
      <c r="EX143" s="661"/>
      <c r="EY143" s="661"/>
      <c r="EZ143" s="661"/>
      <c r="FA143" s="661"/>
      <c r="FB143" s="661"/>
      <c r="FC143" s="661"/>
      <c r="FD143" s="661"/>
      <c r="FE143" s="661"/>
      <c r="FF143" s="661"/>
      <c r="FG143" s="661"/>
      <c r="FH143" s="661"/>
      <c r="FI143" s="661"/>
      <c r="FJ143" s="661"/>
      <c r="FK143" s="661"/>
      <c r="FL143" s="661"/>
      <c r="FM143" s="661"/>
      <c r="FO143" s="661"/>
      <c r="FQ143" s="661"/>
      <c r="FR143" s="661"/>
      <c r="FS143" s="661"/>
      <c r="FU143" s="661"/>
      <c r="FV143" s="661"/>
      <c r="FW143" s="661"/>
      <c r="FX143" s="661"/>
      <c r="FY143" s="661"/>
      <c r="FZ143" s="661"/>
      <c r="GB143" s="661"/>
      <c r="GE143" s="661"/>
    </row>
    <row r="144" spans="1:187" s="250" customFormat="1" ht="16" thickBot="1" x14ac:dyDescent="0.35">
      <c r="B144" s="661"/>
      <c r="C144" s="1101" t="s">
        <v>91</v>
      </c>
      <c r="D144" s="1102"/>
      <c r="E144" s="1103"/>
      <c r="F144" s="240"/>
      <c r="G144" s="658"/>
      <c r="H144" s="658"/>
      <c r="I144" s="658"/>
      <c r="J144" s="658"/>
      <c r="K144" s="658"/>
      <c r="L144" s="658"/>
      <c r="M144" s="658"/>
      <c r="N144" s="658"/>
      <c r="O144" s="658"/>
      <c r="P144" s="658"/>
      <c r="Q144" s="658"/>
      <c r="R144" s="658"/>
      <c r="S144" s="658"/>
      <c r="T144" s="658"/>
      <c r="U144" s="658"/>
      <c r="V144" s="658"/>
      <c r="W144" s="658"/>
      <c r="X144" s="658"/>
      <c r="Y144" s="658"/>
      <c r="Z144" s="658"/>
      <c r="AA144" s="658"/>
      <c r="AB144" s="658"/>
      <c r="AC144" s="658"/>
      <c r="AD144" s="658"/>
      <c r="AE144" s="659"/>
      <c r="AF144" s="659"/>
      <c r="AG144" s="659"/>
      <c r="AH144" s="659"/>
      <c r="AI144" s="659"/>
      <c r="AJ144" s="659"/>
      <c r="AK144" s="659"/>
      <c r="AL144" s="659"/>
      <c r="AM144" s="659"/>
      <c r="AN144" s="659"/>
      <c r="AO144" s="659"/>
      <c r="AP144" s="659"/>
      <c r="AQ144" s="658"/>
      <c r="AR144" s="660"/>
      <c r="AS144" s="660"/>
      <c r="AT144" s="658"/>
      <c r="AU144" s="660"/>
      <c r="AV144" s="660"/>
      <c r="AW144" s="658"/>
      <c r="AX144" s="660"/>
      <c r="AY144" s="660"/>
      <c r="AZ144" s="658"/>
      <c r="BA144" s="660"/>
      <c r="BB144" s="660"/>
      <c r="BC144" s="658"/>
      <c r="BD144" s="660"/>
      <c r="BE144" s="660"/>
      <c r="BF144" s="658"/>
      <c r="BG144" s="660"/>
      <c r="BH144" s="660"/>
      <c r="BI144" s="658"/>
      <c r="BJ144" s="660"/>
      <c r="BK144" s="660"/>
      <c r="BL144" s="658"/>
      <c r="BM144" s="660"/>
      <c r="BN144" s="660"/>
      <c r="BO144" s="660"/>
      <c r="BP144" s="660"/>
      <c r="BQ144" s="660"/>
      <c r="BR144" s="660"/>
      <c r="BS144" s="660"/>
      <c r="BT144" s="660"/>
      <c r="BU144" s="660"/>
      <c r="BV144" s="660"/>
      <c r="BW144" s="660"/>
      <c r="BX144" s="658"/>
      <c r="BY144" s="660"/>
      <c r="BZ144" s="660"/>
      <c r="CA144" s="661"/>
      <c r="CI144" s="662"/>
      <c r="CK144" s="662"/>
      <c r="CL144" s="662"/>
      <c r="CN144" s="662"/>
      <c r="CO144" s="662"/>
      <c r="CP144" s="662"/>
      <c r="CT144" s="662"/>
      <c r="CU144" s="662"/>
      <c r="CV144" s="662"/>
      <c r="CW144" s="662"/>
      <c r="CX144" s="662"/>
      <c r="CY144" s="662"/>
      <c r="CZ144" s="662"/>
      <c r="DA144" s="662"/>
      <c r="DB144" s="662"/>
      <c r="DC144" s="662"/>
      <c r="DD144" s="662"/>
      <c r="DH144" s="662"/>
      <c r="DX144" s="662"/>
      <c r="DY144" s="662"/>
      <c r="DZ144" s="662"/>
      <c r="ED144" s="662"/>
      <c r="EE144" s="662"/>
      <c r="ET144" s="663"/>
      <c r="EU144" s="663"/>
      <c r="EV144" s="663"/>
      <c r="EW144" s="661"/>
      <c r="EX144" s="661"/>
      <c r="EY144" s="661"/>
      <c r="EZ144" s="661"/>
      <c r="FA144" s="661"/>
      <c r="FB144" s="661"/>
      <c r="FC144" s="661"/>
      <c r="FD144" s="661"/>
      <c r="FE144" s="661"/>
      <c r="FF144" s="661"/>
      <c r="FG144" s="661"/>
      <c r="FH144" s="661"/>
      <c r="FI144" s="661"/>
      <c r="FJ144" s="661"/>
      <c r="FK144" s="661"/>
      <c r="FL144" s="661"/>
      <c r="FM144" s="661"/>
      <c r="FO144" s="661"/>
      <c r="FQ144" s="661"/>
      <c r="FR144" s="661"/>
      <c r="FS144" s="661"/>
      <c r="FU144" s="661"/>
      <c r="FV144" s="661"/>
      <c r="FW144" s="661"/>
      <c r="FX144" s="661"/>
      <c r="FY144" s="661"/>
      <c r="FZ144" s="661"/>
      <c r="GB144" s="661"/>
      <c r="GE144" s="661"/>
    </row>
    <row r="145" spans="1:187" s="250" customFormat="1" ht="15.5" x14ac:dyDescent="0.3">
      <c r="A145" s="240"/>
      <c r="C145" s="1104" t="s">
        <v>468</v>
      </c>
      <c r="D145" s="1105"/>
      <c r="E145" s="1106"/>
      <c r="F145" s="803"/>
      <c r="AS145" s="660"/>
      <c r="AT145" s="658"/>
      <c r="AU145" s="660"/>
      <c r="AV145" s="660"/>
      <c r="AW145" s="658"/>
      <c r="AX145" s="660"/>
      <c r="AY145" s="660"/>
      <c r="AZ145" s="658"/>
      <c r="BA145" s="660"/>
      <c r="BB145" s="660"/>
      <c r="BC145" s="658"/>
      <c r="BD145" s="660"/>
      <c r="BE145" s="660"/>
      <c r="BF145" s="658"/>
      <c r="BG145" s="660"/>
      <c r="BH145" s="660"/>
      <c r="BI145" s="658"/>
      <c r="BJ145" s="660"/>
      <c r="BK145" s="660"/>
      <c r="BL145" s="658"/>
      <c r="BM145" s="660"/>
      <c r="BN145" s="660"/>
      <c r="BO145" s="660"/>
      <c r="BP145" s="660"/>
      <c r="BQ145" s="660"/>
      <c r="BR145" s="660"/>
      <c r="BS145" s="660"/>
      <c r="BT145" s="660"/>
      <c r="BU145" s="660"/>
      <c r="BV145" s="660"/>
      <c r="BW145" s="660"/>
      <c r="BX145" s="658"/>
      <c r="BY145" s="660"/>
      <c r="BZ145" s="660"/>
      <c r="CA145" s="661"/>
      <c r="CI145" s="662"/>
      <c r="CK145" s="662"/>
      <c r="CL145" s="662"/>
      <c r="CN145" s="662"/>
      <c r="CO145" s="662"/>
      <c r="CP145" s="662"/>
      <c r="CT145" s="662"/>
      <c r="CU145" s="662"/>
      <c r="CV145" s="662"/>
      <c r="CW145" s="662"/>
      <c r="CX145" s="662"/>
      <c r="CY145" s="662"/>
      <c r="CZ145" s="662"/>
      <c r="DA145" s="662"/>
      <c r="DB145" s="662"/>
      <c r="DC145" s="662"/>
      <c r="DD145" s="662"/>
      <c r="DH145" s="662"/>
      <c r="DX145" s="662"/>
      <c r="DY145" s="662"/>
      <c r="DZ145" s="662"/>
      <c r="ED145" s="662"/>
      <c r="EE145" s="662"/>
      <c r="ET145" s="663"/>
      <c r="EU145" s="663"/>
      <c r="EV145" s="663"/>
      <c r="EW145" s="661"/>
      <c r="EX145" s="661"/>
      <c r="EY145" s="661"/>
      <c r="EZ145" s="661"/>
      <c r="FA145" s="661"/>
      <c r="FB145" s="661"/>
      <c r="FC145" s="661"/>
      <c r="FD145" s="661"/>
      <c r="FE145" s="661"/>
      <c r="FF145" s="661"/>
      <c r="FG145" s="661"/>
      <c r="FH145" s="661"/>
      <c r="FI145" s="661"/>
      <c r="FJ145" s="661"/>
      <c r="FK145" s="661"/>
      <c r="FL145" s="661"/>
      <c r="FM145" s="661"/>
      <c r="FO145" s="661"/>
      <c r="FQ145" s="661"/>
      <c r="FR145" s="661"/>
      <c r="FS145" s="661"/>
      <c r="FU145" s="661"/>
      <c r="FV145" s="661"/>
      <c r="FW145" s="661"/>
      <c r="FX145" s="661"/>
      <c r="FY145" s="661"/>
      <c r="FZ145" s="661"/>
      <c r="GB145" s="661"/>
      <c r="GE145" s="661"/>
    </row>
    <row r="146" spans="1:187" s="352" customFormat="1" ht="31.5" thickBot="1" x14ac:dyDescent="0.35">
      <c r="A146" s="610"/>
      <c r="C146" s="679" t="s">
        <v>483</v>
      </c>
      <c r="D146" s="615" t="s">
        <v>484</v>
      </c>
      <c r="E146" s="680" t="s">
        <v>485</v>
      </c>
      <c r="F146" s="681" t="s">
        <v>486</v>
      </c>
      <c r="G146" s="617" t="s">
        <v>487</v>
      </c>
      <c r="H146" s="617" t="s">
        <v>488</v>
      </c>
      <c r="I146" s="617" t="s">
        <v>489</v>
      </c>
      <c r="J146" s="617" t="s">
        <v>490</v>
      </c>
      <c r="K146" s="615" t="s">
        <v>491</v>
      </c>
      <c r="L146" s="618" t="s">
        <v>492</v>
      </c>
      <c r="AS146" s="619"/>
      <c r="AT146" s="620"/>
      <c r="AU146" s="619"/>
      <c r="AV146" s="619"/>
      <c r="AW146" s="620"/>
      <c r="AX146" s="619"/>
      <c r="AY146" s="619"/>
      <c r="AZ146" s="620"/>
      <c r="BA146" s="619"/>
      <c r="BB146" s="619"/>
      <c r="BC146" s="620"/>
      <c r="BD146" s="619"/>
      <c r="BE146" s="619"/>
      <c r="BF146" s="620"/>
      <c r="BG146" s="619"/>
      <c r="BH146" s="619"/>
      <c r="BI146" s="620"/>
      <c r="BJ146" s="619"/>
      <c r="BK146" s="619"/>
      <c r="BL146" s="620"/>
      <c r="BM146" s="619"/>
      <c r="BN146" s="619"/>
      <c r="BO146" s="619"/>
      <c r="BP146" s="619"/>
      <c r="BQ146" s="619"/>
      <c r="BR146" s="619"/>
      <c r="BS146" s="619"/>
      <c r="BT146" s="619"/>
      <c r="BU146" s="619"/>
      <c r="BV146" s="619"/>
      <c r="BW146" s="619"/>
      <c r="BX146" s="620"/>
      <c r="BY146" s="619"/>
      <c r="BZ146" s="619"/>
      <c r="CA146" s="621"/>
      <c r="CI146" s="622"/>
      <c r="CK146" s="622"/>
      <c r="CL146" s="622"/>
      <c r="CN146" s="622"/>
      <c r="CO146" s="622"/>
      <c r="CP146" s="622"/>
      <c r="CT146" s="622"/>
      <c r="CU146" s="622"/>
      <c r="CV146" s="622"/>
      <c r="CW146" s="622"/>
      <c r="CX146" s="622"/>
      <c r="CY146" s="622"/>
      <c r="CZ146" s="622"/>
      <c r="DA146" s="622"/>
      <c r="DB146" s="622"/>
      <c r="DC146" s="622"/>
      <c r="DD146" s="622"/>
      <c r="DH146" s="622"/>
      <c r="DX146" s="622"/>
      <c r="DY146" s="622"/>
      <c r="DZ146" s="622"/>
      <c r="ED146" s="622"/>
      <c r="EE146" s="622"/>
      <c r="ET146" s="623"/>
      <c r="EU146" s="623"/>
      <c r="EV146" s="623"/>
      <c r="EW146" s="621"/>
      <c r="EX146" s="621"/>
      <c r="EY146" s="621"/>
      <c r="EZ146" s="621"/>
      <c r="FA146" s="621"/>
      <c r="FB146" s="621"/>
      <c r="FC146" s="621"/>
      <c r="FD146" s="621"/>
      <c r="FE146" s="621"/>
      <c r="FF146" s="621"/>
      <c r="FG146" s="621"/>
      <c r="FH146" s="621"/>
      <c r="FI146" s="621"/>
      <c r="FJ146" s="621"/>
      <c r="FK146" s="621"/>
      <c r="FL146" s="621"/>
      <c r="FM146" s="621"/>
      <c r="FO146" s="621"/>
      <c r="FQ146" s="621"/>
      <c r="FR146" s="621"/>
      <c r="FS146" s="621"/>
      <c r="FU146" s="621"/>
      <c r="FV146" s="621"/>
      <c r="FW146" s="621"/>
      <c r="FX146" s="621"/>
      <c r="FY146" s="621"/>
      <c r="FZ146" s="621"/>
      <c r="GB146" s="621"/>
      <c r="GE146" s="621"/>
    </row>
    <row r="147" spans="1:187" s="632" customFormat="1" ht="17.5" x14ac:dyDescent="0.3">
      <c r="A147" s="256" t="s">
        <v>469</v>
      </c>
      <c r="B147" s="335" t="s">
        <v>500</v>
      </c>
      <c r="C147" s="682" t="str">
        <f>IF((B114=""),"",(B114)*(B114))</f>
        <v/>
      </c>
      <c r="D147" s="628" t="str">
        <f>IF((D114=""),"",(D114)*(D114))</f>
        <v/>
      </c>
      <c r="E147" s="627" t="str">
        <f>IF((F114=""),"",(F114)*(F114))</f>
        <v/>
      </c>
      <c r="F147" s="683" t="str">
        <f>IF((H114=""),"",(H114)*(H114))</f>
        <v/>
      </c>
      <c r="G147" s="628" t="str">
        <f>IF((J114=""),"",(J114)*(J114))</f>
        <v/>
      </c>
      <c r="H147" s="628" t="str">
        <f>IF((L114=""),"",(L114)*(L114))</f>
        <v/>
      </c>
      <c r="I147" s="628" t="str">
        <f>IF((N114=""),"",(N114)*(N114))</f>
        <v/>
      </c>
      <c r="J147" s="628" t="str">
        <f>IF((P114=""),"",(P114)*(P114))</f>
        <v/>
      </c>
      <c r="K147" s="628" t="str">
        <f>IF((R114=""),"",(R114)*(R114))</f>
        <v/>
      </c>
      <c r="L147" s="628" t="str">
        <f>IF((T114=""),"",(T114)*(T114))</f>
        <v/>
      </c>
      <c r="AS147" s="633"/>
      <c r="AT147" s="634"/>
      <c r="AU147" s="633"/>
      <c r="AV147" s="633"/>
      <c r="AW147" s="634"/>
      <c r="AX147" s="633"/>
      <c r="AY147" s="633"/>
      <c r="AZ147" s="634"/>
      <c r="BA147" s="633"/>
      <c r="BB147" s="633"/>
      <c r="BC147" s="634"/>
      <c r="BD147" s="633"/>
      <c r="BE147" s="633"/>
      <c r="BF147" s="634"/>
      <c r="BG147" s="633"/>
      <c r="BH147" s="633"/>
      <c r="BI147" s="634"/>
      <c r="BJ147" s="633"/>
      <c r="BK147" s="633"/>
      <c r="BL147" s="634"/>
      <c r="BM147" s="633"/>
      <c r="BN147" s="633"/>
      <c r="BO147" s="633"/>
      <c r="BP147" s="633"/>
      <c r="BQ147" s="633"/>
      <c r="BR147" s="633"/>
      <c r="BS147" s="633"/>
      <c r="BT147" s="633"/>
      <c r="BU147" s="633"/>
      <c r="BV147" s="633"/>
      <c r="BW147" s="633"/>
      <c r="BX147" s="634"/>
      <c r="BY147" s="633"/>
      <c r="BZ147" s="633"/>
      <c r="CA147" s="635"/>
      <c r="CI147" s="636"/>
      <c r="CK147" s="636"/>
      <c r="CL147" s="636"/>
      <c r="CN147" s="636"/>
      <c r="CO147" s="636"/>
      <c r="CP147" s="636"/>
      <c r="CT147" s="636"/>
      <c r="CU147" s="636"/>
      <c r="CV147" s="636"/>
      <c r="CW147" s="636"/>
      <c r="CX147" s="636"/>
      <c r="CY147" s="636"/>
      <c r="CZ147" s="636"/>
      <c r="DA147" s="636"/>
      <c r="DB147" s="636"/>
      <c r="DC147" s="636"/>
      <c r="DD147" s="636"/>
      <c r="DH147" s="636"/>
      <c r="DX147" s="636"/>
      <c r="DY147" s="636"/>
      <c r="DZ147" s="636"/>
      <c r="ED147" s="636"/>
      <c r="EE147" s="636"/>
      <c r="ET147" s="637"/>
      <c r="EU147" s="637"/>
      <c r="EV147" s="637"/>
      <c r="EW147" s="635"/>
      <c r="EX147" s="635"/>
      <c r="EY147" s="635"/>
      <c r="EZ147" s="635"/>
      <c r="FA147" s="635"/>
      <c r="FB147" s="635"/>
      <c r="FC147" s="635"/>
      <c r="FD147" s="635"/>
      <c r="FE147" s="635"/>
      <c r="FF147" s="635"/>
      <c r="FG147" s="635"/>
      <c r="FH147" s="635"/>
      <c r="FI147" s="635"/>
      <c r="FJ147" s="635"/>
      <c r="FK147" s="635"/>
      <c r="FL147" s="635"/>
      <c r="FM147" s="635"/>
      <c r="FO147" s="635"/>
      <c r="FQ147" s="635"/>
      <c r="FR147" s="635"/>
      <c r="FS147" s="635"/>
      <c r="FU147" s="635"/>
      <c r="FV147" s="635"/>
      <c r="FW147" s="635"/>
      <c r="FX147" s="635"/>
      <c r="FY147" s="635"/>
      <c r="FZ147" s="635"/>
      <c r="GB147" s="635"/>
      <c r="GE147" s="635"/>
    </row>
    <row r="148" spans="1:187" s="632" customFormat="1" ht="17.5" x14ac:dyDescent="0.3">
      <c r="A148" s="256" t="s">
        <v>471</v>
      </c>
      <c r="B148" s="638" t="s">
        <v>501</v>
      </c>
      <c r="C148" s="684" t="str">
        <f>IF((B114=""),"",(B114)*(B114)/100)</f>
        <v/>
      </c>
      <c r="D148" s="643" t="str">
        <f>IF((D114=""),"",(D114)*(D114)/100)</f>
        <v/>
      </c>
      <c r="E148" s="642" t="str">
        <f>IF((F114=""),"",(F114)*(F114)/100)</f>
        <v/>
      </c>
      <c r="F148" s="685" t="str">
        <f>IF((H114=""),"",(H114)*(H114)/100)</f>
        <v/>
      </c>
      <c r="G148" s="643" t="str">
        <f>IF((J114=""),"",(J114)*(J114)/100)</f>
        <v/>
      </c>
      <c r="H148" s="643" t="str">
        <f>IF((L114=""),"",(L114)*(L114)/100)</f>
        <v/>
      </c>
      <c r="I148" s="643" t="str">
        <f>IF((N114=""),"",(N114)*(N114)/100)</f>
        <v/>
      </c>
      <c r="J148" s="643" t="str">
        <f>IF((P114=""),"",(P114)*(P114)/100)</f>
        <v/>
      </c>
      <c r="K148" s="643" t="str">
        <f>IF((R114=""),"",(R114)*(R114)/100)</f>
        <v/>
      </c>
      <c r="L148" s="643" t="str">
        <f>IF((T114=""),"",(T114)*(T114)/100)</f>
        <v/>
      </c>
      <c r="Q148" s="634"/>
      <c r="R148" s="634"/>
      <c r="S148" s="634"/>
      <c r="T148" s="634"/>
      <c r="V148" s="634"/>
      <c r="W148" s="634"/>
      <c r="X148" s="634"/>
      <c r="Y148" s="634"/>
      <c r="Z148" s="634"/>
      <c r="AA148" s="634"/>
      <c r="AB148" s="634"/>
      <c r="AC148" s="634"/>
      <c r="AD148" s="634"/>
      <c r="AO148" s="634"/>
      <c r="AP148" s="634"/>
      <c r="AQ148" s="634"/>
      <c r="AR148" s="634"/>
      <c r="AS148" s="633"/>
      <c r="AT148" s="634"/>
      <c r="AU148" s="633"/>
      <c r="AV148" s="633"/>
      <c r="AW148" s="634"/>
      <c r="AX148" s="633"/>
      <c r="AY148" s="633"/>
      <c r="AZ148" s="634"/>
      <c r="BA148" s="633"/>
      <c r="BB148" s="633"/>
      <c r="BC148" s="634"/>
      <c r="BD148" s="633"/>
      <c r="BE148" s="633"/>
      <c r="BF148" s="634"/>
      <c r="BG148" s="633"/>
      <c r="BH148" s="633"/>
      <c r="BI148" s="634"/>
      <c r="BJ148" s="633"/>
      <c r="BK148" s="633"/>
      <c r="BL148" s="634"/>
      <c r="BM148" s="633"/>
      <c r="BN148" s="633"/>
      <c r="BO148" s="633"/>
      <c r="BP148" s="633"/>
      <c r="BQ148" s="633"/>
      <c r="BR148" s="633"/>
      <c r="BS148" s="633"/>
      <c r="BT148" s="633"/>
      <c r="BU148" s="633"/>
      <c r="BV148" s="633"/>
      <c r="BW148" s="633"/>
      <c r="BX148" s="634"/>
      <c r="BY148" s="633"/>
      <c r="BZ148" s="633"/>
      <c r="CA148" s="635"/>
      <c r="CI148" s="636"/>
      <c r="CK148" s="636"/>
      <c r="CL148" s="636"/>
      <c r="CN148" s="636"/>
      <c r="CO148" s="636"/>
      <c r="CP148" s="636"/>
      <c r="CT148" s="636"/>
      <c r="CU148" s="636"/>
      <c r="CV148" s="636"/>
      <c r="CW148" s="636"/>
      <c r="CX148" s="636"/>
      <c r="CY148" s="636"/>
      <c r="CZ148" s="636"/>
      <c r="DA148" s="636"/>
      <c r="DB148" s="636"/>
      <c r="DC148" s="636"/>
      <c r="DD148" s="636"/>
      <c r="DH148" s="636"/>
      <c r="DX148" s="636"/>
      <c r="DY148" s="636"/>
      <c r="DZ148" s="636"/>
      <c r="ED148" s="636"/>
      <c r="EE148" s="636"/>
      <c r="ET148" s="637"/>
      <c r="EU148" s="637"/>
      <c r="EV148" s="637"/>
      <c r="EW148" s="635"/>
      <c r="EX148" s="635"/>
      <c r="EY148" s="635"/>
      <c r="EZ148" s="635"/>
      <c r="FA148" s="635"/>
      <c r="FB148" s="635"/>
      <c r="FC148" s="635"/>
      <c r="FD148" s="635"/>
      <c r="FE148" s="635"/>
      <c r="FF148" s="635"/>
      <c r="FG148" s="635"/>
      <c r="FH148" s="635"/>
      <c r="FI148" s="635"/>
      <c r="FJ148" s="635"/>
      <c r="FK148" s="635"/>
      <c r="FL148" s="635"/>
      <c r="FM148" s="635"/>
      <c r="FO148" s="635"/>
      <c r="FQ148" s="635"/>
      <c r="FR148" s="635"/>
      <c r="FS148" s="635"/>
      <c r="FU148" s="635"/>
      <c r="FV148" s="635"/>
      <c r="FW148" s="635"/>
      <c r="FX148" s="635"/>
      <c r="FY148" s="635"/>
      <c r="FZ148" s="635"/>
      <c r="GB148" s="635"/>
      <c r="GE148" s="635"/>
    </row>
    <row r="149" spans="1:187" s="632" customFormat="1" ht="18" thickBot="1" x14ac:dyDescent="0.35">
      <c r="A149" s="647" t="s">
        <v>473</v>
      </c>
      <c r="B149" s="340" t="s">
        <v>502</v>
      </c>
      <c r="C149" s="686" t="str">
        <f>IF(AND(B114="",C114=""),"",((B114)*(B114)/100)*C114)</f>
        <v/>
      </c>
      <c r="D149" s="650" t="str">
        <f>IF(AND(D114="", E114=""),"",((D114)*(D114)/100)*E114)</f>
        <v/>
      </c>
      <c r="E149" s="649" t="str">
        <f>IF(AND(F114="", G114=""),"",((F114)*(F114)/100)*G114)</f>
        <v/>
      </c>
      <c r="F149" s="687" t="str">
        <f>IF(AND(H114="", I114=""),"",((H114)*(H114)/100)*I114)</f>
        <v/>
      </c>
      <c r="G149" s="650" t="str">
        <f>IF(AND(J114="", K114=""),"",((J114)*(J114)/100)*K114)</f>
        <v/>
      </c>
      <c r="H149" s="650" t="str">
        <f>IF(AND(L114="", M114=""),"",((L114)*(L114)/100)*M114)</f>
        <v/>
      </c>
      <c r="I149" s="650" t="str">
        <f>IF(AND(N114="", O114=""),"",((N114)*(N114)/100)*O114)</f>
        <v/>
      </c>
      <c r="J149" s="650" t="str">
        <f>IF(AND(P114="", Q114=""),"",((P114)*(P114)/100)*Q114)</f>
        <v/>
      </c>
      <c r="K149" s="650" t="str">
        <f>IF(AND(R114="", S114=""),"",((R114)*(R114)/100)*S114)</f>
        <v/>
      </c>
      <c r="L149" s="650" t="str">
        <f>IF(AND(T114="", U114=""),"",((T114)*(T114)/100)*U114)</f>
        <v/>
      </c>
      <c r="Q149" s="634"/>
      <c r="R149" s="634"/>
      <c r="S149" s="634"/>
      <c r="T149" s="634"/>
      <c r="U149" s="634"/>
      <c r="V149" s="634"/>
      <c r="W149" s="634"/>
      <c r="X149" s="634"/>
      <c r="Y149" s="634"/>
      <c r="Z149" s="634"/>
      <c r="AA149" s="634"/>
      <c r="AB149" s="634"/>
      <c r="AC149" s="634"/>
      <c r="AD149" s="634"/>
      <c r="AE149" s="653"/>
      <c r="AF149" s="653"/>
      <c r="AG149" s="653"/>
      <c r="AH149" s="653"/>
      <c r="AI149" s="653"/>
      <c r="AJ149" s="653"/>
      <c r="AK149" s="653"/>
      <c r="AL149" s="653"/>
      <c r="AM149" s="653"/>
      <c r="AN149" s="653"/>
      <c r="AO149" s="653"/>
      <c r="AP149" s="653"/>
      <c r="AQ149" s="634"/>
      <c r="AR149" s="633"/>
      <c r="AS149" s="633"/>
      <c r="AT149" s="634"/>
      <c r="AU149" s="633"/>
      <c r="AV149" s="633"/>
      <c r="AW149" s="634"/>
      <c r="AX149" s="633"/>
      <c r="AY149" s="633"/>
      <c r="AZ149" s="634"/>
      <c r="BA149" s="633"/>
      <c r="BB149" s="633"/>
      <c r="BC149" s="634"/>
      <c r="BD149" s="633"/>
      <c r="BE149" s="633"/>
      <c r="BF149" s="634"/>
      <c r="BG149" s="633"/>
      <c r="BH149" s="633"/>
      <c r="BI149" s="634"/>
      <c r="BJ149" s="633"/>
      <c r="BK149" s="633"/>
      <c r="BL149" s="634"/>
      <c r="BM149" s="633"/>
      <c r="BN149" s="633"/>
      <c r="BO149" s="633"/>
      <c r="BP149" s="633"/>
      <c r="BQ149" s="633"/>
      <c r="BR149" s="633"/>
      <c r="BS149" s="633"/>
      <c r="BT149" s="633"/>
      <c r="BU149" s="633"/>
      <c r="BV149" s="633"/>
      <c r="BW149" s="633"/>
      <c r="BX149" s="634"/>
      <c r="BY149" s="633"/>
      <c r="BZ149" s="633"/>
      <c r="CA149" s="635"/>
      <c r="CI149" s="636"/>
      <c r="CK149" s="636"/>
      <c r="CL149" s="636"/>
      <c r="CN149" s="636"/>
      <c r="CO149" s="636"/>
      <c r="CP149" s="636"/>
      <c r="CT149" s="636"/>
      <c r="CU149" s="636"/>
      <c r="CV149" s="636"/>
      <c r="CW149" s="636"/>
      <c r="CX149" s="636"/>
      <c r="CY149" s="636"/>
      <c r="CZ149" s="636"/>
      <c r="DA149" s="636"/>
      <c r="DB149" s="636"/>
      <c r="DC149" s="636"/>
      <c r="DD149" s="636"/>
      <c r="DH149" s="636"/>
      <c r="DX149" s="636"/>
      <c r="DY149" s="636"/>
      <c r="DZ149" s="636"/>
      <c r="ED149" s="636"/>
      <c r="EE149" s="636"/>
      <c r="ET149" s="637"/>
      <c r="EU149" s="637"/>
      <c r="EV149" s="637"/>
      <c r="EW149" s="635"/>
      <c r="EX149" s="635"/>
      <c r="EY149" s="635"/>
      <c r="EZ149" s="635"/>
      <c r="FA149" s="635"/>
      <c r="FB149" s="635"/>
      <c r="FC149" s="635"/>
      <c r="FD149" s="635"/>
      <c r="FE149" s="635"/>
      <c r="FF149" s="635"/>
      <c r="FG149" s="635"/>
      <c r="FH149" s="635"/>
      <c r="FI149" s="635"/>
      <c r="FJ149" s="635"/>
      <c r="FK149" s="635"/>
      <c r="FL149" s="635"/>
      <c r="FM149" s="635"/>
      <c r="FO149" s="635"/>
      <c r="FQ149" s="635"/>
      <c r="FR149" s="635"/>
      <c r="FS149" s="635"/>
      <c r="FU149" s="635"/>
      <c r="FV149" s="635"/>
      <c r="FW149" s="635"/>
      <c r="FX149" s="635"/>
      <c r="FY149" s="635"/>
      <c r="FZ149" s="635"/>
      <c r="GB149" s="635"/>
      <c r="GE149" s="635"/>
    </row>
    <row r="150" spans="1:187" s="250" customFormat="1" ht="18" thickBot="1" x14ac:dyDescent="0.35">
      <c r="A150" s="417" t="s">
        <v>475</v>
      </c>
      <c r="B150" s="340" t="s">
        <v>503</v>
      </c>
      <c r="C150" s="654" t="str">
        <f>IF(AND($C149="",$D149="",$E149="",$F149="",$G149="",$H149="",$I149="",$J149="",$K149="",$L149=""),"",IF($C149="",0,$C149)+IF($D149="",0,$D149)+IF($E149="",0,$E149)+IF($F149="",0,$F149)+IF($G149="",0,$G149)+IF($H149="",0,$H149)+IF($I149="",0,$I149)+IF($J149="",0,$J149)+IF($K149="",0,$K149)+IF($L149="",0,$L149))</f>
        <v/>
      </c>
      <c r="D150" s="655"/>
      <c r="E150" s="656"/>
      <c r="F150" s="657"/>
      <c r="K150" s="658"/>
      <c r="L150" s="658"/>
      <c r="M150" s="658"/>
      <c r="N150" s="658"/>
      <c r="O150" s="658"/>
      <c r="P150" s="658"/>
      <c r="Q150" s="658"/>
      <c r="R150" s="658"/>
      <c r="S150" s="658"/>
      <c r="T150" s="658"/>
      <c r="U150" s="658"/>
      <c r="V150" s="658"/>
      <c r="W150" s="658"/>
      <c r="X150" s="658"/>
      <c r="Y150" s="658"/>
      <c r="Z150" s="658"/>
      <c r="AA150" s="658"/>
      <c r="AB150" s="658"/>
      <c r="AC150" s="658"/>
      <c r="AD150" s="658"/>
      <c r="AE150" s="659"/>
      <c r="AF150" s="659"/>
      <c r="AG150" s="659"/>
      <c r="AH150" s="659"/>
      <c r="AI150" s="659"/>
      <c r="AJ150" s="659"/>
      <c r="AK150" s="659"/>
      <c r="AL150" s="659"/>
      <c r="AM150" s="659"/>
      <c r="AN150" s="659"/>
      <c r="AO150" s="659"/>
      <c r="AP150" s="659"/>
      <c r="AQ150" s="658"/>
      <c r="AR150" s="660"/>
      <c r="AS150" s="660"/>
      <c r="AT150" s="658"/>
      <c r="AU150" s="660"/>
      <c r="AV150" s="660"/>
      <c r="AW150" s="658"/>
      <c r="AX150" s="660"/>
      <c r="AY150" s="660"/>
      <c r="AZ150" s="658"/>
      <c r="BA150" s="660"/>
      <c r="BB150" s="660"/>
      <c r="BC150" s="658"/>
      <c r="BD150" s="660"/>
      <c r="BE150" s="660"/>
      <c r="BF150" s="658"/>
      <c r="BG150" s="660"/>
      <c r="BH150" s="660"/>
      <c r="BI150" s="658"/>
      <c r="BJ150" s="660"/>
      <c r="BK150" s="660"/>
      <c r="BL150" s="658"/>
      <c r="BM150" s="660"/>
      <c r="BN150" s="660"/>
      <c r="BO150" s="660"/>
      <c r="BP150" s="660"/>
      <c r="BQ150" s="660"/>
      <c r="BR150" s="660"/>
      <c r="BS150" s="660"/>
      <c r="BT150" s="660"/>
      <c r="BU150" s="660"/>
      <c r="BV150" s="660"/>
      <c r="BW150" s="660"/>
      <c r="BX150" s="658"/>
      <c r="BY150" s="660"/>
      <c r="BZ150" s="660"/>
      <c r="CA150" s="661"/>
      <c r="CI150" s="662"/>
      <c r="CK150" s="662"/>
      <c r="CL150" s="662"/>
      <c r="CN150" s="662"/>
      <c r="CO150" s="662"/>
      <c r="CP150" s="662"/>
      <c r="CT150" s="662"/>
      <c r="CU150" s="662"/>
      <c r="CV150" s="662"/>
      <c r="CW150" s="662"/>
      <c r="CX150" s="662"/>
      <c r="CY150" s="662"/>
      <c r="CZ150" s="662"/>
      <c r="DA150" s="662"/>
      <c r="DB150" s="662"/>
      <c r="DC150" s="662"/>
      <c r="DD150" s="662"/>
      <c r="DH150" s="662"/>
      <c r="DX150" s="662"/>
      <c r="DY150" s="662"/>
      <c r="DZ150" s="662"/>
      <c r="ED150" s="662"/>
      <c r="EE150" s="662"/>
      <c r="ET150" s="663"/>
      <c r="EU150" s="663"/>
      <c r="EV150" s="663"/>
      <c r="EW150" s="661"/>
      <c r="EX150" s="661"/>
      <c r="EY150" s="661"/>
      <c r="EZ150" s="661"/>
      <c r="FA150" s="661"/>
      <c r="FB150" s="661"/>
      <c r="FC150" s="661"/>
      <c r="FD150" s="661"/>
      <c r="FE150" s="661"/>
      <c r="FF150" s="661"/>
      <c r="FG150" s="661"/>
      <c r="FH150" s="661"/>
      <c r="FI150" s="661"/>
      <c r="FJ150" s="661"/>
      <c r="FK150" s="661"/>
      <c r="FL150" s="661"/>
      <c r="FM150" s="661"/>
      <c r="FO150" s="661"/>
      <c r="FQ150" s="661"/>
      <c r="FR150" s="661"/>
      <c r="FS150" s="661"/>
      <c r="FU150" s="661"/>
      <c r="FV150" s="661"/>
      <c r="FW150" s="661"/>
      <c r="FX150" s="661"/>
      <c r="FY150" s="661"/>
      <c r="FZ150" s="661"/>
      <c r="GB150" s="661"/>
      <c r="GE150" s="661"/>
    </row>
    <row r="151" spans="1:187" s="250" customFormat="1" ht="15.5" x14ac:dyDescent="0.3">
      <c r="A151" s="480"/>
      <c r="B151" s="264"/>
      <c r="C151" s="688"/>
      <c r="D151" s="688"/>
      <c r="E151" s="689"/>
      <c r="F151" s="264"/>
      <c r="K151" s="658"/>
      <c r="L151" s="658"/>
      <c r="M151" s="658"/>
      <c r="N151" s="658"/>
      <c r="O151" s="658"/>
      <c r="P151" s="658"/>
      <c r="Q151" s="658"/>
      <c r="R151" s="658"/>
      <c r="S151" s="658"/>
      <c r="T151" s="658"/>
      <c r="U151" s="658"/>
      <c r="V151" s="658"/>
      <c r="W151" s="658"/>
      <c r="X151" s="658"/>
      <c r="Y151" s="658"/>
      <c r="Z151" s="658"/>
      <c r="AA151" s="658"/>
      <c r="AB151" s="658"/>
      <c r="AC151" s="658"/>
      <c r="AD151" s="658"/>
      <c r="AE151" s="659"/>
      <c r="AF151" s="659"/>
      <c r="AG151" s="659"/>
      <c r="AH151" s="659"/>
      <c r="AI151" s="659"/>
      <c r="AJ151" s="659"/>
      <c r="AK151" s="659"/>
      <c r="AL151" s="659"/>
      <c r="AM151" s="659"/>
      <c r="AN151" s="659"/>
      <c r="AO151" s="659"/>
      <c r="AP151" s="659"/>
      <c r="AQ151" s="658"/>
      <c r="AR151" s="660"/>
      <c r="AS151" s="660"/>
      <c r="AT151" s="658"/>
      <c r="AU151" s="660"/>
      <c r="AV151" s="660"/>
      <c r="AW151" s="658"/>
      <c r="AX151" s="660"/>
      <c r="AY151" s="660"/>
      <c r="AZ151" s="658"/>
      <c r="BA151" s="660"/>
      <c r="BB151" s="660"/>
      <c r="BC151" s="658"/>
      <c r="BD151" s="660"/>
      <c r="BE151" s="660"/>
      <c r="BF151" s="658"/>
      <c r="BG151" s="660"/>
      <c r="BH151" s="660"/>
      <c r="BI151" s="658"/>
      <c r="BJ151" s="660"/>
      <c r="BK151" s="660"/>
      <c r="BL151" s="658"/>
      <c r="BM151" s="660"/>
      <c r="BN151" s="660"/>
      <c r="BO151" s="660"/>
      <c r="BP151" s="660"/>
      <c r="BQ151" s="660"/>
      <c r="BR151" s="660"/>
      <c r="BS151" s="660"/>
      <c r="BT151" s="660"/>
      <c r="BU151" s="660"/>
      <c r="BV151" s="660"/>
      <c r="BW151" s="660"/>
      <c r="BX151" s="658"/>
      <c r="BY151" s="660"/>
      <c r="BZ151" s="660"/>
      <c r="CA151" s="661"/>
      <c r="CI151" s="662"/>
      <c r="CK151" s="662"/>
      <c r="CL151" s="662"/>
      <c r="CN151" s="662"/>
      <c r="CO151" s="662"/>
      <c r="CP151" s="662"/>
      <c r="CT151" s="662"/>
      <c r="CU151" s="662"/>
      <c r="CV151" s="662"/>
      <c r="CW151" s="662"/>
      <c r="CX151" s="662"/>
      <c r="CY151" s="662"/>
      <c r="CZ151" s="662"/>
      <c r="DA151" s="662"/>
      <c r="DB151" s="662"/>
      <c r="DC151" s="662"/>
      <c r="DD151" s="662"/>
      <c r="DH151" s="662"/>
      <c r="DX151" s="662"/>
      <c r="DY151" s="662"/>
      <c r="DZ151" s="662"/>
      <c r="ED151" s="662"/>
      <c r="EE151" s="662"/>
      <c r="ET151" s="663"/>
      <c r="EU151" s="663"/>
      <c r="EV151" s="663"/>
      <c r="EW151" s="661"/>
      <c r="EX151" s="661"/>
      <c r="EY151" s="661"/>
      <c r="EZ151" s="661"/>
      <c r="FA151" s="661"/>
      <c r="FB151" s="661"/>
      <c r="FC151" s="661"/>
      <c r="FD151" s="661"/>
      <c r="FE151" s="661"/>
      <c r="FF151" s="661"/>
      <c r="FG151" s="661"/>
      <c r="FH151" s="661"/>
      <c r="FI151" s="661"/>
      <c r="FJ151" s="661"/>
      <c r="FK151" s="661"/>
      <c r="FL151" s="661"/>
      <c r="FM151" s="661"/>
      <c r="FO151" s="661"/>
      <c r="FQ151" s="661"/>
      <c r="FR151" s="661"/>
      <c r="FS151" s="661"/>
      <c r="FU151" s="661"/>
      <c r="FV151" s="661"/>
      <c r="FW151" s="661"/>
      <c r="FX151" s="661"/>
      <c r="FY151" s="661"/>
      <c r="FZ151" s="661"/>
      <c r="GB151" s="661"/>
      <c r="GE151" s="661"/>
    </row>
    <row r="152" spans="1:187" s="250" customFormat="1" ht="15.5" x14ac:dyDescent="0.3">
      <c r="A152" s="480" t="s">
        <v>477</v>
      </c>
      <c r="B152" s="264"/>
      <c r="C152" s="688"/>
      <c r="D152" s="688"/>
      <c r="E152" s="689"/>
      <c r="F152" s="264"/>
      <c r="K152" s="658"/>
      <c r="L152" s="658"/>
      <c r="M152" s="658"/>
      <c r="N152" s="658"/>
      <c r="O152" s="658"/>
      <c r="P152" s="658"/>
      <c r="Q152" s="658"/>
      <c r="R152" s="658"/>
      <c r="S152" s="658"/>
      <c r="T152" s="658"/>
      <c r="U152" s="658"/>
      <c r="V152" s="658"/>
      <c r="W152" s="658"/>
      <c r="X152" s="658"/>
      <c r="Y152" s="658"/>
      <c r="Z152" s="658"/>
      <c r="AA152" s="658"/>
      <c r="AB152" s="658"/>
      <c r="AC152" s="658"/>
      <c r="AD152" s="658"/>
      <c r="AE152" s="659"/>
      <c r="AF152" s="659"/>
      <c r="AG152" s="659"/>
      <c r="AH152" s="659"/>
      <c r="AI152" s="659"/>
      <c r="AJ152" s="659"/>
      <c r="AK152" s="659"/>
      <c r="AL152" s="659"/>
      <c r="AM152" s="659"/>
      <c r="AN152" s="659"/>
      <c r="AO152" s="659"/>
      <c r="AP152" s="659"/>
      <c r="AQ152" s="658"/>
      <c r="AR152" s="660"/>
      <c r="AS152" s="660"/>
      <c r="AT152" s="658"/>
      <c r="AU152" s="660"/>
      <c r="AV152" s="660"/>
      <c r="AW152" s="658"/>
      <c r="AX152" s="660"/>
      <c r="AY152" s="660"/>
      <c r="AZ152" s="658"/>
      <c r="BA152" s="660"/>
      <c r="BB152" s="660"/>
      <c r="BC152" s="658"/>
      <c r="BD152" s="660"/>
      <c r="BE152" s="660"/>
      <c r="BF152" s="658"/>
      <c r="BG152" s="660"/>
      <c r="BH152" s="660"/>
      <c r="BI152" s="658"/>
      <c r="BJ152" s="660"/>
      <c r="BK152" s="660"/>
      <c r="BL152" s="658"/>
      <c r="BM152" s="660"/>
      <c r="BN152" s="660"/>
      <c r="BO152" s="660"/>
      <c r="BP152" s="660"/>
      <c r="BQ152" s="660"/>
      <c r="BR152" s="660"/>
      <c r="BS152" s="660"/>
      <c r="BT152" s="660"/>
      <c r="BU152" s="660"/>
      <c r="BV152" s="660"/>
      <c r="BW152" s="660"/>
      <c r="BX152" s="658"/>
      <c r="BY152" s="660"/>
      <c r="BZ152" s="660"/>
      <c r="CA152" s="661"/>
      <c r="CI152" s="662"/>
      <c r="CK152" s="662"/>
      <c r="CL152" s="662"/>
      <c r="CN152" s="662"/>
      <c r="CO152" s="662"/>
      <c r="CP152" s="662"/>
      <c r="CT152" s="662"/>
      <c r="CU152" s="662"/>
      <c r="CV152" s="662"/>
      <c r="CW152" s="662"/>
      <c r="CX152" s="662"/>
      <c r="CY152" s="662"/>
      <c r="CZ152" s="662"/>
      <c r="DA152" s="662"/>
      <c r="DB152" s="662"/>
      <c r="DC152" s="662"/>
      <c r="DD152" s="662"/>
      <c r="DH152" s="662"/>
      <c r="DX152" s="662"/>
      <c r="DY152" s="662"/>
      <c r="DZ152" s="662"/>
      <c r="ED152" s="662"/>
      <c r="EE152" s="662"/>
      <c r="ET152" s="663"/>
      <c r="EU152" s="663"/>
      <c r="EV152" s="663"/>
      <c r="EW152" s="661"/>
      <c r="EX152" s="661"/>
      <c r="EY152" s="661"/>
      <c r="EZ152" s="661"/>
      <c r="FA152" s="661"/>
      <c r="FB152" s="661"/>
      <c r="FC152" s="661"/>
      <c r="FD152" s="661"/>
      <c r="FE152" s="661"/>
      <c r="FF152" s="661"/>
      <c r="FG152" s="661"/>
      <c r="FH152" s="661"/>
      <c r="FI152" s="661"/>
      <c r="FJ152" s="661"/>
      <c r="FK152" s="661"/>
      <c r="FL152" s="661"/>
      <c r="FM152" s="661"/>
      <c r="FO152" s="661"/>
      <c r="FQ152" s="661"/>
      <c r="FR152" s="661"/>
      <c r="FS152" s="661"/>
      <c r="FU152" s="661"/>
      <c r="FV152" s="661"/>
      <c r="FW152" s="661"/>
      <c r="FX152" s="661"/>
      <c r="FY152" s="661"/>
      <c r="FZ152" s="661"/>
      <c r="GB152" s="661"/>
      <c r="GE152" s="661"/>
    </row>
    <row r="153" spans="1:187" s="250" customFormat="1" ht="100.9" customHeight="1" x14ac:dyDescent="0.3">
      <c r="A153" s="480"/>
      <c r="B153" s="878" t="s">
        <v>504</v>
      </c>
      <c r="C153" s="878"/>
      <c r="D153" s="878"/>
      <c r="E153" s="878"/>
      <c r="F153" s="878"/>
      <c r="G153" s="878"/>
      <c r="H153" s="878"/>
      <c r="I153" s="878"/>
      <c r="K153" s="658"/>
      <c r="L153" s="658"/>
      <c r="M153" s="658"/>
      <c r="N153" s="658"/>
      <c r="O153" s="658"/>
      <c r="P153" s="658"/>
      <c r="Q153" s="658"/>
      <c r="R153" s="658"/>
      <c r="S153" s="658"/>
      <c r="T153" s="658"/>
      <c r="U153" s="658"/>
      <c r="V153" s="658"/>
      <c r="W153" s="658"/>
      <c r="X153" s="658"/>
      <c r="Y153" s="658"/>
      <c r="Z153" s="658"/>
      <c r="AA153" s="658"/>
      <c r="AB153" s="658"/>
      <c r="AC153" s="658"/>
      <c r="AD153" s="658"/>
      <c r="AE153" s="659"/>
      <c r="AF153" s="659"/>
      <c r="AG153" s="659"/>
      <c r="AH153" s="659"/>
      <c r="AI153" s="659"/>
      <c r="AJ153" s="659"/>
      <c r="AK153" s="659"/>
      <c r="AL153" s="659"/>
      <c r="AM153" s="659"/>
      <c r="AN153" s="659"/>
      <c r="AO153" s="659"/>
      <c r="AP153" s="659"/>
      <c r="AQ153" s="658"/>
      <c r="AR153" s="660"/>
      <c r="AS153" s="660"/>
      <c r="AT153" s="658"/>
      <c r="AU153" s="660"/>
      <c r="AV153" s="660"/>
      <c r="AW153" s="658"/>
      <c r="AX153" s="660"/>
      <c r="AY153" s="660"/>
      <c r="AZ153" s="658"/>
      <c r="BA153" s="660"/>
      <c r="BB153" s="660"/>
      <c r="BC153" s="658"/>
      <c r="BD153" s="660"/>
      <c r="BE153" s="660"/>
      <c r="BF153" s="658"/>
      <c r="BG153" s="660"/>
      <c r="BH153" s="660"/>
      <c r="BI153" s="658"/>
      <c r="BJ153" s="660"/>
      <c r="BK153" s="660"/>
      <c r="BL153" s="658"/>
      <c r="BM153" s="660"/>
      <c r="BN153" s="660"/>
      <c r="BO153" s="660"/>
      <c r="BP153" s="660"/>
      <c r="BQ153" s="660"/>
      <c r="BR153" s="660"/>
      <c r="BS153" s="660"/>
      <c r="BT153" s="660"/>
      <c r="BU153" s="660"/>
      <c r="BV153" s="660"/>
      <c r="BW153" s="660"/>
      <c r="BX153" s="658"/>
      <c r="BY153" s="660"/>
      <c r="BZ153" s="660"/>
      <c r="CA153" s="661"/>
      <c r="CI153" s="662"/>
      <c r="CK153" s="662"/>
      <c r="CL153" s="662"/>
      <c r="CN153" s="662"/>
      <c r="CO153" s="662"/>
      <c r="CP153" s="662"/>
      <c r="CT153" s="662"/>
      <c r="CU153" s="662"/>
      <c r="CV153" s="662"/>
      <c r="CW153" s="662"/>
      <c r="CX153" s="662"/>
      <c r="CY153" s="662"/>
      <c r="CZ153" s="662"/>
      <c r="DA153" s="662"/>
      <c r="DB153" s="662"/>
      <c r="DC153" s="662"/>
      <c r="DD153" s="662"/>
      <c r="DH153" s="662"/>
      <c r="DX153" s="662"/>
      <c r="DY153" s="662"/>
      <c r="DZ153" s="662"/>
      <c r="ED153" s="662"/>
      <c r="EE153" s="662"/>
      <c r="ET153" s="663"/>
      <c r="EU153" s="663"/>
      <c r="EV153" s="663"/>
      <c r="EW153" s="661"/>
      <c r="EX153" s="661"/>
      <c r="EY153" s="661"/>
      <c r="EZ153" s="661"/>
      <c r="FA153" s="661"/>
      <c r="FB153" s="661"/>
      <c r="FC153" s="661"/>
      <c r="FD153" s="661"/>
      <c r="FE153" s="661"/>
      <c r="FF153" s="661"/>
      <c r="FG153" s="661"/>
      <c r="FH153" s="661"/>
      <c r="FI153" s="661"/>
      <c r="FJ153" s="661"/>
      <c r="FK153" s="661"/>
      <c r="FL153" s="661"/>
      <c r="FM153" s="661"/>
      <c r="FO153" s="661"/>
      <c r="FQ153" s="661"/>
      <c r="FR153" s="661"/>
      <c r="FS153" s="661"/>
      <c r="FU153" s="661"/>
      <c r="FV153" s="661"/>
      <c r="FW153" s="661"/>
      <c r="FX153" s="661"/>
      <c r="FY153" s="661"/>
      <c r="FZ153" s="661"/>
      <c r="GB153" s="661"/>
      <c r="GE153" s="661"/>
    </row>
    <row r="154" spans="1:187" s="26" customFormat="1" ht="15.5" x14ac:dyDescent="0.35">
      <c r="A154" s="39"/>
      <c r="B154" s="223"/>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8"/>
      <c r="AE154" s="38"/>
      <c r="AF154" s="38"/>
      <c r="AG154" s="38"/>
      <c r="AH154" s="38"/>
      <c r="AI154" s="38"/>
      <c r="AJ154" s="38"/>
      <c r="AK154" s="38"/>
      <c r="AL154" s="38"/>
      <c r="AM154" s="38"/>
      <c r="AN154" s="38"/>
      <c r="AO154" s="38"/>
      <c r="AP154" s="38"/>
      <c r="AQ154" s="28"/>
      <c r="AR154" s="29"/>
      <c r="AS154" s="29"/>
      <c r="AT154" s="28"/>
      <c r="AU154" s="29"/>
      <c r="AV154" s="29"/>
      <c r="AW154" s="28"/>
      <c r="AX154" s="29"/>
      <c r="AY154" s="29"/>
      <c r="AZ154" s="28"/>
      <c r="BA154" s="29"/>
      <c r="BB154" s="29"/>
      <c r="BC154" s="28"/>
      <c r="BD154" s="29"/>
      <c r="BE154" s="29"/>
      <c r="BF154" s="28"/>
      <c r="BG154" s="29"/>
      <c r="BH154" s="29"/>
      <c r="BI154" s="28"/>
      <c r="BJ154" s="29"/>
      <c r="BK154" s="29"/>
      <c r="BL154" s="28"/>
      <c r="BM154" s="29"/>
      <c r="BN154" s="29"/>
      <c r="BO154" s="29"/>
      <c r="BP154" s="29"/>
      <c r="BQ154" s="29"/>
      <c r="BR154" s="29"/>
      <c r="BS154" s="29"/>
      <c r="BT154" s="29"/>
      <c r="BU154" s="29"/>
      <c r="BV154" s="29"/>
      <c r="BW154" s="29"/>
      <c r="BX154" s="28"/>
      <c r="BY154" s="29"/>
      <c r="BZ154" s="29"/>
      <c r="CA154" s="27"/>
      <c r="CI154" s="36"/>
      <c r="CK154" s="36"/>
      <c r="CL154" s="36"/>
      <c r="CN154" s="36"/>
      <c r="CO154" s="36"/>
      <c r="CP154" s="36"/>
      <c r="CT154" s="36"/>
      <c r="CU154" s="36"/>
      <c r="CV154" s="36"/>
      <c r="CW154" s="36"/>
      <c r="CX154" s="36"/>
      <c r="CY154" s="36"/>
      <c r="CZ154" s="36"/>
      <c r="DA154" s="36"/>
      <c r="DB154" s="36"/>
      <c r="DC154" s="36"/>
      <c r="DD154" s="36"/>
      <c r="DH154" s="36"/>
      <c r="DX154" s="36"/>
      <c r="DY154" s="36"/>
      <c r="DZ154" s="36"/>
      <c r="ED154" s="36"/>
      <c r="EE154" s="36"/>
      <c r="ET154" s="37"/>
      <c r="EU154" s="37"/>
      <c r="EV154" s="37"/>
      <c r="EW154" s="27"/>
      <c r="EX154" s="27"/>
      <c r="EY154" s="27"/>
      <c r="EZ154" s="27"/>
      <c r="FA154" s="27"/>
      <c r="FB154" s="27"/>
      <c r="FC154" s="27"/>
      <c r="FD154" s="27"/>
      <c r="FE154" s="27"/>
      <c r="FF154" s="27"/>
      <c r="FG154" s="27"/>
      <c r="FH154" s="27"/>
      <c r="FI154" s="27"/>
      <c r="FJ154" s="27"/>
      <c r="FK154" s="27"/>
      <c r="FL154" s="27"/>
      <c r="FM154" s="27"/>
      <c r="FO154" s="27"/>
      <c r="FQ154" s="27"/>
      <c r="FR154" s="27"/>
      <c r="FS154" s="27"/>
      <c r="FU154" s="27"/>
      <c r="FV154" s="27"/>
      <c r="FW154" s="27"/>
      <c r="FX154" s="27"/>
      <c r="FY154" s="27"/>
      <c r="FZ154" s="27"/>
      <c r="GB154" s="27"/>
      <c r="GE154" s="27"/>
    </row>
    <row r="155" spans="1:187" s="26" customFormat="1" ht="18" customHeight="1" thickBot="1" x14ac:dyDescent="0.45">
      <c r="A155" s="151" t="s">
        <v>505</v>
      </c>
      <c r="B155" s="27"/>
      <c r="C155" s="27"/>
      <c r="F155" s="107"/>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38"/>
      <c r="AF155" s="38"/>
      <c r="AG155" s="38"/>
      <c r="AH155" s="38"/>
      <c r="AI155" s="38"/>
      <c r="AJ155" s="38"/>
      <c r="AK155" s="38"/>
      <c r="AL155" s="38"/>
      <c r="AM155" s="38"/>
      <c r="AN155" s="38"/>
      <c r="AO155" s="38"/>
      <c r="AP155" s="38"/>
      <c r="AQ155" s="28"/>
      <c r="AR155" s="29"/>
      <c r="AS155" s="29"/>
      <c r="AT155" s="28"/>
      <c r="AU155" s="29"/>
      <c r="AV155" s="29"/>
      <c r="AW155" s="28"/>
      <c r="AX155" s="29"/>
      <c r="AY155" s="29"/>
      <c r="AZ155" s="28"/>
      <c r="BA155" s="29"/>
      <c r="BB155" s="29"/>
      <c r="BC155" s="28"/>
      <c r="BD155" s="29"/>
      <c r="BE155" s="29"/>
      <c r="BF155" s="28"/>
      <c r="BG155" s="29"/>
      <c r="BH155" s="29"/>
      <c r="BI155" s="28"/>
      <c r="BJ155" s="29"/>
      <c r="BK155" s="29"/>
      <c r="BL155" s="28"/>
      <c r="BM155" s="29"/>
      <c r="BN155" s="29"/>
      <c r="BO155" s="29"/>
      <c r="BP155" s="29"/>
      <c r="BQ155" s="29"/>
      <c r="BR155" s="29"/>
      <c r="BS155" s="29"/>
      <c r="BT155" s="29"/>
      <c r="BU155" s="29"/>
      <c r="BV155" s="29"/>
      <c r="BW155" s="29"/>
      <c r="BX155" s="28"/>
      <c r="BY155" s="29"/>
      <c r="BZ155" s="29"/>
      <c r="CA155" s="27"/>
      <c r="CI155" s="36"/>
      <c r="CK155" s="36"/>
      <c r="CL155" s="36"/>
      <c r="CN155" s="36"/>
      <c r="CO155" s="36"/>
      <c r="CP155" s="36"/>
      <c r="CT155" s="36"/>
      <c r="CU155" s="36"/>
      <c r="CV155" s="36"/>
      <c r="CW155" s="36"/>
      <c r="CX155" s="36"/>
      <c r="CY155" s="36"/>
      <c r="CZ155" s="36"/>
      <c r="DA155" s="36"/>
      <c r="DB155" s="36"/>
      <c r="DC155" s="36"/>
      <c r="DD155" s="36"/>
      <c r="DH155" s="36"/>
      <c r="DX155" s="36"/>
      <c r="DY155" s="36"/>
      <c r="DZ155" s="36"/>
      <c r="ED155" s="36"/>
      <c r="EE155" s="36"/>
      <c r="ET155" s="37"/>
      <c r="EU155" s="37"/>
      <c r="EV155" s="37"/>
      <c r="EW155" s="27"/>
      <c r="EX155" s="27"/>
      <c r="EY155" s="27"/>
      <c r="EZ155" s="27"/>
      <c r="FA155" s="27"/>
      <c r="FB155" s="27"/>
      <c r="FC155" s="27"/>
      <c r="FD155" s="27"/>
      <c r="FE155" s="27"/>
      <c r="FF155" s="27"/>
      <c r="FG155" s="27"/>
      <c r="FH155" s="27"/>
      <c r="FI155" s="27"/>
      <c r="FJ155" s="27"/>
      <c r="FK155" s="27"/>
      <c r="FL155" s="27"/>
      <c r="FM155" s="27"/>
      <c r="FO155" s="27"/>
      <c r="FQ155" s="27"/>
      <c r="FR155" s="27"/>
      <c r="FS155" s="27"/>
      <c r="FU155" s="27"/>
      <c r="FV155" s="27"/>
      <c r="FW155" s="27"/>
      <c r="FX155" s="27"/>
      <c r="FY155" s="27"/>
      <c r="FZ155" s="27"/>
      <c r="GB155" s="27"/>
      <c r="GE155" s="27"/>
    </row>
    <row r="156" spans="1:187" s="250" customFormat="1" ht="18" customHeight="1" thickTop="1" x14ac:dyDescent="0.3">
      <c r="B156" s="1117" t="s">
        <v>88</v>
      </c>
      <c r="C156" s="1118"/>
      <c r="D156" s="1118"/>
      <c r="E156" s="1119"/>
      <c r="F156" s="1117" t="s">
        <v>89</v>
      </c>
      <c r="G156" s="1118"/>
      <c r="H156" s="1118"/>
      <c r="I156" s="1119"/>
      <c r="J156" s="658"/>
      <c r="K156" s="658"/>
      <c r="L156" s="658"/>
      <c r="M156" s="658"/>
      <c r="N156" s="658"/>
      <c r="O156" s="658"/>
      <c r="P156" s="658"/>
      <c r="Q156" s="658"/>
      <c r="R156" s="658"/>
      <c r="S156" s="658"/>
      <c r="T156" s="658"/>
      <c r="U156" s="658"/>
      <c r="V156" s="658"/>
      <c r="W156" s="658"/>
      <c r="X156" s="658"/>
      <c r="Y156" s="658"/>
      <c r="Z156" s="658"/>
      <c r="AA156" s="658"/>
      <c r="AB156" s="658"/>
      <c r="AC156" s="658"/>
      <c r="AD156" s="658"/>
      <c r="AE156" s="659"/>
      <c r="AF156" s="659"/>
      <c r="AG156" s="659"/>
      <c r="AH156" s="659"/>
      <c r="AI156" s="659"/>
      <c r="AJ156" s="659"/>
      <c r="AK156" s="659"/>
      <c r="AL156" s="659"/>
      <c r="AM156" s="659"/>
      <c r="AN156" s="659"/>
      <c r="AO156" s="659"/>
      <c r="AP156" s="659"/>
      <c r="AQ156" s="658"/>
      <c r="AR156" s="660"/>
      <c r="AS156" s="660"/>
      <c r="AT156" s="658"/>
      <c r="AU156" s="660"/>
      <c r="AV156" s="660"/>
      <c r="AW156" s="658"/>
      <c r="AX156" s="660"/>
      <c r="AY156" s="660"/>
      <c r="AZ156" s="658"/>
      <c r="BA156" s="660"/>
      <c r="BB156" s="660"/>
      <c r="BC156" s="658"/>
      <c r="BD156" s="660"/>
      <c r="BE156" s="660"/>
      <c r="BF156" s="658"/>
      <c r="BG156" s="660"/>
      <c r="BH156" s="660"/>
      <c r="BI156" s="658"/>
      <c r="BJ156" s="660"/>
      <c r="BK156" s="660"/>
      <c r="BL156" s="658"/>
      <c r="BM156" s="660"/>
      <c r="BN156" s="660"/>
      <c r="BO156" s="660"/>
      <c r="BP156" s="660"/>
      <c r="BQ156" s="660"/>
      <c r="BR156" s="660"/>
      <c r="BS156" s="660"/>
      <c r="BT156" s="660"/>
      <c r="BU156" s="660"/>
      <c r="BV156" s="660"/>
      <c r="BW156" s="660"/>
      <c r="BX156" s="658"/>
      <c r="BY156" s="660"/>
      <c r="BZ156" s="660"/>
      <c r="CA156" s="661"/>
      <c r="CI156" s="662"/>
      <c r="CK156" s="662"/>
      <c r="CL156" s="662"/>
      <c r="CN156" s="662"/>
      <c r="CO156" s="662"/>
      <c r="CP156" s="662"/>
      <c r="CT156" s="662"/>
      <c r="CU156" s="662"/>
      <c r="CV156" s="662"/>
      <c r="CW156" s="662"/>
      <c r="CX156" s="662"/>
      <c r="CY156" s="662"/>
      <c r="CZ156" s="662"/>
      <c r="DA156" s="662"/>
      <c r="DB156" s="662"/>
      <c r="DC156" s="662"/>
      <c r="DD156" s="662"/>
      <c r="DH156" s="662"/>
      <c r="DX156" s="662"/>
      <c r="DY156" s="662"/>
      <c r="DZ156" s="662"/>
      <c r="ED156" s="662"/>
      <c r="EE156" s="662"/>
      <c r="ET156" s="663"/>
      <c r="EU156" s="663"/>
      <c r="EV156" s="663"/>
      <c r="EW156" s="661"/>
      <c r="EX156" s="661"/>
      <c r="EY156" s="661"/>
      <c r="EZ156" s="661"/>
      <c r="FA156" s="661"/>
      <c r="FB156" s="661"/>
      <c r="FC156" s="661"/>
      <c r="FD156" s="661"/>
      <c r="FE156" s="661"/>
      <c r="FF156" s="661"/>
      <c r="FG156" s="661"/>
      <c r="FH156" s="661"/>
      <c r="FI156" s="661"/>
      <c r="FJ156" s="661"/>
      <c r="FK156" s="661"/>
      <c r="FL156" s="661"/>
      <c r="FM156" s="661"/>
      <c r="FO156" s="661"/>
      <c r="FQ156" s="661"/>
      <c r="FR156" s="661"/>
      <c r="FS156" s="661"/>
      <c r="FU156" s="661"/>
      <c r="FV156" s="661"/>
      <c r="FW156" s="661"/>
      <c r="FX156" s="661"/>
      <c r="FY156" s="661"/>
      <c r="FZ156" s="661"/>
      <c r="GB156" s="661"/>
      <c r="GE156" s="661"/>
    </row>
    <row r="157" spans="1:187" s="240" customFormat="1" ht="69.75" customHeight="1" x14ac:dyDescent="0.3">
      <c r="A157" s="690" t="s">
        <v>320</v>
      </c>
      <c r="B157" s="691" t="s">
        <v>506</v>
      </c>
      <c r="C157" s="412" t="s">
        <v>507</v>
      </c>
      <c r="D157" s="1015" t="s">
        <v>508</v>
      </c>
      <c r="E157" s="1107"/>
      <c r="F157" s="691" t="s">
        <v>506</v>
      </c>
      <c r="G157" s="412" t="s">
        <v>507</v>
      </c>
      <c r="H157" s="1015" t="s">
        <v>508</v>
      </c>
      <c r="I157" s="1107"/>
    </row>
    <row r="158" spans="1:187" s="240" customFormat="1" ht="17.5" x14ac:dyDescent="0.3">
      <c r="A158" s="692" t="s">
        <v>325</v>
      </c>
      <c r="B158" s="419" t="str">
        <f>IF(ISBLANK('GHG Usage'!D$9),"", 'GHG Usage'!D$9)</f>
        <v/>
      </c>
      <c r="C158" s="433" t="str">
        <f>IF(ISBLANK('GHG Usage'!D$16),"",'GHG Usage'!D$16)</f>
        <v/>
      </c>
      <c r="D158" s="1108" t="str">
        <f>IF(AND(B158="",C158=""),"",IF(B158="",C158,IF(C158="",B158,B158+C158)))</f>
        <v/>
      </c>
      <c r="E158" s="1109"/>
      <c r="F158" s="419" t="str">
        <f>IF(ISBLANK('GHG Usage'!D$10),"",'GHG Usage'!D$10)</f>
        <v/>
      </c>
      <c r="G158" s="433" t="str">
        <f>IF(ISBLANK('GHG Usage'!D17),"",'GHG Usage'!D17)</f>
        <v/>
      </c>
      <c r="H158" s="1108" t="str">
        <f>IF(AND(F158="",G158=""),"",IF(F158="",G158,IF(G158="",F158,F158+G158)))</f>
        <v/>
      </c>
      <c r="I158" s="1109"/>
    </row>
    <row r="159" spans="1:187" s="240" customFormat="1" ht="15" customHeight="1" x14ac:dyDescent="0.3">
      <c r="A159" s="692" t="s">
        <v>326</v>
      </c>
      <c r="B159" s="419" t="str">
        <f>IF(ISBLANK('GHG Usage'!E$9),"", 'GHG Usage'!E$9)</f>
        <v/>
      </c>
      <c r="C159" s="433" t="str">
        <f>IF(ISBLANK('GHG Usage'!E$16),"",'GHG Usage'!E$16)</f>
        <v/>
      </c>
      <c r="D159" s="1108" t="str">
        <f t="shared" ref="D159:D170" si="5">IF(AND(B159="",C159=""),"",IF(B159="",C159,IF(C159="",B159,B159+C159)))</f>
        <v/>
      </c>
      <c r="E159" s="1109"/>
      <c r="F159" s="419" t="str">
        <f>IF(ISBLANK('GHG Usage'!E$10),"",'GHG Usage'!E$10)</f>
        <v/>
      </c>
      <c r="G159" s="433" t="str">
        <f>IF(ISBLANK('GHG Usage'!E$17),"",'GHG Usage'!E$17)</f>
        <v/>
      </c>
      <c r="H159" s="1108" t="str">
        <f t="shared" ref="H159:H170" si="6">IF(AND(F159="",G159=""),"",IF(F159="",G159,IF(G159="",F159,F159+G159)))</f>
        <v/>
      </c>
      <c r="I159" s="1109"/>
    </row>
    <row r="160" spans="1:187" s="240" customFormat="1" ht="15" customHeight="1" x14ac:dyDescent="0.3">
      <c r="A160" s="692" t="s">
        <v>327</v>
      </c>
      <c r="B160" s="419" t="str">
        <f>IF(ISBLANK('GHG Usage'!F$9),"", 'GHG Usage'!F$9)</f>
        <v/>
      </c>
      <c r="C160" s="433" t="str">
        <f>IF(ISBLANK('GHG Usage'!F$16),"",'GHG Usage'!F$16)</f>
        <v/>
      </c>
      <c r="D160" s="1108" t="str">
        <f t="shared" si="5"/>
        <v/>
      </c>
      <c r="E160" s="1109"/>
      <c r="F160" s="419" t="str">
        <f>IF(ISBLANK('GHG Usage'!F$10),"",'GHG Usage'!F$10)</f>
        <v/>
      </c>
      <c r="G160" s="433" t="str">
        <f>IF(ISBLANK('GHG Usage'!F$17),"",'GHG Usage'!F$17)</f>
        <v/>
      </c>
      <c r="H160" s="1108" t="str">
        <f t="shared" si="6"/>
        <v/>
      </c>
      <c r="I160" s="1109"/>
    </row>
    <row r="161" spans="1:187" s="240" customFormat="1" ht="15" customHeight="1" x14ac:dyDescent="0.3">
      <c r="A161" s="692" t="s">
        <v>328</v>
      </c>
      <c r="B161" s="419" t="str">
        <f>IF(ISBLANK('GHG Usage'!G$9),"", 'GHG Usage'!G$9)</f>
        <v/>
      </c>
      <c r="C161" s="433" t="str">
        <f>IF(ISBLANK('GHG Usage'!G$16),"",'GHG Usage'!G$16)</f>
        <v/>
      </c>
      <c r="D161" s="1108" t="str">
        <f t="shared" si="5"/>
        <v/>
      </c>
      <c r="E161" s="1109"/>
      <c r="F161" s="419" t="str">
        <f>IF(ISBLANK('GHG Usage'!G$10),"",'GHG Usage'!G$10)</f>
        <v/>
      </c>
      <c r="G161" s="433" t="str">
        <f>IF(ISBLANK('GHG Usage'!G$17),"",'GHG Usage'!G$17)</f>
        <v/>
      </c>
      <c r="H161" s="1108" t="str">
        <f t="shared" si="6"/>
        <v/>
      </c>
      <c r="I161" s="1109"/>
    </row>
    <row r="162" spans="1:187" s="240" customFormat="1" ht="15" customHeight="1" x14ac:dyDescent="0.3">
      <c r="A162" s="692" t="s">
        <v>329</v>
      </c>
      <c r="B162" s="419" t="str">
        <f>IF(ISBLANK('GHG Usage'!H$9),"", 'GHG Usage'!H$9)</f>
        <v/>
      </c>
      <c r="C162" s="433" t="str">
        <f>IF(ISBLANK('GHG Usage'!H$16),"",'GHG Usage'!H$16)</f>
        <v/>
      </c>
      <c r="D162" s="1108" t="str">
        <f t="shared" si="5"/>
        <v/>
      </c>
      <c r="E162" s="1109"/>
      <c r="F162" s="419" t="str">
        <f>IF(ISBLANK('GHG Usage'!H$10),"",'GHG Usage'!H$10)</f>
        <v/>
      </c>
      <c r="G162" s="433" t="str">
        <f>IF(ISBLANK('GHG Usage'!H$17),"",'GHG Usage'!H$17)</f>
        <v/>
      </c>
      <c r="H162" s="1108" t="str">
        <f t="shared" si="6"/>
        <v/>
      </c>
      <c r="I162" s="1109"/>
    </row>
    <row r="163" spans="1:187" s="240" customFormat="1" ht="15" customHeight="1" x14ac:dyDescent="0.3">
      <c r="A163" s="692" t="s">
        <v>330</v>
      </c>
      <c r="B163" s="419" t="str">
        <f>IF(ISBLANK('GHG Usage'!I$9),"", 'GHG Usage'!I$9)</f>
        <v/>
      </c>
      <c r="C163" s="433" t="str">
        <f>IF(ISBLANK('GHG Usage'!I$16),"",'GHG Usage'!I$16)</f>
        <v/>
      </c>
      <c r="D163" s="1108" t="str">
        <f t="shared" si="5"/>
        <v/>
      </c>
      <c r="E163" s="1109"/>
      <c r="F163" s="419" t="str">
        <f>IF(ISBLANK('GHG Usage'!I$10),"",'GHG Usage'!I$10)</f>
        <v/>
      </c>
      <c r="G163" s="433" t="str">
        <f>IF(ISBLANK('GHG Usage'!I$17),"",'GHG Usage'!I$17)</f>
        <v/>
      </c>
      <c r="H163" s="1108" t="str">
        <f t="shared" si="6"/>
        <v/>
      </c>
      <c r="I163" s="1109"/>
    </row>
    <row r="164" spans="1:187" s="240" customFormat="1" ht="15" customHeight="1" x14ac:dyDescent="0.3">
      <c r="A164" s="692" t="s">
        <v>331</v>
      </c>
      <c r="B164" s="419" t="str">
        <f>IF(ISBLANK('GHG Usage'!J$9),"", 'GHG Usage'!J$9)</f>
        <v/>
      </c>
      <c r="C164" s="433" t="str">
        <f>IF(ISBLANK('GHG Usage'!J$16),"",'GHG Usage'!J$16)</f>
        <v/>
      </c>
      <c r="D164" s="1108" t="str">
        <f t="shared" si="5"/>
        <v/>
      </c>
      <c r="E164" s="1109"/>
      <c r="F164" s="419" t="str">
        <f>IF(ISBLANK('GHG Usage'!J$10),"",'GHG Usage'!J$10)</f>
        <v/>
      </c>
      <c r="G164" s="433" t="str">
        <f>IF(ISBLANK('GHG Usage'!J$17),"",'GHG Usage'!J$17)</f>
        <v/>
      </c>
      <c r="H164" s="1108" t="str">
        <f t="shared" si="6"/>
        <v/>
      </c>
      <c r="I164" s="1109"/>
      <c r="J164" s="693"/>
      <c r="K164" s="693"/>
      <c r="L164" s="693"/>
      <c r="M164" s="693"/>
      <c r="N164" s="693"/>
      <c r="O164" s="693"/>
      <c r="P164" s="693"/>
      <c r="Q164" s="693"/>
      <c r="R164" s="693"/>
      <c r="S164" s="693"/>
      <c r="T164" s="693"/>
      <c r="U164" s="693"/>
      <c r="V164" s="693"/>
      <c r="W164" s="693"/>
      <c r="X164" s="693"/>
      <c r="Y164" s="693"/>
      <c r="Z164" s="693"/>
      <c r="AA164" s="693"/>
      <c r="AB164" s="693"/>
      <c r="AC164" s="693"/>
      <c r="AD164" s="693"/>
    </row>
    <row r="165" spans="1:187" s="240" customFormat="1" ht="15" customHeight="1" x14ac:dyDescent="0.3">
      <c r="A165" s="692" t="s">
        <v>332</v>
      </c>
      <c r="B165" s="419" t="str">
        <f>IF(ISBLANK('GHG Usage'!K$9),"", 'GHG Usage'!K$9)</f>
        <v/>
      </c>
      <c r="C165" s="433" t="str">
        <f>IF(ISBLANK('GHG Usage'!K$16),"",'GHG Usage'!K$16)</f>
        <v/>
      </c>
      <c r="D165" s="1108" t="str">
        <f t="shared" si="5"/>
        <v/>
      </c>
      <c r="E165" s="1109"/>
      <c r="F165" s="419" t="str">
        <f>IF(ISBLANK('GHG Usage'!K$10),"",'GHG Usage'!K$10)</f>
        <v/>
      </c>
      <c r="G165" s="433" t="str">
        <f>IF(ISBLANK('GHG Usage'!K$17),"",'GHG Usage'!K$17)</f>
        <v/>
      </c>
      <c r="H165" s="1108" t="str">
        <f t="shared" si="6"/>
        <v/>
      </c>
      <c r="I165" s="1109"/>
      <c r="J165" s="693"/>
      <c r="K165" s="693"/>
      <c r="L165" s="693"/>
      <c r="M165" s="693"/>
      <c r="N165" s="693"/>
      <c r="O165" s="693"/>
      <c r="P165" s="693"/>
      <c r="Q165" s="693"/>
      <c r="R165" s="693"/>
      <c r="S165" s="693"/>
      <c r="T165" s="693"/>
      <c r="U165" s="693"/>
      <c r="V165" s="693"/>
      <c r="W165" s="693"/>
      <c r="X165" s="693"/>
      <c r="Y165" s="693"/>
      <c r="Z165" s="693"/>
      <c r="AA165" s="693"/>
      <c r="AB165" s="693"/>
      <c r="AC165" s="693"/>
      <c r="AD165" s="693"/>
      <c r="AP165" s="330"/>
      <c r="AQ165" s="391"/>
    </row>
    <row r="166" spans="1:187" s="240" customFormat="1" ht="15" customHeight="1" x14ac:dyDescent="0.3">
      <c r="A166" s="692" t="s">
        <v>334</v>
      </c>
      <c r="B166" s="419" t="str">
        <f>IF(ISBLANK('GHG Usage'!L$9),"", 'GHG Usage'!L$9)</f>
        <v/>
      </c>
      <c r="C166" s="433" t="str">
        <f>IF(ISBLANK('GHG Usage'!L$16),"",'GHG Usage'!L$16)</f>
        <v/>
      </c>
      <c r="D166" s="1108" t="str">
        <f t="shared" si="5"/>
        <v/>
      </c>
      <c r="E166" s="1109"/>
      <c r="F166" s="419" t="str">
        <f>IF(ISBLANK('GHG Usage'!L$10),"",'GHG Usage'!L$10)</f>
        <v/>
      </c>
      <c r="G166" s="433" t="str">
        <f>IF(ISBLANK('GHG Usage'!L$17),"",'GHG Usage'!L$17)</f>
        <v/>
      </c>
      <c r="H166" s="1108" t="str">
        <f t="shared" si="6"/>
        <v/>
      </c>
      <c r="I166" s="1109"/>
      <c r="AO166" s="250"/>
      <c r="AP166" s="694"/>
      <c r="AQ166" s="694"/>
    </row>
    <row r="167" spans="1:187" s="240" customFormat="1" ht="15" customHeight="1" x14ac:dyDescent="0.3">
      <c r="A167" s="692" t="s">
        <v>335</v>
      </c>
      <c r="B167" s="419" t="str">
        <f>IF(ISBLANK('GHG Usage'!M$9),"", 'GHG Usage'!M$9)</f>
        <v/>
      </c>
      <c r="C167" s="433" t="str">
        <f>IF(ISBLANK('GHG Usage'!M$16),"",'GHG Usage'!M$16)</f>
        <v/>
      </c>
      <c r="D167" s="1108" t="str">
        <f t="shared" si="5"/>
        <v/>
      </c>
      <c r="E167" s="1109"/>
      <c r="F167" s="419" t="str">
        <f>IF(ISBLANK('GHG Usage'!M$10),"",'GHG Usage'!M$10)</f>
        <v/>
      </c>
      <c r="G167" s="433" t="str">
        <f>IF(ISBLANK('GHG Usage'!M$17),"",'GHG Usage'!M$17)</f>
        <v/>
      </c>
      <c r="H167" s="1108" t="str">
        <f t="shared" si="6"/>
        <v/>
      </c>
      <c r="I167" s="1109"/>
      <c r="AO167" s="250"/>
      <c r="AP167" s="694"/>
      <c r="AQ167" s="694"/>
    </row>
    <row r="168" spans="1:187" s="240" customFormat="1" ht="15" customHeight="1" x14ac:dyDescent="0.3">
      <c r="A168" s="692" t="s">
        <v>336</v>
      </c>
      <c r="B168" s="419" t="str">
        <f>IF(ISBLANK('GHG Usage'!N$9),"", 'GHG Usage'!N$9)</f>
        <v/>
      </c>
      <c r="C168" s="433" t="str">
        <f>IF(ISBLANK('GHG Usage'!N$16),"",'GHG Usage'!N$16)</f>
        <v/>
      </c>
      <c r="D168" s="1108" t="str">
        <f t="shared" si="5"/>
        <v/>
      </c>
      <c r="E168" s="1109"/>
      <c r="F168" s="419" t="str">
        <f>IF(ISBLANK('GHG Usage'!N$10),"",'GHG Usage'!N$10)</f>
        <v/>
      </c>
      <c r="G168" s="433" t="str">
        <f>IF(ISBLANK('GHG Usage'!N$17),"",'GHG Usage'!N$17)</f>
        <v/>
      </c>
      <c r="H168" s="1108" t="str">
        <f t="shared" si="6"/>
        <v/>
      </c>
      <c r="I168" s="1109"/>
      <c r="AO168" s="250"/>
      <c r="AP168" s="694"/>
      <c r="AQ168" s="694"/>
    </row>
    <row r="169" spans="1:187" s="240" customFormat="1" ht="15" customHeight="1" x14ac:dyDescent="0.3">
      <c r="A169" s="692" t="s">
        <v>337</v>
      </c>
      <c r="B169" s="419" t="str">
        <f>IF(ISBLANK('GHG Usage'!O$9),"", 'GHG Usage'!O$9)</f>
        <v/>
      </c>
      <c r="C169" s="433" t="str">
        <f>IF(ISBLANK('GHG Usage'!O$16),"",'GHG Usage'!O$16)</f>
        <v/>
      </c>
      <c r="D169" s="1108" t="str">
        <f t="shared" si="5"/>
        <v/>
      </c>
      <c r="E169" s="1109"/>
      <c r="F169" s="419" t="str">
        <f>IF(ISBLANK('GHG Usage'!O$10),"",'GHG Usage'!O$10)</f>
        <v/>
      </c>
      <c r="G169" s="433" t="str">
        <f>IF(ISBLANK('GHG Usage'!O$17),"",'GHG Usage'!O$17)</f>
        <v/>
      </c>
      <c r="H169" s="1108" t="str">
        <f t="shared" si="6"/>
        <v/>
      </c>
      <c r="I169" s="1109"/>
      <c r="AO169" s="250"/>
      <c r="AP169" s="694"/>
      <c r="AQ169" s="694"/>
    </row>
    <row r="170" spans="1:187" s="240" customFormat="1" ht="15" customHeight="1" x14ac:dyDescent="0.3">
      <c r="A170" s="692" t="s">
        <v>132</v>
      </c>
      <c r="B170" s="695" t="str">
        <f>IF(OR(B158="", B159="", B160="", B161="", B162="", B163="", B164="", B165="", B166="", B167="", B168="", B169=""), "", SUM(B158:B169))</f>
        <v/>
      </c>
      <c r="C170" s="696" t="str">
        <f>IF(OR(C158="", C159="", C160="", C161="", C162="", C163="", C164="", C165="", C166="", C167="", C168="", C169=""), "", SUM(C158:C169))</f>
        <v/>
      </c>
      <c r="D170" s="1108" t="str">
        <f t="shared" si="5"/>
        <v/>
      </c>
      <c r="E170" s="1109"/>
      <c r="F170" s="697" t="str">
        <f>IF(OR(F158="",F159="",F160="",F161="",F162="",F163="",F164="",F165="",F166="",F167="",F168="", F169=""), "", SUM(F158:F169))</f>
        <v/>
      </c>
      <c r="G170" s="696" t="str">
        <f>IF(OR(G158="",G159="",G160="",G161="",G162="",G163="",G164="",G165="",G166="",G167="",G168="",G169=""), "", SUM(G158:G169))</f>
        <v/>
      </c>
      <c r="H170" s="1108" t="str">
        <f t="shared" si="6"/>
        <v/>
      </c>
      <c r="I170" s="1109"/>
    </row>
    <row r="171" spans="1:187" s="240" customFormat="1" ht="15" customHeight="1" thickBot="1" x14ac:dyDescent="0.35">
      <c r="A171" s="480"/>
      <c r="B171" s="698"/>
      <c r="C171" s="698"/>
      <c r="D171" s="698"/>
      <c r="E171" s="698"/>
      <c r="F171" s="698"/>
      <c r="G171" s="698"/>
      <c r="H171" s="698"/>
      <c r="I171" s="698"/>
    </row>
    <row r="172" spans="1:187" s="250" customFormat="1" ht="18" customHeight="1" thickTop="1" x14ac:dyDescent="0.3">
      <c r="B172" s="1117" t="s">
        <v>90</v>
      </c>
      <c r="C172" s="1118"/>
      <c r="D172" s="1118"/>
      <c r="E172" s="1119"/>
      <c r="F172" s="1117" t="s">
        <v>91</v>
      </c>
      <c r="G172" s="1118"/>
      <c r="H172" s="1118"/>
      <c r="I172" s="1119"/>
      <c r="J172" s="658"/>
      <c r="K172" s="658"/>
      <c r="L172" s="658"/>
      <c r="M172" s="658"/>
      <c r="N172" s="658"/>
      <c r="O172" s="658"/>
      <c r="P172" s="658"/>
      <c r="Q172" s="658"/>
      <c r="R172" s="658"/>
      <c r="S172" s="658"/>
      <c r="T172" s="658"/>
      <c r="U172" s="658"/>
      <c r="V172" s="658"/>
      <c r="W172" s="658"/>
      <c r="X172" s="658"/>
      <c r="Y172" s="658"/>
      <c r="Z172" s="658"/>
      <c r="AA172" s="658"/>
      <c r="AB172" s="658"/>
      <c r="AC172" s="658"/>
      <c r="AD172" s="658"/>
      <c r="AE172" s="659"/>
      <c r="AF172" s="659"/>
      <c r="AG172" s="659"/>
      <c r="AH172" s="659"/>
      <c r="AI172" s="659"/>
      <c r="AJ172" s="659"/>
      <c r="AK172" s="659"/>
      <c r="AL172" s="659"/>
      <c r="AM172" s="659"/>
      <c r="AN172" s="659"/>
      <c r="AO172" s="659"/>
      <c r="AP172" s="659"/>
      <c r="AQ172" s="658"/>
      <c r="AR172" s="660"/>
      <c r="AS172" s="660"/>
      <c r="AT172" s="658"/>
      <c r="AU172" s="660"/>
      <c r="AV172" s="660"/>
      <c r="AW172" s="658"/>
      <c r="AX172" s="660"/>
      <c r="AY172" s="660"/>
      <c r="AZ172" s="658"/>
      <c r="BA172" s="660"/>
      <c r="BB172" s="660"/>
      <c r="BC172" s="658"/>
      <c r="BD172" s="660"/>
      <c r="BE172" s="660"/>
      <c r="BF172" s="658"/>
      <c r="BG172" s="660"/>
      <c r="BH172" s="660"/>
      <c r="BI172" s="658"/>
      <c r="BJ172" s="660"/>
      <c r="BK172" s="660"/>
      <c r="BL172" s="658"/>
      <c r="BM172" s="660"/>
      <c r="BN172" s="660"/>
      <c r="BO172" s="660"/>
      <c r="BP172" s="660"/>
      <c r="BQ172" s="660"/>
      <c r="BR172" s="660"/>
      <c r="BS172" s="660"/>
      <c r="BT172" s="660"/>
      <c r="BU172" s="660"/>
      <c r="BV172" s="660"/>
      <c r="BW172" s="660"/>
      <c r="BX172" s="658"/>
      <c r="BY172" s="660"/>
      <c r="BZ172" s="660"/>
      <c r="CA172" s="661"/>
      <c r="CI172" s="662"/>
      <c r="CK172" s="662"/>
      <c r="CL172" s="662"/>
      <c r="CN172" s="662"/>
      <c r="CO172" s="662"/>
      <c r="CP172" s="662"/>
      <c r="CT172" s="662"/>
      <c r="CU172" s="662"/>
      <c r="CV172" s="662"/>
      <c r="CW172" s="662"/>
      <c r="CX172" s="662"/>
      <c r="CY172" s="662"/>
      <c r="CZ172" s="662"/>
      <c r="DA172" s="662"/>
      <c r="DB172" s="662"/>
      <c r="DC172" s="662"/>
      <c r="DD172" s="662"/>
      <c r="DH172" s="662"/>
      <c r="DX172" s="662"/>
      <c r="DY172" s="662"/>
      <c r="DZ172" s="662"/>
      <c r="ED172" s="662"/>
      <c r="EE172" s="662"/>
      <c r="ET172" s="663"/>
      <c r="EU172" s="663"/>
      <c r="EV172" s="663"/>
      <c r="EW172" s="661"/>
      <c r="EX172" s="661"/>
      <c r="EY172" s="661"/>
      <c r="EZ172" s="661"/>
      <c r="FA172" s="661"/>
      <c r="FB172" s="661"/>
      <c r="FC172" s="661"/>
      <c r="FD172" s="661"/>
      <c r="FE172" s="661"/>
      <c r="FF172" s="661"/>
      <c r="FG172" s="661"/>
      <c r="FH172" s="661"/>
      <c r="FI172" s="661"/>
      <c r="FJ172" s="661"/>
      <c r="FK172" s="661"/>
      <c r="FL172" s="661"/>
      <c r="FM172" s="661"/>
      <c r="FO172" s="661"/>
      <c r="FQ172" s="661"/>
      <c r="FR172" s="661"/>
      <c r="FS172" s="661"/>
      <c r="FU172" s="661"/>
      <c r="FV172" s="661"/>
      <c r="FW172" s="661"/>
      <c r="FX172" s="661"/>
      <c r="FY172" s="661"/>
      <c r="FZ172" s="661"/>
      <c r="GB172" s="661"/>
      <c r="GE172" s="661"/>
    </row>
    <row r="173" spans="1:187" s="240" customFormat="1" ht="72" customHeight="1" x14ac:dyDescent="0.3">
      <c r="A173" s="690" t="s">
        <v>320</v>
      </c>
      <c r="B173" s="691" t="s">
        <v>506</v>
      </c>
      <c r="C173" s="412" t="s">
        <v>507</v>
      </c>
      <c r="D173" s="1015" t="s">
        <v>508</v>
      </c>
      <c r="E173" s="1107"/>
      <c r="F173" s="691" t="s">
        <v>506</v>
      </c>
      <c r="G173" s="412" t="s">
        <v>507</v>
      </c>
      <c r="H173" s="1015" t="s">
        <v>508</v>
      </c>
      <c r="I173" s="1107"/>
    </row>
    <row r="174" spans="1:187" s="240" customFormat="1" ht="15" customHeight="1" x14ac:dyDescent="0.3">
      <c r="A174" s="692" t="s">
        <v>325</v>
      </c>
      <c r="B174" s="419" t="str">
        <f>IF(ISBLANK('GHG Usage'!D$11),"",'GHG Usage'!D$11)</f>
        <v/>
      </c>
      <c r="C174" s="433" t="str">
        <f>IF(ISBLANK('GHG Usage'!D$18), "",'GHG Usage'!D$18)</f>
        <v/>
      </c>
      <c r="D174" s="1108" t="str">
        <f>IF(AND(B174="",C174=""),"",IF(B174="",C174,IF(C174="",B174,B174+C174)))</f>
        <v/>
      </c>
      <c r="E174" s="1109"/>
      <c r="F174" s="419" t="str">
        <f>IF(ISBLANK('GHG Usage'!D$12),"",'GHG Usage'!D$12)</f>
        <v/>
      </c>
      <c r="G174" s="433" t="str">
        <f>IF(ISBLANK('GHG Usage'!D$19), "", 'GHG Usage'!D$19)</f>
        <v/>
      </c>
      <c r="H174" s="1108" t="str">
        <f>IF(AND(F174="",G174=""),"",IF(F174="",G174,IF(G174="",F174,F174+G174)))</f>
        <v/>
      </c>
      <c r="I174" s="1109"/>
    </row>
    <row r="175" spans="1:187" s="240" customFormat="1" ht="15" customHeight="1" x14ac:dyDescent="0.3">
      <c r="A175" s="692" t="s">
        <v>326</v>
      </c>
      <c r="B175" s="419" t="str">
        <f>IF(ISBLANK('GHG Usage'!E$11),"",'GHG Usage'!E$11)</f>
        <v/>
      </c>
      <c r="C175" s="433" t="str">
        <f>IF(ISBLANK('GHG Usage'!E$18), "",'GHG Usage'!E$18)</f>
        <v/>
      </c>
      <c r="D175" s="1108" t="str">
        <f t="shared" ref="D175:D186" si="7">IF(AND(B175="",C175=""),"",IF(B175="",C175,IF(C175="",B175,B175+C175)))</f>
        <v/>
      </c>
      <c r="E175" s="1109"/>
      <c r="F175" s="419" t="str">
        <f>IF(ISBLANK('GHG Usage'!E$12),"",'GHG Usage'!E$12)</f>
        <v/>
      </c>
      <c r="G175" s="433" t="str">
        <f>IF(ISBLANK('GHG Usage'!E$19), "", 'GHG Usage'!E$19)</f>
        <v/>
      </c>
      <c r="H175" s="1108" t="str">
        <f t="shared" ref="H175:H186" si="8">IF(AND(F175="",G175=""),"",IF(F175="",G175,IF(G175="",F175,F175+G175)))</f>
        <v/>
      </c>
      <c r="I175" s="1109"/>
    </row>
    <row r="176" spans="1:187" s="240" customFormat="1" ht="15" customHeight="1" x14ac:dyDescent="0.3">
      <c r="A176" s="692" t="s">
        <v>327</v>
      </c>
      <c r="B176" s="419" t="str">
        <f>IF(ISBLANK('GHG Usage'!F$11),"",'GHG Usage'!F$11)</f>
        <v/>
      </c>
      <c r="C176" s="433" t="str">
        <f>IF(ISBLANK('GHG Usage'!F$18), "",'GHG Usage'!F$18)</f>
        <v/>
      </c>
      <c r="D176" s="1108" t="str">
        <f t="shared" si="7"/>
        <v/>
      </c>
      <c r="E176" s="1109"/>
      <c r="F176" s="419" t="str">
        <f>IF(ISBLANK('GHG Usage'!F$12),"",'GHG Usage'!F$12)</f>
        <v/>
      </c>
      <c r="G176" s="433" t="str">
        <f>IF(ISBLANK('GHG Usage'!F$19), "", 'GHG Usage'!F$19)</f>
        <v/>
      </c>
      <c r="H176" s="1108" t="str">
        <f t="shared" si="8"/>
        <v/>
      </c>
      <c r="I176" s="1109"/>
    </row>
    <row r="177" spans="1:187" s="240" customFormat="1" ht="15" customHeight="1" x14ac:dyDescent="0.3">
      <c r="A177" s="692" t="s">
        <v>328</v>
      </c>
      <c r="B177" s="419" t="str">
        <f>IF(ISBLANK('GHG Usage'!G$11),"",'GHG Usage'!G$11)</f>
        <v/>
      </c>
      <c r="C177" s="433" t="str">
        <f>IF(ISBLANK('GHG Usage'!G$18), "",'GHG Usage'!G$18)</f>
        <v/>
      </c>
      <c r="D177" s="1108" t="str">
        <f t="shared" si="7"/>
        <v/>
      </c>
      <c r="E177" s="1109"/>
      <c r="F177" s="419" t="str">
        <f>IF(ISBLANK('GHG Usage'!G$12),"",'GHG Usage'!G$12)</f>
        <v/>
      </c>
      <c r="G177" s="433" t="str">
        <f>IF(ISBLANK('GHG Usage'!G$19), "", 'GHG Usage'!G$19)</f>
        <v/>
      </c>
      <c r="H177" s="1108" t="str">
        <f t="shared" si="8"/>
        <v/>
      </c>
      <c r="I177" s="1109"/>
    </row>
    <row r="178" spans="1:187" s="240" customFormat="1" ht="15" customHeight="1" x14ac:dyDescent="0.3">
      <c r="A178" s="692" t="s">
        <v>329</v>
      </c>
      <c r="B178" s="419" t="str">
        <f>IF(ISBLANK('GHG Usage'!H$11),"",'GHG Usage'!H$11)</f>
        <v/>
      </c>
      <c r="C178" s="433" t="str">
        <f>IF(ISBLANK('GHG Usage'!H$18), "",'GHG Usage'!H$18)</f>
        <v/>
      </c>
      <c r="D178" s="1108" t="str">
        <f t="shared" si="7"/>
        <v/>
      </c>
      <c r="E178" s="1109"/>
      <c r="F178" s="419" t="str">
        <f>IF(ISBLANK('GHG Usage'!H$12),"",'GHG Usage'!H$12)</f>
        <v/>
      </c>
      <c r="G178" s="433" t="str">
        <f>IF(ISBLANK('GHG Usage'!H$19), "", 'GHG Usage'!H$19)</f>
        <v/>
      </c>
      <c r="H178" s="1108" t="str">
        <f t="shared" si="8"/>
        <v/>
      </c>
      <c r="I178" s="1109"/>
    </row>
    <row r="179" spans="1:187" s="240" customFormat="1" ht="15" customHeight="1" x14ac:dyDescent="0.3">
      <c r="A179" s="692" t="s">
        <v>330</v>
      </c>
      <c r="B179" s="419" t="str">
        <f>IF(ISBLANK('GHG Usage'!I$11),"",'GHG Usage'!I$11)</f>
        <v/>
      </c>
      <c r="C179" s="433" t="str">
        <f>IF(ISBLANK('GHG Usage'!I$18), "",'GHG Usage'!I$18)</f>
        <v/>
      </c>
      <c r="D179" s="1108" t="str">
        <f t="shared" si="7"/>
        <v/>
      </c>
      <c r="E179" s="1109"/>
      <c r="F179" s="419" t="str">
        <f>IF(ISBLANK('GHG Usage'!I$12),"",'GHG Usage'!I$12)</f>
        <v/>
      </c>
      <c r="G179" s="433" t="str">
        <f>IF(ISBLANK('GHG Usage'!I$19), "", 'GHG Usage'!I$19)</f>
        <v/>
      </c>
      <c r="H179" s="1108" t="str">
        <f t="shared" si="8"/>
        <v/>
      </c>
      <c r="I179" s="1109"/>
    </row>
    <row r="180" spans="1:187" s="240" customFormat="1" ht="15" customHeight="1" x14ac:dyDescent="0.3">
      <c r="A180" s="692" t="s">
        <v>331</v>
      </c>
      <c r="B180" s="419" t="str">
        <f>IF(ISBLANK('GHG Usage'!J$11),"",'GHG Usage'!J$11)</f>
        <v/>
      </c>
      <c r="C180" s="433" t="str">
        <f>IF(ISBLANK('GHG Usage'!J$18), "",'GHG Usage'!J$18)</f>
        <v/>
      </c>
      <c r="D180" s="1108" t="str">
        <f t="shared" si="7"/>
        <v/>
      </c>
      <c r="E180" s="1109"/>
      <c r="F180" s="419" t="str">
        <f>IF(ISBLANK('GHG Usage'!J$12),"",'GHG Usage'!J$12)</f>
        <v/>
      </c>
      <c r="G180" s="433" t="str">
        <f>IF(ISBLANK('GHG Usage'!J$19), "", 'GHG Usage'!J$19)</f>
        <v/>
      </c>
      <c r="H180" s="1108" t="str">
        <f t="shared" si="8"/>
        <v/>
      </c>
      <c r="I180" s="1109"/>
      <c r="J180" s="693"/>
      <c r="K180" s="693"/>
      <c r="L180" s="693"/>
      <c r="M180" s="693"/>
      <c r="N180" s="693"/>
      <c r="O180" s="693"/>
      <c r="P180" s="693"/>
      <c r="Q180" s="693"/>
      <c r="R180" s="693"/>
      <c r="S180" s="693"/>
      <c r="T180" s="693"/>
      <c r="U180" s="693"/>
      <c r="V180" s="693"/>
      <c r="W180" s="693"/>
      <c r="X180" s="693"/>
      <c r="Y180" s="693"/>
      <c r="Z180" s="693"/>
      <c r="AA180" s="693"/>
      <c r="AB180" s="693"/>
      <c r="AC180" s="693"/>
      <c r="AD180" s="693"/>
    </row>
    <row r="181" spans="1:187" s="240" customFormat="1" ht="15" customHeight="1" x14ac:dyDescent="0.3">
      <c r="A181" s="692" t="s">
        <v>332</v>
      </c>
      <c r="B181" s="419" t="str">
        <f>IF(ISBLANK('GHG Usage'!K$11),"",'GHG Usage'!K$11)</f>
        <v/>
      </c>
      <c r="C181" s="433" t="str">
        <f>IF(ISBLANK('GHG Usage'!K$18), "",'GHG Usage'!K$18)</f>
        <v/>
      </c>
      <c r="D181" s="1108" t="str">
        <f t="shared" si="7"/>
        <v/>
      </c>
      <c r="E181" s="1109"/>
      <c r="F181" s="419" t="str">
        <f>IF(ISBLANK('GHG Usage'!K$12),"",'GHG Usage'!K$12)</f>
        <v/>
      </c>
      <c r="G181" s="433" t="str">
        <f>IF(ISBLANK('GHG Usage'!K$19), "", 'GHG Usage'!K$19)</f>
        <v/>
      </c>
      <c r="H181" s="1108" t="str">
        <f t="shared" si="8"/>
        <v/>
      </c>
      <c r="I181" s="1109"/>
      <c r="J181" s="693"/>
      <c r="K181" s="693"/>
      <c r="L181" s="693"/>
      <c r="M181" s="693"/>
      <c r="N181" s="693"/>
      <c r="O181" s="693"/>
      <c r="P181" s="693"/>
      <c r="Q181" s="693"/>
      <c r="R181" s="693"/>
      <c r="S181" s="693"/>
      <c r="T181" s="693"/>
      <c r="U181" s="693"/>
      <c r="V181" s="693"/>
      <c r="W181" s="693"/>
      <c r="X181" s="693"/>
      <c r="Y181" s="693"/>
      <c r="Z181" s="693"/>
      <c r="AA181" s="693"/>
      <c r="AB181" s="693"/>
      <c r="AC181" s="693"/>
      <c r="AD181" s="693"/>
      <c r="AP181" s="330"/>
      <c r="AQ181" s="391"/>
    </row>
    <row r="182" spans="1:187" s="240" customFormat="1" ht="15" customHeight="1" x14ac:dyDescent="0.3">
      <c r="A182" s="692" t="s">
        <v>334</v>
      </c>
      <c r="B182" s="419" t="str">
        <f>IF(ISBLANK('GHG Usage'!L$11),"",'GHG Usage'!L$11)</f>
        <v/>
      </c>
      <c r="C182" s="433" t="str">
        <f>IF(ISBLANK('GHG Usage'!L$18), "",'GHG Usage'!L$18)</f>
        <v/>
      </c>
      <c r="D182" s="1108" t="str">
        <f t="shared" si="7"/>
        <v/>
      </c>
      <c r="E182" s="1109"/>
      <c r="F182" s="419" t="str">
        <f>IF(ISBLANK('GHG Usage'!L$12),"",'GHG Usage'!L$12)</f>
        <v/>
      </c>
      <c r="G182" s="433" t="str">
        <f>IF(ISBLANK('GHG Usage'!L$19), "", 'GHG Usage'!L$19)</f>
        <v/>
      </c>
      <c r="H182" s="1108" t="str">
        <f t="shared" si="8"/>
        <v/>
      </c>
      <c r="I182" s="1109"/>
      <c r="AO182" s="250"/>
      <c r="AP182" s="694"/>
      <c r="AQ182" s="694"/>
    </row>
    <row r="183" spans="1:187" s="240" customFormat="1" ht="15" customHeight="1" x14ac:dyDescent="0.3">
      <c r="A183" s="692" t="s">
        <v>335</v>
      </c>
      <c r="B183" s="419" t="str">
        <f>IF(ISBLANK('GHG Usage'!M$11),"",'GHG Usage'!M$11)</f>
        <v/>
      </c>
      <c r="C183" s="433" t="str">
        <f>IF(ISBLANK('GHG Usage'!M$18), "",'GHG Usage'!M$18)</f>
        <v/>
      </c>
      <c r="D183" s="1108" t="str">
        <f t="shared" si="7"/>
        <v/>
      </c>
      <c r="E183" s="1109"/>
      <c r="F183" s="419" t="str">
        <f>IF(ISBLANK('GHG Usage'!M$12),"",'GHG Usage'!M$12)</f>
        <v/>
      </c>
      <c r="G183" s="433" t="str">
        <f>IF(ISBLANK('GHG Usage'!M$19), "", 'GHG Usage'!M$19)</f>
        <v/>
      </c>
      <c r="H183" s="1108" t="str">
        <f t="shared" si="8"/>
        <v/>
      </c>
      <c r="I183" s="1109"/>
      <c r="AO183" s="250"/>
      <c r="AP183" s="694"/>
      <c r="AQ183" s="694"/>
    </row>
    <row r="184" spans="1:187" s="240" customFormat="1" ht="15" customHeight="1" x14ac:dyDescent="0.3">
      <c r="A184" s="692" t="s">
        <v>336</v>
      </c>
      <c r="B184" s="419" t="str">
        <f>IF(ISBLANK('GHG Usage'!N$11),"",'GHG Usage'!N$11)</f>
        <v/>
      </c>
      <c r="C184" s="433" t="str">
        <f>IF(ISBLANK('GHG Usage'!N$18), "",'GHG Usage'!N$18)</f>
        <v/>
      </c>
      <c r="D184" s="1108" t="str">
        <f t="shared" si="7"/>
        <v/>
      </c>
      <c r="E184" s="1109"/>
      <c r="F184" s="419" t="str">
        <f>IF(ISBLANK('GHG Usage'!N$12),"",'GHG Usage'!N$12)</f>
        <v/>
      </c>
      <c r="G184" s="433" t="str">
        <f>IF(ISBLANK('GHG Usage'!N$19), "", 'GHG Usage'!N$19)</f>
        <v/>
      </c>
      <c r="H184" s="1108" t="str">
        <f t="shared" si="8"/>
        <v/>
      </c>
      <c r="I184" s="1109"/>
      <c r="AO184" s="250"/>
      <c r="AP184" s="694"/>
      <c r="AQ184" s="694"/>
    </row>
    <row r="185" spans="1:187" s="240" customFormat="1" ht="15" customHeight="1" x14ac:dyDescent="0.3">
      <c r="A185" s="692" t="s">
        <v>337</v>
      </c>
      <c r="B185" s="419" t="str">
        <f>IF(ISBLANK('GHG Usage'!O$11),"",'GHG Usage'!O$11)</f>
        <v/>
      </c>
      <c r="C185" s="433" t="str">
        <f>IF(ISBLANK('GHG Usage'!O$18), "",'GHG Usage'!O$18)</f>
        <v/>
      </c>
      <c r="D185" s="1108" t="str">
        <f t="shared" si="7"/>
        <v/>
      </c>
      <c r="E185" s="1109"/>
      <c r="F185" s="419" t="str">
        <f>IF(ISBLANK('GHG Usage'!O$12),"",'GHG Usage'!O$12)</f>
        <v/>
      </c>
      <c r="G185" s="433" t="str">
        <f>IF(ISBLANK('GHG Usage'!O$19), "", 'GHG Usage'!O$19)</f>
        <v/>
      </c>
      <c r="H185" s="1108" t="str">
        <f t="shared" si="8"/>
        <v/>
      </c>
      <c r="I185" s="1109"/>
      <c r="AO185" s="250"/>
      <c r="AP185" s="694"/>
      <c r="AQ185" s="694"/>
    </row>
    <row r="186" spans="1:187" s="240" customFormat="1" ht="15" customHeight="1" x14ac:dyDescent="0.3">
      <c r="A186" s="692" t="s">
        <v>132</v>
      </c>
      <c r="B186" s="697" t="str">
        <f>IF(OR(B174="",B175="",B176="",B177="",B178="",B179="",B180="",B181="",B182="",B183="",B184="",B185=""),"",SUM(B174:B185))</f>
        <v/>
      </c>
      <c r="C186" s="696" t="str">
        <f>IF(OR(C174="",C175="",C176="",C177="",C178="",C179="",C180="",C181="",C182="",C183="",C184="",C185=""),"",SUM(C174:C185))</f>
        <v/>
      </c>
      <c r="D186" s="1108" t="str">
        <f t="shared" si="7"/>
        <v/>
      </c>
      <c r="E186" s="1109"/>
      <c r="F186" s="697" t="str">
        <f>IF(OR(F174="",F175="",F176="",F177="",F178="",F179="",F180="",F181="",F182="",F183="",F184="",F185=""),"",SUM(F174:F185))</f>
        <v/>
      </c>
      <c r="G186" s="696" t="str">
        <f>IF(OR(G174="",G175="",G176="",G177="",G178="",G179="",G180="",G181="",G182="",G183="",G184="",G185=""),"",SUM(G174:G185))</f>
        <v/>
      </c>
      <c r="H186" s="1108" t="str">
        <f t="shared" si="8"/>
        <v/>
      </c>
      <c r="I186" s="1109"/>
    </row>
    <row r="187" spans="1:187" ht="15" customHeight="1" x14ac:dyDescent="0.3">
      <c r="A187" s="67"/>
      <c r="B187" s="154"/>
      <c r="C187" s="154"/>
      <c r="D187" s="154"/>
      <c r="E187" s="154"/>
      <c r="F187" s="154"/>
      <c r="G187" s="154"/>
      <c r="H187" s="154"/>
      <c r="I187" s="154"/>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G187" s="12"/>
      <c r="CI187" s="12"/>
      <c r="CK187" s="12"/>
      <c r="CL187" s="12"/>
      <c r="CN187" s="12"/>
      <c r="CO187" s="12"/>
      <c r="CP187" s="12"/>
      <c r="CR187" s="12"/>
      <c r="CT187" s="12"/>
      <c r="CU187" s="12"/>
      <c r="CV187" s="12"/>
      <c r="CW187" s="12"/>
      <c r="CX187" s="12"/>
      <c r="CY187" s="12"/>
      <c r="CZ187" s="12"/>
      <c r="DA187" s="12"/>
      <c r="DB187" s="12"/>
      <c r="DC187" s="12"/>
      <c r="DD187" s="12"/>
      <c r="DF187" s="12"/>
      <c r="DH187" s="12"/>
      <c r="DK187" s="12"/>
      <c r="DL187" s="12"/>
      <c r="DN187" s="12"/>
      <c r="DO187" s="12"/>
      <c r="DQ187" s="12"/>
      <c r="DS187" s="12"/>
      <c r="DU187" s="12"/>
      <c r="DV187" s="12"/>
      <c r="DX187" s="12"/>
      <c r="DY187" s="12"/>
      <c r="DZ187" s="12"/>
      <c r="EB187" s="12"/>
      <c r="ED187" s="12"/>
      <c r="EE187" s="12"/>
      <c r="EG187" s="12"/>
      <c r="ET187" s="12"/>
      <c r="EU187" s="12"/>
      <c r="EV187" s="12"/>
    </row>
    <row r="188" spans="1:187" s="26" customFormat="1" ht="28.15" customHeight="1" thickBot="1" x14ac:dyDescent="0.35">
      <c r="A188" s="708" t="s">
        <v>509</v>
      </c>
      <c r="B188" s="27"/>
      <c r="C188" s="27"/>
      <c r="F188" s="107"/>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38"/>
      <c r="AF188" s="38"/>
      <c r="AG188" s="38"/>
      <c r="AH188" s="38"/>
      <c r="AI188" s="38"/>
      <c r="AJ188" s="38"/>
      <c r="AK188" s="38"/>
      <c r="AL188" s="38"/>
      <c r="AM188" s="38"/>
      <c r="AN188" s="38"/>
      <c r="AO188" s="38"/>
      <c r="AP188" s="38"/>
      <c r="AQ188" s="28"/>
      <c r="AR188" s="29"/>
      <c r="AS188" s="29"/>
      <c r="AT188" s="28"/>
      <c r="AU188" s="29"/>
      <c r="AV188" s="29"/>
      <c r="AW188" s="28"/>
      <c r="AX188" s="29"/>
      <c r="AY188" s="29"/>
      <c r="AZ188" s="28"/>
      <c r="BA188" s="29"/>
      <c r="BB188" s="29"/>
      <c r="BC188" s="28"/>
      <c r="BD188" s="29"/>
      <c r="BE188" s="29"/>
      <c r="BF188" s="28"/>
      <c r="BG188" s="29"/>
      <c r="BH188" s="29"/>
      <c r="BI188" s="28"/>
      <c r="BJ188" s="29"/>
      <c r="BK188" s="29"/>
      <c r="BL188" s="28"/>
      <c r="BM188" s="29"/>
      <c r="BN188" s="29"/>
      <c r="BO188" s="29"/>
      <c r="BP188" s="29"/>
      <c r="BQ188" s="29"/>
      <c r="BR188" s="29"/>
      <c r="BS188" s="29"/>
      <c r="BT188" s="29"/>
      <c r="BU188" s="29"/>
      <c r="BV188" s="29"/>
      <c r="BW188" s="29"/>
      <c r="BX188" s="28"/>
      <c r="BY188" s="29"/>
      <c r="BZ188" s="29"/>
      <c r="CA188" s="27"/>
      <c r="CI188" s="36"/>
      <c r="CK188" s="36"/>
      <c r="CL188" s="36"/>
      <c r="CN188" s="36"/>
      <c r="CO188" s="36"/>
      <c r="CP188" s="36"/>
      <c r="CT188" s="36"/>
      <c r="CU188" s="36"/>
      <c r="CV188" s="36"/>
      <c r="CW188" s="36"/>
      <c r="CX188" s="36"/>
      <c r="CY188" s="36"/>
      <c r="CZ188" s="36"/>
      <c r="DA188" s="36"/>
      <c r="DB188" s="36"/>
      <c r="DC188" s="36"/>
      <c r="DD188" s="36"/>
      <c r="DH188" s="36"/>
      <c r="DX188" s="36"/>
      <c r="DY188" s="36"/>
      <c r="DZ188" s="36"/>
      <c r="ED188" s="36"/>
      <c r="EE188" s="36"/>
      <c r="ET188" s="37"/>
      <c r="EU188" s="37"/>
      <c r="EV188" s="37"/>
      <c r="EW188" s="27"/>
      <c r="EX188" s="27"/>
      <c r="EY188" s="27"/>
      <c r="EZ188" s="27"/>
      <c r="FA188" s="27"/>
      <c r="FB188" s="27"/>
      <c r="FC188" s="27"/>
      <c r="FD188" s="27"/>
      <c r="FE188" s="27"/>
      <c r="FF188" s="27"/>
      <c r="FG188" s="27"/>
      <c r="FH188" s="27"/>
      <c r="FI188" s="27"/>
      <c r="FJ188" s="27"/>
      <c r="FK188" s="27"/>
      <c r="FL188" s="27"/>
      <c r="FM188" s="27"/>
      <c r="FO188" s="27"/>
      <c r="FQ188" s="27"/>
      <c r="FR188" s="27"/>
      <c r="FS188" s="27"/>
      <c r="FU188" s="27"/>
      <c r="FV188" s="27"/>
      <c r="FW188" s="27"/>
      <c r="FX188" s="27"/>
      <c r="FY188" s="27"/>
      <c r="FZ188" s="27"/>
      <c r="GB188" s="27"/>
      <c r="GE188" s="27"/>
    </row>
    <row r="189" spans="1:187" s="39" customFormat="1" ht="21" customHeight="1" x14ac:dyDescent="0.35">
      <c r="B189" s="699" t="s">
        <v>510</v>
      </c>
      <c r="C189" s="804"/>
      <c r="D189" s="700"/>
      <c r="E189" s="701"/>
      <c r="F189" s="701"/>
      <c r="G189" s="701"/>
      <c r="H189" s="701"/>
      <c r="I189" s="701"/>
      <c r="J189" s="701"/>
      <c r="K189" s="701"/>
      <c r="L189" s="701"/>
      <c r="M189" s="701"/>
      <c r="N189" s="702" t="s">
        <v>511</v>
      </c>
      <c r="O189" s="805"/>
      <c r="P189" s="805"/>
      <c r="Q189" s="805"/>
      <c r="R189" s="805"/>
      <c r="S189" s="805"/>
      <c r="T189" s="805"/>
      <c r="U189" s="805"/>
      <c r="V189" s="805"/>
      <c r="W189" s="805"/>
      <c r="X189" s="805"/>
      <c r="Y189" s="806"/>
      <c r="AC189" s="46"/>
      <c r="AD189" s="146"/>
      <c r="AE189" s="508"/>
      <c r="AF189" s="508"/>
      <c r="AG189" s="508"/>
      <c r="AH189" s="508"/>
      <c r="AI189" s="508"/>
      <c r="AJ189" s="508"/>
      <c r="AK189" s="508"/>
      <c r="AL189" s="508"/>
      <c r="AM189" s="508"/>
      <c r="AN189" s="508"/>
      <c r="AO189" s="508"/>
      <c r="AP189" s="508"/>
      <c r="AQ189" s="146"/>
      <c r="AR189" s="509"/>
      <c r="AS189" s="509"/>
      <c r="AT189" s="146"/>
      <c r="AU189" s="509"/>
      <c r="AV189" s="509"/>
      <c r="AW189" s="146"/>
      <c r="AX189" s="509"/>
      <c r="AY189" s="509"/>
      <c r="AZ189" s="146"/>
      <c r="BA189" s="509"/>
      <c r="BB189" s="509"/>
      <c r="BC189" s="146"/>
      <c r="BD189" s="509"/>
      <c r="BE189" s="509"/>
      <c r="BF189" s="146"/>
      <c r="BG189" s="509"/>
      <c r="BH189" s="509"/>
      <c r="BI189" s="146"/>
      <c r="BJ189" s="509"/>
      <c r="BK189" s="509"/>
      <c r="BL189" s="146"/>
      <c r="BM189" s="509"/>
      <c r="BN189" s="509"/>
      <c r="BO189" s="509"/>
      <c r="BP189" s="509"/>
      <c r="BQ189" s="509"/>
      <c r="BR189" s="509"/>
      <c r="BS189" s="509"/>
      <c r="BT189" s="509"/>
      <c r="BU189" s="509"/>
      <c r="BV189" s="509"/>
      <c r="BW189" s="509"/>
      <c r="BX189" s="146"/>
      <c r="BY189" s="509"/>
      <c r="BZ189" s="509"/>
      <c r="CA189" s="512"/>
      <c r="CI189" s="513"/>
      <c r="CK189" s="513"/>
      <c r="CL189" s="513"/>
      <c r="CN189" s="513"/>
      <c r="CO189" s="513"/>
      <c r="CP189" s="513"/>
      <c r="CT189" s="513"/>
      <c r="CU189" s="513"/>
      <c r="CV189" s="513"/>
      <c r="CW189" s="513"/>
      <c r="CX189" s="513"/>
      <c r="CY189" s="513"/>
      <c r="CZ189" s="513"/>
      <c r="DA189" s="513"/>
      <c r="DB189" s="513"/>
      <c r="DC189" s="513"/>
      <c r="DD189" s="513"/>
      <c r="DH189" s="513"/>
      <c r="DX189" s="513"/>
      <c r="DY189" s="513"/>
      <c r="DZ189" s="513"/>
      <c r="ED189" s="513"/>
      <c r="EE189" s="513"/>
      <c r="ET189" s="514"/>
      <c r="EU189" s="514"/>
      <c r="EV189" s="514"/>
      <c r="EW189" s="512"/>
      <c r="EX189" s="512"/>
      <c r="EY189" s="512"/>
      <c r="EZ189" s="512"/>
      <c r="FA189" s="512"/>
      <c r="FB189" s="512"/>
      <c r="FC189" s="512"/>
      <c r="FD189" s="512"/>
      <c r="FE189" s="512"/>
      <c r="FF189" s="512"/>
      <c r="FG189" s="512"/>
      <c r="FH189" s="512"/>
      <c r="FI189" s="512"/>
      <c r="FJ189" s="512"/>
      <c r="FK189" s="512"/>
      <c r="FL189" s="512"/>
      <c r="FM189" s="512"/>
      <c r="FO189" s="512"/>
      <c r="FQ189" s="512"/>
      <c r="FR189" s="512"/>
      <c r="FS189" s="512"/>
      <c r="FU189" s="512"/>
      <c r="FV189" s="512"/>
      <c r="FW189" s="512"/>
      <c r="FX189" s="512"/>
      <c r="FY189" s="512"/>
      <c r="FZ189" s="512"/>
      <c r="GB189" s="512"/>
      <c r="GE189" s="512"/>
    </row>
    <row r="190" spans="1:187" s="134" customFormat="1" ht="51" customHeight="1" x14ac:dyDescent="0.45">
      <c r="A190" s="703" t="s">
        <v>65</v>
      </c>
      <c r="B190" s="270" t="s">
        <v>512</v>
      </c>
      <c r="C190" s="270" t="s">
        <v>513</v>
      </c>
      <c r="D190" s="270" t="s">
        <v>514</v>
      </c>
      <c r="E190" s="270" t="s">
        <v>515</v>
      </c>
      <c r="F190" s="270" t="s">
        <v>516</v>
      </c>
      <c r="G190" s="270" t="s">
        <v>517</v>
      </c>
      <c r="H190" s="270" t="s">
        <v>518</v>
      </c>
      <c r="I190" s="270" t="s">
        <v>519</v>
      </c>
      <c r="J190" s="270" t="s">
        <v>520</v>
      </c>
      <c r="K190" s="270" t="s">
        <v>521</v>
      </c>
      <c r="L190" s="270" t="s">
        <v>522</v>
      </c>
      <c r="M190" s="270" t="s">
        <v>523</v>
      </c>
      <c r="N190" s="270" t="s">
        <v>524</v>
      </c>
      <c r="O190" s="270" t="s">
        <v>525</v>
      </c>
      <c r="P190" s="270" t="s">
        <v>526</v>
      </c>
      <c r="Q190" s="270" t="s">
        <v>527</v>
      </c>
      <c r="R190" s="270" t="s">
        <v>528</v>
      </c>
      <c r="S190" s="270" t="s">
        <v>529</v>
      </c>
      <c r="T190" s="270" t="s">
        <v>530</v>
      </c>
      <c r="U190" s="270" t="s">
        <v>531</v>
      </c>
      <c r="V190" s="270" t="s">
        <v>532</v>
      </c>
      <c r="W190" s="270" t="s">
        <v>533</v>
      </c>
      <c r="X190" s="270" t="s">
        <v>534</v>
      </c>
      <c r="Y190" s="270" t="s">
        <v>535</v>
      </c>
      <c r="AC190" s="437"/>
      <c r="AD190" s="524"/>
      <c r="AE190" s="704"/>
      <c r="AF190" s="704"/>
      <c r="AG190" s="704"/>
      <c r="AH190" s="704"/>
      <c r="AI190" s="704"/>
      <c r="AJ190" s="704"/>
      <c r="AK190" s="704"/>
      <c r="AL190" s="704"/>
      <c r="AM190" s="704"/>
      <c r="AN190" s="704"/>
      <c r="AO190" s="704"/>
      <c r="AP190" s="704"/>
      <c r="AQ190" s="524"/>
      <c r="AR190" s="523"/>
      <c r="AS190" s="523"/>
      <c r="AT190" s="524"/>
      <c r="AU190" s="523"/>
      <c r="AV190" s="523"/>
      <c r="AW190" s="524"/>
      <c r="AX190" s="523"/>
      <c r="AY190" s="523"/>
      <c r="AZ190" s="524"/>
      <c r="BA190" s="523"/>
      <c r="BB190" s="523"/>
      <c r="BC190" s="524"/>
      <c r="BD190" s="523"/>
      <c r="BE190" s="523"/>
      <c r="BF190" s="524"/>
      <c r="BG190" s="523"/>
      <c r="BH190" s="523"/>
      <c r="BI190" s="524"/>
      <c r="BJ190" s="523"/>
      <c r="BK190" s="523"/>
      <c r="BL190" s="524"/>
      <c r="BM190" s="523"/>
      <c r="BN190" s="523"/>
      <c r="BO190" s="523"/>
      <c r="BP190" s="523"/>
      <c r="BQ190" s="523"/>
      <c r="BR190" s="523"/>
      <c r="BS190" s="523"/>
      <c r="BT190" s="523"/>
      <c r="BU190" s="523"/>
      <c r="BV190" s="523"/>
      <c r="BW190" s="523"/>
      <c r="BX190" s="524"/>
      <c r="BY190" s="523"/>
      <c r="BZ190" s="523"/>
      <c r="CA190" s="525"/>
      <c r="CI190" s="526"/>
      <c r="CK190" s="526"/>
      <c r="CL190" s="526"/>
      <c r="CN190" s="526"/>
      <c r="CO190" s="526"/>
      <c r="CP190" s="526"/>
      <c r="CT190" s="526"/>
      <c r="CU190" s="526"/>
      <c r="CV190" s="526"/>
      <c r="CW190" s="526"/>
      <c r="CX190" s="526"/>
      <c r="CY190" s="526"/>
      <c r="CZ190" s="526"/>
      <c r="DA190" s="526"/>
      <c r="DB190" s="526"/>
      <c r="DC190" s="526"/>
      <c r="DD190" s="526"/>
      <c r="DH190" s="526"/>
      <c r="DX190" s="526"/>
      <c r="DY190" s="526"/>
      <c r="DZ190" s="526"/>
      <c r="ED190" s="526"/>
      <c r="EE190" s="526"/>
      <c r="ET190" s="527"/>
      <c r="EU190" s="527"/>
      <c r="EV190" s="527"/>
      <c r="EW190" s="525"/>
      <c r="EX190" s="525"/>
      <c r="EY190" s="525"/>
      <c r="EZ190" s="525"/>
      <c r="FA190" s="525"/>
      <c r="FB190" s="525"/>
      <c r="FC190" s="525"/>
      <c r="FD190" s="525"/>
      <c r="FE190" s="525"/>
      <c r="FF190" s="525"/>
      <c r="FG190" s="525"/>
      <c r="FH190" s="525"/>
      <c r="FI190" s="525"/>
      <c r="FJ190" s="525"/>
      <c r="FK190" s="525"/>
      <c r="FL190" s="525"/>
      <c r="FM190" s="525"/>
      <c r="FO190" s="525"/>
      <c r="FQ190" s="525"/>
      <c r="FR190" s="525"/>
      <c r="FS190" s="525"/>
      <c r="FU190" s="525"/>
      <c r="FV190" s="525"/>
      <c r="FW190" s="525"/>
      <c r="FX190" s="525"/>
      <c r="FY190" s="525"/>
      <c r="FZ190" s="525"/>
      <c r="GB190" s="525"/>
      <c r="GE190" s="525"/>
    </row>
    <row r="191" spans="1:187" s="39" customFormat="1" ht="21" customHeight="1" x14ac:dyDescent="0.35">
      <c r="A191" s="705" t="s">
        <v>88</v>
      </c>
      <c r="B191" s="707" t="str">
        <f>IF(ISBLANK('Emission Reduction Strategy'!D17),"",'Emission Reduction Strategy'!D17)</f>
        <v/>
      </c>
      <c r="C191" s="707" t="str">
        <f>IF(ISBLANK('Emission Reduction Strategy'!F17),"",'Emission Reduction Strategy'!F17)</f>
        <v/>
      </c>
      <c r="D191" s="707" t="str">
        <f>IF(ISBLANK('Emission Reduction Strategy'!G17),"",'Emission Reduction Strategy'!G17)</f>
        <v/>
      </c>
      <c r="E191" s="707" t="str">
        <f>IF(ISBLANK('Emission Reduction Strategy'!H17),"",'Emission Reduction Strategy'!H17)</f>
        <v/>
      </c>
      <c r="F191" s="707" t="str">
        <f>IF(ISBLANK('Emission Reduction Strategy'!I17),"",'Emission Reduction Strategy'!I17)</f>
        <v/>
      </c>
      <c r="G191" s="707" t="str">
        <f>IF(ISBLANK('Emission Reduction Strategy'!J17),"",'Emission Reduction Strategy'!J17)</f>
        <v/>
      </c>
      <c r="H191" s="707" t="str">
        <f>IF(ISBLANK('Emission Reduction Strategy'!K17),"",'Emission Reduction Strategy'!K17)</f>
        <v/>
      </c>
      <c r="I191" s="707" t="str">
        <f>IF(ISBLANK('Emission Reduction Strategy'!L17),"",'Emission Reduction Strategy'!L17)</f>
        <v/>
      </c>
      <c r="J191" s="707" t="str">
        <f>IF(ISBLANK('Emission Reduction Strategy'!M17),"",'Emission Reduction Strategy'!M17)</f>
        <v/>
      </c>
      <c r="K191" s="707" t="str">
        <f>IF(ISBLANK('Emission Reduction Strategy'!N17),"",'Emission Reduction Strategy'!N17)</f>
        <v/>
      </c>
      <c r="L191" s="707" t="str">
        <f>IF(ISBLANK('Emission Reduction Strategy'!O17),"",'Emission Reduction Strategy'!O17)</f>
        <v/>
      </c>
      <c r="M191" s="707" t="str">
        <f>IF(ISBLANK('Emission Reduction Strategy'!P17),"",'Emission Reduction Strategy'!P17)</f>
        <v/>
      </c>
      <c r="N191" s="707" t="str">
        <f>IF(ISBLANK('Emission Reduction Strategy'!D24),"",'Emission Reduction Strategy'!D24)</f>
        <v/>
      </c>
      <c r="O191" s="707" t="str">
        <f>IF(ISBLANK('Emission Reduction Strategy'!F24),"",'Emission Reduction Strategy'!F24)</f>
        <v/>
      </c>
      <c r="P191" s="707" t="str">
        <f>IF(ISBLANK('Emission Reduction Strategy'!G24),"",'Emission Reduction Strategy'!G24)</f>
        <v/>
      </c>
      <c r="Q191" s="707" t="str">
        <f>IF(ISBLANK('Emission Reduction Strategy'!H24),"",'Emission Reduction Strategy'!H24)</f>
        <v/>
      </c>
      <c r="R191" s="707" t="str">
        <f>IF(ISBLANK('Emission Reduction Strategy'!I24),"",'Emission Reduction Strategy'!I24)</f>
        <v/>
      </c>
      <c r="S191" s="707" t="str">
        <f>IF(ISBLANK('Emission Reduction Strategy'!J24),"",'Emission Reduction Strategy'!J24)</f>
        <v/>
      </c>
      <c r="T191" s="707" t="str">
        <f>IF(ISBLANK('Emission Reduction Strategy'!K24),"",'Emission Reduction Strategy'!K24)</f>
        <v/>
      </c>
      <c r="U191" s="707" t="str">
        <f>IF(ISBLANK('Emission Reduction Strategy'!L24),"",'Emission Reduction Strategy'!L24)</f>
        <v/>
      </c>
      <c r="V191" s="707" t="str">
        <f>IF(ISBLANK('Emission Reduction Strategy'!M24),"",'Emission Reduction Strategy'!M24)</f>
        <v/>
      </c>
      <c r="W191" s="707" t="str">
        <f>IF(ISBLANK('Emission Reduction Strategy'!N24),"",'Emission Reduction Strategy'!N24)</f>
        <v/>
      </c>
      <c r="X191" s="707" t="str">
        <f>IF(ISBLANK('Emission Reduction Strategy'!O24),"",'Emission Reduction Strategy'!O24)</f>
        <v/>
      </c>
      <c r="Y191" s="707" t="str">
        <f>IF(ISBLANK('Emission Reduction Strategy'!P24),"",'Emission Reduction Strategy'!P24)</f>
        <v/>
      </c>
      <c r="AC191" s="706"/>
      <c r="AD191" s="146"/>
      <c r="AE191" s="508"/>
      <c r="AF191" s="508"/>
      <c r="AG191" s="508"/>
      <c r="AH191" s="508"/>
      <c r="AI191" s="508"/>
      <c r="AJ191" s="508"/>
      <c r="AK191" s="508"/>
      <c r="AL191" s="508"/>
      <c r="AM191" s="508"/>
      <c r="AN191" s="508"/>
      <c r="AO191" s="508"/>
      <c r="AP191" s="508"/>
      <c r="AQ191" s="146"/>
      <c r="AR191" s="509"/>
      <c r="AS191" s="509"/>
      <c r="AT191" s="146"/>
      <c r="AU191" s="509"/>
      <c r="AV191" s="509"/>
      <c r="AW191" s="146"/>
      <c r="AX191" s="509"/>
      <c r="AY191" s="509"/>
      <c r="AZ191" s="146"/>
      <c r="BA191" s="509"/>
      <c r="BB191" s="509"/>
      <c r="BC191" s="146"/>
      <c r="BD191" s="509"/>
      <c r="BE191" s="509"/>
      <c r="BF191" s="146"/>
      <c r="BG191" s="509"/>
      <c r="BH191" s="509"/>
      <c r="BI191" s="146"/>
      <c r="BJ191" s="509"/>
      <c r="BK191" s="509"/>
      <c r="BL191" s="146"/>
      <c r="BM191" s="509"/>
      <c r="BN191" s="509"/>
      <c r="BO191" s="509"/>
      <c r="BP191" s="509"/>
      <c r="BQ191" s="509"/>
      <c r="BR191" s="509"/>
      <c r="BS191" s="509"/>
      <c r="BT191" s="509"/>
      <c r="BU191" s="509"/>
      <c r="BV191" s="509"/>
      <c r="BW191" s="509"/>
      <c r="BX191" s="146"/>
      <c r="BY191" s="509"/>
      <c r="BZ191" s="509"/>
      <c r="CA191" s="512"/>
      <c r="CI191" s="513"/>
      <c r="CK191" s="513"/>
      <c r="CL191" s="513"/>
      <c r="CN191" s="513"/>
      <c r="CO191" s="513"/>
      <c r="CP191" s="513"/>
      <c r="CT191" s="513"/>
      <c r="CU191" s="513"/>
      <c r="CV191" s="513"/>
      <c r="CW191" s="513"/>
      <c r="CX191" s="513"/>
      <c r="CY191" s="513"/>
      <c r="CZ191" s="513"/>
      <c r="DA191" s="513"/>
      <c r="DB191" s="513"/>
      <c r="DC191" s="513"/>
      <c r="DD191" s="513"/>
      <c r="DH191" s="513"/>
      <c r="DX191" s="513"/>
      <c r="DY191" s="513"/>
      <c r="DZ191" s="513"/>
      <c r="ED191" s="513"/>
      <c r="EE191" s="513"/>
      <c r="ET191" s="514"/>
      <c r="EU191" s="514"/>
      <c r="EV191" s="514"/>
      <c r="EW191" s="512"/>
      <c r="EX191" s="512"/>
      <c r="EY191" s="512"/>
      <c r="EZ191" s="512"/>
      <c r="FA191" s="512"/>
      <c r="FB191" s="512"/>
      <c r="FC191" s="512"/>
      <c r="FD191" s="512"/>
      <c r="FE191" s="512"/>
      <c r="FF191" s="512"/>
      <c r="FG191" s="512"/>
      <c r="FH191" s="512"/>
      <c r="FI191" s="512"/>
      <c r="FJ191" s="512"/>
      <c r="FK191" s="512"/>
      <c r="FL191" s="512"/>
      <c r="FM191" s="512"/>
      <c r="FO191" s="512"/>
      <c r="FQ191" s="512"/>
      <c r="FR191" s="512"/>
      <c r="FS191" s="512"/>
      <c r="FU191" s="512"/>
      <c r="FV191" s="512"/>
      <c r="FW191" s="512"/>
      <c r="FX191" s="512"/>
      <c r="FY191" s="512"/>
      <c r="FZ191" s="512"/>
      <c r="GB191" s="512"/>
      <c r="GE191" s="512"/>
    </row>
    <row r="192" spans="1:187" s="39" customFormat="1" ht="21" customHeight="1" x14ac:dyDescent="0.35">
      <c r="A192" s="705" t="s">
        <v>89</v>
      </c>
      <c r="B192" s="707" t="str">
        <f>IF(ISBLANK('Emission Reduction Strategy'!D18),"",'Emission Reduction Strategy'!D18)</f>
        <v/>
      </c>
      <c r="C192" s="707" t="str">
        <f>IF(ISBLANK('Emission Reduction Strategy'!F18),"",'Emission Reduction Strategy'!F18)</f>
        <v/>
      </c>
      <c r="D192" s="707" t="str">
        <f>IF(ISBLANK('Emission Reduction Strategy'!G18),"",'Emission Reduction Strategy'!G18)</f>
        <v/>
      </c>
      <c r="E192" s="707" t="str">
        <f>IF(ISBLANK('Emission Reduction Strategy'!H18),"",'Emission Reduction Strategy'!H18)</f>
        <v/>
      </c>
      <c r="F192" s="707" t="str">
        <f>IF(ISBLANK('Emission Reduction Strategy'!I18),"",'Emission Reduction Strategy'!I18)</f>
        <v/>
      </c>
      <c r="G192" s="707" t="str">
        <f>IF(ISBLANK('Emission Reduction Strategy'!J18),"",'Emission Reduction Strategy'!J18)</f>
        <v/>
      </c>
      <c r="H192" s="707" t="str">
        <f>IF(ISBLANK('Emission Reduction Strategy'!K18),"",'Emission Reduction Strategy'!K18)</f>
        <v/>
      </c>
      <c r="I192" s="707" t="str">
        <f>IF(ISBLANK('Emission Reduction Strategy'!L18),"",'Emission Reduction Strategy'!L18)</f>
        <v/>
      </c>
      <c r="J192" s="707" t="str">
        <f>IF(ISBLANK('Emission Reduction Strategy'!M18),"",'Emission Reduction Strategy'!M18)</f>
        <v/>
      </c>
      <c r="K192" s="707" t="str">
        <f>IF(ISBLANK('Emission Reduction Strategy'!N18),"",'Emission Reduction Strategy'!N18)</f>
        <v/>
      </c>
      <c r="L192" s="707" t="str">
        <f>IF(ISBLANK('Emission Reduction Strategy'!O18),"",'Emission Reduction Strategy'!O18)</f>
        <v/>
      </c>
      <c r="M192" s="707" t="str">
        <f>IF(ISBLANK('Emission Reduction Strategy'!P18),"",'Emission Reduction Strategy'!P18)</f>
        <v/>
      </c>
      <c r="N192" s="707" t="str">
        <f>IF(ISBLANK('Emission Reduction Strategy'!D25),"",'Emission Reduction Strategy'!D25)</f>
        <v/>
      </c>
      <c r="O192" s="707" t="str">
        <f>IF(ISBLANK('Emission Reduction Strategy'!F25),"",'Emission Reduction Strategy'!F25)</f>
        <v/>
      </c>
      <c r="P192" s="707" t="str">
        <f>IF(ISBLANK('Emission Reduction Strategy'!G25),"",'Emission Reduction Strategy'!G25)</f>
        <v/>
      </c>
      <c r="Q192" s="707" t="str">
        <f>IF(ISBLANK('Emission Reduction Strategy'!H25),"",'Emission Reduction Strategy'!H25)</f>
        <v/>
      </c>
      <c r="R192" s="707" t="str">
        <f>IF(ISBLANK('Emission Reduction Strategy'!I25),"",'Emission Reduction Strategy'!I25)</f>
        <v/>
      </c>
      <c r="S192" s="707" t="str">
        <f>IF(ISBLANK('Emission Reduction Strategy'!J25),"",'Emission Reduction Strategy'!J25)</f>
        <v/>
      </c>
      <c r="T192" s="707" t="str">
        <f>IF(ISBLANK('Emission Reduction Strategy'!K25),"",'Emission Reduction Strategy'!K25)</f>
        <v/>
      </c>
      <c r="U192" s="707" t="str">
        <f>IF(ISBLANK('Emission Reduction Strategy'!L25),"",'Emission Reduction Strategy'!L25)</f>
        <v/>
      </c>
      <c r="V192" s="707" t="str">
        <f>IF(ISBLANK('Emission Reduction Strategy'!M25),"",'Emission Reduction Strategy'!M25)</f>
        <v/>
      </c>
      <c r="W192" s="707" t="str">
        <f>IF(ISBLANK('Emission Reduction Strategy'!N25),"",'Emission Reduction Strategy'!N25)</f>
        <v/>
      </c>
      <c r="X192" s="707" t="str">
        <f>IF(ISBLANK('Emission Reduction Strategy'!O25),"",'Emission Reduction Strategy'!O25)</f>
        <v/>
      </c>
      <c r="Y192" s="707" t="str">
        <f>IF(ISBLANK('Emission Reduction Strategy'!P25),"",'Emission Reduction Strategy'!P25)</f>
        <v/>
      </c>
      <c r="AC192" s="706"/>
      <c r="AD192" s="146"/>
      <c r="AE192" s="508"/>
      <c r="AF192" s="508"/>
      <c r="AG192" s="508"/>
      <c r="AH192" s="508"/>
      <c r="AI192" s="508"/>
      <c r="AJ192" s="508"/>
      <c r="AK192" s="508"/>
      <c r="AL192" s="508"/>
      <c r="AM192" s="508"/>
      <c r="AN192" s="508"/>
      <c r="AO192" s="508"/>
      <c r="AP192" s="508"/>
      <c r="AQ192" s="146"/>
      <c r="AR192" s="509"/>
      <c r="AS192" s="509"/>
      <c r="AT192" s="146"/>
      <c r="AU192" s="509"/>
      <c r="AV192" s="509"/>
      <c r="AW192" s="146"/>
      <c r="AX192" s="509"/>
      <c r="AY192" s="509"/>
      <c r="AZ192" s="146"/>
      <c r="BA192" s="509"/>
      <c r="BB192" s="509"/>
      <c r="BC192" s="146"/>
      <c r="BD192" s="509"/>
      <c r="BE192" s="509"/>
      <c r="BF192" s="146"/>
      <c r="BG192" s="509"/>
      <c r="BH192" s="509"/>
      <c r="BI192" s="146"/>
      <c r="BJ192" s="509"/>
      <c r="BK192" s="509"/>
      <c r="BL192" s="146"/>
      <c r="BM192" s="509"/>
      <c r="BN192" s="509"/>
      <c r="BO192" s="509"/>
      <c r="BP192" s="509"/>
      <c r="BQ192" s="509"/>
      <c r="BR192" s="509"/>
      <c r="BS192" s="509"/>
      <c r="BT192" s="509"/>
      <c r="BU192" s="509"/>
      <c r="BV192" s="509"/>
      <c r="BW192" s="509"/>
      <c r="BX192" s="146"/>
      <c r="BY192" s="509"/>
      <c r="BZ192" s="509"/>
      <c r="CA192" s="512"/>
      <c r="CI192" s="513"/>
      <c r="CK192" s="513"/>
      <c r="CL192" s="513"/>
      <c r="CN192" s="513"/>
      <c r="CO192" s="513"/>
      <c r="CP192" s="513"/>
      <c r="CT192" s="513"/>
      <c r="CU192" s="513"/>
      <c r="CV192" s="513"/>
      <c r="CW192" s="513"/>
      <c r="CX192" s="513"/>
      <c r="CY192" s="513"/>
      <c r="CZ192" s="513"/>
      <c r="DA192" s="513"/>
      <c r="DB192" s="513"/>
      <c r="DC192" s="513"/>
      <c r="DD192" s="513"/>
      <c r="DH192" s="513"/>
      <c r="DX192" s="513"/>
      <c r="DY192" s="513"/>
      <c r="DZ192" s="513"/>
      <c r="ED192" s="513"/>
      <c r="EE192" s="513"/>
      <c r="ET192" s="514"/>
      <c r="EU192" s="514"/>
      <c r="EV192" s="514"/>
      <c r="EW192" s="512"/>
      <c r="EX192" s="512"/>
      <c r="EY192" s="512"/>
      <c r="EZ192" s="512"/>
      <c r="FA192" s="512"/>
      <c r="FB192" s="512"/>
      <c r="FC192" s="512"/>
      <c r="FD192" s="512"/>
      <c r="FE192" s="512"/>
      <c r="FF192" s="512"/>
      <c r="FG192" s="512"/>
      <c r="FH192" s="512"/>
      <c r="FI192" s="512"/>
      <c r="FJ192" s="512"/>
      <c r="FK192" s="512"/>
      <c r="FL192" s="512"/>
      <c r="FM192" s="512"/>
      <c r="FO192" s="512"/>
      <c r="FQ192" s="512"/>
      <c r="FR192" s="512"/>
      <c r="FS192" s="512"/>
      <c r="FU192" s="512"/>
      <c r="FV192" s="512"/>
      <c r="FW192" s="512"/>
      <c r="FX192" s="512"/>
      <c r="FY192" s="512"/>
      <c r="FZ192" s="512"/>
      <c r="GB192" s="512"/>
      <c r="GE192" s="512"/>
    </row>
    <row r="193" spans="1:187" s="39" customFormat="1" ht="21" customHeight="1" x14ac:dyDescent="0.35">
      <c r="A193" s="705" t="s">
        <v>90</v>
      </c>
      <c r="B193" s="707" t="str">
        <f>IF(ISBLANK('Emission Reduction Strategy'!D19),"",'Emission Reduction Strategy'!D19)</f>
        <v/>
      </c>
      <c r="C193" s="707" t="str">
        <f>IF(ISBLANK('Emission Reduction Strategy'!F19),"",'Emission Reduction Strategy'!F19)</f>
        <v/>
      </c>
      <c r="D193" s="707" t="str">
        <f>IF(ISBLANK('Emission Reduction Strategy'!G19),"",'Emission Reduction Strategy'!G19)</f>
        <v/>
      </c>
      <c r="E193" s="707" t="str">
        <f>IF(ISBLANK('Emission Reduction Strategy'!H19),"",'Emission Reduction Strategy'!H19)</f>
        <v/>
      </c>
      <c r="F193" s="707" t="str">
        <f>IF(ISBLANK('Emission Reduction Strategy'!I19),"",'Emission Reduction Strategy'!I19)</f>
        <v/>
      </c>
      <c r="G193" s="707" t="str">
        <f>IF(ISBLANK('Emission Reduction Strategy'!J19),"",'Emission Reduction Strategy'!J19)</f>
        <v/>
      </c>
      <c r="H193" s="707" t="str">
        <f>IF(ISBLANK('Emission Reduction Strategy'!K19),"",'Emission Reduction Strategy'!K19)</f>
        <v/>
      </c>
      <c r="I193" s="707" t="str">
        <f>IF(ISBLANK('Emission Reduction Strategy'!L19),"",'Emission Reduction Strategy'!L19)</f>
        <v/>
      </c>
      <c r="J193" s="707" t="str">
        <f>IF(ISBLANK('Emission Reduction Strategy'!M19),"",'Emission Reduction Strategy'!M19)</f>
        <v/>
      </c>
      <c r="K193" s="707" t="str">
        <f>IF(ISBLANK('Emission Reduction Strategy'!N19),"",'Emission Reduction Strategy'!N19)</f>
        <v/>
      </c>
      <c r="L193" s="707" t="str">
        <f>IF(ISBLANK('Emission Reduction Strategy'!O19),"",'Emission Reduction Strategy'!O19)</f>
        <v/>
      </c>
      <c r="M193" s="707" t="str">
        <f>IF(ISBLANK('Emission Reduction Strategy'!P19),"",'Emission Reduction Strategy'!P19)</f>
        <v/>
      </c>
      <c r="N193" s="707" t="str">
        <f>IF(ISBLANK('Emission Reduction Strategy'!D26),"",'Emission Reduction Strategy'!D26)</f>
        <v/>
      </c>
      <c r="O193" s="707" t="str">
        <f>IF(ISBLANK('Emission Reduction Strategy'!F26),"",'Emission Reduction Strategy'!F26)</f>
        <v/>
      </c>
      <c r="P193" s="707" t="str">
        <f>IF(ISBLANK('Emission Reduction Strategy'!G26),"",'Emission Reduction Strategy'!G26)</f>
        <v/>
      </c>
      <c r="Q193" s="707" t="str">
        <f>IF(ISBLANK('Emission Reduction Strategy'!H26),"",'Emission Reduction Strategy'!H26)</f>
        <v/>
      </c>
      <c r="R193" s="707" t="str">
        <f>IF(ISBLANK('Emission Reduction Strategy'!I26),"",'Emission Reduction Strategy'!I26)</f>
        <v/>
      </c>
      <c r="S193" s="707" t="str">
        <f>IF(ISBLANK('Emission Reduction Strategy'!J26),"",'Emission Reduction Strategy'!J26)</f>
        <v/>
      </c>
      <c r="T193" s="707" t="str">
        <f>IF(ISBLANK('Emission Reduction Strategy'!K26),"",'Emission Reduction Strategy'!K26)</f>
        <v/>
      </c>
      <c r="U193" s="707" t="str">
        <f>IF(ISBLANK('Emission Reduction Strategy'!L26),"",'Emission Reduction Strategy'!L26)</f>
        <v/>
      </c>
      <c r="V193" s="707" t="str">
        <f>IF(ISBLANK('Emission Reduction Strategy'!M26),"",'Emission Reduction Strategy'!M26)</f>
        <v/>
      </c>
      <c r="W193" s="707" t="str">
        <f>IF(ISBLANK('Emission Reduction Strategy'!N26),"",'Emission Reduction Strategy'!N26)</f>
        <v/>
      </c>
      <c r="X193" s="707" t="str">
        <f>IF(ISBLANK('Emission Reduction Strategy'!O26),"",'Emission Reduction Strategy'!O26)</f>
        <v/>
      </c>
      <c r="Y193" s="707" t="str">
        <f>IF(ISBLANK('Emission Reduction Strategy'!P26),"",'Emission Reduction Strategy'!P26)</f>
        <v/>
      </c>
      <c r="AC193" s="706"/>
      <c r="AD193" s="146"/>
      <c r="AE193" s="508"/>
      <c r="AF193" s="508"/>
      <c r="AG193" s="508"/>
      <c r="AH193" s="508"/>
      <c r="AI193" s="508"/>
      <c r="AJ193" s="508"/>
      <c r="AK193" s="508"/>
      <c r="AL193" s="508"/>
      <c r="AM193" s="508"/>
      <c r="AN193" s="508"/>
      <c r="AO193" s="508"/>
      <c r="AP193" s="508"/>
      <c r="AQ193" s="146"/>
      <c r="AR193" s="509"/>
      <c r="AS193" s="509"/>
      <c r="AT193" s="146"/>
      <c r="AU193" s="509"/>
      <c r="AV193" s="509"/>
      <c r="AW193" s="146"/>
      <c r="AX193" s="509"/>
      <c r="AY193" s="509"/>
      <c r="AZ193" s="146"/>
      <c r="BA193" s="509"/>
      <c r="BB193" s="509"/>
      <c r="BC193" s="146"/>
      <c r="BD193" s="509"/>
      <c r="BE193" s="509"/>
      <c r="BF193" s="146"/>
      <c r="BG193" s="509"/>
      <c r="BH193" s="509"/>
      <c r="BI193" s="146"/>
      <c r="BJ193" s="509"/>
      <c r="BK193" s="509"/>
      <c r="BL193" s="146"/>
      <c r="BM193" s="509"/>
      <c r="BN193" s="509"/>
      <c r="BO193" s="509"/>
      <c r="BP193" s="509"/>
      <c r="BQ193" s="509"/>
      <c r="BR193" s="509"/>
      <c r="BS193" s="509"/>
      <c r="BT193" s="509"/>
      <c r="BU193" s="509"/>
      <c r="BV193" s="509"/>
      <c r="BW193" s="509"/>
      <c r="BX193" s="146"/>
      <c r="BY193" s="509"/>
      <c r="BZ193" s="509"/>
      <c r="CA193" s="512"/>
      <c r="CI193" s="513"/>
      <c r="CK193" s="513"/>
      <c r="CL193" s="513"/>
      <c r="CN193" s="513"/>
      <c r="CO193" s="513"/>
      <c r="CP193" s="513"/>
      <c r="CT193" s="513"/>
      <c r="CU193" s="513"/>
      <c r="CV193" s="513"/>
      <c r="CW193" s="513"/>
      <c r="CX193" s="513"/>
      <c r="CY193" s="513"/>
      <c r="CZ193" s="513"/>
      <c r="DA193" s="513"/>
      <c r="DB193" s="513"/>
      <c r="DC193" s="513"/>
      <c r="DD193" s="513"/>
      <c r="DH193" s="513"/>
      <c r="DX193" s="513"/>
      <c r="DY193" s="513"/>
      <c r="DZ193" s="513"/>
      <c r="ED193" s="513"/>
      <c r="EE193" s="513"/>
      <c r="ET193" s="514"/>
      <c r="EU193" s="514"/>
      <c r="EV193" s="514"/>
      <c r="EW193" s="512"/>
      <c r="EX193" s="512"/>
      <c r="EY193" s="512"/>
      <c r="EZ193" s="512"/>
      <c r="FA193" s="512"/>
      <c r="FB193" s="512"/>
      <c r="FC193" s="512"/>
      <c r="FD193" s="512"/>
      <c r="FE193" s="512"/>
      <c r="FF193" s="512"/>
      <c r="FG193" s="512"/>
      <c r="FH193" s="512"/>
      <c r="FI193" s="512"/>
      <c r="FJ193" s="512"/>
      <c r="FK193" s="512"/>
      <c r="FL193" s="512"/>
      <c r="FM193" s="512"/>
      <c r="FO193" s="512"/>
      <c r="FQ193" s="512"/>
      <c r="FR193" s="512"/>
      <c r="FS193" s="512"/>
      <c r="FU193" s="512"/>
      <c r="FV193" s="512"/>
      <c r="FW193" s="512"/>
      <c r="FX193" s="512"/>
      <c r="FY193" s="512"/>
      <c r="FZ193" s="512"/>
      <c r="GB193" s="512"/>
      <c r="GE193" s="512"/>
    </row>
    <row r="194" spans="1:187" s="39" customFormat="1" ht="21" customHeight="1" x14ac:dyDescent="0.35">
      <c r="A194" s="705" t="s">
        <v>91</v>
      </c>
      <c r="B194" s="707" t="str">
        <f>IF(ISBLANK('Emission Reduction Strategy'!D20),"",'Emission Reduction Strategy'!D20)</f>
        <v/>
      </c>
      <c r="C194" s="707" t="str">
        <f>IF(ISBLANK('Emission Reduction Strategy'!F20),"",'Emission Reduction Strategy'!F20)</f>
        <v/>
      </c>
      <c r="D194" s="707" t="str">
        <f>IF(ISBLANK('Emission Reduction Strategy'!G20),"",'Emission Reduction Strategy'!G20)</f>
        <v/>
      </c>
      <c r="E194" s="707" t="str">
        <f>IF(ISBLANK('Emission Reduction Strategy'!H20),"",'Emission Reduction Strategy'!H20)</f>
        <v/>
      </c>
      <c r="F194" s="707" t="str">
        <f>IF(ISBLANK('Emission Reduction Strategy'!I20),"",'Emission Reduction Strategy'!I20)</f>
        <v/>
      </c>
      <c r="G194" s="707" t="str">
        <f>IF(ISBLANK('Emission Reduction Strategy'!J20),"",'Emission Reduction Strategy'!J20)</f>
        <v/>
      </c>
      <c r="H194" s="707" t="str">
        <f>IF(ISBLANK('Emission Reduction Strategy'!K20),"",'Emission Reduction Strategy'!K20)</f>
        <v/>
      </c>
      <c r="I194" s="707" t="str">
        <f>IF(ISBLANK('Emission Reduction Strategy'!L20),"",'Emission Reduction Strategy'!L20)</f>
        <v/>
      </c>
      <c r="J194" s="707" t="str">
        <f>IF(ISBLANK('Emission Reduction Strategy'!M20),"",'Emission Reduction Strategy'!M20)</f>
        <v/>
      </c>
      <c r="K194" s="707" t="str">
        <f>IF(ISBLANK('Emission Reduction Strategy'!N20),"",'Emission Reduction Strategy'!N20)</f>
        <v/>
      </c>
      <c r="L194" s="707" t="str">
        <f>IF(ISBLANK('Emission Reduction Strategy'!O20),"",'Emission Reduction Strategy'!O20)</f>
        <v/>
      </c>
      <c r="M194" s="707" t="str">
        <f>IF(ISBLANK('Emission Reduction Strategy'!P20),"",'Emission Reduction Strategy'!P20)</f>
        <v/>
      </c>
      <c r="N194" s="707" t="str">
        <f>IF(ISBLANK('Emission Reduction Strategy'!D27),"",'Emission Reduction Strategy'!D27)</f>
        <v/>
      </c>
      <c r="O194" s="707" t="str">
        <f>IF(ISBLANK('Emission Reduction Strategy'!F27),"",'Emission Reduction Strategy'!F27)</f>
        <v/>
      </c>
      <c r="P194" s="707" t="str">
        <f>IF(ISBLANK('Emission Reduction Strategy'!G27),"",'Emission Reduction Strategy'!G27)</f>
        <v/>
      </c>
      <c r="Q194" s="707" t="str">
        <f>IF(ISBLANK('Emission Reduction Strategy'!H27),"",'Emission Reduction Strategy'!H27)</f>
        <v/>
      </c>
      <c r="R194" s="707" t="str">
        <f>IF(ISBLANK('Emission Reduction Strategy'!I27),"",'Emission Reduction Strategy'!I27)</f>
        <v/>
      </c>
      <c r="S194" s="707" t="str">
        <f>IF(ISBLANK('Emission Reduction Strategy'!J27),"",'Emission Reduction Strategy'!J27)</f>
        <v/>
      </c>
      <c r="T194" s="707" t="str">
        <f>IF(ISBLANK('Emission Reduction Strategy'!K27),"",'Emission Reduction Strategy'!K27)</f>
        <v/>
      </c>
      <c r="U194" s="707" t="str">
        <f>IF(ISBLANK('Emission Reduction Strategy'!L27),"",'Emission Reduction Strategy'!L27)</f>
        <v/>
      </c>
      <c r="V194" s="707" t="str">
        <f>IF(ISBLANK('Emission Reduction Strategy'!M27),"",'Emission Reduction Strategy'!M27)</f>
        <v/>
      </c>
      <c r="W194" s="707" t="str">
        <f>IF(ISBLANK('Emission Reduction Strategy'!N27),"",'Emission Reduction Strategy'!N27)</f>
        <v/>
      </c>
      <c r="X194" s="707" t="str">
        <f>IF(ISBLANK('Emission Reduction Strategy'!O27),"",'Emission Reduction Strategy'!O27)</f>
        <v/>
      </c>
      <c r="Y194" s="707" t="str">
        <f>IF(ISBLANK('Emission Reduction Strategy'!P27),"",'Emission Reduction Strategy'!P27)</f>
        <v/>
      </c>
      <c r="AC194" s="706"/>
      <c r="AD194" s="146"/>
      <c r="AE194" s="508"/>
      <c r="AF194" s="508"/>
      <c r="AG194" s="508"/>
      <c r="AH194" s="508"/>
      <c r="AI194" s="508"/>
      <c r="AJ194" s="508"/>
      <c r="AK194" s="508"/>
      <c r="AL194" s="508"/>
      <c r="AM194" s="508"/>
      <c r="AN194" s="508"/>
      <c r="AO194" s="508"/>
      <c r="AP194" s="508"/>
      <c r="AQ194" s="146"/>
      <c r="AR194" s="509"/>
      <c r="AS194" s="509"/>
      <c r="AT194" s="146"/>
      <c r="AU194" s="509"/>
      <c r="AV194" s="509"/>
      <c r="AW194" s="146"/>
      <c r="AX194" s="509"/>
      <c r="AY194" s="509"/>
      <c r="AZ194" s="146"/>
      <c r="BA194" s="509"/>
      <c r="BB194" s="509"/>
      <c r="BC194" s="146"/>
      <c r="BD194" s="509"/>
      <c r="BE194" s="509"/>
      <c r="BF194" s="146"/>
      <c r="BG194" s="509"/>
      <c r="BH194" s="509"/>
      <c r="BI194" s="146"/>
      <c r="BJ194" s="509"/>
      <c r="BK194" s="509"/>
      <c r="BL194" s="146"/>
      <c r="BM194" s="509"/>
      <c r="BN194" s="509"/>
      <c r="BO194" s="509"/>
      <c r="BP194" s="509"/>
      <c r="BQ194" s="509"/>
      <c r="BR194" s="509"/>
      <c r="BS194" s="509"/>
      <c r="BT194" s="509"/>
      <c r="BU194" s="509"/>
      <c r="BV194" s="509"/>
      <c r="BW194" s="509"/>
      <c r="BX194" s="146"/>
      <c r="BY194" s="509"/>
      <c r="BZ194" s="509"/>
      <c r="CA194" s="512"/>
      <c r="CI194" s="513"/>
      <c r="CK194" s="513"/>
      <c r="CL194" s="513"/>
      <c r="CN194" s="513"/>
      <c r="CO194" s="513"/>
      <c r="CP194" s="513"/>
      <c r="CT194" s="513"/>
      <c r="CU194" s="513"/>
      <c r="CV194" s="513"/>
      <c r="CW194" s="513"/>
      <c r="CX194" s="513"/>
      <c r="CY194" s="513"/>
      <c r="CZ194" s="513"/>
      <c r="DA194" s="513"/>
      <c r="DB194" s="513"/>
      <c r="DC194" s="513"/>
      <c r="DD194" s="513"/>
      <c r="DH194" s="513"/>
      <c r="DX194" s="513"/>
      <c r="DY194" s="513"/>
      <c r="DZ194" s="513"/>
      <c r="ED194" s="513"/>
      <c r="EE194" s="513"/>
      <c r="ET194" s="514"/>
      <c r="EU194" s="514"/>
      <c r="EV194" s="514"/>
      <c r="EW194" s="512"/>
      <c r="EX194" s="512"/>
      <c r="EY194" s="512"/>
      <c r="EZ194" s="512"/>
      <c r="FA194" s="512"/>
      <c r="FB194" s="512"/>
      <c r="FC194" s="512"/>
      <c r="FD194" s="512"/>
      <c r="FE194" s="512"/>
      <c r="FF194" s="512"/>
      <c r="FG194" s="512"/>
      <c r="FH194" s="512"/>
      <c r="FI194" s="512"/>
      <c r="FJ194" s="512"/>
      <c r="FK194" s="512"/>
      <c r="FL194" s="512"/>
      <c r="FM194" s="512"/>
      <c r="FO194" s="512"/>
      <c r="FQ194" s="512"/>
      <c r="FR194" s="512"/>
      <c r="FS194" s="512"/>
      <c r="FU194" s="512"/>
      <c r="FV194" s="512"/>
      <c r="FW194" s="512"/>
      <c r="FX194" s="512"/>
      <c r="FY194" s="512"/>
      <c r="FZ194" s="512"/>
      <c r="GB194" s="512"/>
      <c r="GE194" s="512"/>
    </row>
    <row r="195" spans="1:187" x14ac:dyDescent="0.3">
      <c r="A195" s="26"/>
      <c r="B195" s="26"/>
      <c r="C195" s="26"/>
      <c r="D195" s="26"/>
      <c r="E195" s="26"/>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13"/>
      <c r="AT195" s="12"/>
      <c r="AU195" s="13"/>
      <c r="AV195" s="13"/>
      <c r="AW195" s="12"/>
      <c r="AX195" s="13"/>
      <c r="AY195" s="13"/>
      <c r="AZ195" s="12"/>
      <c r="BA195" s="13"/>
      <c r="BB195" s="13"/>
      <c r="BC195" s="12"/>
      <c r="BD195" s="13"/>
      <c r="BE195" s="13"/>
      <c r="BF195" s="12"/>
      <c r="BG195" s="13"/>
      <c r="BH195" s="13"/>
      <c r="BI195" s="12"/>
      <c r="BJ195" s="13"/>
      <c r="BK195" s="13"/>
      <c r="BL195" s="12"/>
      <c r="BM195" s="13"/>
      <c r="BN195" s="13"/>
      <c r="BO195" s="13"/>
      <c r="BP195" s="13"/>
      <c r="BQ195" s="13"/>
      <c r="BR195" s="13"/>
      <c r="BS195" s="13"/>
      <c r="BT195" s="13"/>
      <c r="BU195" s="13"/>
      <c r="BV195" s="13"/>
      <c r="BW195" s="13"/>
      <c r="BX195" s="12"/>
      <c r="BY195" s="13"/>
      <c r="CA195" s="18"/>
      <c r="CD195" s="18"/>
      <c r="CE195" s="18"/>
      <c r="CG195" s="18"/>
      <c r="CH195" s="18"/>
      <c r="CI195" s="18"/>
      <c r="CJ195" s="18"/>
      <c r="CK195" s="18"/>
      <c r="CL195" s="18"/>
      <c r="CN195" s="18"/>
      <c r="CO195" s="18"/>
      <c r="CP195" s="18"/>
      <c r="CR195" s="12"/>
      <c r="CT195" s="18"/>
      <c r="CU195" s="18"/>
      <c r="CV195" s="18"/>
      <c r="CW195" s="18"/>
      <c r="CX195" s="18"/>
      <c r="CY195" s="18"/>
      <c r="CZ195" s="18"/>
      <c r="DA195" s="18"/>
      <c r="DB195" s="18"/>
      <c r="DC195" s="18"/>
      <c r="DD195" s="18"/>
      <c r="DF195" s="18"/>
      <c r="DG195" s="18"/>
      <c r="DH195" s="18"/>
      <c r="DJ195" s="18"/>
      <c r="DK195" s="12"/>
      <c r="DL195" s="12"/>
      <c r="DM195" s="18"/>
      <c r="DN195" s="12"/>
      <c r="DO195" s="12"/>
      <c r="DQ195" s="12"/>
      <c r="DS195" s="12"/>
      <c r="DT195" s="18"/>
      <c r="DU195" s="12"/>
      <c r="DV195" s="12"/>
      <c r="DX195" s="12"/>
      <c r="DY195" s="12"/>
      <c r="DZ195" s="12"/>
      <c r="EB195" s="12"/>
      <c r="EC195" s="18"/>
      <c r="ED195" s="21"/>
      <c r="EE195" s="21"/>
      <c r="EG195" s="12"/>
      <c r="ES195" s="18"/>
      <c r="EW195" s="18"/>
      <c r="EX195" s="18"/>
      <c r="EY195" s="18"/>
      <c r="EZ195" s="18"/>
      <c r="FA195" s="18"/>
      <c r="FB195" s="18"/>
      <c r="FC195" s="18"/>
      <c r="FD195" s="18"/>
      <c r="FE195" s="18"/>
      <c r="FF195" s="18"/>
      <c r="FG195" s="18"/>
      <c r="FH195" s="18"/>
      <c r="FI195" s="18"/>
      <c r="FJ195" s="18"/>
      <c r="FK195" s="18"/>
      <c r="FL195" s="18"/>
      <c r="FM195" s="18"/>
      <c r="FO195" s="18"/>
      <c r="FQ195" s="18"/>
      <c r="FR195" s="18"/>
      <c r="FS195" s="18"/>
      <c r="FU195" s="18"/>
      <c r="FV195" s="18"/>
      <c r="FW195" s="18"/>
      <c r="FX195" s="18"/>
      <c r="FY195" s="18"/>
      <c r="FZ195" s="18"/>
      <c r="GB195" s="18"/>
      <c r="GE195" s="18"/>
    </row>
    <row r="196" spans="1:187" ht="28.15" customHeight="1" thickBot="1" x14ac:dyDescent="0.55000000000000004">
      <c r="A196" s="151" t="s">
        <v>536</v>
      </c>
      <c r="B196" s="26"/>
      <c r="C196" s="26"/>
      <c r="D196" s="26"/>
      <c r="E196" s="26"/>
      <c r="F196" s="27"/>
      <c r="G196" s="27"/>
      <c r="H196" s="27"/>
      <c r="I196" s="27"/>
      <c r="J196" s="27"/>
      <c r="K196" s="27"/>
      <c r="L196" s="27"/>
      <c r="M196" s="27"/>
      <c r="N196" s="27"/>
      <c r="O196" s="27"/>
      <c r="P196" s="27"/>
      <c r="Q196" s="27"/>
      <c r="R196" s="27"/>
      <c r="S196" s="27"/>
      <c r="T196" s="27"/>
      <c r="U196" s="27"/>
      <c r="V196" s="27"/>
      <c r="W196" s="27"/>
      <c r="X196" s="27"/>
      <c r="Y196" s="27"/>
      <c r="Z196" s="26" t="s">
        <v>407</v>
      </c>
      <c r="AA196" s="27"/>
      <c r="AB196" s="27"/>
      <c r="AC196" s="27"/>
      <c r="AD196" s="27"/>
      <c r="AE196" s="27"/>
      <c r="AF196" s="27"/>
      <c r="AG196" s="27"/>
      <c r="AH196" s="27"/>
      <c r="AI196" s="27"/>
      <c r="AJ196" s="27"/>
      <c r="AK196" s="27"/>
      <c r="AL196" s="27"/>
      <c r="AM196" s="27"/>
      <c r="AN196" s="27"/>
      <c r="AO196" s="27"/>
      <c r="AP196" s="27"/>
      <c r="AQ196" s="27"/>
      <c r="AR196" s="27"/>
      <c r="AS196" s="13"/>
      <c r="AT196" s="12"/>
      <c r="AU196" s="13"/>
      <c r="AV196" s="13"/>
      <c r="AW196" s="12"/>
      <c r="AX196" s="13"/>
      <c r="AY196" s="13"/>
      <c r="AZ196" s="12"/>
      <c r="BA196" s="13"/>
      <c r="BB196" s="13"/>
      <c r="BC196" s="12"/>
      <c r="BD196" s="13"/>
      <c r="BE196" s="13"/>
      <c r="BF196" s="12"/>
      <c r="BG196" s="13"/>
      <c r="BH196" s="13"/>
      <c r="BI196" s="12"/>
      <c r="BJ196" s="13"/>
      <c r="BK196" s="13"/>
      <c r="BL196" s="12"/>
      <c r="BM196" s="13"/>
      <c r="BN196" s="13"/>
      <c r="BO196" s="13"/>
      <c r="BP196" s="13"/>
      <c r="BQ196" s="13"/>
      <c r="BR196" s="13"/>
      <c r="BS196" s="13"/>
      <c r="BT196" s="13"/>
      <c r="BU196" s="13"/>
      <c r="BV196" s="13"/>
      <c r="BW196" s="13"/>
      <c r="BX196" s="12"/>
      <c r="BY196" s="13"/>
      <c r="CA196" s="18"/>
      <c r="CD196" s="18"/>
      <c r="CE196" s="18"/>
      <c r="CG196" s="18"/>
      <c r="CH196" s="18"/>
      <c r="CI196" s="18"/>
      <c r="CJ196" s="18"/>
      <c r="CK196" s="18"/>
      <c r="CL196" s="18"/>
      <c r="CN196" s="18"/>
      <c r="CO196" s="18"/>
      <c r="CP196" s="18"/>
      <c r="CR196" s="12"/>
      <c r="CT196" s="18"/>
      <c r="CU196" s="18"/>
      <c r="CV196" s="18"/>
      <c r="CW196" s="18"/>
      <c r="CX196" s="18"/>
      <c r="CY196" s="18"/>
      <c r="CZ196" s="18"/>
      <c r="DA196" s="18"/>
      <c r="DB196" s="18"/>
      <c r="DC196" s="18"/>
      <c r="DD196" s="18"/>
      <c r="DF196" s="18"/>
      <c r="DG196" s="18"/>
      <c r="DH196" s="18"/>
      <c r="DJ196" s="18"/>
      <c r="DK196" s="12"/>
      <c r="DL196" s="12"/>
      <c r="DM196" s="18"/>
      <c r="DN196" s="12"/>
      <c r="DO196" s="12"/>
      <c r="DQ196" s="12"/>
      <c r="DS196" s="12"/>
      <c r="DT196" s="18"/>
      <c r="DU196" s="12"/>
      <c r="DV196" s="12"/>
      <c r="DX196" s="12"/>
      <c r="DY196" s="12"/>
      <c r="DZ196" s="12"/>
      <c r="EB196" s="12"/>
      <c r="EC196" s="18"/>
      <c r="ED196" s="21"/>
      <c r="EE196" s="21"/>
      <c r="EG196" s="12"/>
      <c r="ES196" s="18"/>
      <c r="EW196" s="18"/>
      <c r="EX196" s="18"/>
      <c r="EY196" s="18"/>
      <c r="EZ196" s="18"/>
      <c r="FA196" s="18"/>
      <c r="FB196" s="18"/>
      <c r="FC196" s="18"/>
      <c r="FD196" s="18"/>
      <c r="FE196" s="18"/>
      <c r="FF196" s="18"/>
      <c r="FG196" s="18"/>
      <c r="FH196" s="18"/>
      <c r="FI196" s="18"/>
      <c r="FJ196" s="18"/>
      <c r="FK196" s="18"/>
      <c r="FL196" s="18"/>
      <c r="FM196" s="18"/>
      <c r="FO196" s="18"/>
      <c r="FQ196" s="18"/>
      <c r="FR196" s="18"/>
      <c r="FS196" s="18"/>
      <c r="FU196" s="18"/>
      <c r="FV196" s="18"/>
      <c r="FW196" s="18"/>
      <c r="FX196" s="18"/>
      <c r="FY196" s="18"/>
      <c r="FZ196" s="18"/>
      <c r="GB196" s="18"/>
      <c r="GE196" s="18"/>
    </row>
    <row r="197" spans="1:187" s="46" customFormat="1" ht="31.9" customHeight="1" x14ac:dyDescent="0.35">
      <c r="A197" s="79"/>
      <c r="B197" s="1121" t="s">
        <v>537</v>
      </c>
      <c r="C197" s="1122"/>
      <c r="D197" s="1123"/>
      <c r="E197" s="1126" t="s">
        <v>538</v>
      </c>
      <c r="F197" s="1127"/>
      <c r="G197" s="1127"/>
      <c r="H197" s="1127"/>
      <c r="I197" s="1127"/>
      <c r="J197" s="1127"/>
      <c r="K197" s="1127"/>
      <c r="L197" s="1127"/>
      <c r="M197" s="1127"/>
      <c r="N197" s="1127"/>
      <c r="O197" s="1127"/>
      <c r="P197" s="1127"/>
      <c r="Q197" s="1127"/>
      <c r="R197" s="1127"/>
      <c r="S197" s="1127"/>
      <c r="T197" s="1127"/>
      <c r="U197" s="1127"/>
      <c r="V197" s="1127"/>
      <c r="W197" s="1127"/>
      <c r="X197" s="1127"/>
      <c r="Y197" s="1127"/>
      <c r="Z197" s="1127"/>
      <c r="AA197" s="1127"/>
      <c r="AB197" s="1127"/>
      <c r="AC197" s="1127"/>
      <c r="AD197" s="1127"/>
      <c r="AE197" s="1127"/>
      <c r="AF197" s="1127"/>
      <c r="AG197" s="1127"/>
      <c r="AH197" s="1127"/>
      <c r="AI197" s="1127"/>
      <c r="AJ197" s="1127"/>
      <c r="AK197" s="1127"/>
      <c r="AL197" s="1127"/>
      <c r="AM197" s="1127"/>
      <c r="AN197" s="1128"/>
      <c r="AO197" s="1143" t="s">
        <v>539</v>
      </c>
      <c r="AP197" s="1127"/>
      <c r="AQ197" s="1127"/>
      <c r="AR197" s="1127"/>
      <c r="AS197" s="1127"/>
      <c r="AT197" s="1127"/>
      <c r="AU197" s="1127"/>
      <c r="AV197" s="1127"/>
      <c r="AW197" s="1127"/>
      <c r="AX197" s="1127"/>
      <c r="AY197" s="1127"/>
      <c r="AZ197" s="1127"/>
      <c r="BA197" s="1127"/>
      <c r="BB197" s="1127"/>
      <c r="BC197" s="1127"/>
      <c r="BD197" s="1127"/>
      <c r="BE197" s="1127"/>
      <c r="BF197" s="1127"/>
      <c r="BG197" s="1127"/>
      <c r="BH197" s="1127"/>
      <c r="BI197" s="1127"/>
      <c r="BJ197" s="1127"/>
      <c r="BK197" s="1127"/>
      <c r="BL197" s="1127"/>
      <c r="BM197" s="1127"/>
      <c r="BN197" s="1127"/>
      <c r="BO197" s="1127"/>
      <c r="BP197" s="1127"/>
      <c r="BQ197" s="1127"/>
      <c r="BR197" s="1127"/>
      <c r="BS197" s="1127"/>
      <c r="BT197" s="1127"/>
      <c r="BU197" s="1127"/>
      <c r="BV197" s="1128"/>
      <c r="BW197" s="1143" t="s">
        <v>540</v>
      </c>
      <c r="BX197" s="1127"/>
      <c r="BY197" s="1127"/>
      <c r="BZ197" s="1127"/>
      <c r="CA197" s="1127"/>
      <c r="CB197" s="1127"/>
      <c r="CC197" s="1127"/>
      <c r="CD197" s="1127"/>
      <c r="CE197" s="1127"/>
      <c r="CF197" s="1127"/>
      <c r="CG197" s="1127"/>
      <c r="CH197" s="1127"/>
      <c r="CI197" s="1127"/>
      <c r="CJ197" s="1127"/>
      <c r="CK197" s="1127"/>
      <c r="CL197" s="1127"/>
      <c r="CM197" s="1127"/>
      <c r="CN197" s="1127"/>
      <c r="CO197" s="1127"/>
      <c r="CP197" s="1127"/>
      <c r="CQ197" s="1127"/>
      <c r="CR197" s="1127"/>
      <c r="CS197" s="1127"/>
      <c r="CT197" s="1127"/>
      <c r="CU197" s="1127"/>
      <c r="CV197" s="1127"/>
      <c r="CW197" s="1127"/>
      <c r="CX197" s="1127"/>
      <c r="CY197" s="1127"/>
      <c r="CZ197" s="1127"/>
      <c r="DA197" s="1127"/>
      <c r="DB197" s="1127"/>
      <c r="DC197" s="1144"/>
      <c r="DD197" s="1145"/>
      <c r="DE197" s="1146"/>
      <c r="DF197" s="1146"/>
      <c r="DG197" s="1146"/>
      <c r="DH197" s="1146"/>
      <c r="DI197" s="1146"/>
      <c r="DJ197" s="1146"/>
      <c r="DK197" s="1146"/>
      <c r="DL197" s="1146"/>
      <c r="DM197" s="1146"/>
      <c r="DN197" s="1146"/>
      <c r="DO197" s="1142"/>
      <c r="DP197" s="1142"/>
      <c r="DT197" s="710"/>
      <c r="EC197" s="710"/>
      <c r="ED197" s="711"/>
      <c r="EE197" s="711"/>
      <c r="ES197" s="710"/>
      <c r="ET197" s="490"/>
      <c r="EU197" s="490"/>
      <c r="EV197" s="490"/>
      <c r="EW197" s="710"/>
      <c r="EX197" s="710"/>
      <c r="EY197" s="710"/>
      <c r="EZ197" s="710"/>
      <c r="FA197" s="710"/>
      <c r="FB197" s="710"/>
      <c r="FC197" s="710"/>
      <c r="FD197" s="710"/>
      <c r="FE197" s="710"/>
      <c r="FF197" s="710"/>
      <c r="FG197" s="710"/>
      <c r="FH197" s="710"/>
      <c r="FI197" s="710"/>
      <c r="FJ197" s="710"/>
      <c r="FK197" s="710"/>
      <c r="FL197" s="710"/>
      <c r="FM197" s="710"/>
      <c r="FO197" s="710"/>
      <c r="FQ197" s="710"/>
      <c r="FR197" s="710"/>
      <c r="FS197" s="710"/>
      <c r="FU197" s="710"/>
      <c r="FV197" s="710"/>
      <c r="FW197" s="710"/>
      <c r="FX197" s="710"/>
      <c r="FY197" s="710"/>
      <c r="FZ197" s="710"/>
      <c r="GB197" s="710"/>
      <c r="GE197" s="710"/>
    </row>
    <row r="198" spans="1:187" s="46" customFormat="1" ht="84" customHeight="1" x14ac:dyDescent="0.35">
      <c r="A198" s="712" t="s">
        <v>65</v>
      </c>
      <c r="B198" s="713" t="s">
        <v>456</v>
      </c>
      <c r="C198" s="714" t="s">
        <v>457</v>
      </c>
      <c r="D198" s="715" t="s">
        <v>541</v>
      </c>
      <c r="E198" s="716" t="s">
        <v>542</v>
      </c>
      <c r="F198" s="717" t="s">
        <v>543</v>
      </c>
      <c r="G198" s="717" t="s">
        <v>544</v>
      </c>
      <c r="H198" s="718" t="s">
        <v>545</v>
      </c>
      <c r="I198" s="717" t="s">
        <v>546</v>
      </c>
      <c r="J198" s="717" t="s">
        <v>547</v>
      </c>
      <c r="K198" s="718" t="s">
        <v>548</v>
      </c>
      <c r="L198" s="717" t="s">
        <v>549</v>
      </c>
      <c r="M198" s="717" t="s">
        <v>550</v>
      </c>
      <c r="N198" s="718" t="s">
        <v>551</v>
      </c>
      <c r="O198" s="717" t="s">
        <v>552</v>
      </c>
      <c r="P198" s="717" t="s">
        <v>553</v>
      </c>
      <c r="Q198" s="718" t="s">
        <v>554</v>
      </c>
      <c r="R198" s="717" t="s">
        <v>555</v>
      </c>
      <c r="S198" s="717" t="s">
        <v>556</v>
      </c>
      <c r="T198" s="718" t="s">
        <v>557</v>
      </c>
      <c r="U198" s="717" t="s">
        <v>558</v>
      </c>
      <c r="V198" s="717" t="s">
        <v>559</v>
      </c>
      <c r="W198" s="718" t="s">
        <v>560</v>
      </c>
      <c r="X198" s="717" t="s">
        <v>561</v>
      </c>
      <c r="Y198" s="717" t="s">
        <v>562</v>
      </c>
      <c r="Z198" s="718" t="s">
        <v>563</v>
      </c>
      <c r="AA198" s="717" t="s">
        <v>564</v>
      </c>
      <c r="AB198" s="717" t="s">
        <v>565</v>
      </c>
      <c r="AC198" s="718" t="s">
        <v>566</v>
      </c>
      <c r="AD198" s="717" t="s">
        <v>567</v>
      </c>
      <c r="AE198" s="719" t="s">
        <v>568</v>
      </c>
      <c r="AF198" s="718" t="s">
        <v>569</v>
      </c>
      <c r="AG198" s="717" t="s">
        <v>570</v>
      </c>
      <c r="AH198" s="719" t="s">
        <v>571</v>
      </c>
      <c r="AI198" s="718" t="s">
        <v>572</v>
      </c>
      <c r="AJ198" s="717" t="s">
        <v>573</v>
      </c>
      <c r="AK198" s="719" t="s">
        <v>574</v>
      </c>
      <c r="AL198" s="718" t="s">
        <v>575</v>
      </c>
      <c r="AM198" s="717" t="s">
        <v>576</v>
      </c>
      <c r="AN198" s="719" t="s">
        <v>577</v>
      </c>
      <c r="AO198" s="720" t="s">
        <v>578</v>
      </c>
      <c r="AP198" s="721" t="s">
        <v>579</v>
      </c>
      <c r="AQ198" s="722" t="s">
        <v>580</v>
      </c>
      <c r="AR198" s="723" t="s">
        <v>581</v>
      </c>
      <c r="AS198" s="721" t="s">
        <v>582</v>
      </c>
      <c r="AT198" s="723" t="s">
        <v>583</v>
      </c>
      <c r="AU198" s="721" t="s">
        <v>584</v>
      </c>
      <c r="AV198" s="723" t="s">
        <v>585</v>
      </c>
      <c r="AW198" s="721" t="s">
        <v>586</v>
      </c>
      <c r="AX198" s="722" t="s">
        <v>587</v>
      </c>
      <c r="AY198" s="723" t="s">
        <v>588</v>
      </c>
      <c r="AZ198" s="721" t="s">
        <v>589</v>
      </c>
      <c r="BA198" s="722" t="s">
        <v>590</v>
      </c>
      <c r="BB198" s="722" t="s">
        <v>591</v>
      </c>
      <c r="BC198" s="723" t="s">
        <v>592</v>
      </c>
      <c r="BD198" s="721" t="s">
        <v>593</v>
      </c>
      <c r="BE198" s="723" t="s">
        <v>594</v>
      </c>
      <c r="BF198" s="721" t="s">
        <v>595</v>
      </c>
      <c r="BG198" s="722" t="s">
        <v>596</v>
      </c>
      <c r="BH198" s="722" t="s">
        <v>597</v>
      </c>
      <c r="BI198" s="723" t="s">
        <v>598</v>
      </c>
      <c r="BJ198" s="721" t="s">
        <v>599</v>
      </c>
      <c r="BK198" s="723" t="s">
        <v>600</v>
      </c>
      <c r="BL198" s="721" t="s">
        <v>601</v>
      </c>
      <c r="BM198" s="723" t="s">
        <v>602</v>
      </c>
      <c r="BN198" s="721" t="s">
        <v>603</v>
      </c>
      <c r="BO198" s="722" t="s">
        <v>604</v>
      </c>
      <c r="BP198" s="723" t="s">
        <v>605</v>
      </c>
      <c r="BQ198" s="721" t="s">
        <v>606</v>
      </c>
      <c r="BR198" s="722" t="s">
        <v>607</v>
      </c>
      <c r="BS198" s="722" t="s">
        <v>608</v>
      </c>
      <c r="BT198" s="723" t="s">
        <v>609</v>
      </c>
      <c r="BU198" s="721" t="s">
        <v>610</v>
      </c>
      <c r="BV198" s="724" t="s">
        <v>611</v>
      </c>
      <c r="BW198" s="720" t="s">
        <v>578</v>
      </c>
      <c r="BX198" s="721" t="s">
        <v>579</v>
      </c>
      <c r="BY198" s="722" t="s">
        <v>580</v>
      </c>
      <c r="BZ198" s="723" t="s">
        <v>581</v>
      </c>
      <c r="CA198" s="721" t="s">
        <v>582</v>
      </c>
      <c r="CB198" s="722" t="s">
        <v>612</v>
      </c>
      <c r="CC198" s="723" t="s">
        <v>583</v>
      </c>
      <c r="CD198" s="721" t="s">
        <v>584</v>
      </c>
      <c r="CE198" s="723" t="s">
        <v>585</v>
      </c>
      <c r="CF198" s="721" t="s">
        <v>586</v>
      </c>
      <c r="CG198" s="723" t="s">
        <v>588</v>
      </c>
      <c r="CH198" s="721" t="s">
        <v>589</v>
      </c>
      <c r="CI198" s="722" t="s">
        <v>613</v>
      </c>
      <c r="CJ198" s="723" t="s">
        <v>592</v>
      </c>
      <c r="CK198" s="721" t="s">
        <v>593</v>
      </c>
      <c r="CL198" s="722" t="s">
        <v>614</v>
      </c>
      <c r="CM198" s="722" t="s">
        <v>615</v>
      </c>
      <c r="CN198" s="723" t="s">
        <v>594</v>
      </c>
      <c r="CO198" s="721" t="s">
        <v>595</v>
      </c>
      <c r="CP198" s="723" t="s">
        <v>598</v>
      </c>
      <c r="CQ198" s="721" t="s">
        <v>599</v>
      </c>
      <c r="CR198" s="722" t="s">
        <v>616</v>
      </c>
      <c r="CS198" s="723" t="s">
        <v>600</v>
      </c>
      <c r="CT198" s="721" t="s">
        <v>601</v>
      </c>
      <c r="CU198" s="723" t="s">
        <v>602</v>
      </c>
      <c r="CV198" s="721" t="s">
        <v>603</v>
      </c>
      <c r="CW198" s="723" t="s">
        <v>605</v>
      </c>
      <c r="CX198" s="721" t="s">
        <v>606</v>
      </c>
      <c r="CY198" s="722" t="s">
        <v>607</v>
      </c>
      <c r="CZ198" s="723" t="s">
        <v>609</v>
      </c>
      <c r="DA198" s="721" t="s">
        <v>610</v>
      </c>
      <c r="DB198" s="722" t="s">
        <v>617</v>
      </c>
      <c r="DC198" s="725" t="s">
        <v>611</v>
      </c>
      <c r="DD198" s="726"/>
      <c r="DE198" s="503"/>
      <c r="DF198" s="503"/>
      <c r="DG198" s="503"/>
      <c r="DH198" s="503"/>
      <c r="DI198" s="503"/>
      <c r="DJ198" s="503"/>
      <c r="DK198" s="503"/>
      <c r="DL198" s="503"/>
      <c r="DM198" s="503"/>
      <c r="DN198" s="503"/>
      <c r="DO198" s="709"/>
      <c r="DP198" s="709"/>
      <c r="DT198" s="710"/>
      <c r="EC198" s="710"/>
      <c r="ED198" s="711"/>
      <c r="EE198" s="711"/>
      <c r="ES198" s="710"/>
      <c r="ET198" s="490"/>
      <c r="EU198" s="490"/>
      <c r="EV198" s="490"/>
      <c r="EW198" s="710"/>
      <c r="EX198" s="710"/>
      <c r="EY198" s="710"/>
      <c r="EZ198" s="710"/>
      <c r="FA198" s="710"/>
      <c r="FB198" s="710"/>
      <c r="FC198" s="710"/>
      <c r="FD198" s="710"/>
      <c r="FE198" s="710"/>
      <c r="FF198" s="710"/>
      <c r="FG198" s="710"/>
      <c r="FH198" s="710"/>
      <c r="FI198" s="710"/>
      <c r="FJ198" s="710"/>
      <c r="FK198" s="710"/>
      <c r="FL198" s="710"/>
      <c r="FM198" s="710"/>
      <c r="FO198" s="710"/>
      <c r="FQ198" s="710"/>
      <c r="FR198" s="710"/>
      <c r="FS198" s="710"/>
      <c r="FU198" s="710"/>
      <c r="FV198" s="710"/>
      <c r="FW198" s="710"/>
      <c r="FX198" s="710"/>
      <c r="FY198" s="710"/>
      <c r="FZ198" s="710"/>
      <c r="GB198" s="710"/>
      <c r="GE198" s="710"/>
    </row>
    <row r="199" spans="1:187" s="46" customFormat="1" ht="25.15" customHeight="1" x14ac:dyDescent="0.35">
      <c r="A199" s="727" t="s">
        <v>88</v>
      </c>
      <c r="B199" s="190" t="str">
        <f t="shared" ref="B199:C202" si="9">IF(AND(F199="",I199="",L199="",O199="",R199="",AA199="",AD199="",AG199=""),"",(((IF(F199="",0,F199)*$C$207)/10^9)+((IF(I199="",0,I199)*$C$208)/10^9)+((IF(L199="",0,L199)*$C$209)/10^9)+((IF(O199="",0,O199)*$C$210)/10^9)+((IF(R199="",0,R199)*$C$211)/10^9)+((IF(AA199="",0,AA199)*$F$212)/10^9)+((IF(AD199="",0,AD199)*$C$213)/10^9)+((IF(AG199="",0,AG199)*$C$214)/10^9)))</f>
        <v/>
      </c>
      <c r="C199" s="191" t="str">
        <f t="shared" si="9"/>
        <v/>
      </c>
      <c r="D199" s="192" t="str">
        <f>IF(AND(B199="",C199=""),"",IF(B199="",C199,IF(C199="",B199,B199+C199)))</f>
        <v/>
      </c>
      <c r="E199" s="203" t="str">
        <f>IF(AND(F199="",G199=""),"", IF((F199=""), G199,IF((G199=""),F199,F199+G199)))</f>
        <v/>
      </c>
      <c r="F199" s="206" t="str">
        <f>IF(AND(AO199="",BB199="",BH199="",BS199=""),"",F223)</f>
        <v/>
      </c>
      <c r="G199" s="204" t="str">
        <f>IF((BW199=""),"",(1-0.1)*(BX199))</f>
        <v/>
      </c>
      <c r="H199" s="205" t="str">
        <f>IF(AND(I199="",J199=""),"",IF((I199=""),J199, IF((J199=""), I199, I199+J199)))</f>
        <v/>
      </c>
      <c r="I199" s="204" t="str">
        <f>IF((AR199=""),"",(1-0.1)*(AS199))</f>
        <v/>
      </c>
      <c r="J199" s="728" t="str">
        <f>IF(AND(BZ199="", CM199=""), "", J223)</f>
        <v/>
      </c>
      <c r="K199" s="729" t="str">
        <f>IF(AND(L199="", M199=""),"",IF((L199=""),M199,IF((M199=""),L199,L199+M199)))</f>
        <v/>
      </c>
      <c r="L199" s="730" t="str">
        <f>IF(AND(AT199="", AQ199="", AX199="", BA199="", BG199="", BO199="", BR199=""), "", L223)</f>
        <v/>
      </c>
      <c r="M199" s="728" t="str">
        <f>IF(AND(CC199="",BY199="",CB199="",CI199="",CL199="",CR199="",CY199="",DB199=""),"",M223)</f>
        <v/>
      </c>
      <c r="N199" s="729" t="str">
        <f>IF(AND(AV199="",CE199=""),"",(1-0.1)*(IF(AW199="",0,AW199)+IF(CF199="",0,CF199)))</f>
        <v/>
      </c>
      <c r="O199" s="730" t="str">
        <f>IF((AV199=""),"",(1-0.1)*(AW199))</f>
        <v/>
      </c>
      <c r="P199" s="728" t="str">
        <f>IF((CE199=""),"",(1-0.1)*(CF199))</f>
        <v/>
      </c>
      <c r="Q199" s="729" t="str">
        <f>IF(AND(AY199="",CG199=""),"",(1-0.1)*(IF(AZ199="",0,AZ199)+IF(CH199="",0,CH199)))</f>
        <v/>
      </c>
      <c r="R199" s="730" t="str">
        <f>IF((AY199=""),"",(1-0.1)*(AZ199))</f>
        <v/>
      </c>
      <c r="S199" s="728" t="str">
        <f>IF((CG199=""),"",(1-0.1)*(CH199))</f>
        <v/>
      </c>
      <c r="T199" s="729" t="str">
        <f>IF(AND(BC199="",CJ199=""),"",(1-0.1)*(IF(BD199="",0,BD199)+IF(CK199="",0,CK199)))</f>
        <v/>
      </c>
      <c r="U199" s="730" t="str">
        <f>IF((BC199=""),"",(1-0.1)*(BD199))</f>
        <v/>
      </c>
      <c r="V199" s="730" t="str">
        <f>IF((CJ199=""),"",(1-0.1)*(CK199))</f>
        <v/>
      </c>
      <c r="W199" s="729" t="str">
        <f>IF(AND(BE199="",CN199=""),"",(1-0.1)*(IF(BF199="",0,BF199)+IF(CO199="",0,CO199)))</f>
        <v/>
      </c>
      <c r="X199" s="730" t="str">
        <f>IF((BE199=""),"",(1-0.1)*(BF199))</f>
        <v/>
      </c>
      <c r="Y199" s="728" t="str">
        <f>IF((CN199=""),"",(1-0.1)*(CO199))</f>
        <v/>
      </c>
      <c r="Z199" s="729" t="str">
        <f>IF(AND(BI199="",CP199=""),"",(1-0.1)*(IF(BJ199="",0,BJ199)+IF(CQ199="",0,CQ199)))</f>
        <v/>
      </c>
      <c r="AA199" s="728" t="str">
        <f>IF((BI199=""),"",(1-0.1)*(BJ199))</f>
        <v/>
      </c>
      <c r="AB199" s="730" t="str">
        <f>IF((CP199=""),"",(1-0.1)*(CQ199))</f>
        <v/>
      </c>
      <c r="AC199" s="729" t="str">
        <f>IF(AND(BK199="",CS199=""),"",(1-0.1)*(IF(BL199="",0,BL199)+IF(CT199="",0,CT199)))</f>
        <v/>
      </c>
      <c r="AD199" s="730" t="str">
        <f>IF((BK199=""),"",(1-0.1)*(BL199))</f>
        <v/>
      </c>
      <c r="AE199" s="731" t="str">
        <f>IF((CS199=""),"",(1-0.1)*(CT199))</f>
        <v/>
      </c>
      <c r="AF199" s="729" t="str">
        <f>IF(AND(BM199="",CU199=""),"",(1-0.1)*(IF(BN199="",0,BN199)+IF(CV199="",0,CV199)))</f>
        <v/>
      </c>
      <c r="AG199" s="730" t="str">
        <f>IF((BM199=""),"",(1-0.1)*(BN199))</f>
        <v/>
      </c>
      <c r="AH199" s="731" t="str">
        <f>IF((CU199=""),"",(1-0.1)*(CV199))</f>
        <v/>
      </c>
      <c r="AI199" s="729" t="str">
        <f>IF(AND(BP199="",CW199=""),"",(1-0.1)*(IF(BQ199="",0,BQ199)+IF(CX199="",0,CX199)))</f>
        <v/>
      </c>
      <c r="AJ199" s="730" t="str">
        <f>IF((BP199=""),"",(1-0.1)*(BQ199))</f>
        <v/>
      </c>
      <c r="AK199" s="731" t="str">
        <f>IF((CW199=""),"",(1-0.1)*(CX199))</f>
        <v/>
      </c>
      <c r="AL199" s="729" t="str">
        <f>IF(AND(BT199="",CZ199=""),"",(1-0.1)*(IF(BU199="",0,BU199)+IF(DA199="",0,DA199)))</f>
        <v/>
      </c>
      <c r="AM199" s="730" t="str">
        <f>IF((BT199=""),"",(1-0.1)*(BU199))</f>
        <v/>
      </c>
      <c r="AN199" s="731" t="str">
        <f>IF((CZ199=""),"",(1-0.1)*(DA199))</f>
        <v/>
      </c>
      <c r="AO199" s="732" t="str">
        <f>IF(ISBLANK('GHG Usage'!D9),"",'GHG Usage'!D9)</f>
        <v/>
      </c>
      <c r="AP199" s="733" t="str">
        <f>IF(AO199="", "", AO199*0.4*(1-IF(B191="",0,B191)*0.9))</f>
        <v/>
      </c>
      <c r="AQ199" s="734" t="str">
        <f>IF(AO199="","",0.4*AO199*(1-IF(B191="",0,B191)*0.9))</f>
        <v/>
      </c>
      <c r="AR199" s="735" t="str">
        <f>IF(ISBLANK('GHG Usage'!E9), "",'GHG Usage'!E9)</f>
        <v/>
      </c>
      <c r="AS199" s="733" t="str">
        <f>IF(AR199="","",AR199*0*(1-IF(C191="",0,C191)*0.9))</f>
        <v/>
      </c>
      <c r="AT199" s="736" t="str">
        <f>IF(ISBLANK('GHG Usage'!F9),"",'GHG Usage'!F9)</f>
        <v/>
      </c>
      <c r="AU199" s="737" t="str">
        <f>IF(AT199="","",AT199*0.7*(1-IF(D191="",0,D191)*0.9))</f>
        <v/>
      </c>
      <c r="AV199" s="736" t="str">
        <f>IF(ISBLANK('GHG Usage'!G9),"",'GHG Usage'!G9)</f>
        <v/>
      </c>
      <c r="AW199" s="737" t="str">
        <f>IF(AV199="","",AV199*0.4*(1-IF(E191="",0,E191)*0.9))</f>
        <v/>
      </c>
      <c r="AX199" s="738" t="str">
        <f>IF(AV199="","",0.07*AV199*(1-IF(E191="",0,E191)*0.9))</f>
        <v/>
      </c>
      <c r="AY199" s="736" t="str">
        <f>IF(ISBLANK('GHG Usage'!H9),"",'GHG Usage'!H9)</f>
        <v/>
      </c>
      <c r="AZ199" s="737" t="str">
        <f>IF(AY199="","",AY199*0.2*(1-IF(F191="",0,F191)*0.9))</f>
        <v/>
      </c>
      <c r="BA199" s="738" t="str">
        <f>IF(AY199="","",0.2*AY199*(1-IF(F191="",0,F191)*0.9))</f>
        <v/>
      </c>
      <c r="BB199" s="738" t="str">
        <f>IF(AY199="","",0.2*AY199*(1-IF(F191="",0,F191)*0.9))</f>
        <v/>
      </c>
      <c r="BC199" s="735" t="str">
        <f>IF(ISBLANK('GHG Usage'!I9),"",'GHG Usage'!I9)</f>
        <v/>
      </c>
      <c r="BD199" s="739" t="str">
        <f>IF(BC199="","",BC199*0*(1-IF(G191="",0,G191)*0))</f>
        <v/>
      </c>
      <c r="BE199" s="736" t="str">
        <f>IF(ISBLANK('GHG Usage'!J9),"",'GHG Usage'!J9)</f>
        <v/>
      </c>
      <c r="BF199" s="737" t="str">
        <f>IF(BE199="","",BE199*0.1*(1-IF(H191="",0,H191)*0))</f>
        <v/>
      </c>
      <c r="BG199" s="738" t="str">
        <f>IF(BE199="","",0.3*BE199*(1-IF(H191="",0,H191)*0.9))</f>
        <v/>
      </c>
      <c r="BH199" s="738" t="str">
        <f>IF(BE199="","",0.2*BE199*(1-IF(H191="",0,H191)*0.9))</f>
        <v/>
      </c>
      <c r="BI199" s="735" t="str">
        <f>IF(ISBLANK('GHG Usage'!K9),"",'GHG Usage'!K9)</f>
        <v/>
      </c>
      <c r="BJ199" s="740" t="str">
        <f>IF(BI199="","",IF('Emission Reduction Strategy'!D31=TRUE,(BI199)*0*(1-IF('Facility&amp;Emissions Info'!I191="",0,'Facility&amp;Emissions Info'!I191)*0.95),(BI199)*(0.2)*(1-IF('Facility&amp;Emissions Info'!I191="",0,'Facility&amp;Emissions Info'!I191)*0.95)))</f>
        <v/>
      </c>
      <c r="BK199" s="736" t="str">
        <f>IF(ISBLANK('GHG Usage'!L9), "", 'GHG Usage'!L9)</f>
        <v/>
      </c>
      <c r="BL199" s="737" t="str">
        <f>IF(BK199="","",BK199*0.2*(1-IF(J191="",0,J191)*0.9))</f>
        <v/>
      </c>
      <c r="BM199" s="736" t="str">
        <f>IF(ISBLANK('GHG Usage'!M9), "",'GHG Usage'!M9)</f>
        <v/>
      </c>
      <c r="BN199" s="737" t="str">
        <f>IF(BM199="","",BM199*0.06*(1-IF(K191="",0,K191)*0))</f>
        <v/>
      </c>
      <c r="BO199" s="738" t="str">
        <f>IF(BM199="","",0.08*BM199*(1-IF(K191="",0,K191)*0.9))</f>
        <v/>
      </c>
      <c r="BP199" s="736" t="str">
        <f>IF(ISBLANK('GHG Usage'!N9), "", 'GHG Usage'!N9)</f>
        <v/>
      </c>
      <c r="BQ199" s="737" t="str">
        <f>IF(BP199="","",BP199*0.2*(1-IF(L191="",0,L191)*0))</f>
        <v/>
      </c>
      <c r="BR199" s="738" t="str">
        <f>IF(BP199="","",0.2*BP199*(1-IF(L191="",0,L191)*0.9))</f>
        <v/>
      </c>
      <c r="BS199" s="738" t="str">
        <f>IF(BP199="","",0.2*BP199*(1-IF(L191="",0,L191)*0.9))</f>
        <v/>
      </c>
      <c r="BT199" s="736" t="str">
        <f>IF(ISBLANK('GHG Usage'!O9),"",'GHG Usage'!O9)</f>
        <v/>
      </c>
      <c r="BU199" s="737" t="str">
        <f>IF(BT199="","",BT199*0*(1-IF(M191="",0,M191)*0))</f>
        <v/>
      </c>
      <c r="BV199" s="741"/>
      <c r="BW199" s="732" t="str">
        <f>IF(ISBLANK('GHG Usage'!D16), "", 'GHG Usage'!D16)</f>
        <v/>
      </c>
      <c r="BX199" s="739" t="str">
        <f>IF(BW199="","",BW199*0.6*(1-IF(N191="",0,N191)*0.9))</f>
        <v/>
      </c>
      <c r="BY199" s="742" t="str">
        <f>IF(BW199="","",0.1*BW199*(1-IF(N191="",0,N191)*0.9))</f>
        <v/>
      </c>
      <c r="BZ199" s="735" t="str">
        <f>IF(ISBLANK('GHG Usage'!E16),"",'GHG Usage'!E16)</f>
        <v/>
      </c>
      <c r="CA199" s="739" t="str">
        <f>IF(BZ199="","",BZ199*0.4*(1-IF(O191="",0,O191)*0.9))</f>
        <v/>
      </c>
      <c r="CB199" s="742" t="str">
        <f>IF(BZ199="","",0.1*BZ199*(1-IF(O191="",0,O191)*0.9))</f>
        <v/>
      </c>
      <c r="CC199" s="735" t="str">
        <f>IF(ISBLANK('GHG Usage'!F16),"",'GHG Usage'!F16)</f>
        <v/>
      </c>
      <c r="CD199" s="739" t="str">
        <f>IF(CC199="","",CC199*0.9*(1-IF(P191="",0,P191)*0.9))</f>
        <v/>
      </c>
      <c r="CE199" s="735" t="str">
        <f>IF(ISBLANK('GHG Usage'!G16),"",'GHG Usage'!G16)</f>
        <v/>
      </c>
      <c r="CF199" s="739" t="str">
        <f>IF(CE199="","",CE199*0*(1-IF(Q191="",0,Q187)*0.9))</f>
        <v/>
      </c>
      <c r="CG199" s="735" t="str">
        <f>IF(ISBLANK('GHG Usage'!H16),"",'GHG Usage'!H16)</f>
        <v/>
      </c>
      <c r="CH199" s="739" t="str">
        <f>IF(CG199="","",CG199*0.1*(1-IF(R191="",0,R191)*0.9))</f>
        <v/>
      </c>
      <c r="CI199" s="742" t="str">
        <f>IF(CG199="","",0.1*CG199*(1-IF(R191="",0,R191)*0.9))</f>
        <v/>
      </c>
      <c r="CJ199" s="736" t="str">
        <f>IF(ISBLANK('GHG Usage'!I16),"",'GHG Usage'!I16)</f>
        <v/>
      </c>
      <c r="CK199" s="743" t="str">
        <f>IF(CJ199="","",CJ199*0.1*(1-IF(S191="",0,S191)*0))</f>
        <v/>
      </c>
      <c r="CL199" s="744" t="str">
        <f>IF(CJ199="","",0.1*CJ199*(1-IF(S191="",0,S191)*0.9))</f>
        <v/>
      </c>
      <c r="CM199" s="744" t="str">
        <f>IF(CJ199="","",0.04*CJ199*(1-IF(S191="",0,S191)*0.9))</f>
        <v/>
      </c>
      <c r="CN199" s="735" t="str">
        <f>IF(ISBLANK('GHG Usage'!J16),"",'GHG Usage'!J16)</f>
        <v/>
      </c>
      <c r="CO199" s="739" t="str">
        <f>IF(CN199="","",CN199*0*(1-IF(T191="",0,T191)*0))</f>
        <v/>
      </c>
      <c r="CP199" s="736" t="str">
        <f>IF(ISBLANK('GHG Usage'!K16),"",'GHG Usage'!K16)</f>
        <v/>
      </c>
      <c r="CQ199" s="745" t="str">
        <f>IF(CP199="","",IF('Emission Reduction Strategy'!L31=TRUE,(CP199)*(0.02)*(1-IF('Facility&amp;Emissions Info'!U191="",0,'Facility&amp;Emissions Info'!U191)*0.95),(CP199)*(0.2)*(1-IF(U191="",0,U191)*0.95)))</f>
        <v/>
      </c>
      <c r="CR199" s="746" t="str">
        <f>IF(CP199="","",IF('Emission Reduction Strategy'!L31=TRUE,(0.02)*(CP199)*(1-IF('Facility&amp;Emissions Info'!U191="",0,'Facility&amp;Emissions Info'!U191)*0.9),(0.1)*(CP199)*(1-IF('Facility&amp;Emissions Info'!U191="",0,'Facility&amp;Emissions Info'!U191)*0.9)))</f>
        <v/>
      </c>
      <c r="CS199" s="747" t="str">
        <f>IF(ISBLANK('GHG Usage'!L16),"",'GHG Usage'!L16)</f>
        <v/>
      </c>
      <c r="CT199" s="739" t="str">
        <f>IF(CS199="","",CS199*0*(1-IF(V191="",0,V191)*0.9))</f>
        <v/>
      </c>
      <c r="CU199" s="736" t="str">
        <f>IF(ISBLANK('GHG Usage'!M16),"",'GHG Usage'!M16)</f>
        <v/>
      </c>
      <c r="CV199" s="737" t="str">
        <f>IF(CU199="","",CU199*0*(1-IF(W191="",0,W191)*0))</f>
        <v/>
      </c>
      <c r="CW199" s="736" t="str">
        <f>IF(ISBLANK('GHG Usage'!N16),"",'GHG Usage'!N16)</f>
        <v/>
      </c>
      <c r="CX199" s="737" t="str">
        <f>IF(CW199="","",CW199*0.1*(1-IF(X191="",0,X191)*0))</f>
        <v/>
      </c>
      <c r="CY199" s="738" t="str">
        <f>IF(CW199="","",0.1*CW199*(1-IF(X191="",0,X191)*0.9))</f>
        <v/>
      </c>
      <c r="CZ199" s="736" t="str">
        <f>IF(ISBLANK('GHG Usage'!O16),"",'GHG Usage'!O16)</f>
        <v/>
      </c>
      <c r="DA199" s="737" t="str">
        <f>IF(CZ199="","",CZ199*0*(1-IF(Y191="",0,Y191)*0))</f>
        <v/>
      </c>
      <c r="DB199" s="738" t="str">
        <f>IF(CZ199="","",0.02*CZ199*(1-IF(Y191="",0,Y191)*0.9))</f>
        <v/>
      </c>
      <c r="DC199" s="748"/>
      <c r="DD199" s="749"/>
      <c r="DE199" s="265"/>
      <c r="DF199" s="265"/>
      <c r="DG199" s="265"/>
      <c r="DH199" s="265"/>
      <c r="DI199" s="265"/>
      <c r="DJ199" s="265"/>
      <c r="DK199" s="265"/>
      <c r="DL199" s="265"/>
      <c r="DM199" s="265"/>
      <c r="DN199" s="265"/>
      <c r="DO199" s="710"/>
      <c r="DP199" s="710"/>
      <c r="DT199" s="710"/>
      <c r="EC199" s="710"/>
      <c r="ED199" s="711"/>
      <c r="EE199" s="711"/>
      <c r="ES199" s="710"/>
      <c r="ET199" s="490"/>
      <c r="EU199" s="490"/>
      <c r="EV199" s="490"/>
      <c r="EW199" s="710"/>
      <c r="EX199" s="710"/>
      <c r="EY199" s="710"/>
      <c r="EZ199" s="710"/>
      <c r="FA199" s="710"/>
      <c r="FB199" s="710"/>
      <c r="FC199" s="710"/>
      <c r="FD199" s="710"/>
      <c r="FE199" s="710"/>
      <c r="FF199" s="710"/>
      <c r="FG199" s="710"/>
      <c r="FH199" s="710"/>
      <c r="FI199" s="710"/>
      <c r="FJ199" s="710"/>
      <c r="FK199" s="710"/>
      <c r="FL199" s="710"/>
      <c r="FM199" s="710"/>
      <c r="FO199" s="710"/>
      <c r="FQ199" s="710"/>
      <c r="FR199" s="710"/>
      <c r="FS199" s="710"/>
      <c r="FU199" s="710"/>
      <c r="FV199" s="710"/>
      <c r="FW199" s="710"/>
      <c r="FX199" s="710"/>
      <c r="FY199" s="710"/>
      <c r="FZ199" s="710"/>
      <c r="GB199" s="710"/>
      <c r="GE199" s="710"/>
    </row>
    <row r="200" spans="1:187" s="46" customFormat="1" ht="25.15" customHeight="1" x14ac:dyDescent="0.35">
      <c r="A200" s="727" t="s">
        <v>89</v>
      </c>
      <c r="B200" s="190" t="str">
        <f t="shared" si="9"/>
        <v/>
      </c>
      <c r="C200" s="191" t="str">
        <f t="shared" si="9"/>
        <v/>
      </c>
      <c r="D200" s="192" t="str">
        <f>IF(AND(B200="",C200=""),"",IF(B200="",C200,IF(C200="",B200,B200+C200)))</f>
        <v/>
      </c>
      <c r="E200" s="203" t="str">
        <f>IF(AND(F200="",G200=""),"", IF((F200=""), G200,IF((G200=""),F200,F200+G200)))</f>
        <v/>
      </c>
      <c r="F200" s="206" t="str">
        <f>IF(AND(AO200="",BB200="",BH200="",BS200=""),"",F224)</f>
        <v/>
      </c>
      <c r="G200" s="204" t="str">
        <f>IF((BW200=""),"",(1-0.1)*(BX200))</f>
        <v/>
      </c>
      <c r="H200" s="205" t="str">
        <f>IF(AND(I200="",J200=""),"",IF((I200=""),J200, IF((J200=""), I200, I200+J200)))</f>
        <v/>
      </c>
      <c r="I200" s="204" t="str">
        <f>IF((AR200=""),"",(1-0.1)*(AS200))</f>
        <v/>
      </c>
      <c r="J200" s="728" t="str">
        <f>IF(AND(BZ200="", CM200=""), "", J224)</f>
        <v/>
      </c>
      <c r="K200" s="729" t="str">
        <f>IF(AND(L200="", M200=""),"",IF((L200=""),M200,IF((M200=""),L200,L200+M200)))</f>
        <v/>
      </c>
      <c r="L200" s="730" t="str">
        <f>IF(AND(AT200="", AQ200="", AX200="", BA200="", BG200="", BO200="", BR200=""), "", L224)</f>
        <v/>
      </c>
      <c r="M200" s="728" t="str">
        <f>IF(AND(CC200="",BY200="",CB200="",CI200="",CL200="",CR200="",CY200="",DB200=""),"",M224)</f>
        <v/>
      </c>
      <c r="N200" s="729" t="str">
        <f>IF(AND(AV200="",CE200=""),"",(1-0.1)*(IF(AW200="",0,AW200)+IF(CF200="",0,CF200)))</f>
        <v/>
      </c>
      <c r="O200" s="730" t="str">
        <f>IF((AV200=""),"",(1-0.1)*(AW200))</f>
        <v/>
      </c>
      <c r="P200" s="728" t="str">
        <f>IF((CE200=""),"",(1-0.1)*(CF200))</f>
        <v/>
      </c>
      <c r="Q200" s="729" t="str">
        <f>IF(AND(AY200="",CG200=""),"",(1-0.1)*(IF(AZ200="",0,AZ200)+IF(CH200="",0,CH200)))</f>
        <v/>
      </c>
      <c r="R200" s="730" t="str">
        <f>IF((AY200=""),"",(1-0.1)*(AZ200))</f>
        <v/>
      </c>
      <c r="S200" s="728" t="str">
        <f>IF((CG200=""),"",(1-0.1)*(CH200))</f>
        <v/>
      </c>
      <c r="T200" s="729" t="str">
        <f>IF(AND(BC200="",CJ200=""),"",(1-0.1)*(IF(BD200="",0,BD200)+IF(CK200="",0,CK200)))</f>
        <v/>
      </c>
      <c r="U200" s="730" t="str">
        <f>IF((BC200=""),"",(1-0.1)*(BD200))</f>
        <v/>
      </c>
      <c r="V200" s="730" t="str">
        <f>IF((CJ200=""),"",(1-0.1)*(CK200))</f>
        <v/>
      </c>
      <c r="W200" s="729" t="str">
        <f>IF(AND(BE200="",CN200=""),"",(1-0.1)*(IF(BF200="",0,BF200)+IF(CO200="",0,CO200)))</f>
        <v/>
      </c>
      <c r="X200" s="730" t="str">
        <f>IF((BE200=""),"",(1-0.1)*(BF200))</f>
        <v/>
      </c>
      <c r="Y200" s="728" t="str">
        <f>IF((CN200=""),"",(1-0.1)*(CO200))</f>
        <v/>
      </c>
      <c r="Z200" s="729" t="str">
        <f>IF(AND(BI200="",CP200=""),"",(1-0.1)*(IF(BJ200="",0,BJ200)+IF(CQ200="",0,CQ200)))</f>
        <v/>
      </c>
      <c r="AA200" s="728" t="str">
        <f>IF((BI200=""),"",(1-0.1)*(BJ200))</f>
        <v/>
      </c>
      <c r="AB200" s="730" t="str">
        <f>IF((CP200=""),"",(1-0.1)*(CQ200))</f>
        <v/>
      </c>
      <c r="AC200" s="729" t="str">
        <f>IF(AND(BK200="",CS200=""),"",(1-0.1)*(IF(BL200="",0,BL200)+IF(CT200="",0,CT200)))</f>
        <v/>
      </c>
      <c r="AD200" s="730" t="str">
        <f>IF((BK200=""),"",(1-0.1)*(BL200))</f>
        <v/>
      </c>
      <c r="AE200" s="731" t="str">
        <f>IF((CS200=""),"",(1-0.1)*(CT200))</f>
        <v/>
      </c>
      <c r="AF200" s="729" t="str">
        <f>IF(AND(BM200="",CU200=""),"",(1-0.1)*(IF(BN200="",0,BN200)+IF(CV200="",0,CV200)))</f>
        <v/>
      </c>
      <c r="AG200" s="730" t="str">
        <f>IF((BM200=""),"",(1-0.1)*(BN200))</f>
        <v/>
      </c>
      <c r="AH200" s="731" t="str">
        <f>IF((CU200=""),"",(1-0.1)*(CV200))</f>
        <v/>
      </c>
      <c r="AI200" s="729" t="str">
        <f>IF(AND(BP200="",CW200=""),"",(1-0.1)*(IF(BQ200="",0,BQ200)+IF(CX200="",0,CX200)))</f>
        <v/>
      </c>
      <c r="AJ200" s="730" t="str">
        <f>IF((BP200=""),"",(1-0.1)*(BQ200))</f>
        <v/>
      </c>
      <c r="AK200" s="731" t="str">
        <f>IF((CW200=""),"",(1-0.1)*(CX200))</f>
        <v/>
      </c>
      <c r="AL200" s="729" t="str">
        <f>IF(AND(BT200="",CZ200=""),"",(1-0.1)*(IF(BU200="",0,BU200)+IF(DA200="",0,DA200)))</f>
        <v/>
      </c>
      <c r="AM200" s="730" t="str">
        <f>IF((BT200=""),"",(1-0.1)*(BU200))</f>
        <v/>
      </c>
      <c r="AN200" s="731" t="str">
        <f>IF((CZ200=""),"",(1-0.1)*(DA200))</f>
        <v/>
      </c>
      <c r="AO200" s="732" t="str">
        <f>IF(ISBLANK('GHG Usage'!D10),"",'GHG Usage'!D10)</f>
        <v/>
      </c>
      <c r="AP200" s="733" t="str">
        <f>IF(AO200="", "", AO200*0.4*(1-IF(B192="",0,B192)*0.9))</f>
        <v/>
      </c>
      <c r="AQ200" s="734" t="str">
        <f>IF(AO200="","",0.4*AO200*(1-IF(B192="",0,B192)*0.9))</f>
        <v/>
      </c>
      <c r="AR200" s="735" t="str">
        <f>IF(ISBLANK('GHG Usage'!E10), "",'GHG Usage'!E10)</f>
        <v/>
      </c>
      <c r="AS200" s="733" t="str">
        <f>IF(AR200="","",AR200*0*(1-IF(C192="",0,C192)*0.9))</f>
        <v/>
      </c>
      <c r="AT200" s="736" t="str">
        <f>IF(ISBLANK('GHG Usage'!F10),"",'GHG Usage'!F10)</f>
        <v/>
      </c>
      <c r="AU200" s="737" t="str">
        <f>IF(AT200="","",AT200*0.7*(1-IF(D192="",0,D192)*0.9))</f>
        <v/>
      </c>
      <c r="AV200" s="736" t="str">
        <f>IF(ISBLANK('GHG Usage'!G10),"",'GHG Usage'!G10)</f>
        <v/>
      </c>
      <c r="AW200" s="737" t="str">
        <f>IF(AV200="","",AV200*0.4*(1-IF(E192="",0,E192)*0.9))</f>
        <v/>
      </c>
      <c r="AX200" s="738" t="str">
        <f>IF(AV200="","",0.07*AV200*(1-IF(E192="",0,E192)*0.9))</f>
        <v/>
      </c>
      <c r="AY200" s="736" t="str">
        <f>IF(ISBLANK('GHG Usage'!H10),"",'GHG Usage'!H10)</f>
        <v/>
      </c>
      <c r="AZ200" s="737" t="str">
        <f>IF(AY200="","",AY200*0.2*(1-IF(F192="",0,F192)*0.9))</f>
        <v/>
      </c>
      <c r="BA200" s="738" t="str">
        <f>IF(AY200="","",0.2*AY200*(1-IF(F192="",0,F192)*0.9))</f>
        <v/>
      </c>
      <c r="BB200" s="738" t="str">
        <f>IF(AY200="","",0.2*AY200*(1-IF(F192="",0,F192)*0.9))</f>
        <v/>
      </c>
      <c r="BC200" s="735" t="str">
        <f>IF(ISBLANK('GHG Usage'!I10),"",'GHG Usage'!I10)</f>
        <v/>
      </c>
      <c r="BD200" s="739" t="str">
        <f>IF(BC200="","",BC200*0*(1-IF(G192="",0,G192)*0))</f>
        <v/>
      </c>
      <c r="BE200" s="736" t="str">
        <f>IF(ISBLANK('GHG Usage'!J10),"",'GHG Usage'!J10)</f>
        <v/>
      </c>
      <c r="BF200" s="737" t="str">
        <f>IF(BE200="","",BE200*0.1*(1-IF(H192="",0,H192)*0))</f>
        <v/>
      </c>
      <c r="BG200" s="738" t="str">
        <f>IF(BE200="","",0.3*BE200*(1-IF(H192="",0,H192)*0.9))</f>
        <v/>
      </c>
      <c r="BH200" s="738" t="str">
        <f>IF(BE200="","",0.2*BE200*(1-IF(H192="",0,H192)*0.9))</f>
        <v/>
      </c>
      <c r="BI200" s="735" t="str">
        <f>IF(ISBLANK('GHG Usage'!K10),"",'GHG Usage'!K10)</f>
        <v/>
      </c>
      <c r="BJ200" s="740" t="str">
        <f>IF(BI200="","",IF('Emission Reduction Strategy'!D32=TRUE,(BI200)*0*(1-IF('Facility&amp;Emissions Info'!I192="",0,'Facility&amp;Emissions Info'!I192)*0.95),(BI200)*(0.2)*(1-IF('Facility&amp;Emissions Info'!I192="",0,'Facility&amp;Emissions Info'!I192)*0.95)))</f>
        <v/>
      </c>
      <c r="BK200" s="736" t="str">
        <f>IF(ISBLANK('GHG Usage'!L10), "", 'GHG Usage'!L10)</f>
        <v/>
      </c>
      <c r="BL200" s="737" t="str">
        <f>IF(BK200="","",BK200*0.2*(1-IF(J192="",0,J192)*0.9))</f>
        <v/>
      </c>
      <c r="BM200" s="736" t="str">
        <f>IF(ISBLANK('GHG Usage'!M10), "",'GHG Usage'!M10)</f>
        <v/>
      </c>
      <c r="BN200" s="737" t="str">
        <f>IF(BM200="","",BM200*0.06*(1-IF(K192="",0,K192)*0))</f>
        <v/>
      </c>
      <c r="BO200" s="738" t="str">
        <f>IF(BM200="","",0.08*BM200*(1-IF(K192="",0,K192)*0.9))</f>
        <v/>
      </c>
      <c r="BP200" s="736" t="str">
        <f>IF(ISBLANK('GHG Usage'!N10), "", 'GHG Usage'!N10)</f>
        <v/>
      </c>
      <c r="BQ200" s="737" t="str">
        <f>IF(BP200="","",BP200*0.2*(1-IF(L192="",0,L192)*0))</f>
        <v/>
      </c>
      <c r="BR200" s="738" t="str">
        <f>IF(BP200="","",0.2*BP200*(1-IF(L192="",0,L192)*0.9))</f>
        <v/>
      </c>
      <c r="BS200" s="738" t="str">
        <f>IF(BP200="","",0.2*BP200*(1-IF(L192="",0,L192)*0.9))</f>
        <v/>
      </c>
      <c r="BT200" s="736" t="str">
        <f>IF(ISBLANK('GHG Usage'!O10),"",'GHG Usage'!O10)</f>
        <v/>
      </c>
      <c r="BU200" s="737" t="str">
        <f>IF(BT200="","",BT200*0*(1-IF(M192="",0,M192)*0))</f>
        <v/>
      </c>
      <c r="BV200" s="741"/>
      <c r="BW200" s="732" t="str">
        <f>IF(ISBLANK('GHG Usage'!D17), "", 'GHG Usage'!D17)</f>
        <v/>
      </c>
      <c r="BX200" s="739" t="str">
        <f>IF(BW200="","",BW200*0.6*(1-IF(N192="",0,N192)*0.9))</f>
        <v/>
      </c>
      <c r="BY200" s="742" t="str">
        <f>IF(BW200="","",0.1*BW200*(1-IF(N192="",0,N192)*0.9))</f>
        <v/>
      </c>
      <c r="BZ200" s="735" t="str">
        <f>IF(ISBLANK('GHG Usage'!E17),"",'GHG Usage'!E17)</f>
        <v/>
      </c>
      <c r="CA200" s="739" t="str">
        <f>IF(BZ200="","",BZ200*0.4*(1-IF(O192="",0,O192)*0.9))</f>
        <v/>
      </c>
      <c r="CB200" s="742" t="str">
        <f>IF(BZ200="","",0.1*BZ200*(1-IF(O192="",0,O192)*0.9))</f>
        <v/>
      </c>
      <c r="CC200" s="735" t="str">
        <f>IF(ISBLANK('GHG Usage'!F17),"",'GHG Usage'!F17)</f>
        <v/>
      </c>
      <c r="CD200" s="739" t="str">
        <f>IF(CC200="","",CC200*0.9*(1-IF(P192="",0,P192)*0.9))</f>
        <v/>
      </c>
      <c r="CE200" s="735" t="str">
        <f>IF(ISBLANK('GHG Usage'!G17),"",'GHG Usage'!G17)</f>
        <v/>
      </c>
      <c r="CF200" s="739" t="str">
        <f>IF(CE200="","",CE200*0*(1-IF(Q192="",0,Q188)*0.9))</f>
        <v/>
      </c>
      <c r="CG200" s="735" t="str">
        <f>IF(ISBLANK('GHG Usage'!H17),"",'GHG Usage'!H17)</f>
        <v/>
      </c>
      <c r="CH200" s="739" t="str">
        <f>IF(CG200="","",CG200*0.1*(1-IF(R192="",0,R192)*0.9))</f>
        <v/>
      </c>
      <c r="CI200" s="742" t="str">
        <f>IF(CG200="","",0.1*CG200*(1-IF(R192="",0,R192)*0.9))</f>
        <v/>
      </c>
      <c r="CJ200" s="736" t="str">
        <f>IF(ISBLANK('GHG Usage'!I17),"",'GHG Usage'!I17)</f>
        <v/>
      </c>
      <c r="CK200" s="743" t="str">
        <f>IF(CJ200="","",CJ200*0.1*(1-IF(S192="",0,S192)*0))</f>
        <v/>
      </c>
      <c r="CL200" s="744" t="str">
        <f>IF(CJ200="","",0.1*CJ200*(1-IF(S192="",0,S192)*0.9))</f>
        <v/>
      </c>
      <c r="CM200" s="744" t="str">
        <f>IF(CJ200="","",0.04*CJ200*(1-IF(S192="",0,S192)*0.9))</f>
        <v/>
      </c>
      <c r="CN200" s="735" t="str">
        <f>IF(ISBLANK('GHG Usage'!J17),"",'GHG Usage'!J17)</f>
        <v/>
      </c>
      <c r="CO200" s="739" t="str">
        <f>IF(CN200="","",CN200*0*(1-IF(T192="",0,T192)*0))</f>
        <v/>
      </c>
      <c r="CP200" s="736" t="str">
        <f>IF(ISBLANK('GHG Usage'!K17),"",'GHG Usage'!K17)</f>
        <v/>
      </c>
      <c r="CQ200" s="743" t="str">
        <f>IF(CP200="","",IF('Emission Reduction Strategy'!L32=TRUE,(CP200)*(0.02)*(1-IF('Facility&amp;Emissions Info'!U192="",0,'Facility&amp;Emissions Info'!U192)*0.95),(CP200)*(0.2)*(1-IF(U192="",0,U192)*0.95)))</f>
        <v/>
      </c>
      <c r="CR200" s="750" t="str">
        <f>IF(CP200="","",IF('Emission Reduction Strategy'!L32=TRUE,(0.02)*(CP200)*(1-IF('Facility&amp;Emissions Info'!U192="",0,'Facility&amp;Emissions Info'!U192)*0.9),(0.1)*(CP200)*(1-IF('Facility&amp;Emissions Info'!U192="",0,'Facility&amp;Emissions Info'!U192)*0.9)))</f>
        <v/>
      </c>
      <c r="CS200" s="747" t="str">
        <f>IF(ISBLANK('GHG Usage'!L17),"",'GHG Usage'!L17)</f>
        <v/>
      </c>
      <c r="CT200" s="739" t="str">
        <f>IF(CS200="","",CS200*0*(1-IF(V192="",0,V192)*0.9))</f>
        <v/>
      </c>
      <c r="CU200" s="736" t="str">
        <f>IF(ISBLANK('GHG Usage'!M17),"",'GHG Usage'!M17)</f>
        <v/>
      </c>
      <c r="CV200" s="737" t="str">
        <f>IF(CU200="","",CU200*0*(1-IF(W192="",0,W192)*0))</f>
        <v/>
      </c>
      <c r="CW200" s="736" t="str">
        <f>IF(ISBLANK('GHG Usage'!N17),"",'GHG Usage'!N17)</f>
        <v/>
      </c>
      <c r="CX200" s="737" t="str">
        <f>IF(CW200="","",CW200*0.1*(1-IF(X192="",0,X192)*0))</f>
        <v/>
      </c>
      <c r="CY200" s="738" t="str">
        <f>IF(CW200="","",0.1*CW200*(1-IF(X192="",0,X192)*0.9))</f>
        <v/>
      </c>
      <c r="CZ200" s="736" t="str">
        <f>IF(ISBLANK('GHG Usage'!O17),"",'GHG Usage'!O17)</f>
        <v/>
      </c>
      <c r="DA200" s="737" t="str">
        <f>IF(CZ200="","",CZ200*0*(1-IF(Y192="",0,Y192)*0))</f>
        <v/>
      </c>
      <c r="DB200" s="738" t="str">
        <f>IF(CZ200="","",0.02*CZ200*(1-IF(Y192="",0,Y192)*0.9))</f>
        <v/>
      </c>
      <c r="DC200" s="748"/>
      <c r="DD200" s="749"/>
      <c r="DE200" s="265"/>
      <c r="DF200" s="265"/>
      <c r="DG200" s="265"/>
      <c r="DH200" s="265"/>
      <c r="DI200" s="265"/>
      <c r="DJ200" s="265"/>
      <c r="DK200" s="265"/>
      <c r="DL200" s="265"/>
      <c r="DM200" s="265"/>
      <c r="DN200" s="265"/>
      <c r="DO200" s="710"/>
      <c r="DP200" s="710"/>
      <c r="DT200" s="710"/>
      <c r="EC200" s="710"/>
      <c r="ED200" s="711"/>
      <c r="EE200" s="711"/>
      <c r="ES200" s="710"/>
      <c r="ET200" s="490"/>
      <c r="EU200" s="490"/>
      <c r="EV200" s="490"/>
      <c r="EW200" s="710"/>
      <c r="EX200" s="710"/>
      <c r="EY200" s="710"/>
      <c r="EZ200" s="710"/>
      <c r="FA200" s="710"/>
      <c r="FB200" s="710"/>
      <c r="FC200" s="710"/>
      <c r="FD200" s="710"/>
      <c r="FE200" s="710"/>
      <c r="FF200" s="710"/>
      <c r="FG200" s="710"/>
      <c r="FH200" s="710"/>
      <c r="FI200" s="710"/>
      <c r="FJ200" s="710"/>
      <c r="FK200" s="710"/>
      <c r="FL200" s="710"/>
      <c r="FM200" s="710"/>
      <c r="FO200" s="710"/>
      <c r="FQ200" s="710"/>
      <c r="FR200" s="710"/>
      <c r="FS200" s="710"/>
      <c r="FU200" s="710"/>
      <c r="FV200" s="710"/>
      <c r="FW200" s="710"/>
      <c r="FX200" s="710"/>
      <c r="FY200" s="710"/>
      <c r="FZ200" s="710"/>
      <c r="GB200" s="710"/>
      <c r="GE200" s="710"/>
    </row>
    <row r="201" spans="1:187" s="46" customFormat="1" ht="25.15" customHeight="1" x14ac:dyDescent="0.35">
      <c r="A201" s="727" t="s">
        <v>90</v>
      </c>
      <c r="B201" s="190" t="str">
        <f t="shared" si="9"/>
        <v/>
      </c>
      <c r="C201" s="191" t="str">
        <f t="shared" si="9"/>
        <v/>
      </c>
      <c r="D201" s="192" t="str">
        <f>IF(AND(B201="",C201=""),"",IF(B201="",C201,IF(C201="",B201,B201+C201)))</f>
        <v/>
      </c>
      <c r="E201" s="203" t="str">
        <f>IF(AND(F201="",G201=""),"", IF((F201=""), G201,IF((G201=""),F201,F201+G201)))</f>
        <v/>
      </c>
      <c r="F201" s="206" t="str">
        <f>IF(AND(AO201="",BB201="",BH201="",BS201=""),"",F225)</f>
        <v/>
      </c>
      <c r="G201" s="204" t="str">
        <f>IF((BW201=""),"",(1-0.1)*(BX201))</f>
        <v/>
      </c>
      <c r="H201" s="205" t="str">
        <f>IF(AND(I201="",J201=""),"",IF((I201=""),J201, IF((J201=""), I201, I201+J201)))</f>
        <v/>
      </c>
      <c r="I201" s="204" t="str">
        <f>IF((AR201=""),"",(1-0.1)*(AS201))</f>
        <v/>
      </c>
      <c r="J201" s="728" t="str">
        <f>IF(AND(BZ201="", CM201=""), "", J225)</f>
        <v/>
      </c>
      <c r="K201" s="729" t="str">
        <f>IF(AND(L201="", M201=""),"",IF((L201=""),M201,IF((M201=""),L201,L201+M201)))</f>
        <v/>
      </c>
      <c r="L201" s="730" t="str">
        <f>IF(AND(AT201="", AQ201="", AX201="", BA201="", BG201="", BO201="", BR201=""), "", L225)</f>
        <v/>
      </c>
      <c r="M201" s="728" t="str">
        <f>IF(AND(CC201="",BY201="",CB201="",CI201="",CL201="",CR201="",CY201="",DB201=""),"",M225)</f>
        <v/>
      </c>
      <c r="N201" s="729" t="str">
        <f>IF(AND(AV201="",CE201=""),"",(1-0.1)*(IF(AW201="",0,AW201)+IF(CF201="",0,CF201)))</f>
        <v/>
      </c>
      <c r="O201" s="730" t="str">
        <f>IF((AV201=""),"",(1-0.1)*(AW201))</f>
        <v/>
      </c>
      <c r="P201" s="728" t="str">
        <f>IF((CE201=""),"",(1-0.1)*(CF201))</f>
        <v/>
      </c>
      <c r="Q201" s="729" t="str">
        <f>IF(AND(AY201="",CG201=""),"",(1-0.1)*(IF(AZ201="",0,AZ201)+IF(CH201="",0,CH201)))</f>
        <v/>
      </c>
      <c r="R201" s="730" t="str">
        <f>IF((AY201=""),"",(1-0.1)*(AZ201))</f>
        <v/>
      </c>
      <c r="S201" s="728" t="str">
        <f>IF((CG201=""),"",(1-0.1)*(CH201))</f>
        <v/>
      </c>
      <c r="T201" s="729" t="str">
        <f>IF(AND(BC201="",CJ201=""),"",(1-0.1)*(IF(BD201="",0,BD201)+IF(CK201="",0,CK201)))</f>
        <v/>
      </c>
      <c r="U201" s="730" t="str">
        <f>IF((BC201=""),"",(1-0.1)*(BD201))</f>
        <v/>
      </c>
      <c r="V201" s="730" t="str">
        <f>IF((CJ201=""),"",(1-0.1)*(CK201))</f>
        <v/>
      </c>
      <c r="W201" s="729" t="str">
        <f>IF(AND(BE201="",CN201=""),"",(1-0.1)*(IF(BF201="",0,BF201)+IF(CO201="",0,CO201)))</f>
        <v/>
      </c>
      <c r="X201" s="730" t="str">
        <f>IF((BE201=""),"",(1-0.1)*(BF201))</f>
        <v/>
      </c>
      <c r="Y201" s="728" t="str">
        <f>IF((CN201=""),"",(1-0.1)*(CO201))</f>
        <v/>
      </c>
      <c r="Z201" s="729" t="str">
        <f>IF(AND(BI201="",CP201=""),"",(1-0.1)*(IF(BJ201="",0,BJ201)+IF(CQ201="",0,CQ201)))</f>
        <v/>
      </c>
      <c r="AA201" s="728" t="str">
        <f>IF((BI201=""),"",(1-0.1)*(BJ201))</f>
        <v/>
      </c>
      <c r="AB201" s="730" t="str">
        <f>IF((CP201=""),"",(1-0.1)*(CQ201))</f>
        <v/>
      </c>
      <c r="AC201" s="729" t="str">
        <f>IF(AND(BK201="",CS201=""),"",(1-0.1)*(IF(BL201="",0,BL201)+IF(CT201="",0,CT201)))</f>
        <v/>
      </c>
      <c r="AD201" s="730" t="str">
        <f>IF((BK201=""),"",(1-0.1)*(BL201))</f>
        <v/>
      </c>
      <c r="AE201" s="731" t="str">
        <f>IF((CS201=""),"",(1-0.1)*(CT201))</f>
        <v/>
      </c>
      <c r="AF201" s="729" t="str">
        <f>IF(AND(BM201="",CU201=""),"",(1-0.1)*(IF(BN201="",0,BN201)+IF(CV201="",0,CV201)))</f>
        <v/>
      </c>
      <c r="AG201" s="730" t="str">
        <f>IF((BM201=""),"",(1-0.1)*(BN201))</f>
        <v/>
      </c>
      <c r="AH201" s="731" t="str">
        <f>IF((CU201=""),"",(1-0.1)*(CV201))</f>
        <v/>
      </c>
      <c r="AI201" s="729" t="str">
        <f>IF(AND(BP201="",CW201=""),"",(1-0.1)*(IF(BQ201="",0,BQ201)+IF(CX201="",0,CX201)))</f>
        <v/>
      </c>
      <c r="AJ201" s="730" t="str">
        <f>IF((BP201=""),"",(1-0.1)*(BQ201))</f>
        <v/>
      </c>
      <c r="AK201" s="731" t="str">
        <f>IF((CW201=""),"",(1-0.1)*(CX201))</f>
        <v/>
      </c>
      <c r="AL201" s="729" t="str">
        <f>IF(AND(BT201="",CZ201=""),"",(1-0.1)*(IF(BU201="",0,BU201)+IF(DA201="",0,DA201)))</f>
        <v/>
      </c>
      <c r="AM201" s="730" t="str">
        <f>IF((BT201=""),"",(1-0.1)*(BU201))</f>
        <v/>
      </c>
      <c r="AN201" s="731" t="str">
        <f>IF((CZ201=""),"",(1-0.1)*(DA201))</f>
        <v/>
      </c>
      <c r="AO201" s="732" t="str">
        <f>IF(ISBLANK('GHG Usage'!D11),"",'GHG Usage'!D11)</f>
        <v/>
      </c>
      <c r="AP201" s="733" t="str">
        <f>IF(AO201="", "", AO201*0.4*(1-IF(B193="",0,B193)*0.9))</f>
        <v/>
      </c>
      <c r="AQ201" s="734" t="str">
        <f>IF(AO201="","",0.4*AO201*(1-IF(B193="",0,B193)*0.9))</f>
        <v/>
      </c>
      <c r="AR201" s="735" t="str">
        <f>IF(ISBLANK('GHG Usage'!E11), "",'GHG Usage'!E11)</f>
        <v/>
      </c>
      <c r="AS201" s="733" t="str">
        <f>IF(AR201="","",AR201*0*(1-IF(C193="",0,C193)*0.9))</f>
        <v/>
      </c>
      <c r="AT201" s="736" t="str">
        <f>IF(ISBLANK('GHG Usage'!F11),"",'GHG Usage'!F11)</f>
        <v/>
      </c>
      <c r="AU201" s="737" t="str">
        <f>IF(AT201="","",AT201*0.7*(1-IF(D193="",0,D193)*0.9))</f>
        <v/>
      </c>
      <c r="AV201" s="736" t="str">
        <f>IF(ISBLANK('GHG Usage'!G11),"",'GHG Usage'!G11)</f>
        <v/>
      </c>
      <c r="AW201" s="737" t="str">
        <f>IF(AV201="","",AV201*0.4*(1-IF(E193="",0,E193)*0.9))</f>
        <v/>
      </c>
      <c r="AX201" s="738" t="str">
        <f>IF(AV201="","",0.07*AV201*(1-IF(E193="",0,E193)*0.9))</f>
        <v/>
      </c>
      <c r="AY201" s="736" t="str">
        <f>IF(ISBLANK('GHG Usage'!H11),"",'GHG Usage'!H11)</f>
        <v/>
      </c>
      <c r="AZ201" s="737" t="str">
        <f>IF(AY201="","",AY201*0.2*(1-IF(F193="",0,F193)*0.9))</f>
        <v/>
      </c>
      <c r="BA201" s="738" t="str">
        <f>IF(AY201="","",0.2*AY201*(1-IF(F193="",0,F193)*0.9))</f>
        <v/>
      </c>
      <c r="BB201" s="738" t="str">
        <f>IF(AY201="","",0.2*AY201*(1-IF(F193="",0,F193)*0.9))</f>
        <v/>
      </c>
      <c r="BC201" s="735" t="str">
        <f>IF(ISBLANK('GHG Usage'!I11),"",'GHG Usage'!I11)</f>
        <v/>
      </c>
      <c r="BD201" s="739" t="str">
        <f>IF(BC201="","",BC201*0*(1-IF(G193="",0,G193)*0))</f>
        <v/>
      </c>
      <c r="BE201" s="736" t="str">
        <f>IF(ISBLANK('GHG Usage'!J11),"",'GHG Usage'!J11)</f>
        <v/>
      </c>
      <c r="BF201" s="737" t="str">
        <f>IF(BE201="","",BE201*0.1*(1-IF(H193="",0,H193)*0))</f>
        <v/>
      </c>
      <c r="BG201" s="738" t="str">
        <f>IF(BE201="","",0.3*BE201*(1-IF(H193="",0,H193)*0.9))</f>
        <v/>
      </c>
      <c r="BH201" s="738" t="str">
        <f>IF(BE201="","",0.2*BE201*(1-IF(H193="",0,H193)*0.9))</f>
        <v/>
      </c>
      <c r="BI201" s="735" t="str">
        <f>IF(ISBLANK('GHG Usage'!K11),"",'GHG Usage'!K11)</f>
        <v/>
      </c>
      <c r="BJ201" s="740" t="str">
        <f>IF(BI201="","",IF('Emission Reduction Strategy'!D33=TRUE,(BI201)*0*(1-IF('Facility&amp;Emissions Info'!I193="",0,'Facility&amp;Emissions Info'!I193)*0.95),(BI201)*(0.2)*(1-IF('Facility&amp;Emissions Info'!I193="",0,'Facility&amp;Emissions Info'!I193)*0.95)))</f>
        <v/>
      </c>
      <c r="BK201" s="736" t="str">
        <f>IF(ISBLANK('GHG Usage'!L11), "", 'GHG Usage'!L11)</f>
        <v/>
      </c>
      <c r="BL201" s="737" t="str">
        <f>IF(BK201="","",BK201*0.2*(1-IF(J193="",0,J193)*0.9))</f>
        <v/>
      </c>
      <c r="BM201" s="736" t="str">
        <f>IF(ISBLANK('GHG Usage'!M11), "",'GHG Usage'!M11)</f>
        <v/>
      </c>
      <c r="BN201" s="737" t="str">
        <f>IF(BM201="","",BM201*0.06*(1-IF(K193="",0,K193)*0))</f>
        <v/>
      </c>
      <c r="BO201" s="738" t="str">
        <f>IF(BM201="","",0.08*BM201*(1-IF(K193="",0,K193)*0.9))</f>
        <v/>
      </c>
      <c r="BP201" s="736" t="str">
        <f>IF(ISBLANK('GHG Usage'!N11), "", 'GHG Usage'!N11)</f>
        <v/>
      </c>
      <c r="BQ201" s="737" t="str">
        <f>IF(BP201="","",BP201*0.2*(1-IF(L193="",0,L193)*0))</f>
        <v/>
      </c>
      <c r="BR201" s="738" t="str">
        <f>IF(BP201="","",0.2*BP201*(1-IF(L193="",0,L193)*0.9))</f>
        <v/>
      </c>
      <c r="BS201" s="738" t="str">
        <f>IF(BP201="","",0.2*BP201*(1-IF(L193="",0,L193)*0.9))</f>
        <v/>
      </c>
      <c r="BT201" s="736" t="str">
        <f>IF(ISBLANK('GHG Usage'!O11),"",'GHG Usage'!O11)</f>
        <v/>
      </c>
      <c r="BU201" s="737" t="str">
        <f>IF(BT201="","",BT201*0*(1-IF(M193="",0,M193)*0))</f>
        <v/>
      </c>
      <c r="BV201" s="741"/>
      <c r="BW201" s="732" t="str">
        <f>IF(ISBLANK('GHG Usage'!D18), "", 'GHG Usage'!D18)</f>
        <v/>
      </c>
      <c r="BX201" s="739" t="str">
        <f>IF(BW201="","",BW201*0.6*(1-IF(N193="",0,N193)*0.9))</f>
        <v/>
      </c>
      <c r="BY201" s="742" t="str">
        <f>IF(BW201="","",0.1*BW201*(1-IF(N193="",0,N193)*0.9))</f>
        <v/>
      </c>
      <c r="BZ201" s="735" t="str">
        <f>IF(ISBLANK('GHG Usage'!E18),"",'GHG Usage'!E18)</f>
        <v/>
      </c>
      <c r="CA201" s="739" t="str">
        <f>IF(BZ201="","",BZ201*0.4*(1-IF(O193="",0,O193)*0.9))</f>
        <v/>
      </c>
      <c r="CB201" s="742" t="str">
        <f>IF(BZ201="","",0.1*BZ201*(1-IF(O193="",0,O193)*0.9))</f>
        <v/>
      </c>
      <c r="CC201" s="735" t="str">
        <f>IF(ISBLANK('GHG Usage'!F18),"",'GHG Usage'!F18)</f>
        <v/>
      </c>
      <c r="CD201" s="739" t="str">
        <f>IF(CC201="","",CC201*0.9*(1-IF(P193="",0,P193)*0.9))</f>
        <v/>
      </c>
      <c r="CE201" s="735" t="str">
        <f>IF(ISBLANK('GHG Usage'!G18),"",'GHG Usage'!G18)</f>
        <v/>
      </c>
      <c r="CF201" s="739" t="str">
        <f>IF(CE201="","",CE201*0*(1-IF(Q193="",0,Q189)*0.9))</f>
        <v/>
      </c>
      <c r="CG201" s="735" t="str">
        <f>IF(ISBLANK('GHG Usage'!H18),"",'GHG Usage'!H18)</f>
        <v/>
      </c>
      <c r="CH201" s="739" t="str">
        <f>IF(CG201="","",CG201*0.1*(1-IF(R193="",0,R193)*0.9))</f>
        <v/>
      </c>
      <c r="CI201" s="742" t="str">
        <f>IF(CG201="","",0.1*CG201*(1-IF(R193="",0,R193)*0.9))</f>
        <v/>
      </c>
      <c r="CJ201" s="736" t="str">
        <f>IF(ISBLANK('GHG Usage'!I18),"",'GHG Usage'!I18)</f>
        <v/>
      </c>
      <c r="CK201" s="743" t="str">
        <f>IF(CJ201="","",CJ201*0.1*(1-IF(S193="",0,S193)*0))</f>
        <v/>
      </c>
      <c r="CL201" s="744" t="str">
        <f>IF(CJ201="","",0.1*CJ201*(1-IF(S193="",0,S193)*0.9))</f>
        <v/>
      </c>
      <c r="CM201" s="744" t="str">
        <f>IF(CJ201="","",0.04*CJ201*(1-IF(S193="",0,S193)*0.9))</f>
        <v/>
      </c>
      <c r="CN201" s="735" t="str">
        <f>IF(ISBLANK('GHG Usage'!J18),"",'GHG Usage'!J18)</f>
        <v/>
      </c>
      <c r="CO201" s="739" t="str">
        <f>IF(CN201="","",CN201*0*(1-IF(T193="",0,T193)*0))</f>
        <v/>
      </c>
      <c r="CP201" s="736" t="str">
        <f>IF(ISBLANK('GHG Usage'!K18),"",'GHG Usage'!K18)</f>
        <v/>
      </c>
      <c r="CQ201" s="743" t="str">
        <f>IF(CP201="","",IF('Emission Reduction Strategy'!L33=TRUE,(CP201)*(0.02)*(1-IF('Facility&amp;Emissions Info'!U193="",0,'Facility&amp;Emissions Info'!U193)*0.95),(CP201)*(0.2)*(1-IF(U193="",0,U193)*0.95)))</f>
        <v/>
      </c>
      <c r="CR201" s="750" t="str">
        <f>IF(CP201="","",IF('Emission Reduction Strategy'!L33=TRUE,(0.02)*(CP201)*(1-IF('Facility&amp;Emissions Info'!U193="",0,'Facility&amp;Emissions Info'!U193)*0.9),(0.1)*(CP201)*(1-IF('Facility&amp;Emissions Info'!U193="",0,'Facility&amp;Emissions Info'!U193)*0.9)))</f>
        <v/>
      </c>
      <c r="CS201" s="747" t="str">
        <f>IF(ISBLANK('GHG Usage'!L18),"",'GHG Usage'!L18)</f>
        <v/>
      </c>
      <c r="CT201" s="739" t="str">
        <f>IF(CS201="","",CS201*0*(1-IF(V193="",0,V193)*0.9))</f>
        <v/>
      </c>
      <c r="CU201" s="736" t="str">
        <f>IF(ISBLANK('GHG Usage'!M18),"",'GHG Usage'!M18)</f>
        <v/>
      </c>
      <c r="CV201" s="737" t="str">
        <f>IF(CU201="","",CU201*0*(1-IF(W193="",0,W193)*0))</f>
        <v/>
      </c>
      <c r="CW201" s="736" t="str">
        <f>IF(ISBLANK('GHG Usage'!N18),"",'GHG Usage'!N18)</f>
        <v/>
      </c>
      <c r="CX201" s="737" t="str">
        <f>IF(CW201="","",CW201*0.1*(1-IF(X193="",0,X193)*0))</f>
        <v/>
      </c>
      <c r="CY201" s="738" t="str">
        <f>IF(CW201="","",0.1*CW201*(1-IF(X193="",0,X193)*0.9))</f>
        <v/>
      </c>
      <c r="CZ201" s="736" t="str">
        <f>IF(ISBLANK('GHG Usage'!O18),"",'GHG Usage'!O18)</f>
        <v/>
      </c>
      <c r="DA201" s="737" t="str">
        <f>IF(CZ201="","",CZ201*0*(1-IF(Y193="",0,Y193)*0))</f>
        <v/>
      </c>
      <c r="DB201" s="738" t="str">
        <f>IF(CZ201="","",0.02*CZ201*(1-IF(Y193="",0,Y193)*0.9))</f>
        <v/>
      </c>
      <c r="DC201" s="748"/>
      <c r="DD201" s="749"/>
      <c r="DE201" s="265"/>
      <c r="DF201" s="265"/>
      <c r="DG201" s="265"/>
      <c r="DH201" s="265"/>
      <c r="DI201" s="265"/>
      <c r="DJ201" s="265"/>
      <c r="DK201" s="265"/>
      <c r="DL201" s="265"/>
      <c r="DM201" s="265"/>
      <c r="DN201" s="265"/>
      <c r="DO201" s="710"/>
      <c r="DP201" s="710"/>
      <c r="DT201" s="710"/>
      <c r="EC201" s="710"/>
      <c r="ED201" s="711"/>
      <c r="EE201" s="711"/>
      <c r="ES201" s="710"/>
      <c r="ET201" s="490"/>
      <c r="EU201" s="490"/>
      <c r="EV201" s="490"/>
      <c r="EW201" s="710"/>
      <c r="EX201" s="710"/>
      <c r="EY201" s="710"/>
      <c r="EZ201" s="710"/>
      <c r="FA201" s="710"/>
      <c r="FB201" s="710"/>
      <c r="FC201" s="710"/>
      <c r="FD201" s="710"/>
      <c r="FE201" s="710"/>
      <c r="FF201" s="710"/>
      <c r="FG201" s="710"/>
      <c r="FH201" s="710"/>
      <c r="FI201" s="710"/>
      <c r="FJ201" s="710"/>
      <c r="FK201" s="710"/>
      <c r="FL201" s="710"/>
      <c r="FM201" s="710"/>
      <c r="FO201" s="710"/>
      <c r="FQ201" s="710"/>
      <c r="FR201" s="710"/>
      <c r="FS201" s="710"/>
      <c r="FU201" s="710"/>
      <c r="FV201" s="710"/>
      <c r="FW201" s="710"/>
      <c r="FX201" s="710"/>
      <c r="FY201" s="710"/>
      <c r="FZ201" s="710"/>
      <c r="GB201" s="710"/>
      <c r="GE201" s="710"/>
    </row>
    <row r="202" spans="1:187" s="46" customFormat="1" ht="25.15" customHeight="1" x14ac:dyDescent="0.35">
      <c r="A202" s="727" t="s">
        <v>91</v>
      </c>
      <c r="B202" s="190" t="str">
        <f t="shared" si="9"/>
        <v/>
      </c>
      <c r="C202" s="191" t="str">
        <f t="shared" si="9"/>
        <v/>
      </c>
      <c r="D202" s="192" t="str">
        <f>IF(AND(B202="",C202=""),"",IF(B202="",C202,IF(C202="",B202,B202+C202)))</f>
        <v/>
      </c>
      <c r="E202" s="203" t="str">
        <f>IF(AND(F202="",G202=""),"", IF((F202=""), G202,IF((G202=""),F202,F202+G202)))</f>
        <v/>
      </c>
      <c r="F202" s="206" t="str">
        <f>IF(AND(AO202="",BB202="",BH202="",BS202=""),"",F226)</f>
        <v/>
      </c>
      <c r="G202" s="204" t="str">
        <f>IF((BW202=""),"",(1-0.1)*(BX202))</f>
        <v/>
      </c>
      <c r="H202" s="205" t="str">
        <f>IF(AND(I202="",J202=""),"",IF((I202=""),J202, IF((J202=""), I202, I202+J202)))</f>
        <v/>
      </c>
      <c r="I202" s="204" t="str">
        <f>IF((AR202=""),"",(1-0.1)*(AS202))</f>
        <v/>
      </c>
      <c r="J202" s="728" t="str">
        <f>IF(AND(BZ202="", CM202=""), "", J226)</f>
        <v/>
      </c>
      <c r="K202" s="729" t="str">
        <f>IF(AND(L202="", M202=""),"",IF((L202=""),M202,IF((M202=""),L202,L202+M202)))</f>
        <v/>
      </c>
      <c r="L202" s="730" t="str">
        <f>IF(AND(AT202="", AQ202="", AX202="", BA202="", BG202="", BO202="", BR202=""), "", L226)</f>
        <v/>
      </c>
      <c r="M202" s="728" t="str">
        <f>IF(AND(CC202="",BY202="",CB202="",CI202="",CL202="",CR202="",CY202="",DB202=""),"",M226)</f>
        <v/>
      </c>
      <c r="N202" s="729" t="str">
        <f>IF(AND(AV202="",CE202=""),"",(1-0.1)*(IF(AW202="",0,AW202)+IF(CF202="",0,CF202)))</f>
        <v/>
      </c>
      <c r="O202" s="730" t="str">
        <f>IF((AV202=""),"",(1-0.1)*(AW202))</f>
        <v/>
      </c>
      <c r="P202" s="728" t="str">
        <f>IF((CE202=""),"",(1-0.1)*(CF202))</f>
        <v/>
      </c>
      <c r="Q202" s="729" t="str">
        <f>IF(AND(AY202="",CG202=""),"",(1-0.1)*(IF(AZ202="",0,AZ202)+IF(CH202="",0,CH202)))</f>
        <v/>
      </c>
      <c r="R202" s="730" t="str">
        <f>IF((AY202=""),"",(1-0.1)*(AZ202))</f>
        <v/>
      </c>
      <c r="S202" s="728" t="str">
        <f>IF((CG202=""),"",(1-0.1)*(CH202))</f>
        <v/>
      </c>
      <c r="T202" s="729" t="str">
        <f>IF(AND(BC202="",CJ202=""),"",(1-0.1)*(IF(BD202="",0,BD202)+IF(CK202="",0,CK202)))</f>
        <v/>
      </c>
      <c r="U202" s="730" t="str">
        <f>IF((BC202=""),"",(1-0.1)*(BD202))</f>
        <v/>
      </c>
      <c r="V202" s="730" t="str">
        <f>IF((CJ202=""),"",(1-0.1)*(CK202))</f>
        <v/>
      </c>
      <c r="W202" s="729" t="str">
        <f>IF(AND(BE202="",CN202=""),"",(1-0.1)*(IF(BF202="",0,BF202)+IF(CO202="",0,CO202)))</f>
        <v/>
      </c>
      <c r="X202" s="730" t="str">
        <f>IF((BE202=""),"",(1-0.1)*(BF202))</f>
        <v/>
      </c>
      <c r="Y202" s="728" t="str">
        <f>IF((CN202=""),"",(1-0.1)*(CO202))</f>
        <v/>
      </c>
      <c r="Z202" s="729" t="str">
        <f>IF(AND(BI202="",CP202=""),"",(1-0.1)*(IF(BJ202="",0,BJ202)+IF(CQ202="",0,CQ202)))</f>
        <v/>
      </c>
      <c r="AA202" s="728" t="str">
        <f>IF((BI202=""),"",(1-0.1)*(BJ202))</f>
        <v/>
      </c>
      <c r="AB202" s="730" t="str">
        <f>IF((CP202=""),"",(1-0.1)*(CQ202))</f>
        <v/>
      </c>
      <c r="AC202" s="729" t="str">
        <f>IF(AND(BK202="",CS202=""),"",(1-0.1)*(IF(BL202="",0,BL202)+IF(CT202="",0,CT202)))</f>
        <v/>
      </c>
      <c r="AD202" s="730" t="str">
        <f>IF((BK202=""),"",(1-0.1)*(BL202))</f>
        <v/>
      </c>
      <c r="AE202" s="731" t="str">
        <f>IF((CS202=""),"",(1-0.1)*(CT202))</f>
        <v/>
      </c>
      <c r="AF202" s="729" t="str">
        <f>IF(AND(BM202="",CU202=""),"",(1-0.1)*(IF(BN202="",0,BN202)+IF(CV202="",0,CV202)))</f>
        <v/>
      </c>
      <c r="AG202" s="730" t="str">
        <f>IF((BM202=""),"",(1-0.1)*(BN202))</f>
        <v/>
      </c>
      <c r="AH202" s="731" t="str">
        <f>IF((CU202=""),"",(1-0.1)*(CV202))</f>
        <v/>
      </c>
      <c r="AI202" s="729" t="str">
        <f>IF(AND(BP202="",CW202=""),"",(1-0.1)*(IF(BQ202="",0,BQ202)+IF(CX202="",0,CX202)))</f>
        <v/>
      </c>
      <c r="AJ202" s="730" t="str">
        <f>IF((BP202=""),"",(1-0.1)*(BQ202))</f>
        <v/>
      </c>
      <c r="AK202" s="731" t="str">
        <f>IF((CW202=""),"",(1-0.1)*(CX202))</f>
        <v/>
      </c>
      <c r="AL202" s="729" t="str">
        <f>IF(AND(BT202="",CZ202=""),"",(1-0.1)*(IF(BU202="",0,BU202)+IF(DA202="",0,DA202)))</f>
        <v/>
      </c>
      <c r="AM202" s="730" t="str">
        <f>IF((BT202=""),"",(1-0.1)*(BU202))</f>
        <v/>
      </c>
      <c r="AN202" s="731" t="str">
        <f>IF((CZ202=""),"",(1-0.1)*(DA202))</f>
        <v/>
      </c>
      <c r="AO202" s="732" t="str">
        <f>IF(ISBLANK('GHG Usage'!D12),"",'GHG Usage'!D12)</f>
        <v/>
      </c>
      <c r="AP202" s="733" t="str">
        <f>IF(AO202="", "", AO202*0.4*(1-IF(B194="",0,B194)*0.9))</f>
        <v/>
      </c>
      <c r="AQ202" s="734" t="str">
        <f>IF(AO202="","",0.4*AO202*(1-IF(B194="",0,B194)*0.9))</f>
        <v/>
      </c>
      <c r="AR202" s="735" t="str">
        <f>IF(ISBLANK('GHG Usage'!E12), "",'GHG Usage'!E12)</f>
        <v/>
      </c>
      <c r="AS202" s="733" t="str">
        <f>IF(AR202="","",AR202*0*(1-IF(C194="",0,C194)*0.9))</f>
        <v/>
      </c>
      <c r="AT202" s="736" t="str">
        <f>IF(ISBLANK('GHG Usage'!F12),"",'GHG Usage'!F12)</f>
        <v/>
      </c>
      <c r="AU202" s="737" t="str">
        <f>IF(AT202="","",AT202*0.7*(1-IF(D194="",0,D194)*0.9))</f>
        <v/>
      </c>
      <c r="AV202" s="736" t="str">
        <f>IF(ISBLANK('GHG Usage'!G12),"",'GHG Usage'!G12)</f>
        <v/>
      </c>
      <c r="AW202" s="737" t="str">
        <f>IF(AV202="","",AV202*0.4*(1-IF(E194="",0,E194)*0.9))</f>
        <v/>
      </c>
      <c r="AX202" s="738" t="str">
        <f>IF(AV202="","",0.07*AV202*(1-IF(E194="",0,E194)*0.9))</f>
        <v/>
      </c>
      <c r="AY202" s="736" t="str">
        <f>IF(ISBLANK('GHG Usage'!H12),"",'GHG Usage'!H12)</f>
        <v/>
      </c>
      <c r="AZ202" s="737" t="str">
        <f>IF(AY202="","",AY202*0.2*(1-IF(F194="",0,F194)*0.9))</f>
        <v/>
      </c>
      <c r="BA202" s="738" t="str">
        <f>IF(AY202="","",0.2*AY202*(1-IF(F194="",0,F194)*0.9))</f>
        <v/>
      </c>
      <c r="BB202" s="738" t="str">
        <f>IF(AY202="","",0.2*AY202*(1-IF(F194="",0,F194)*0.9))</f>
        <v/>
      </c>
      <c r="BC202" s="735" t="str">
        <f>IF(ISBLANK('GHG Usage'!I12),"",'GHG Usage'!I12)</f>
        <v/>
      </c>
      <c r="BD202" s="739" t="str">
        <f>IF(BC202="","",BC202*0*(1-IF(G194="",0,G194)*0))</f>
        <v/>
      </c>
      <c r="BE202" s="736" t="str">
        <f>IF(ISBLANK('GHG Usage'!J12),"",'GHG Usage'!J12)</f>
        <v/>
      </c>
      <c r="BF202" s="737" t="str">
        <f>IF(BE202="","",BE202*0.1*(1-IF(H194="",0,H194)*0))</f>
        <v/>
      </c>
      <c r="BG202" s="738" t="str">
        <f>IF(BE202="","",0.3*BE202*(1-IF(H194="",0,H194)*0.9))</f>
        <v/>
      </c>
      <c r="BH202" s="738" t="str">
        <f>IF(BE202="","",0.2*BE202*(1-IF(H194="",0,H194)*0.9))</f>
        <v/>
      </c>
      <c r="BI202" s="735" t="str">
        <f>IF(ISBLANK('GHG Usage'!K12),"",'GHG Usage'!K12)</f>
        <v/>
      </c>
      <c r="BJ202" s="740" t="str">
        <f>IF(BI202="","",IF('Emission Reduction Strategy'!D34=TRUE,(BI202)*0*(1-IF('Facility&amp;Emissions Info'!I194="",0,'Facility&amp;Emissions Info'!I194)*0.95),(BI202)*(0.2)*(1-IF('Facility&amp;Emissions Info'!I194="",0,'Facility&amp;Emissions Info'!I194)*0.95)))</f>
        <v/>
      </c>
      <c r="BK202" s="736" t="str">
        <f>IF(ISBLANK('GHG Usage'!L12), "", 'GHG Usage'!L12)</f>
        <v/>
      </c>
      <c r="BL202" s="737" t="str">
        <f>IF(BK202="","",BK202*0.2*(1-IF(J194="",0,J194)*0.9))</f>
        <v/>
      </c>
      <c r="BM202" s="736" t="str">
        <f>IF(ISBLANK('GHG Usage'!M12), "",'GHG Usage'!M12)</f>
        <v/>
      </c>
      <c r="BN202" s="737" t="str">
        <f>IF(BM202="","",BM202*0.06*(1-IF(K194="",0,K194)*0))</f>
        <v/>
      </c>
      <c r="BO202" s="738" t="str">
        <f>IF(BM202="","",0.08*BM202*(1-IF(K194="",0,K194)*0.9))</f>
        <v/>
      </c>
      <c r="BP202" s="736" t="str">
        <f>IF(ISBLANK('GHG Usage'!N12), "", 'GHG Usage'!N12)</f>
        <v/>
      </c>
      <c r="BQ202" s="737" t="str">
        <f>IF(BP202="","",BP202*0.2*(1-IF(L194="",0,L194)*0))</f>
        <v/>
      </c>
      <c r="BR202" s="738" t="str">
        <f>IF(BP202="","",0.2*BP202*(1-IF(L194="",0,L194)*0.9))</f>
        <v/>
      </c>
      <c r="BS202" s="738" t="str">
        <f>IF(BP202="","",0.2*BP202*(1-IF(L194="",0,L194)*0.9))</f>
        <v/>
      </c>
      <c r="BT202" s="736" t="str">
        <f>IF(ISBLANK('GHG Usage'!O12),"",'GHG Usage'!O12)</f>
        <v/>
      </c>
      <c r="BU202" s="737" t="str">
        <f>IF(BT202="","",BT202*0*(1-IF(M194="",0,M194)*0))</f>
        <v/>
      </c>
      <c r="BV202" s="741"/>
      <c r="BW202" s="732" t="str">
        <f>IF(ISBLANK('GHG Usage'!D19), "", 'GHG Usage'!D19)</f>
        <v/>
      </c>
      <c r="BX202" s="739" t="str">
        <f>IF(BW202="","",BW202*0.6*(1-IF(N194="",0,N194)*0.9))</f>
        <v/>
      </c>
      <c r="BY202" s="742" t="str">
        <f>IF(BW202="","",0.1*BW202*(1-IF(N194="",0,N194)*0.9))</f>
        <v/>
      </c>
      <c r="BZ202" s="735" t="str">
        <f>IF(ISBLANK('GHG Usage'!E19),"",'GHG Usage'!E19)</f>
        <v/>
      </c>
      <c r="CA202" s="739" t="str">
        <f>IF(BZ202="","",BZ202*0.4*(1-IF(O194="",0,O194)*0.9))</f>
        <v/>
      </c>
      <c r="CB202" s="742" t="str">
        <f>IF(BZ202="","",0.1*BZ202*(1-IF(O194="",0,O194)*0.9))</f>
        <v/>
      </c>
      <c r="CC202" s="735" t="str">
        <f>IF(ISBLANK('GHG Usage'!F19),"",'GHG Usage'!F19)</f>
        <v/>
      </c>
      <c r="CD202" s="739" t="str">
        <f>IF(CC202="","",CC202*0.9*(1-IF(P194="",0,P194)*0.9))</f>
        <v/>
      </c>
      <c r="CE202" s="735" t="str">
        <f>IF(ISBLANK('GHG Usage'!G19),"",'GHG Usage'!G19)</f>
        <v/>
      </c>
      <c r="CF202" s="739" t="str">
        <f>IF(CE202="","",CE202*0*(1-IF(Q194="",0,Q190)*0.9))</f>
        <v/>
      </c>
      <c r="CG202" s="735" t="str">
        <f>IF(ISBLANK('GHG Usage'!H19),"",'GHG Usage'!H19)</f>
        <v/>
      </c>
      <c r="CH202" s="739" t="str">
        <f>IF(CG202="","",CG202*0.1*(1-IF(R194="",0,R194)*0.9))</f>
        <v/>
      </c>
      <c r="CI202" s="742" t="str">
        <f>IF(CG202="","",0.1*CG202*(1-IF(R194="",0,R194)*0.9))</f>
        <v/>
      </c>
      <c r="CJ202" s="736" t="str">
        <f>IF(ISBLANK('GHG Usage'!I19),"",'GHG Usage'!I19)</f>
        <v/>
      </c>
      <c r="CK202" s="743" t="str">
        <f>IF(CJ202="","",CJ202*0.1*(1-IF(S194="",0,S194)*0))</f>
        <v/>
      </c>
      <c r="CL202" s="744" t="str">
        <f>IF(CJ202="","",0.1*CJ202*(1-IF(S194="",0,S194)*0.9))</f>
        <v/>
      </c>
      <c r="CM202" s="744" t="str">
        <f>IF(CJ202="","",0.04*CJ202*(1-IF(S194="",0,S194)*0.9))</f>
        <v/>
      </c>
      <c r="CN202" s="735" t="str">
        <f>IF(ISBLANK('GHG Usage'!J19),"",'GHG Usage'!J19)</f>
        <v/>
      </c>
      <c r="CO202" s="739" t="str">
        <f>IF(CN202="","",CN202*0*(1-IF(T194="",0,T194)*0))</f>
        <v/>
      </c>
      <c r="CP202" s="736" t="str">
        <f>IF(ISBLANK('GHG Usage'!K19),"",'GHG Usage'!K19)</f>
        <v/>
      </c>
      <c r="CQ202" s="743" t="str">
        <f>IF(CP202="","",IF('Emission Reduction Strategy'!L34=TRUE,(CP202)*(0.02)*(1-IF('Facility&amp;Emissions Info'!U194="",0,'Facility&amp;Emissions Info'!U194)*0.95),(CP202)*(0.2)*(1-IF(U194="",0,U194)*0.95)))</f>
        <v/>
      </c>
      <c r="CR202" s="750" t="str">
        <f>IF(CP202="","",IF('Emission Reduction Strategy'!L34=TRUE,(0.02)*(CP202)*(1-IF('Facility&amp;Emissions Info'!U194="",0,'Facility&amp;Emissions Info'!U194)*0.9),(0.1)*(CP202)*(1-IF('Facility&amp;Emissions Info'!U194="",0,'Facility&amp;Emissions Info'!U194)*0.9)))</f>
        <v/>
      </c>
      <c r="CS202" s="747" t="str">
        <f>IF(ISBLANK('GHG Usage'!L19),"",'GHG Usage'!L19)</f>
        <v/>
      </c>
      <c r="CT202" s="739" t="str">
        <f>IF(CS202="","",CS202*0*(1-IF(V194="",0,V194)*0.9))</f>
        <v/>
      </c>
      <c r="CU202" s="736" t="str">
        <f>IF(ISBLANK('GHG Usage'!M19),"",'GHG Usage'!M19)</f>
        <v/>
      </c>
      <c r="CV202" s="737" t="str">
        <f>IF(CU202="","",CU202*0*(1-IF(W194="",0,W194)*0))</f>
        <v/>
      </c>
      <c r="CW202" s="736" t="str">
        <f>IF(ISBLANK('GHG Usage'!N19),"",'GHG Usage'!N19)</f>
        <v/>
      </c>
      <c r="CX202" s="737" t="str">
        <f>IF(CW202="","",CW202*0.1*(1-IF(X194="",0,X194)*0))</f>
        <v/>
      </c>
      <c r="CY202" s="738" t="str">
        <f>IF(CW202="","",0.1*CW202*(1-IF(X194="",0,X194)*0.9))</f>
        <v/>
      </c>
      <c r="CZ202" s="736" t="str">
        <f>IF(ISBLANK('GHG Usage'!O19),"",'GHG Usage'!O19)</f>
        <v/>
      </c>
      <c r="DA202" s="737" t="str">
        <f>IF(CZ202="","",CZ202*0*(1-IF(Y194="",0,Y194)*0))</f>
        <v/>
      </c>
      <c r="DB202" s="738" t="str">
        <f>IF(CZ202="","",0.02*CZ202*(1-IF(Y194="",0,Y194)*0.9))</f>
        <v/>
      </c>
      <c r="DC202" s="748"/>
      <c r="DD202" s="749"/>
      <c r="DE202" s="265"/>
      <c r="DF202" s="265"/>
      <c r="DG202" s="265"/>
      <c r="DH202" s="265"/>
      <c r="DI202" s="265"/>
      <c r="DJ202" s="265"/>
      <c r="DK202" s="265"/>
      <c r="DL202" s="265"/>
      <c r="DM202" s="265"/>
      <c r="DN202" s="265"/>
      <c r="DO202" s="710"/>
      <c r="DP202" s="710"/>
      <c r="DT202" s="710"/>
      <c r="EC202" s="710"/>
      <c r="ED202" s="711"/>
      <c r="EE202" s="711"/>
      <c r="ES202" s="710"/>
      <c r="ET202" s="490"/>
      <c r="EU202" s="490"/>
      <c r="EV202" s="490"/>
      <c r="EW202" s="710"/>
      <c r="EX202" s="710"/>
      <c r="EY202" s="710"/>
      <c r="EZ202" s="710"/>
      <c r="FA202" s="710"/>
      <c r="FB202" s="710"/>
      <c r="FC202" s="710"/>
      <c r="FD202" s="710"/>
      <c r="FE202" s="710"/>
      <c r="FF202" s="710"/>
      <c r="FG202" s="710"/>
      <c r="FH202" s="710"/>
      <c r="FI202" s="710"/>
      <c r="FJ202" s="710"/>
      <c r="FK202" s="710"/>
      <c r="FL202" s="710"/>
      <c r="FM202" s="710"/>
      <c r="FO202" s="710"/>
      <c r="FQ202" s="710"/>
      <c r="FR202" s="710"/>
      <c r="FS202" s="710"/>
      <c r="FU202" s="710"/>
      <c r="FV202" s="710"/>
      <c r="FW202" s="710"/>
      <c r="FX202" s="710"/>
      <c r="FY202" s="710"/>
      <c r="FZ202" s="710"/>
      <c r="GB202" s="710"/>
      <c r="GE202" s="710"/>
    </row>
    <row r="203" spans="1:187" s="46" customFormat="1" ht="15.5" x14ac:dyDescent="0.35">
      <c r="A203" s="512"/>
      <c r="B203" s="39"/>
      <c r="C203" s="710"/>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65"/>
      <c r="AR203" s="389"/>
      <c r="AS203" s="389"/>
      <c r="AU203" s="389"/>
      <c r="AV203" s="389"/>
      <c r="AX203" s="389"/>
      <c r="AY203" s="389"/>
      <c r="BA203" s="389"/>
      <c r="BB203" s="389"/>
      <c r="BD203" s="389"/>
      <c r="BE203" s="389"/>
      <c r="BG203" s="389"/>
      <c r="BH203" s="389"/>
      <c r="BJ203" s="389"/>
      <c r="BK203" s="389"/>
      <c r="BM203" s="389"/>
      <c r="BN203" s="389"/>
      <c r="BO203" s="389"/>
      <c r="BP203" s="389"/>
      <c r="BQ203" s="389"/>
      <c r="BR203" s="389"/>
      <c r="BS203" s="389"/>
      <c r="BT203" s="389"/>
      <c r="BU203" s="389"/>
      <c r="BV203" s="389"/>
      <c r="BW203" s="389"/>
      <c r="BY203" s="389"/>
      <c r="BZ203" s="389"/>
      <c r="CA203" s="710"/>
      <c r="CD203" s="710"/>
      <c r="CE203" s="710"/>
      <c r="CG203" s="710"/>
      <c r="CH203" s="710"/>
      <c r="CI203" s="710"/>
      <c r="CJ203" s="710"/>
      <c r="CK203" s="710"/>
      <c r="CL203" s="710"/>
      <c r="CN203" s="710"/>
      <c r="CO203" s="710"/>
      <c r="CP203" s="710"/>
      <c r="CT203" s="710"/>
      <c r="CU203" s="710"/>
      <c r="CV203" s="710"/>
      <c r="CW203" s="710"/>
      <c r="CX203" s="710"/>
      <c r="CY203" s="710"/>
      <c r="CZ203" s="710"/>
      <c r="DA203" s="710"/>
      <c r="DB203" s="710"/>
      <c r="DC203" s="710"/>
      <c r="DD203" s="710"/>
      <c r="DF203" s="710"/>
      <c r="DG203" s="710"/>
      <c r="DH203" s="710"/>
      <c r="DJ203" s="710"/>
      <c r="DM203" s="710"/>
      <c r="DT203" s="710"/>
      <c r="EC203" s="710"/>
      <c r="ED203" s="711"/>
      <c r="EE203" s="711"/>
      <c r="ES203" s="710"/>
      <c r="ET203" s="490"/>
      <c r="EU203" s="490"/>
      <c r="EV203" s="490"/>
      <c r="EW203" s="710"/>
      <c r="EX203" s="710"/>
      <c r="EY203" s="710"/>
      <c r="EZ203" s="710"/>
      <c r="FA203" s="710"/>
      <c r="FB203" s="710"/>
      <c r="FC203" s="710"/>
      <c r="FD203" s="710"/>
      <c r="FE203" s="710"/>
      <c r="FF203" s="710"/>
      <c r="FG203" s="710"/>
      <c r="FH203" s="710"/>
      <c r="FI203" s="710"/>
      <c r="FJ203" s="710"/>
      <c r="FK203" s="710"/>
      <c r="FL203" s="710"/>
      <c r="FM203" s="710"/>
      <c r="FO203" s="710"/>
      <c r="FQ203" s="710"/>
      <c r="FR203" s="710"/>
      <c r="FS203" s="710"/>
      <c r="FU203" s="710"/>
      <c r="FV203" s="710"/>
      <c r="FW203" s="710"/>
      <c r="FX203" s="710"/>
      <c r="FY203" s="710"/>
      <c r="FZ203" s="710"/>
      <c r="GB203" s="710"/>
      <c r="GE203" s="710"/>
    </row>
    <row r="204" spans="1:187" s="46" customFormat="1" ht="15.5" x14ac:dyDescent="0.35">
      <c r="A204" s="221" t="s">
        <v>372</v>
      </c>
      <c r="B204" s="39"/>
      <c r="C204" s="710"/>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65"/>
      <c r="AR204" s="389"/>
      <c r="AS204" s="389"/>
      <c r="AU204" s="389"/>
      <c r="AV204" s="389"/>
      <c r="AX204" s="389"/>
      <c r="AY204" s="389"/>
      <c r="BA204" s="389"/>
      <c r="BB204" s="389"/>
      <c r="BD204" s="389"/>
      <c r="BE204" s="389"/>
      <c r="BG204" s="389"/>
      <c r="BH204" s="389"/>
      <c r="BJ204" s="389"/>
      <c r="BK204" s="389"/>
      <c r="BM204" s="389"/>
      <c r="BN204" s="389"/>
      <c r="BO204" s="389"/>
      <c r="BP204" s="389"/>
      <c r="BQ204" s="389"/>
      <c r="BR204" s="389"/>
      <c r="BS204" s="389"/>
      <c r="BT204" s="389"/>
      <c r="BU204" s="389"/>
      <c r="BV204" s="389"/>
      <c r="BW204" s="389"/>
      <c r="BY204" s="389"/>
      <c r="BZ204" s="389"/>
      <c r="CA204" s="710"/>
      <c r="CD204" s="710"/>
      <c r="CE204" s="710"/>
      <c r="CG204" s="710"/>
      <c r="CH204" s="710"/>
      <c r="CI204" s="710"/>
      <c r="CJ204" s="710"/>
      <c r="CK204" s="710"/>
      <c r="CL204" s="710"/>
      <c r="CN204" s="710"/>
      <c r="CO204" s="710"/>
      <c r="CP204" s="710"/>
      <c r="CT204" s="710"/>
      <c r="CU204" s="710"/>
      <c r="CV204" s="710"/>
      <c r="CW204" s="710"/>
      <c r="CX204" s="710"/>
      <c r="CY204" s="710"/>
      <c r="CZ204" s="710"/>
      <c r="DA204" s="710"/>
      <c r="DB204" s="710"/>
      <c r="DC204" s="710"/>
      <c r="DD204" s="710"/>
      <c r="DF204" s="710"/>
      <c r="DG204" s="710"/>
      <c r="DH204" s="710"/>
      <c r="DJ204" s="710"/>
      <c r="DM204" s="710"/>
      <c r="DT204" s="710"/>
      <c r="EC204" s="710"/>
      <c r="ED204" s="711"/>
      <c r="EE204" s="711"/>
      <c r="ES204" s="710"/>
      <c r="ET204" s="490"/>
      <c r="EU204" s="490"/>
      <c r="EV204" s="490"/>
      <c r="EW204" s="710"/>
      <c r="EX204" s="710"/>
      <c r="EY204" s="710"/>
      <c r="EZ204" s="710"/>
      <c r="FA204" s="710"/>
      <c r="FB204" s="710"/>
      <c r="FC204" s="710"/>
      <c r="FD204" s="710"/>
      <c r="FE204" s="710"/>
      <c r="FF204" s="710"/>
      <c r="FG204" s="710"/>
      <c r="FH204" s="710"/>
      <c r="FI204" s="710"/>
      <c r="FJ204" s="710"/>
      <c r="FK204" s="710"/>
      <c r="FL204" s="710"/>
      <c r="FM204" s="710"/>
      <c r="FO204" s="710"/>
      <c r="FQ204" s="710"/>
      <c r="FR204" s="710"/>
      <c r="FS204" s="710"/>
      <c r="FU204" s="710"/>
      <c r="FV204" s="710"/>
      <c r="FW204" s="710"/>
      <c r="FX204" s="710"/>
      <c r="FY204" s="710"/>
      <c r="FZ204" s="710"/>
      <c r="GB204" s="710"/>
      <c r="GE204" s="710"/>
    </row>
    <row r="205" spans="1:187" s="46" customFormat="1" ht="23.5" customHeight="1" x14ac:dyDescent="0.35">
      <c r="A205" s="751"/>
      <c r="B205" s="1124" t="s">
        <v>442</v>
      </c>
      <c r="C205" s="1125"/>
      <c r="D205" s="1125"/>
      <c r="E205" s="1125"/>
      <c r="F205" s="1125"/>
      <c r="G205" s="1125"/>
      <c r="H205" s="1125"/>
      <c r="I205" s="1125"/>
      <c r="J205" s="265"/>
      <c r="K205" s="265"/>
      <c r="L205" s="265"/>
      <c r="M205" s="265"/>
      <c r="N205" s="265"/>
      <c r="O205" s="265"/>
      <c r="P205" s="265"/>
      <c r="Q205" s="265"/>
      <c r="R205" s="265"/>
      <c r="S205" s="265"/>
      <c r="T205" s="265"/>
      <c r="U205" s="265"/>
      <c r="V205" s="265"/>
      <c r="W205" s="265"/>
      <c r="X205" s="265"/>
      <c r="Y205" s="265"/>
      <c r="Z205" s="265"/>
      <c r="AA205" s="265"/>
      <c r="AB205" s="265"/>
      <c r="AC205" s="265"/>
      <c r="AD205" s="265"/>
      <c r="AR205" s="389"/>
      <c r="AS205" s="389"/>
      <c r="AU205" s="389"/>
      <c r="AV205" s="389"/>
      <c r="AX205" s="389"/>
      <c r="AY205" s="389"/>
      <c r="BA205" s="389"/>
      <c r="BB205" s="389"/>
      <c r="BD205" s="389"/>
      <c r="BE205" s="389"/>
      <c r="BG205" s="389"/>
      <c r="BH205" s="389"/>
      <c r="BJ205" s="389"/>
      <c r="BK205" s="389"/>
      <c r="BM205" s="389"/>
      <c r="BN205" s="389"/>
      <c r="BO205" s="389"/>
      <c r="BP205" s="389"/>
      <c r="BQ205" s="389"/>
      <c r="BR205" s="389"/>
      <c r="BS205" s="389"/>
      <c r="BT205" s="389"/>
      <c r="BU205" s="389"/>
      <c r="BV205" s="389"/>
      <c r="BW205" s="389"/>
      <c r="BY205" s="389"/>
      <c r="BZ205" s="389"/>
      <c r="CA205" s="710"/>
      <c r="CD205" s="710"/>
      <c r="CE205" s="710"/>
      <c r="CG205" s="710"/>
      <c r="CH205" s="710"/>
      <c r="CI205" s="710"/>
      <c r="CJ205" s="710"/>
      <c r="CK205" s="710"/>
      <c r="CL205" s="710"/>
      <c r="CN205" s="710"/>
      <c r="CO205" s="710"/>
      <c r="CP205" s="710"/>
      <c r="CT205" s="710"/>
      <c r="CU205" s="710"/>
      <c r="CV205" s="710"/>
      <c r="CW205" s="710"/>
      <c r="CX205" s="710"/>
      <c r="CY205" s="710"/>
      <c r="CZ205" s="710"/>
      <c r="DA205" s="710"/>
      <c r="DB205" s="710"/>
      <c r="DC205" s="710"/>
      <c r="DD205" s="710"/>
      <c r="DF205" s="710"/>
      <c r="DG205" s="710"/>
      <c r="DH205" s="710"/>
      <c r="DJ205" s="710"/>
      <c r="DM205" s="710"/>
      <c r="DT205" s="710"/>
      <c r="EC205" s="710"/>
      <c r="ED205" s="711"/>
      <c r="EE205" s="711"/>
      <c r="ES205" s="710"/>
      <c r="ET205" s="490"/>
      <c r="EU205" s="490"/>
      <c r="EV205" s="490"/>
      <c r="EW205" s="710"/>
      <c r="EX205" s="710"/>
      <c r="EY205" s="710"/>
      <c r="EZ205" s="710"/>
      <c r="FA205" s="710"/>
      <c r="FB205" s="710"/>
      <c r="FC205" s="710"/>
      <c r="FD205" s="710"/>
      <c r="FE205" s="710"/>
      <c r="FF205" s="710"/>
      <c r="FG205" s="710"/>
      <c r="FH205" s="710"/>
      <c r="FI205" s="710"/>
      <c r="FJ205" s="710"/>
      <c r="FK205" s="710"/>
      <c r="FL205" s="710"/>
      <c r="FM205" s="710"/>
      <c r="FO205" s="710"/>
      <c r="FQ205" s="710"/>
      <c r="FR205" s="710"/>
      <c r="FS205" s="710"/>
      <c r="FU205" s="710"/>
      <c r="FV205" s="710"/>
      <c r="FW205" s="710"/>
      <c r="FX205" s="710"/>
      <c r="FY205" s="710"/>
      <c r="FZ205" s="710"/>
      <c r="GB205" s="710"/>
      <c r="GE205" s="710"/>
    </row>
    <row r="206" spans="1:187" s="46" customFormat="1" ht="36" customHeight="1" x14ac:dyDescent="0.35">
      <c r="A206" s="77"/>
      <c r="B206" s="403" t="s">
        <v>320</v>
      </c>
      <c r="C206" s="1120" t="s">
        <v>444</v>
      </c>
      <c r="D206" s="1120"/>
      <c r="E206" s="1120"/>
      <c r="F206" s="1120" t="s">
        <v>445</v>
      </c>
      <c r="G206" s="1120"/>
      <c r="H206" s="1120"/>
      <c r="I206" s="1120"/>
      <c r="J206" s="752"/>
      <c r="K206" s="752"/>
      <c r="L206" s="752"/>
      <c r="M206" s="752"/>
      <c r="N206" s="752"/>
      <c r="O206" s="752"/>
      <c r="P206" s="752"/>
      <c r="Q206" s="752"/>
      <c r="R206" s="752"/>
      <c r="S206" s="752"/>
      <c r="T206" s="752"/>
      <c r="U206" s="752"/>
      <c r="V206" s="752"/>
      <c r="W206" s="752"/>
      <c r="X206" s="752"/>
      <c r="Y206" s="752"/>
      <c r="Z206" s="752"/>
      <c r="AA206" s="752"/>
      <c r="AB206" s="752"/>
      <c r="AC206" s="752"/>
      <c r="AD206" s="490"/>
      <c r="AR206" s="389"/>
      <c r="AS206" s="389"/>
      <c r="AU206" s="389"/>
      <c r="AV206" s="389"/>
      <c r="AX206" s="389"/>
      <c r="AY206" s="389"/>
      <c r="BA206" s="389"/>
      <c r="BB206" s="389"/>
      <c r="BD206" s="389"/>
      <c r="BE206" s="389"/>
      <c r="BG206" s="389"/>
      <c r="BH206" s="389"/>
      <c r="BJ206" s="389"/>
      <c r="BK206" s="389"/>
      <c r="BM206" s="389"/>
      <c r="BN206" s="389"/>
      <c r="BO206" s="389"/>
      <c r="BP206" s="389"/>
      <c r="BQ206" s="389"/>
      <c r="BR206" s="389"/>
      <c r="BS206" s="389"/>
      <c r="BT206" s="389"/>
      <c r="BU206" s="389"/>
      <c r="BV206" s="389"/>
      <c r="BW206" s="389"/>
      <c r="BY206" s="389"/>
      <c r="CD206" s="753"/>
      <c r="CE206" s="753"/>
      <c r="ET206" s="490"/>
      <c r="EU206" s="490"/>
      <c r="EV206" s="490"/>
    </row>
    <row r="207" spans="1:187" s="46" customFormat="1" ht="21" customHeight="1" x14ac:dyDescent="0.45">
      <c r="A207" s="77"/>
      <c r="B207" s="403" t="s">
        <v>325</v>
      </c>
      <c r="C207" s="1147">
        <v>9200</v>
      </c>
      <c r="D207" s="1125"/>
      <c r="E207" s="1125"/>
      <c r="F207" s="1148" t="s">
        <v>446</v>
      </c>
      <c r="G207" s="1125"/>
      <c r="H207" s="1125"/>
      <c r="I207" s="1125"/>
      <c r="J207" s="490"/>
      <c r="K207" s="490"/>
      <c r="L207" s="490"/>
      <c r="M207" s="490"/>
      <c r="N207" s="490"/>
      <c r="O207" s="490"/>
      <c r="P207" s="490"/>
      <c r="Q207" s="490"/>
      <c r="R207" s="490"/>
      <c r="S207" s="490"/>
      <c r="T207" s="490"/>
      <c r="U207" s="490"/>
      <c r="V207" s="490"/>
      <c r="W207" s="490"/>
      <c r="X207" s="490"/>
      <c r="Y207" s="490"/>
      <c r="Z207" s="490"/>
      <c r="AA207" s="490"/>
      <c r="AB207" s="490"/>
      <c r="AC207" s="490"/>
      <c r="AD207" s="490"/>
      <c r="AR207" s="389"/>
      <c r="AS207" s="389"/>
      <c r="AU207" s="389"/>
      <c r="AV207" s="389"/>
      <c r="AX207" s="389"/>
      <c r="AY207" s="389"/>
      <c r="BA207" s="389"/>
      <c r="BB207" s="389"/>
      <c r="BD207" s="389"/>
      <c r="BE207" s="389"/>
      <c r="BG207" s="389"/>
      <c r="BH207" s="389"/>
      <c r="BJ207" s="389"/>
      <c r="BK207" s="389"/>
      <c r="BM207" s="389"/>
      <c r="BN207" s="389"/>
      <c r="BO207" s="389"/>
      <c r="BP207" s="389"/>
      <c r="BQ207" s="389"/>
      <c r="BR207" s="389"/>
      <c r="BS207" s="389"/>
      <c r="BT207" s="389"/>
      <c r="BU207" s="389"/>
      <c r="BV207" s="389"/>
      <c r="BW207" s="389"/>
      <c r="BY207" s="389"/>
      <c r="CD207" s="754"/>
      <c r="CE207" s="755"/>
      <c r="ET207" s="490"/>
      <c r="EU207" s="490"/>
      <c r="EV207" s="490"/>
    </row>
    <row r="208" spans="1:187" s="46" customFormat="1" ht="21" customHeight="1" x14ac:dyDescent="0.45">
      <c r="A208" s="77"/>
      <c r="B208" s="403" t="s">
        <v>326</v>
      </c>
      <c r="C208" s="1147">
        <v>7000</v>
      </c>
      <c r="D208" s="1125"/>
      <c r="E208" s="1125"/>
      <c r="F208" s="1148" t="s">
        <v>446</v>
      </c>
      <c r="G208" s="1125"/>
      <c r="H208" s="1125"/>
      <c r="I208" s="1125"/>
      <c r="J208" s="490"/>
      <c r="K208" s="490"/>
      <c r="L208" s="490"/>
      <c r="M208" s="490"/>
      <c r="N208" s="490"/>
      <c r="O208" s="490"/>
      <c r="P208" s="490"/>
      <c r="Q208" s="490"/>
      <c r="R208" s="490"/>
      <c r="S208" s="490"/>
      <c r="T208" s="490"/>
      <c r="U208" s="490"/>
      <c r="V208" s="490"/>
      <c r="W208" s="490"/>
      <c r="X208" s="490"/>
      <c r="Y208" s="490"/>
      <c r="Z208" s="490"/>
      <c r="AA208" s="490"/>
      <c r="AB208" s="490"/>
      <c r="AC208" s="490"/>
      <c r="AD208" s="490"/>
      <c r="AR208" s="389"/>
      <c r="AS208" s="389"/>
      <c r="AU208" s="389"/>
      <c r="AV208" s="389"/>
      <c r="AX208" s="389"/>
      <c r="AY208" s="389"/>
      <c r="BA208" s="389"/>
      <c r="BB208" s="389"/>
      <c r="BD208" s="389"/>
      <c r="BE208" s="389"/>
      <c r="BG208" s="389"/>
      <c r="BH208" s="389"/>
      <c r="BJ208" s="389"/>
      <c r="BK208" s="389"/>
      <c r="BM208" s="389"/>
      <c r="BN208" s="389"/>
      <c r="BO208" s="389"/>
      <c r="BP208" s="389"/>
      <c r="BQ208" s="389"/>
      <c r="BR208" s="389"/>
      <c r="BS208" s="389"/>
      <c r="BT208" s="389"/>
      <c r="BU208" s="389"/>
      <c r="BV208" s="389"/>
      <c r="BW208" s="389"/>
      <c r="BY208" s="389"/>
      <c r="CD208" s="756"/>
      <c r="CE208" s="757"/>
      <c r="ET208" s="490"/>
      <c r="EU208" s="490"/>
      <c r="EV208" s="490"/>
    </row>
    <row r="209" spans="1:187" s="46" customFormat="1" ht="21" customHeight="1" x14ac:dyDescent="0.45">
      <c r="A209" s="77"/>
      <c r="B209" s="403" t="s">
        <v>327</v>
      </c>
      <c r="C209" s="1147">
        <v>6500</v>
      </c>
      <c r="D209" s="1125"/>
      <c r="E209" s="1125"/>
      <c r="F209" s="1148" t="s">
        <v>446</v>
      </c>
      <c r="G209" s="1125"/>
      <c r="H209" s="1125"/>
      <c r="I209" s="1125"/>
      <c r="J209" s="490"/>
      <c r="K209" s="490"/>
      <c r="L209" s="490"/>
      <c r="M209" s="490"/>
      <c r="N209" s="490"/>
      <c r="O209" s="490"/>
      <c r="P209" s="490"/>
      <c r="Q209" s="490"/>
      <c r="R209" s="490"/>
      <c r="S209" s="490"/>
      <c r="T209" s="490"/>
      <c r="U209" s="490"/>
      <c r="V209" s="490"/>
      <c r="W209" s="490"/>
      <c r="X209" s="490"/>
      <c r="Y209" s="490"/>
      <c r="Z209" s="490"/>
      <c r="AA209" s="490"/>
      <c r="AB209" s="490"/>
      <c r="AC209" s="490"/>
      <c r="AD209" s="490"/>
      <c r="AR209" s="389"/>
      <c r="AS209" s="389"/>
      <c r="AU209" s="389"/>
      <c r="AV209" s="389"/>
      <c r="AX209" s="389"/>
      <c r="AY209" s="389"/>
      <c r="BA209" s="389"/>
      <c r="BB209" s="389"/>
      <c r="BD209" s="389"/>
      <c r="BE209" s="389"/>
      <c r="BG209" s="389"/>
      <c r="BH209" s="389"/>
      <c r="BJ209" s="389"/>
      <c r="BK209" s="389"/>
      <c r="BM209" s="389"/>
      <c r="BN209" s="389"/>
      <c r="BO209" s="389"/>
      <c r="BP209" s="389"/>
      <c r="BQ209" s="389"/>
      <c r="BR209" s="389"/>
      <c r="BS209" s="389"/>
      <c r="BT209" s="389"/>
      <c r="BU209" s="389"/>
      <c r="BV209" s="389"/>
      <c r="BW209" s="389"/>
      <c r="BY209" s="389"/>
      <c r="ET209" s="490"/>
      <c r="EU209" s="490"/>
      <c r="EV209" s="490"/>
    </row>
    <row r="210" spans="1:187" s="46" customFormat="1" ht="21" customHeight="1" x14ac:dyDescent="0.45">
      <c r="A210" s="77"/>
      <c r="B210" s="403" t="s">
        <v>328</v>
      </c>
      <c r="C210" s="1147">
        <v>11700</v>
      </c>
      <c r="D210" s="1125"/>
      <c r="E210" s="1125"/>
      <c r="F210" s="1148" t="s">
        <v>446</v>
      </c>
      <c r="G210" s="1125"/>
      <c r="H210" s="1125"/>
      <c r="I210" s="1125"/>
      <c r="J210" s="490"/>
      <c r="K210" s="490"/>
      <c r="L210" s="490"/>
      <c r="M210" s="490"/>
      <c r="N210" s="490"/>
      <c r="O210" s="490"/>
      <c r="P210" s="490"/>
      <c r="Q210" s="490"/>
      <c r="R210" s="490"/>
      <c r="S210" s="490"/>
      <c r="T210" s="490"/>
      <c r="U210" s="490"/>
      <c r="V210" s="490"/>
      <c r="W210" s="490"/>
      <c r="X210" s="490"/>
      <c r="Y210" s="490"/>
      <c r="Z210" s="490"/>
      <c r="AA210" s="490"/>
      <c r="AB210" s="490"/>
      <c r="AC210" s="490"/>
      <c r="AD210" s="490"/>
      <c r="AR210" s="389"/>
      <c r="AS210" s="389"/>
      <c r="AU210" s="389"/>
      <c r="AV210" s="389"/>
      <c r="AX210" s="389"/>
      <c r="AY210" s="389"/>
      <c r="BA210" s="389"/>
      <c r="BB210" s="389"/>
      <c r="BD210" s="389"/>
      <c r="BE210" s="389"/>
      <c r="BG210" s="389"/>
      <c r="BH210" s="389"/>
      <c r="BJ210" s="389"/>
      <c r="BK210" s="389"/>
      <c r="BM210" s="389"/>
      <c r="BN210" s="389"/>
      <c r="BO210" s="389"/>
      <c r="BP210" s="389"/>
      <c r="BQ210" s="389"/>
      <c r="BR210" s="389"/>
      <c r="BS210" s="389"/>
      <c r="BT210" s="389"/>
      <c r="BU210" s="389"/>
      <c r="BV210" s="389"/>
      <c r="BW210" s="389"/>
      <c r="BY210" s="389"/>
      <c r="ET210" s="490"/>
      <c r="EU210" s="490"/>
      <c r="EV210" s="490"/>
    </row>
    <row r="211" spans="1:187" s="46" customFormat="1" ht="21" customHeight="1" x14ac:dyDescent="0.45">
      <c r="A211" s="77"/>
      <c r="B211" s="403" t="s">
        <v>329</v>
      </c>
      <c r="C211" s="1147">
        <v>8700</v>
      </c>
      <c r="D211" s="1125"/>
      <c r="E211" s="1125"/>
      <c r="F211" s="1148" t="s">
        <v>446</v>
      </c>
      <c r="G211" s="1125"/>
      <c r="H211" s="1125"/>
      <c r="I211" s="1125"/>
      <c r="J211" s="490"/>
      <c r="K211" s="490"/>
      <c r="L211" s="490"/>
      <c r="M211" s="490"/>
      <c r="N211" s="490"/>
      <c r="O211" s="490"/>
      <c r="P211" s="490"/>
      <c r="Q211" s="490"/>
      <c r="R211" s="490"/>
      <c r="S211" s="490"/>
      <c r="T211" s="490"/>
      <c r="U211" s="490"/>
      <c r="V211" s="490"/>
      <c r="W211" s="490"/>
      <c r="X211" s="490"/>
      <c r="Y211" s="490"/>
      <c r="Z211" s="490"/>
      <c r="AA211" s="490"/>
      <c r="AB211" s="490"/>
      <c r="AC211" s="490"/>
      <c r="AD211" s="490"/>
      <c r="AR211" s="389"/>
      <c r="AS211" s="389"/>
      <c r="AU211" s="389"/>
      <c r="AV211" s="389"/>
      <c r="AX211" s="389"/>
      <c r="AY211" s="389"/>
      <c r="BA211" s="389"/>
      <c r="BB211" s="389"/>
      <c r="BD211" s="389"/>
      <c r="BE211" s="389"/>
      <c r="BG211" s="389"/>
      <c r="BH211" s="389"/>
      <c r="BJ211" s="389"/>
      <c r="BK211" s="389"/>
      <c r="BM211" s="389"/>
      <c r="BN211" s="389"/>
      <c r="BO211" s="389"/>
      <c r="BP211" s="389"/>
      <c r="BQ211" s="389"/>
      <c r="BR211" s="389"/>
      <c r="BS211" s="389"/>
      <c r="BT211" s="389"/>
      <c r="BU211" s="389"/>
      <c r="BV211" s="389"/>
      <c r="BW211" s="389"/>
      <c r="BY211" s="389"/>
      <c r="ET211" s="490"/>
      <c r="EU211" s="490"/>
      <c r="EV211" s="490"/>
    </row>
    <row r="212" spans="1:187" s="46" customFormat="1" ht="21" customHeight="1" x14ac:dyDescent="0.45">
      <c r="A212" s="77"/>
      <c r="B212" s="403" t="s">
        <v>332</v>
      </c>
      <c r="C212" s="1148" t="s">
        <v>446</v>
      </c>
      <c r="D212" s="1125"/>
      <c r="E212" s="1125"/>
      <c r="F212" s="1147">
        <v>17200</v>
      </c>
      <c r="G212" s="1125"/>
      <c r="H212" s="1125"/>
      <c r="I212" s="1125"/>
      <c r="J212" s="490"/>
      <c r="K212" s="490"/>
      <c r="L212" s="490"/>
      <c r="M212" s="490"/>
      <c r="N212" s="490"/>
      <c r="O212" s="490"/>
      <c r="P212" s="490"/>
      <c r="Q212" s="490"/>
      <c r="R212" s="490"/>
      <c r="S212" s="490"/>
      <c r="T212" s="490"/>
      <c r="U212" s="490"/>
      <c r="V212" s="490"/>
      <c r="W212" s="490"/>
      <c r="X212" s="490"/>
      <c r="Y212" s="490"/>
      <c r="Z212" s="490"/>
      <c r="AA212" s="490"/>
      <c r="AB212" s="490"/>
      <c r="AC212" s="490"/>
      <c r="AD212" s="490"/>
      <c r="AR212" s="389"/>
      <c r="AS212" s="389"/>
      <c r="AU212" s="389"/>
      <c r="AV212" s="389"/>
      <c r="AX212" s="389"/>
      <c r="AY212" s="389"/>
      <c r="BA212" s="389"/>
      <c r="BB212" s="389"/>
      <c r="BD212" s="389"/>
      <c r="BE212" s="389"/>
      <c r="BG212" s="389"/>
      <c r="BH212" s="389"/>
      <c r="BJ212" s="389"/>
      <c r="BK212" s="389"/>
      <c r="BM212" s="389"/>
      <c r="BN212" s="389"/>
      <c r="BO212" s="389"/>
      <c r="BP212" s="389"/>
      <c r="BQ212" s="389"/>
      <c r="BR212" s="389"/>
      <c r="BS212" s="389"/>
      <c r="BT212" s="389"/>
      <c r="BU212" s="389"/>
      <c r="BV212" s="389"/>
      <c r="BW212" s="389"/>
      <c r="BY212" s="389"/>
      <c r="ET212" s="490"/>
      <c r="EU212" s="490"/>
      <c r="EV212" s="490"/>
    </row>
    <row r="213" spans="1:187" s="229" customFormat="1" ht="21" customHeight="1" x14ac:dyDescent="0.45">
      <c r="A213" s="214"/>
      <c r="B213" s="403" t="s">
        <v>334</v>
      </c>
      <c r="C213" s="1147">
        <v>23900</v>
      </c>
      <c r="D213" s="1125"/>
      <c r="E213" s="1125"/>
      <c r="F213" s="1148" t="s">
        <v>446</v>
      </c>
      <c r="G213" s="1125"/>
      <c r="H213" s="1125"/>
      <c r="I213" s="1125"/>
      <c r="J213" s="758"/>
      <c r="K213" s="758"/>
      <c r="L213" s="758"/>
      <c r="M213" s="758"/>
      <c r="N213" s="758"/>
      <c r="O213" s="758"/>
      <c r="P213" s="758"/>
      <c r="Q213" s="758"/>
      <c r="R213" s="758"/>
      <c r="S213" s="758"/>
      <c r="T213" s="758"/>
      <c r="U213" s="758"/>
      <c r="V213" s="758"/>
      <c r="W213" s="758"/>
      <c r="X213" s="758"/>
      <c r="Y213" s="758"/>
      <c r="Z213" s="758"/>
      <c r="AA213" s="758"/>
      <c r="AB213" s="758"/>
      <c r="AC213" s="758"/>
      <c r="AD213" s="758"/>
      <c r="AE213" s="213"/>
      <c r="AF213" s="213"/>
      <c r="AG213" s="213"/>
      <c r="AH213" s="213"/>
      <c r="AI213" s="213"/>
      <c r="AJ213" s="213"/>
      <c r="AK213" s="213"/>
      <c r="AL213" s="213"/>
      <c r="AM213" s="213"/>
      <c r="AN213" s="213"/>
      <c r="AO213" s="213"/>
      <c r="AP213" s="213"/>
      <c r="AQ213" s="213"/>
      <c r="AR213" s="759"/>
      <c r="AS213" s="759"/>
      <c r="AT213" s="213"/>
      <c r="AU213" s="759"/>
      <c r="AV213" s="759"/>
      <c r="AW213" s="213"/>
      <c r="AX213" s="759"/>
      <c r="AY213" s="759"/>
      <c r="AZ213" s="213"/>
      <c r="BA213" s="759"/>
      <c r="BB213" s="759"/>
      <c r="BC213" s="213"/>
      <c r="BD213" s="759"/>
      <c r="BE213" s="759"/>
      <c r="BF213" s="213"/>
      <c r="BG213" s="759"/>
      <c r="BH213" s="759"/>
      <c r="BI213" s="213"/>
      <c r="BJ213" s="759"/>
      <c r="BK213" s="759"/>
      <c r="BL213" s="213"/>
      <c r="BM213" s="759"/>
      <c r="BN213" s="759"/>
      <c r="BO213" s="759"/>
      <c r="BP213" s="759"/>
      <c r="BQ213" s="759"/>
      <c r="BR213" s="759"/>
      <c r="BS213" s="759"/>
      <c r="BT213" s="759"/>
      <c r="BU213" s="759"/>
      <c r="BV213" s="759"/>
      <c r="BW213" s="759"/>
      <c r="BX213" s="213"/>
      <c r="BY213" s="759"/>
      <c r="BZ213" s="759"/>
      <c r="CA213" s="213"/>
      <c r="CB213" s="213"/>
      <c r="CC213" s="214"/>
      <c r="CD213" s="759"/>
      <c r="CE213" s="759"/>
      <c r="CF213" s="214"/>
      <c r="CG213" s="759"/>
      <c r="CH213" s="214"/>
      <c r="CI213" s="759"/>
      <c r="CJ213" s="214"/>
      <c r="CK213" s="759"/>
      <c r="CL213" s="759"/>
      <c r="CM213" s="214"/>
      <c r="CN213" s="759"/>
      <c r="CO213" s="759"/>
      <c r="CP213" s="759"/>
      <c r="CQ213" s="214"/>
      <c r="CR213" s="759"/>
      <c r="CS213" s="214"/>
      <c r="CT213" s="759"/>
      <c r="CU213" s="759"/>
      <c r="CV213" s="759"/>
      <c r="CW213" s="759"/>
      <c r="CX213" s="759"/>
      <c r="CY213" s="759"/>
      <c r="CZ213" s="759"/>
      <c r="DA213" s="759"/>
      <c r="DB213" s="759"/>
      <c r="DC213" s="759"/>
      <c r="DD213" s="759"/>
      <c r="DE213" s="214"/>
      <c r="DF213" s="759"/>
      <c r="DG213" s="214"/>
      <c r="DH213" s="759"/>
      <c r="DI213" s="214"/>
      <c r="DJ213" s="214"/>
      <c r="DK213" s="759"/>
      <c r="DL213" s="759"/>
      <c r="DM213" s="214"/>
      <c r="DN213" s="759"/>
      <c r="DO213" s="759"/>
      <c r="DP213" s="214"/>
      <c r="DQ213" s="759"/>
      <c r="DR213" s="214"/>
      <c r="DS213" s="759"/>
      <c r="DT213" s="214"/>
      <c r="DU213" s="759"/>
      <c r="DV213" s="759"/>
      <c r="DW213" s="214"/>
      <c r="DX213" s="759"/>
      <c r="DY213" s="759"/>
      <c r="DZ213" s="759"/>
      <c r="EA213" s="214"/>
      <c r="EB213" s="759"/>
      <c r="EC213" s="214"/>
      <c r="ED213" s="759"/>
      <c r="EE213" s="759"/>
      <c r="EF213" s="214"/>
      <c r="EG213" s="759"/>
      <c r="EH213" s="214"/>
      <c r="EI213" s="214"/>
      <c r="EJ213" s="214"/>
      <c r="EK213" s="214"/>
      <c r="EL213" s="214"/>
      <c r="EM213" s="214"/>
      <c r="EN213" s="214"/>
      <c r="EO213" s="214"/>
      <c r="EP213" s="214"/>
      <c r="EQ213" s="214"/>
      <c r="ER213" s="214"/>
      <c r="ES213" s="214"/>
      <c r="ET213" s="758"/>
      <c r="EU213" s="758"/>
      <c r="EV213" s="758"/>
      <c r="EW213" s="760"/>
      <c r="EX213" s="760"/>
      <c r="EY213" s="760"/>
      <c r="EZ213" s="760"/>
      <c r="FA213" s="760"/>
      <c r="FB213" s="760"/>
      <c r="FC213" s="760"/>
      <c r="FD213" s="760"/>
      <c r="FE213" s="760"/>
      <c r="FF213" s="760"/>
      <c r="FG213" s="760"/>
      <c r="FH213" s="760"/>
      <c r="FI213" s="760"/>
      <c r="FJ213" s="760"/>
      <c r="FK213" s="760"/>
      <c r="FL213" s="760"/>
      <c r="FM213" s="760"/>
      <c r="FN213" s="760"/>
      <c r="FO213" s="760"/>
      <c r="FP213" s="760"/>
      <c r="FQ213" s="760"/>
      <c r="FR213" s="760"/>
      <c r="FS213" s="760"/>
      <c r="FT213" s="760"/>
      <c r="FU213" s="760"/>
      <c r="FV213" s="760"/>
      <c r="FW213" s="760"/>
      <c r="FX213" s="760"/>
      <c r="FY213" s="760"/>
      <c r="FZ213" s="760"/>
      <c r="GA213" s="760"/>
      <c r="GB213" s="760"/>
      <c r="GC213" s="760"/>
      <c r="GD213" s="760"/>
      <c r="GE213" s="760"/>
    </row>
    <row r="214" spans="1:187" s="229" customFormat="1" ht="21" customHeight="1" x14ac:dyDescent="0.45">
      <c r="A214" s="214"/>
      <c r="B214" s="403" t="s">
        <v>335</v>
      </c>
      <c r="C214" s="1147">
        <v>650</v>
      </c>
      <c r="D214" s="1125"/>
      <c r="E214" s="1125"/>
      <c r="F214" s="1148" t="s">
        <v>446</v>
      </c>
      <c r="G214" s="1125"/>
      <c r="H214" s="1125"/>
      <c r="I214" s="1125"/>
      <c r="J214" s="758"/>
      <c r="K214" s="758"/>
      <c r="L214" s="758"/>
      <c r="M214" s="758"/>
      <c r="N214" s="758"/>
      <c r="O214" s="758"/>
      <c r="P214" s="758"/>
      <c r="Q214" s="758"/>
      <c r="R214" s="758"/>
      <c r="S214" s="758"/>
      <c r="T214" s="758"/>
      <c r="U214" s="758"/>
      <c r="V214" s="758"/>
      <c r="W214" s="758"/>
      <c r="X214" s="758"/>
      <c r="Y214" s="758"/>
      <c r="Z214" s="758"/>
      <c r="AA214" s="758"/>
      <c r="AB214" s="758"/>
      <c r="AC214" s="758"/>
      <c r="AD214" s="758"/>
      <c r="AE214" s="213"/>
      <c r="AF214" s="213"/>
      <c r="AG214" s="213"/>
      <c r="AH214" s="213"/>
      <c r="AI214" s="213"/>
      <c r="AJ214" s="213"/>
      <c r="AK214" s="213"/>
      <c r="AL214" s="213"/>
      <c r="AM214" s="213"/>
      <c r="AN214" s="213"/>
      <c r="AO214" s="213"/>
      <c r="AP214" s="213"/>
      <c r="AQ214" s="213"/>
      <c r="AR214" s="759"/>
      <c r="AS214" s="759"/>
      <c r="AT214" s="213"/>
      <c r="AU214" s="759"/>
      <c r="AV214" s="759"/>
      <c r="AW214" s="213"/>
      <c r="AX214" s="759"/>
      <c r="AY214" s="759"/>
      <c r="AZ214" s="213"/>
      <c r="BA214" s="759"/>
      <c r="BB214" s="759"/>
      <c r="BC214" s="213"/>
      <c r="BD214" s="759"/>
      <c r="BE214" s="759"/>
      <c r="BF214" s="213"/>
      <c r="BG214" s="759"/>
      <c r="BH214" s="759"/>
      <c r="BI214" s="213"/>
      <c r="BJ214" s="759"/>
      <c r="BK214" s="759"/>
      <c r="BL214" s="213"/>
      <c r="BM214" s="759"/>
      <c r="BN214" s="759"/>
      <c r="BO214" s="759"/>
      <c r="BP214" s="759"/>
      <c r="BQ214" s="759"/>
      <c r="BR214" s="759"/>
      <c r="BS214" s="759"/>
      <c r="BT214" s="759"/>
      <c r="BU214" s="759"/>
      <c r="BV214" s="759"/>
      <c r="BW214" s="759"/>
      <c r="BX214" s="213"/>
      <c r="BY214" s="759"/>
      <c r="BZ214" s="759"/>
      <c r="CA214" s="213"/>
      <c r="CB214" s="213"/>
      <c r="CC214" s="214"/>
      <c r="CD214" s="759"/>
      <c r="CE214" s="759"/>
      <c r="CF214" s="214"/>
      <c r="CG214" s="759"/>
      <c r="CH214" s="214"/>
      <c r="CI214" s="759"/>
      <c r="CJ214" s="214"/>
      <c r="CK214" s="759"/>
      <c r="CL214" s="759"/>
      <c r="CM214" s="214"/>
      <c r="CN214" s="759"/>
      <c r="CO214" s="759"/>
      <c r="CP214" s="759"/>
      <c r="CQ214" s="214"/>
      <c r="CR214" s="759"/>
      <c r="CS214" s="214"/>
      <c r="CT214" s="759"/>
      <c r="CU214" s="759"/>
      <c r="CV214" s="759"/>
      <c r="CW214" s="759"/>
      <c r="CX214" s="759"/>
      <c r="CY214" s="759"/>
      <c r="CZ214" s="759"/>
      <c r="DA214" s="759"/>
      <c r="DB214" s="759"/>
      <c r="DC214" s="759"/>
      <c r="DD214" s="759"/>
      <c r="DE214" s="214"/>
      <c r="DF214" s="759"/>
      <c r="DG214" s="214"/>
      <c r="DH214" s="759"/>
      <c r="DI214" s="214"/>
      <c r="DJ214" s="214"/>
      <c r="DK214" s="759"/>
      <c r="DL214" s="759"/>
      <c r="DM214" s="214"/>
      <c r="DN214" s="759"/>
      <c r="DO214" s="759"/>
      <c r="DP214" s="214"/>
      <c r="DQ214" s="759"/>
      <c r="DR214" s="214"/>
      <c r="DS214" s="759"/>
      <c r="DT214" s="214"/>
      <c r="DU214" s="759"/>
      <c r="DV214" s="759"/>
      <c r="DW214" s="214"/>
      <c r="DX214" s="759"/>
      <c r="DY214" s="759"/>
      <c r="DZ214" s="759"/>
      <c r="EA214" s="214"/>
      <c r="EB214" s="759"/>
      <c r="EC214" s="214"/>
      <c r="ED214" s="759"/>
      <c r="EE214" s="759"/>
      <c r="EF214" s="214"/>
      <c r="EG214" s="759"/>
      <c r="EH214" s="214"/>
      <c r="EI214" s="214"/>
      <c r="EJ214" s="214"/>
      <c r="EK214" s="214"/>
      <c r="EL214" s="214"/>
      <c r="EM214" s="214"/>
      <c r="EN214" s="214"/>
      <c r="EO214" s="214"/>
      <c r="EP214" s="214"/>
      <c r="EQ214" s="214"/>
      <c r="ER214" s="214"/>
      <c r="ES214" s="214"/>
      <c r="ET214" s="758"/>
      <c r="EU214" s="758"/>
      <c r="EV214" s="758"/>
      <c r="EW214" s="760"/>
      <c r="EX214" s="760"/>
      <c r="EY214" s="760"/>
      <c r="EZ214" s="760"/>
      <c r="FA214" s="760"/>
      <c r="FB214" s="760"/>
      <c r="FC214" s="760"/>
      <c r="FD214" s="760"/>
      <c r="FE214" s="760"/>
      <c r="FF214" s="760"/>
      <c r="FG214" s="760"/>
      <c r="FH214" s="760"/>
      <c r="FI214" s="760"/>
      <c r="FJ214" s="760"/>
      <c r="FK214" s="760"/>
      <c r="FL214" s="760"/>
      <c r="FM214" s="760"/>
      <c r="FN214" s="760"/>
      <c r="FO214" s="760"/>
      <c r="FP214" s="760"/>
      <c r="FQ214" s="760"/>
      <c r="FR214" s="760"/>
      <c r="FS214" s="760"/>
      <c r="FT214" s="760"/>
      <c r="FU214" s="760"/>
      <c r="FV214" s="760"/>
      <c r="FW214" s="760"/>
      <c r="FX214" s="760"/>
      <c r="FY214" s="760"/>
      <c r="FZ214" s="760"/>
      <c r="GA214" s="760"/>
      <c r="GB214" s="760"/>
      <c r="GC214" s="760"/>
      <c r="GD214" s="760"/>
      <c r="GE214" s="760"/>
    </row>
    <row r="215" spans="1:187" s="39" customFormat="1" ht="20.5" customHeight="1" x14ac:dyDescent="0.35">
      <c r="A215" s="761"/>
      <c r="B215" s="1075" t="s">
        <v>618</v>
      </c>
      <c r="C215" s="1075"/>
      <c r="D215" s="1075"/>
      <c r="E215" s="1075"/>
      <c r="F215" s="1075"/>
      <c r="G215" s="1075"/>
      <c r="H215" s="1125"/>
      <c r="I215" s="1125"/>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762"/>
      <c r="AF215" s="762"/>
      <c r="AG215" s="762"/>
      <c r="AH215" s="762"/>
      <c r="AI215" s="762"/>
      <c r="AJ215" s="762"/>
      <c r="AK215" s="762"/>
      <c r="AL215" s="762"/>
      <c r="AM215" s="762"/>
      <c r="AN215" s="762"/>
      <c r="AO215" s="762"/>
      <c r="AP215" s="762"/>
      <c r="AQ215" s="146"/>
      <c r="AR215" s="509"/>
      <c r="AS215" s="509"/>
      <c r="AT215" s="146"/>
      <c r="AU215" s="509"/>
      <c r="AV215" s="509"/>
      <c r="AW215" s="146"/>
      <c r="AX215" s="509"/>
      <c r="AY215" s="509"/>
      <c r="AZ215" s="146"/>
      <c r="BA215" s="509"/>
      <c r="BB215" s="509"/>
      <c r="BC215" s="146"/>
      <c r="BD215" s="509"/>
      <c r="BE215" s="509"/>
      <c r="BF215" s="146"/>
      <c r="BG215" s="509"/>
      <c r="BH215" s="509"/>
      <c r="BI215" s="146"/>
      <c r="BJ215" s="509"/>
      <c r="BK215" s="509"/>
      <c r="BL215" s="146"/>
      <c r="BM215" s="509"/>
      <c r="BN215" s="509"/>
      <c r="BO215" s="509"/>
      <c r="BP215" s="509"/>
      <c r="BQ215" s="509"/>
      <c r="BR215" s="509"/>
      <c r="BS215" s="509"/>
      <c r="BT215" s="509"/>
      <c r="BU215" s="509"/>
      <c r="BV215" s="509"/>
      <c r="BW215" s="509"/>
      <c r="BX215" s="146"/>
      <c r="BY215" s="509"/>
      <c r="BZ215" s="509"/>
      <c r="CA215" s="512"/>
      <c r="CB215" s="512"/>
      <c r="CC215" s="763"/>
      <c r="CD215" s="763"/>
      <c r="CE215" s="763"/>
      <c r="CF215" s="763"/>
      <c r="CG215" s="763"/>
      <c r="CH215" s="763"/>
      <c r="CI215" s="763"/>
      <c r="CJ215" s="763"/>
      <c r="CK215" s="763"/>
      <c r="CL215" s="763"/>
      <c r="CM215" s="763"/>
      <c r="CN215" s="763"/>
      <c r="CO215" s="763"/>
      <c r="CP215" s="763"/>
      <c r="CQ215" s="763"/>
      <c r="CR215" s="763"/>
      <c r="CS215" s="763"/>
      <c r="CT215" s="763"/>
      <c r="CU215" s="763"/>
      <c r="CV215" s="763"/>
      <c r="CW215" s="763"/>
      <c r="CX215" s="763"/>
      <c r="CY215" s="763"/>
      <c r="CZ215" s="763"/>
      <c r="DA215" s="763"/>
      <c r="DB215" s="763"/>
      <c r="DC215" s="763"/>
      <c r="DD215" s="763"/>
      <c r="DE215" s="763"/>
      <c r="DF215" s="763"/>
      <c r="DG215" s="763"/>
      <c r="DH215" s="763"/>
      <c r="DI215" s="763"/>
      <c r="DJ215" s="763"/>
      <c r="DK215" s="763"/>
      <c r="DL215" s="763"/>
      <c r="DM215" s="763"/>
      <c r="DN215" s="763"/>
      <c r="DO215" s="763"/>
      <c r="DP215" s="763"/>
      <c r="DQ215" s="763"/>
      <c r="DR215" s="763"/>
      <c r="DS215" s="763"/>
      <c r="DT215" s="763"/>
      <c r="DU215" s="763"/>
      <c r="DV215" s="763"/>
      <c r="DW215" s="763"/>
      <c r="DX215" s="763"/>
      <c r="DY215" s="763"/>
      <c r="DZ215" s="763"/>
      <c r="EA215" s="763"/>
      <c r="EB215" s="763"/>
      <c r="EC215" s="763"/>
      <c r="ED215" s="763"/>
      <c r="EE215" s="763"/>
      <c r="EF215" s="763"/>
      <c r="EG215" s="763"/>
      <c r="EH215" s="763"/>
      <c r="EI215" s="763"/>
      <c r="EJ215" s="763"/>
      <c r="EK215" s="763"/>
      <c r="EL215" s="763"/>
      <c r="EM215" s="763"/>
      <c r="EN215" s="763"/>
      <c r="EO215" s="763"/>
      <c r="EP215" s="763"/>
      <c r="EQ215" s="763"/>
      <c r="ER215" s="763"/>
      <c r="ES215" s="763"/>
      <c r="ET215" s="146"/>
      <c r="EU215" s="146"/>
      <c r="EV215" s="146"/>
      <c r="EW215" s="512"/>
      <c r="EX215" s="512"/>
      <c r="EY215" s="512"/>
      <c r="EZ215" s="512"/>
      <c r="FA215" s="512"/>
      <c r="FB215" s="512"/>
      <c r="FC215" s="512"/>
      <c r="FD215" s="512"/>
      <c r="FE215" s="512"/>
      <c r="FF215" s="512"/>
      <c r="FG215" s="512"/>
      <c r="FH215" s="512"/>
      <c r="FI215" s="512"/>
      <c r="FJ215" s="512"/>
      <c r="FK215" s="512"/>
      <c r="FL215" s="512"/>
      <c r="FM215" s="512"/>
      <c r="FO215" s="512"/>
      <c r="FQ215" s="512"/>
      <c r="FS215" s="512"/>
      <c r="FU215" s="512"/>
      <c r="FV215" s="512"/>
      <c r="FW215" s="512"/>
      <c r="FX215" s="512"/>
      <c r="FY215" s="512"/>
      <c r="FZ215" s="512"/>
      <c r="GA215" s="512"/>
      <c r="GB215" s="512"/>
      <c r="GE215" s="512"/>
    </row>
    <row r="216" spans="1:187" s="46" customFormat="1" ht="231.75" customHeight="1" x14ac:dyDescent="0.35">
      <c r="A216" s="761"/>
      <c r="B216" s="1075" t="s">
        <v>619</v>
      </c>
      <c r="C216" s="1075"/>
      <c r="D216" s="1075"/>
      <c r="E216" s="1075"/>
      <c r="F216" s="1075"/>
      <c r="G216" s="1075"/>
      <c r="H216" s="1125"/>
      <c r="I216" s="1125"/>
      <c r="J216" s="265"/>
      <c r="K216" s="265"/>
      <c r="L216" s="265"/>
      <c r="M216" s="265"/>
      <c r="N216" s="265"/>
      <c r="O216" s="265"/>
      <c r="P216" s="265"/>
      <c r="Q216" s="265"/>
      <c r="R216" s="265"/>
      <c r="S216" s="265"/>
      <c r="T216" s="265"/>
      <c r="U216" s="265"/>
      <c r="V216" s="265"/>
      <c r="W216" s="265"/>
      <c r="X216" s="265"/>
      <c r="Y216" s="265"/>
      <c r="Z216" s="265"/>
      <c r="AA216" s="265"/>
      <c r="AB216" s="265"/>
      <c r="AC216" s="265"/>
      <c r="AD216" s="265"/>
      <c r="AR216" s="389"/>
      <c r="AS216" s="389"/>
      <c r="AU216" s="389"/>
      <c r="AV216" s="389"/>
      <c r="AX216" s="389"/>
      <c r="AY216" s="389"/>
      <c r="BA216" s="389"/>
      <c r="BB216" s="389"/>
      <c r="BD216" s="389"/>
      <c r="BE216" s="389"/>
      <c r="BG216" s="389"/>
      <c r="BH216" s="389"/>
      <c r="BJ216" s="389"/>
      <c r="BK216" s="389"/>
      <c r="BM216" s="389"/>
      <c r="BN216" s="389"/>
      <c r="BO216" s="389"/>
      <c r="BP216" s="389"/>
      <c r="BQ216" s="389"/>
      <c r="BR216" s="389"/>
      <c r="BS216" s="389"/>
      <c r="BT216" s="389"/>
      <c r="BU216" s="389"/>
      <c r="BV216" s="389"/>
      <c r="BW216" s="389"/>
      <c r="BY216" s="389"/>
      <c r="BZ216" s="389"/>
      <c r="CA216" s="710"/>
      <c r="CD216" s="710"/>
      <c r="CE216" s="710"/>
      <c r="CG216" s="710"/>
      <c r="CH216" s="710"/>
      <c r="CI216" s="710"/>
      <c r="CJ216" s="710"/>
      <c r="CK216" s="710"/>
      <c r="CL216" s="710"/>
      <c r="CN216" s="710"/>
      <c r="CO216" s="710"/>
      <c r="CP216" s="710"/>
      <c r="CT216" s="710"/>
      <c r="CU216" s="710"/>
      <c r="CV216" s="710"/>
      <c r="CW216" s="710"/>
      <c r="CX216" s="710"/>
      <c r="CY216" s="710"/>
      <c r="CZ216" s="710"/>
      <c r="DA216" s="710"/>
      <c r="DB216" s="710"/>
      <c r="DC216" s="710"/>
      <c r="DD216" s="710"/>
      <c r="DF216" s="710"/>
      <c r="DG216" s="710"/>
      <c r="DH216" s="710"/>
      <c r="DJ216" s="710"/>
      <c r="DM216" s="710"/>
      <c r="DT216" s="710"/>
      <c r="EC216" s="710"/>
      <c r="ED216" s="711"/>
      <c r="EE216" s="711"/>
      <c r="ES216" s="710"/>
      <c r="ET216" s="490"/>
      <c r="EU216" s="490"/>
      <c r="EV216" s="490"/>
      <c r="EW216" s="710"/>
      <c r="EX216" s="710"/>
      <c r="EY216" s="710"/>
      <c r="EZ216" s="710"/>
      <c r="FA216" s="710"/>
      <c r="FB216" s="710"/>
      <c r="FC216" s="710"/>
      <c r="FD216" s="710"/>
      <c r="FE216" s="710"/>
      <c r="FF216" s="710"/>
      <c r="FG216" s="710"/>
      <c r="FH216" s="710"/>
      <c r="FI216" s="710"/>
      <c r="FJ216" s="710"/>
      <c r="FK216" s="710"/>
      <c r="FL216" s="710"/>
      <c r="FM216" s="710"/>
      <c r="FO216" s="710"/>
      <c r="FQ216" s="710"/>
      <c r="FR216" s="710"/>
      <c r="FS216" s="710"/>
      <c r="FU216" s="710"/>
      <c r="FV216" s="710"/>
      <c r="FW216" s="710"/>
      <c r="FX216" s="710"/>
      <c r="FY216" s="710"/>
      <c r="FZ216" s="710"/>
      <c r="GB216" s="710"/>
      <c r="GE216" s="710"/>
    </row>
    <row r="217" spans="1:187" s="46" customFormat="1" ht="61.5" customHeight="1" x14ac:dyDescent="0.35">
      <c r="A217" s="761"/>
      <c r="B217" s="1075" t="s">
        <v>620</v>
      </c>
      <c r="C217" s="1075"/>
      <c r="D217" s="1075"/>
      <c r="E217" s="1075"/>
      <c r="F217" s="1075"/>
      <c r="G217" s="1075"/>
      <c r="H217" s="1125"/>
      <c r="I217" s="112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R217" s="389"/>
      <c r="AS217" s="389"/>
      <c r="AU217" s="389"/>
      <c r="AV217" s="389"/>
      <c r="AX217" s="389"/>
      <c r="AY217" s="389"/>
      <c r="BA217" s="389"/>
      <c r="BB217" s="389"/>
      <c r="BD217" s="389"/>
      <c r="BE217" s="389"/>
      <c r="BG217" s="389"/>
      <c r="BH217" s="389"/>
      <c r="BJ217" s="389"/>
      <c r="BK217" s="389"/>
      <c r="BM217" s="389"/>
      <c r="BN217" s="389"/>
      <c r="BO217" s="389"/>
      <c r="BP217" s="389"/>
      <c r="BQ217" s="389"/>
      <c r="BR217" s="389"/>
      <c r="BS217" s="389"/>
      <c r="BT217" s="389"/>
      <c r="BU217" s="389"/>
      <c r="BV217" s="389"/>
      <c r="BW217" s="389"/>
      <c r="BY217" s="389"/>
      <c r="BZ217" s="389"/>
      <c r="CA217" s="710"/>
      <c r="CB217" s="710"/>
      <c r="CC217" s="710"/>
      <c r="CD217" s="710"/>
      <c r="CE217" s="710"/>
      <c r="CG217" s="710"/>
      <c r="CH217" s="710"/>
      <c r="CI217" s="710"/>
      <c r="CJ217" s="710"/>
      <c r="CK217" s="710"/>
      <c r="CL217" s="710"/>
      <c r="CM217" s="710"/>
      <c r="CN217" s="710"/>
      <c r="CO217" s="710"/>
      <c r="CP217" s="710"/>
      <c r="CS217" s="710"/>
      <c r="CT217" s="710"/>
      <c r="CU217" s="710"/>
      <c r="CV217" s="710"/>
      <c r="CW217" s="710"/>
      <c r="CX217" s="710"/>
      <c r="CY217" s="710"/>
      <c r="CZ217" s="710"/>
      <c r="DA217" s="710"/>
      <c r="DB217" s="710"/>
      <c r="DC217" s="710"/>
      <c r="DD217" s="710"/>
      <c r="DE217" s="710"/>
      <c r="DF217" s="710"/>
      <c r="DG217" s="710"/>
      <c r="DH217" s="710"/>
      <c r="DJ217" s="710"/>
      <c r="DM217" s="710"/>
      <c r="ED217" s="764"/>
      <c r="EE217" s="764"/>
      <c r="EP217" s="710"/>
      <c r="EQ217" s="710"/>
      <c r="ET217" s="490"/>
      <c r="EU217" s="490"/>
      <c r="EV217" s="490"/>
      <c r="EW217" s="710"/>
      <c r="EX217" s="710"/>
      <c r="EY217" s="710"/>
      <c r="EZ217" s="710"/>
      <c r="FA217" s="710"/>
      <c r="FB217" s="710"/>
      <c r="FC217" s="710"/>
      <c r="FD217" s="710"/>
      <c r="FE217" s="710"/>
      <c r="FF217" s="710"/>
      <c r="FG217" s="710"/>
      <c r="FH217" s="710"/>
      <c r="FI217" s="710"/>
      <c r="FJ217" s="710"/>
      <c r="FK217" s="710"/>
      <c r="FL217" s="710"/>
      <c r="FM217" s="710"/>
      <c r="FO217" s="710"/>
      <c r="FQ217" s="710"/>
      <c r="FS217" s="710"/>
      <c r="FU217" s="710"/>
      <c r="FV217" s="710"/>
      <c r="FW217" s="710"/>
      <c r="FX217" s="710"/>
      <c r="FY217" s="710"/>
      <c r="FZ217" s="710"/>
      <c r="GA217" s="710"/>
      <c r="GB217" s="710"/>
      <c r="GE217" s="710"/>
    </row>
    <row r="218" spans="1:187" s="25" customFormat="1" hidden="1" x14ac:dyDescent="0.3">
      <c r="A218" s="22"/>
      <c r="B218" s="23"/>
      <c r="C218" s="23"/>
      <c r="D218" s="23"/>
      <c r="E218" s="23"/>
      <c r="F218" s="23"/>
      <c r="G218" s="24"/>
      <c r="H218" s="2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7"/>
      <c r="AF218" s="17"/>
      <c r="AG218" s="17"/>
      <c r="AH218" s="17"/>
      <c r="AI218" s="17"/>
      <c r="AJ218" s="17"/>
      <c r="AK218" s="17"/>
      <c r="AL218" s="17"/>
      <c r="AM218" s="17"/>
      <c r="AN218" s="17"/>
      <c r="AO218" s="17"/>
      <c r="AP218" s="17"/>
      <c r="AQ218" s="15"/>
      <c r="AR218" s="16"/>
      <c r="AS218" s="16"/>
      <c r="AT218" s="15"/>
      <c r="AU218" s="16"/>
      <c r="AV218" s="16"/>
      <c r="AW218" s="15"/>
      <c r="AX218" s="16"/>
      <c r="AY218" s="16"/>
      <c r="AZ218" s="15"/>
      <c r="BA218" s="16"/>
      <c r="BB218" s="16"/>
      <c r="BC218" s="15"/>
      <c r="BD218" s="16"/>
      <c r="BE218" s="16"/>
      <c r="BF218" s="15"/>
      <c r="BG218" s="16"/>
      <c r="BH218" s="16"/>
      <c r="BI218" s="15"/>
      <c r="BJ218" s="16"/>
      <c r="BK218" s="16"/>
      <c r="BL218" s="15"/>
      <c r="BM218" s="16"/>
      <c r="BN218" s="16"/>
      <c r="BO218" s="16"/>
      <c r="BP218" s="16"/>
      <c r="BQ218" s="16"/>
      <c r="BR218" s="16"/>
      <c r="BS218" s="16"/>
      <c r="BT218" s="16"/>
      <c r="BU218" s="16"/>
      <c r="BV218" s="16"/>
      <c r="BW218" s="16"/>
      <c r="BX218" s="15"/>
      <c r="BY218" s="16"/>
      <c r="BZ218" s="16"/>
      <c r="CA218" s="15"/>
      <c r="CB218" s="15"/>
      <c r="CC218" s="22"/>
      <c r="CD218" s="16"/>
      <c r="CE218" s="16"/>
      <c r="CF218" s="22"/>
      <c r="CG218" s="16"/>
      <c r="CH218" s="22"/>
      <c r="CI218" s="16"/>
      <c r="CJ218" s="22"/>
      <c r="CK218" s="16"/>
      <c r="CL218" s="16"/>
      <c r="CM218" s="22"/>
      <c r="CN218" s="16"/>
      <c r="CO218" s="16"/>
      <c r="CP218" s="16"/>
      <c r="CQ218" s="22"/>
      <c r="CR218" s="16"/>
      <c r="CS218" s="22"/>
      <c r="CT218" s="16"/>
      <c r="CU218" s="16"/>
      <c r="CV218" s="16"/>
      <c r="CW218" s="16"/>
      <c r="CX218" s="16"/>
      <c r="CY218" s="16"/>
      <c r="CZ218" s="16"/>
      <c r="DA218" s="16"/>
      <c r="DB218" s="16"/>
      <c r="DC218" s="16"/>
      <c r="DD218" s="16"/>
      <c r="DE218" s="22"/>
      <c r="DF218" s="16"/>
      <c r="DG218" s="22"/>
      <c r="DH218" s="16"/>
      <c r="DI218" s="22"/>
      <c r="DJ218" s="22"/>
      <c r="DK218" s="16"/>
      <c r="DL218" s="16"/>
      <c r="DM218" s="22"/>
      <c r="DN218" s="16"/>
      <c r="DO218" s="16"/>
      <c r="DP218" s="22"/>
      <c r="DQ218" s="16"/>
      <c r="DR218" s="22"/>
      <c r="DS218" s="16"/>
      <c r="DT218" s="22"/>
      <c r="DU218" s="16"/>
      <c r="DV218" s="16"/>
      <c r="DW218" s="22"/>
      <c r="DX218" s="16"/>
      <c r="DY218" s="16"/>
      <c r="DZ218" s="16"/>
      <c r="EA218" s="22"/>
      <c r="EB218" s="16"/>
      <c r="EC218" s="22"/>
      <c r="ED218" s="16"/>
      <c r="EE218" s="16"/>
      <c r="EF218" s="22"/>
      <c r="EG218" s="16"/>
      <c r="EH218" s="22"/>
      <c r="EI218" s="22"/>
      <c r="EJ218" s="22"/>
      <c r="EK218" s="22"/>
      <c r="EL218" s="22"/>
      <c r="EM218" s="22"/>
      <c r="EN218" s="22"/>
      <c r="EO218" s="22"/>
      <c r="EP218" s="22"/>
      <c r="EQ218" s="22"/>
      <c r="ER218" s="22"/>
      <c r="ES218" s="22"/>
      <c r="ET218" s="14"/>
      <c r="EU218" s="14"/>
      <c r="EV218" s="14"/>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row>
    <row r="219" spans="1:187" hidden="1" x14ac:dyDescent="0.3">
      <c r="A219" s="807"/>
      <c r="B219" s="18"/>
      <c r="I219" s="19"/>
      <c r="J219" s="19"/>
      <c r="K219" s="19"/>
      <c r="L219" s="19"/>
      <c r="M219" s="19"/>
      <c r="N219" s="19"/>
      <c r="O219" s="19"/>
      <c r="P219" s="19"/>
      <c r="Q219" s="19"/>
      <c r="R219" s="19"/>
      <c r="S219" s="19"/>
      <c r="T219" s="19"/>
      <c r="U219" s="19"/>
      <c r="V219" s="19"/>
      <c r="W219" s="19"/>
      <c r="X219" s="19"/>
      <c r="Y219" s="19"/>
      <c r="Z219" s="19"/>
      <c r="AA219" s="19"/>
      <c r="AB219" s="19"/>
      <c r="AC219" s="19"/>
      <c r="AD219" s="19"/>
      <c r="AE219" s="808"/>
      <c r="AF219" s="808"/>
      <c r="AG219" s="808"/>
      <c r="AH219" s="808"/>
      <c r="AI219" s="808"/>
      <c r="AJ219" s="808"/>
      <c r="AK219" s="808"/>
      <c r="AL219" s="808"/>
      <c r="AM219" s="808"/>
      <c r="AN219" s="808"/>
      <c r="AO219" s="808"/>
      <c r="AP219" s="808"/>
      <c r="AQ219" s="12"/>
      <c r="AR219" s="13"/>
      <c r="AS219" s="13"/>
      <c r="AT219" s="12"/>
      <c r="AU219" s="13"/>
      <c r="AV219" s="13"/>
      <c r="AW219" s="12"/>
      <c r="AX219" s="13"/>
      <c r="AY219" s="13"/>
      <c r="AZ219" s="12"/>
      <c r="BA219" s="13"/>
      <c r="BB219" s="13"/>
      <c r="BC219" s="12"/>
      <c r="BD219" s="13"/>
      <c r="BE219" s="13"/>
      <c r="BF219" s="12"/>
      <c r="BG219" s="13"/>
      <c r="BH219" s="13"/>
      <c r="BI219" s="12"/>
      <c r="BJ219" s="13"/>
      <c r="BK219" s="13"/>
      <c r="BL219" s="12"/>
      <c r="BM219" s="13"/>
      <c r="BN219" s="13"/>
      <c r="BO219" s="13"/>
      <c r="BP219" s="13"/>
      <c r="BQ219" s="13"/>
      <c r="BR219" s="13"/>
      <c r="BS219" s="13"/>
      <c r="BT219" s="13"/>
      <c r="BU219" s="13"/>
      <c r="BV219" s="13"/>
      <c r="BW219" s="13"/>
      <c r="BX219" s="12"/>
      <c r="BY219" s="13"/>
      <c r="CA219" s="18"/>
      <c r="CB219" s="18"/>
      <c r="CC219" s="18"/>
      <c r="CD219" s="18"/>
      <c r="CE219" s="18"/>
      <c r="CG219" s="18"/>
      <c r="CH219" s="18"/>
      <c r="CI219" s="18"/>
      <c r="CJ219" s="809"/>
      <c r="CK219" s="18"/>
      <c r="CL219" s="18"/>
      <c r="CN219" s="18"/>
      <c r="CO219" s="18"/>
      <c r="CP219" s="18"/>
      <c r="CR219" s="12"/>
      <c r="CT219" s="18"/>
      <c r="CU219" s="18"/>
      <c r="CV219" s="18"/>
      <c r="CW219" s="18"/>
      <c r="CX219" s="18"/>
      <c r="CY219" s="18"/>
      <c r="CZ219" s="18"/>
      <c r="DA219" s="18"/>
      <c r="DB219" s="18"/>
      <c r="DC219" s="18"/>
      <c r="DD219" s="18"/>
      <c r="DE219" s="18"/>
      <c r="DF219" s="18"/>
      <c r="DG219" s="18"/>
      <c r="DH219" s="18"/>
      <c r="DK219" s="12"/>
      <c r="DL219" s="12"/>
      <c r="DN219" s="12"/>
      <c r="DO219" s="12"/>
      <c r="DQ219" s="12"/>
      <c r="DR219" s="18"/>
      <c r="DS219" s="12"/>
      <c r="DU219" s="12"/>
      <c r="DV219" s="12"/>
      <c r="DX219" s="12"/>
      <c r="DY219" s="12"/>
      <c r="DZ219" s="12"/>
      <c r="EB219" s="12"/>
      <c r="ED219" s="810"/>
      <c r="EE219" s="810"/>
      <c r="EG219" s="12"/>
      <c r="ES219" s="18"/>
      <c r="ET219" s="19"/>
      <c r="EU219" s="19"/>
      <c r="EV219" s="19"/>
      <c r="EW219" s="18"/>
      <c r="EX219" s="18"/>
      <c r="EY219" s="18"/>
      <c r="EZ219" s="18"/>
      <c r="FA219" s="18"/>
      <c r="FB219" s="18"/>
      <c r="FC219" s="18"/>
      <c r="FD219" s="18"/>
      <c r="FE219" s="18"/>
      <c r="FF219" s="18"/>
      <c r="FG219" s="18"/>
      <c r="FH219" s="18"/>
      <c r="FI219" s="18"/>
      <c r="FJ219" s="18"/>
      <c r="FK219" s="18"/>
      <c r="FL219" s="18"/>
      <c r="FM219" s="18"/>
      <c r="FO219" s="18"/>
      <c r="FQ219" s="18"/>
      <c r="FR219" s="18"/>
      <c r="FS219" s="18"/>
      <c r="FU219" s="18"/>
      <c r="FV219" s="18"/>
      <c r="FW219" s="18"/>
      <c r="FX219" s="18"/>
      <c r="FY219" s="18"/>
      <c r="FZ219" s="18"/>
      <c r="GB219" s="18"/>
      <c r="GD219" s="18"/>
      <c r="GE219" s="18"/>
    </row>
    <row r="220" spans="1:187" hidden="1" x14ac:dyDescent="0.3">
      <c r="A220" s="807"/>
      <c r="B220" s="18"/>
      <c r="I220" s="19"/>
      <c r="J220" s="19"/>
      <c r="K220" s="19"/>
      <c r="L220" s="19"/>
      <c r="M220" s="19"/>
      <c r="N220" s="19"/>
      <c r="O220" s="19"/>
      <c r="P220" s="19"/>
      <c r="Q220" s="19"/>
      <c r="R220" s="19"/>
      <c r="S220" s="19"/>
      <c r="T220" s="19"/>
      <c r="U220" s="19"/>
      <c r="V220" s="19"/>
      <c r="W220" s="19"/>
      <c r="X220" s="19"/>
      <c r="Y220" s="19"/>
      <c r="Z220" s="19"/>
      <c r="AA220" s="19"/>
      <c r="AB220" s="19"/>
      <c r="AC220" s="19"/>
      <c r="AD220" s="19"/>
      <c r="AE220" s="808"/>
      <c r="AF220" s="808"/>
      <c r="AG220" s="808"/>
      <c r="AH220" s="808"/>
      <c r="AI220" s="808"/>
      <c r="AJ220" s="808"/>
      <c r="AK220" s="808"/>
      <c r="AL220" s="808"/>
      <c r="AM220" s="808"/>
      <c r="AN220" s="808"/>
      <c r="AO220" s="808"/>
      <c r="AP220" s="808"/>
      <c r="AQ220" s="12"/>
      <c r="AR220" s="13"/>
      <c r="AS220" s="13"/>
      <c r="AT220" s="12"/>
      <c r="AU220" s="13"/>
      <c r="AV220" s="13"/>
      <c r="AW220" s="12"/>
      <c r="AX220" s="13"/>
      <c r="AY220" s="13"/>
      <c r="AZ220" s="12"/>
      <c r="BA220" s="13"/>
      <c r="BB220" s="13"/>
      <c r="BC220" s="12"/>
      <c r="BD220" s="13"/>
      <c r="BE220" s="13"/>
      <c r="BF220" s="12"/>
      <c r="BG220" s="13"/>
      <c r="BH220" s="13"/>
      <c r="BI220" s="12"/>
      <c r="BJ220" s="13"/>
      <c r="BK220" s="13"/>
      <c r="BL220" s="12"/>
      <c r="BM220" s="13"/>
      <c r="BN220" s="13"/>
      <c r="BO220" s="13"/>
      <c r="BP220" s="13"/>
      <c r="BQ220" s="13"/>
      <c r="BR220" s="13"/>
      <c r="BS220" s="13"/>
      <c r="BT220" s="13"/>
      <c r="BU220" s="13"/>
      <c r="BV220" s="13"/>
      <c r="BW220" s="13"/>
      <c r="BX220" s="12"/>
      <c r="BY220" s="13"/>
      <c r="CA220" s="18"/>
      <c r="CB220" s="18"/>
      <c r="CD220" s="18"/>
      <c r="CE220" s="18"/>
      <c r="CG220" s="18"/>
      <c r="CH220" s="18"/>
      <c r="CI220" s="18"/>
      <c r="CK220" s="18"/>
      <c r="CL220" s="18"/>
      <c r="CN220" s="18"/>
      <c r="CO220" s="18"/>
      <c r="CP220" s="18"/>
      <c r="CR220" s="12"/>
      <c r="CT220" s="18"/>
      <c r="CU220" s="18"/>
      <c r="CV220" s="18"/>
      <c r="CW220" s="18"/>
      <c r="CX220" s="18"/>
      <c r="CY220" s="18"/>
      <c r="CZ220" s="18"/>
      <c r="DA220" s="18"/>
      <c r="DB220" s="18"/>
      <c r="DC220" s="18"/>
      <c r="DD220" s="18"/>
      <c r="DF220" s="18"/>
      <c r="DH220" s="18"/>
      <c r="DK220" s="12"/>
      <c r="DL220" s="12"/>
      <c r="DN220" s="12"/>
      <c r="DO220" s="12"/>
      <c r="DQ220" s="12"/>
      <c r="DS220" s="12"/>
      <c r="DU220" s="12"/>
      <c r="DV220" s="12"/>
      <c r="DX220" s="12"/>
      <c r="DY220" s="12"/>
      <c r="DZ220" s="12"/>
      <c r="EB220" s="12"/>
      <c r="ED220" s="810"/>
      <c r="EE220" s="810"/>
      <c r="EG220" s="12"/>
      <c r="ET220" s="19"/>
      <c r="EU220" s="19"/>
      <c r="EV220" s="19"/>
      <c r="EW220" s="18"/>
      <c r="EX220" s="18"/>
      <c r="EY220" s="18"/>
      <c r="EZ220" s="18"/>
      <c r="FA220" s="18"/>
      <c r="FB220" s="18"/>
      <c r="FC220" s="18"/>
      <c r="FD220" s="18"/>
      <c r="FE220" s="18"/>
      <c r="FF220" s="18"/>
      <c r="FG220" s="18"/>
      <c r="FH220" s="18"/>
      <c r="FI220" s="18"/>
      <c r="FJ220" s="18"/>
      <c r="FK220" s="18"/>
      <c r="FL220" s="18"/>
      <c r="FM220" s="18"/>
      <c r="FO220" s="18"/>
      <c r="FQ220" s="18"/>
      <c r="FS220" s="18"/>
      <c r="FU220" s="18"/>
      <c r="FV220" s="18"/>
      <c r="FW220" s="18"/>
      <c r="FX220" s="18"/>
      <c r="FY220" s="18"/>
      <c r="FZ220" s="18"/>
      <c r="GB220" s="18"/>
      <c r="GC220" s="18"/>
      <c r="GE220" s="18"/>
    </row>
    <row r="221" spans="1:187" hidden="1" x14ac:dyDescent="0.3">
      <c r="A221" s="807"/>
      <c r="B221" s="18"/>
      <c r="I221" s="19"/>
      <c r="J221" s="19"/>
      <c r="K221" s="19"/>
      <c r="L221" s="19"/>
      <c r="M221" s="19"/>
      <c r="N221" s="19"/>
      <c r="O221" s="19"/>
      <c r="P221" s="19"/>
      <c r="Q221" s="19"/>
      <c r="R221" s="19"/>
      <c r="S221" s="19"/>
      <c r="T221" s="19"/>
      <c r="U221" s="19"/>
      <c r="V221" s="19"/>
      <c r="W221" s="19"/>
      <c r="X221" s="19"/>
      <c r="Y221" s="19"/>
      <c r="Z221" s="19"/>
      <c r="AA221" s="19"/>
      <c r="AB221" s="19"/>
      <c r="AC221" s="19"/>
      <c r="AD221" s="19"/>
      <c r="AE221" s="808"/>
      <c r="AF221" s="808"/>
      <c r="AG221" s="808"/>
      <c r="AH221" s="808"/>
      <c r="AI221" s="808"/>
      <c r="AJ221" s="808"/>
      <c r="AK221" s="808"/>
      <c r="AL221" s="808"/>
      <c r="AM221" s="808"/>
      <c r="AN221" s="808"/>
      <c r="AO221" s="808"/>
      <c r="AP221" s="808"/>
      <c r="AQ221" s="12"/>
      <c r="AR221" s="13"/>
      <c r="AS221" s="13"/>
      <c r="AT221" s="12"/>
      <c r="AU221" s="13"/>
      <c r="AV221" s="13"/>
      <c r="AW221" s="12"/>
      <c r="AX221" s="13"/>
      <c r="AY221" s="13"/>
      <c r="AZ221" s="12"/>
      <c r="BA221" s="13"/>
      <c r="BB221" s="13"/>
      <c r="BC221" s="12"/>
      <c r="BD221" s="13"/>
      <c r="BE221" s="13"/>
      <c r="BF221" s="12"/>
      <c r="BG221" s="13"/>
      <c r="BH221" s="13"/>
      <c r="BI221" s="12"/>
      <c r="BJ221" s="13"/>
      <c r="BK221" s="13"/>
      <c r="BL221" s="12"/>
      <c r="BM221" s="13"/>
      <c r="BN221" s="13"/>
      <c r="BO221" s="13"/>
      <c r="BP221" s="13"/>
      <c r="BQ221" s="13"/>
      <c r="BR221" s="13"/>
      <c r="BS221" s="13"/>
      <c r="BT221" s="13"/>
      <c r="BU221" s="13"/>
      <c r="BV221" s="13"/>
      <c r="BW221" s="13"/>
      <c r="BX221" s="12"/>
      <c r="BY221" s="13"/>
      <c r="CA221" s="18"/>
      <c r="CB221" s="18"/>
      <c r="CD221" s="18"/>
      <c r="CE221" s="18"/>
      <c r="CG221" s="18"/>
      <c r="CH221" s="18"/>
      <c r="CI221" s="18"/>
      <c r="CJ221" s="18"/>
      <c r="CK221" s="18"/>
      <c r="CL221" s="18"/>
      <c r="CN221" s="18"/>
      <c r="CO221" s="18"/>
      <c r="CP221" s="18"/>
      <c r="CR221" s="12"/>
      <c r="CT221" s="18"/>
      <c r="CU221" s="18"/>
      <c r="CV221" s="18"/>
      <c r="CW221" s="18"/>
      <c r="CX221" s="18"/>
      <c r="CY221" s="18"/>
      <c r="CZ221" s="18"/>
      <c r="DA221" s="18"/>
      <c r="DB221" s="18"/>
      <c r="DC221" s="18"/>
      <c r="DD221" s="18"/>
      <c r="DE221" s="18"/>
      <c r="DF221" s="18"/>
      <c r="DG221" s="18"/>
      <c r="DH221" s="18"/>
      <c r="DJ221" s="18"/>
      <c r="DK221" s="12"/>
      <c r="DL221" s="12"/>
      <c r="DN221" s="12"/>
      <c r="DO221" s="12"/>
      <c r="DQ221" s="12"/>
      <c r="DS221" s="12"/>
      <c r="DU221" s="12"/>
      <c r="DV221" s="12"/>
      <c r="DX221" s="12"/>
      <c r="DY221" s="12"/>
      <c r="DZ221" s="12"/>
      <c r="EB221" s="12"/>
      <c r="ED221" s="810"/>
      <c r="EE221" s="810"/>
      <c r="EG221" s="12"/>
      <c r="ET221" s="19"/>
      <c r="EU221" s="19"/>
      <c r="EV221" s="19"/>
      <c r="EW221" s="18"/>
      <c r="EX221" s="18"/>
      <c r="EY221" s="18"/>
      <c r="EZ221" s="18"/>
      <c r="FA221" s="18"/>
      <c r="FB221" s="18"/>
      <c r="FC221" s="18"/>
      <c r="FD221" s="18"/>
      <c r="FE221" s="18"/>
      <c r="FF221" s="18"/>
      <c r="FG221" s="18"/>
      <c r="FH221" s="18"/>
      <c r="FI221" s="18"/>
      <c r="FJ221" s="18"/>
      <c r="FK221" s="18"/>
      <c r="FL221" s="18"/>
      <c r="FM221" s="18"/>
      <c r="FO221" s="18"/>
      <c r="FQ221" s="18"/>
      <c r="FS221" s="18"/>
      <c r="FU221" s="18"/>
      <c r="FV221" s="18"/>
      <c r="FW221" s="18"/>
      <c r="FX221" s="18"/>
      <c r="FY221" s="18"/>
      <c r="FZ221" s="18"/>
      <c r="GB221" s="18"/>
      <c r="GE221" s="18"/>
    </row>
    <row r="222" spans="1:187" hidden="1" x14ac:dyDescent="0.3">
      <c r="A222" s="807"/>
      <c r="C222" s="18"/>
      <c r="I222" s="19"/>
      <c r="J222" s="19"/>
      <c r="K222" s="19"/>
      <c r="L222" s="19"/>
      <c r="M222" s="19"/>
      <c r="N222" s="19"/>
      <c r="O222" s="19"/>
      <c r="P222" s="19"/>
      <c r="Q222" s="19"/>
      <c r="R222" s="19"/>
      <c r="S222" s="19"/>
      <c r="T222" s="19"/>
      <c r="U222" s="19"/>
      <c r="V222" s="19"/>
      <c r="W222" s="19"/>
      <c r="X222" s="19"/>
      <c r="Y222" s="19"/>
      <c r="Z222" s="19"/>
      <c r="AA222" s="19"/>
      <c r="AB222" s="19"/>
      <c r="AC222" s="19"/>
      <c r="AD222" s="19"/>
      <c r="AE222" s="808"/>
      <c r="AF222" s="808"/>
      <c r="AG222" s="808"/>
      <c r="AH222" s="808"/>
      <c r="AI222" s="808"/>
      <c r="AJ222" s="808"/>
      <c r="AK222" s="808"/>
      <c r="AL222" s="808"/>
      <c r="AM222" s="808"/>
      <c r="AN222" s="808"/>
      <c r="AO222" s="808"/>
      <c r="AP222" s="808"/>
      <c r="AQ222" s="12"/>
      <c r="AR222" s="13"/>
      <c r="AS222" s="13"/>
      <c r="AT222" s="12"/>
      <c r="AU222" s="13"/>
      <c r="AV222" s="13"/>
      <c r="AW222" s="12"/>
      <c r="AX222" s="13"/>
      <c r="AY222" s="13"/>
      <c r="AZ222" s="12"/>
      <c r="BA222" s="13"/>
      <c r="BB222" s="13"/>
      <c r="BC222" s="12"/>
      <c r="BD222" s="13"/>
      <c r="BE222" s="13"/>
      <c r="BF222" s="12"/>
      <c r="BG222" s="13"/>
      <c r="BH222" s="13"/>
      <c r="BI222" s="12"/>
      <c r="BJ222" s="13"/>
      <c r="BK222" s="13"/>
      <c r="BL222" s="12"/>
      <c r="BM222" s="13"/>
      <c r="BN222" s="13"/>
      <c r="BO222" s="13"/>
      <c r="BP222" s="13"/>
      <c r="BQ222" s="13"/>
      <c r="BR222" s="13"/>
      <c r="BS222" s="13"/>
      <c r="BT222" s="13"/>
      <c r="BU222" s="13"/>
      <c r="BV222" s="13"/>
      <c r="BW222" s="13"/>
      <c r="BX222" s="12"/>
      <c r="BY222" s="13"/>
      <c r="CA222" s="18"/>
      <c r="CB222" s="18"/>
      <c r="CC222" s="18"/>
      <c r="CD222" s="18"/>
      <c r="CE222" s="18"/>
      <c r="CG222" s="18"/>
      <c r="CH222" s="18"/>
      <c r="CI222" s="18"/>
      <c r="CJ222" s="18"/>
      <c r="CK222" s="18"/>
      <c r="CL222" s="18"/>
      <c r="CM222" s="18"/>
      <c r="CN222" s="18"/>
      <c r="CO222" s="18"/>
      <c r="CP222" s="18"/>
      <c r="CR222" s="12"/>
      <c r="CT222" s="18"/>
      <c r="CU222" s="18"/>
      <c r="CV222" s="18"/>
      <c r="CW222" s="18"/>
      <c r="CX222" s="18"/>
      <c r="CY222" s="18"/>
      <c r="CZ222" s="18"/>
      <c r="DA222" s="18"/>
      <c r="DB222" s="18"/>
      <c r="DC222" s="18"/>
      <c r="DD222" s="18"/>
      <c r="DE222" s="18"/>
      <c r="DF222" s="18"/>
      <c r="DG222" s="18"/>
      <c r="DH222" s="18"/>
      <c r="DJ222" s="18"/>
      <c r="DK222" s="12"/>
      <c r="DL222" s="12"/>
      <c r="DN222" s="12"/>
      <c r="DO222" s="12"/>
      <c r="DQ222" s="12"/>
      <c r="DS222" s="12"/>
      <c r="DU222" s="12"/>
      <c r="DV222" s="12"/>
      <c r="DX222" s="12"/>
      <c r="DY222" s="12"/>
      <c r="DZ222" s="12"/>
      <c r="EB222" s="12"/>
      <c r="EC222" s="18"/>
      <c r="ED222" s="810"/>
      <c r="EE222" s="810"/>
      <c r="EG222" s="12"/>
      <c r="ET222" s="19"/>
      <c r="EU222" s="19"/>
      <c r="EV222" s="19"/>
      <c r="EW222" s="18"/>
      <c r="EX222" s="18"/>
      <c r="EY222" s="18"/>
      <c r="EZ222" s="18"/>
      <c r="FA222" s="18"/>
      <c r="FB222" s="18"/>
      <c r="FC222" s="18"/>
      <c r="FD222" s="18"/>
      <c r="FE222" s="18"/>
      <c r="FF222" s="18"/>
      <c r="FG222" s="18"/>
      <c r="FH222" s="18"/>
      <c r="FI222" s="18"/>
      <c r="FJ222" s="18"/>
      <c r="FK222" s="18"/>
      <c r="FL222" s="18"/>
      <c r="FM222" s="18"/>
      <c r="FO222" s="18"/>
      <c r="FQ222" s="18"/>
      <c r="FS222" s="18"/>
      <c r="FU222" s="18"/>
      <c r="FV222" s="18"/>
      <c r="FW222" s="18"/>
      <c r="FX222" s="18"/>
      <c r="FY222" s="18"/>
      <c r="FZ222" s="18"/>
      <c r="GA222" s="18"/>
      <c r="GB222" s="18"/>
      <c r="GC222" s="18"/>
      <c r="GE222" s="18"/>
    </row>
    <row r="223" spans="1:187" s="26" customFormat="1" hidden="1" x14ac:dyDescent="0.3">
      <c r="A223" s="23"/>
      <c r="C223" s="27"/>
      <c r="F223" s="26">
        <f>IF((AO199=""),0,(1-0.1)*(AP199))+IF((BB199=""), 0, (1-0.1)*(BB199))+IF((BH199=""),0,(1-0.1)*(BH199))+IF((BS199=""),0,(1-0.1)*(BS199))</f>
        <v>0</v>
      </c>
      <c r="G223" s="28"/>
      <c r="H223" s="28"/>
      <c r="I223" s="28"/>
      <c r="J223" s="28">
        <f>IF((BZ199=""),0,(1-0.1)*(CA199))+IF((CM199=""),0,(1-0.1)*(CM199))</f>
        <v>0</v>
      </c>
      <c r="K223" s="28"/>
      <c r="L223" s="28">
        <f>IF((AT199=""),0,(1-0.1)*(AU199))+IF((AQ199=""),0,(1-0.1)*(AQ199))+IF((AX199=""),0,(1-0.1)*(AX199))+IF((BA199=""),0,(1-0.1)*(BA199))+IF((BG199=""),0,(1-0.1)*(BG199))+IF((BO199=""),0,(1-0.1)*(BO199))+IF((BR199=""),0,(1-0.1)*(BR199))</f>
        <v>0</v>
      </c>
      <c r="M223" s="811">
        <f>IF((CC199=""),0,(1-0.1)*(CD199))+IF((BY199=""),0,(1-0.1)*(BY199))+IF((CB199=""),0,(1-0.1)*(CB199))+IF((CI199=""),0,(1-0.1)*(CI199))+IF((CL199=""),0,(1-0.1)*(CL199))+IF((CR199=""),0,(1-0.1)*(CR199))+IF((CY199=""),0,(1-0.1)*(CY199))+IF((DB199=""),0,(1-0.1)*(DB199))</f>
        <v>0</v>
      </c>
      <c r="N223" s="28"/>
      <c r="O223" s="28"/>
      <c r="P223" s="28"/>
      <c r="Q223" s="28"/>
      <c r="R223" s="28"/>
      <c r="S223" s="28"/>
      <c r="T223" s="28"/>
      <c r="U223" s="28"/>
      <c r="V223" s="28"/>
      <c r="W223" s="28"/>
      <c r="X223" s="28"/>
      <c r="Y223" s="28"/>
      <c r="Z223" s="28"/>
      <c r="AA223" s="28"/>
      <c r="AB223" s="28"/>
      <c r="AC223" s="28"/>
      <c r="AD223" s="28"/>
      <c r="AE223" s="812"/>
      <c r="AF223" s="812"/>
      <c r="AG223" s="812"/>
      <c r="AH223" s="812"/>
      <c r="AI223" s="812"/>
      <c r="AJ223" s="812"/>
      <c r="AK223" s="812"/>
      <c r="AL223" s="812"/>
      <c r="AM223" s="812"/>
      <c r="AN223" s="812"/>
      <c r="AO223" s="812"/>
      <c r="AP223" s="812"/>
      <c r="AQ223" s="28"/>
      <c r="AR223" s="29"/>
      <c r="AS223" s="29"/>
      <c r="AT223" s="28"/>
      <c r="AU223" s="29"/>
      <c r="AV223" s="29"/>
      <c r="AW223" s="28"/>
      <c r="AX223" s="29"/>
      <c r="AY223" s="29"/>
      <c r="AZ223" s="28"/>
      <c r="BA223" s="29"/>
      <c r="BB223" s="29"/>
      <c r="BC223" s="28"/>
      <c r="BD223" s="29"/>
      <c r="BE223" s="29"/>
      <c r="BF223" s="28"/>
      <c r="BG223" s="29"/>
      <c r="BH223" s="29"/>
      <c r="BI223" s="28"/>
      <c r="BJ223" s="29"/>
      <c r="BK223" s="29"/>
      <c r="BL223" s="28"/>
      <c r="BM223" s="29"/>
      <c r="BN223" s="29"/>
      <c r="BO223" s="29"/>
      <c r="BP223" s="29"/>
      <c r="BQ223" s="29"/>
      <c r="BR223" s="29"/>
      <c r="BS223" s="29"/>
      <c r="BT223" s="29"/>
      <c r="BU223" s="29"/>
      <c r="BV223" s="29"/>
      <c r="BW223" s="29"/>
      <c r="BX223" s="28"/>
      <c r="BY223" s="29"/>
      <c r="BZ223" s="29"/>
      <c r="CA223" s="27"/>
      <c r="CB223" s="27"/>
      <c r="CC223" s="813"/>
      <c r="CD223" s="813"/>
      <c r="CE223" s="813"/>
      <c r="CF223" s="813"/>
      <c r="CG223" s="813"/>
      <c r="CH223" s="813"/>
      <c r="CI223" s="813"/>
      <c r="CJ223" s="813"/>
      <c r="CK223" s="813"/>
      <c r="CL223" s="813"/>
      <c r="CM223" s="813"/>
      <c r="CN223" s="813"/>
      <c r="CO223" s="813"/>
      <c r="CP223" s="813"/>
      <c r="CQ223" s="813"/>
      <c r="CR223" s="813"/>
      <c r="CS223" s="813"/>
      <c r="CT223" s="813"/>
      <c r="CU223" s="813"/>
      <c r="CV223" s="813"/>
      <c r="CW223" s="813"/>
      <c r="CX223" s="813"/>
      <c r="CY223" s="813"/>
      <c r="CZ223" s="813"/>
      <c r="DA223" s="813"/>
      <c r="DB223" s="813"/>
      <c r="DC223" s="813"/>
      <c r="DD223" s="813"/>
      <c r="DE223" s="813"/>
      <c r="DF223" s="813"/>
      <c r="DG223" s="813"/>
      <c r="DH223" s="813"/>
      <c r="DI223" s="813"/>
      <c r="DJ223" s="813"/>
      <c r="DK223" s="813"/>
      <c r="DL223" s="813"/>
      <c r="DM223" s="813"/>
      <c r="DN223" s="813"/>
      <c r="DO223" s="813"/>
      <c r="DP223" s="813"/>
      <c r="DQ223" s="813"/>
      <c r="DR223" s="813"/>
      <c r="DS223" s="813"/>
      <c r="DT223" s="813"/>
      <c r="DU223" s="813"/>
      <c r="DV223" s="813"/>
      <c r="DW223" s="813"/>
      <c r="DX223" s="813"/>
      <c r="DY223" s="813"/>
      <c r="DZ223" s="813"/>
      <c r="EA223" s="813"/>
      <c r="EB223" s="813"/>
      <c r="EC223" s="813"/>
      <c r="ED223" s="813"/>
      <c r="EE223" s="813"/>
      <c r="EF223" s="813"/>
      <c r="EG223" s="813"/>
      <c r="EH223" s="813"/>
      <c r="EI223" s="813"/>
      <c r="EJ223" s="813"/>
      <c r="EK223" s="813"/>
      <c r="EL223" s="813"/>
      <c r="EM223" s="813"/>
      <c r="EN223" s="813"/>
      <c r="EO223" s="813"/>
      <c r="EP223" s="813"/>
      <c r="EQ223" s="813"/>
      <c r="ER223" s="813"/>
      <c r="ES223" s="813"/>
      <c r="ET223" s="37"/>
      <c r="EU223" s="37"/>
      <c r="EV223" s="37"/>
      <c r="EW223" s="27"/>
      <c r="EX223" s="27"/>
      <c r="EY223" s="27"/>
      <c r="EZ223" s="27"/>
      <c r="FA223" s="27"/>
      <c r="FB223" s="27"/>
      <c r="FC223" s="27"/>
      <c r="FD223" s="27"/>
      <c r="FE223" s="27"/>
      <c r="FF223" s="27"/>
      <c r="FG223" s="27"/>
      <c r="FH223" s="27"/>
      <c r="FI223" s="27"/>
      <c r="FJ223" s="27"/>
      <c r="FK223" s="27"/>
      <c r="FL223" s="27"/>
      <c r="FM223" s="27"/>
      <c r="FO223" s="27"/>
      <c r="FQ223" s="27"/>
      <c r="FS223" s="27"/>
      <c r="FU223" s="27"/>
      <c r="FV223" s="27"/>
      <c r="FW223" s="27"/>
      <c r="FX223" s="27"/>
      <c r="FY223" s="27"/>
      <c r="FZ223" s="27"/>
      <c r="GA223" s="27"/>
      <c r="GB223" s="27"/>
      <c r="GC223" s="27"/>
      <c r="GE223" s="27"/>
    </row>
    <row r="224" spans="1:187" hidden="1" x14ac:dyDescent="0.3">
      <c r="A224" s="807"/>
      <c r="C224" s="27"/>
      <c r="D224" s="26"/>
      <c r="E224" s="26"/>
      <c r="F224" s="26">
        <f>IF((AO200=""),0,(1-0.1)*(AP200))+IF((BB200=""), 0, (1-0.1)*(BB200))+IF((BH200=""),0,(1-0.1)*(BH200))+IF((BS200=""),0,(1-0.1)*(BS200))</f>
        <v>0</v>
      </c>
      <c r="G224" s="28"/>
      <c r="H224" s="28"/>
      <c r="I224" s="28"/>
      <c r="J224" s="28">
        <f>IF((BZ200=""),0,(1-0.1)*(CA200))+IF((CM200=""),0,(1-0.1)*(CM200))</f>
        <v>0</v>
      </c>
      <c r="K224" s="28"/>
      <c r="L224" s="28">
        <f>IF((AT200=""),0,(1-0.1)*(AU200))+IF((AQ200=""),0,(1-0.1)*(AQ200))+IF((AX200=""),0,(1-0.1)*(AX200))+IF((BA200=""),0,(1-0.1)*(BA200))+IF((BG200=""),0,(1-0.1)*(BG200))+IF((BO200=""),0,(1-0.1)*(BO200))+IF((BR200=""),0,(1-0.1)*(BR200))</f>
        <v>0</v>
      </c>
      <c r="M224" s="811">
        <f>IF((CC200=""),0,(1-0.1)*(CD200))+IF((BY200=""),0,(1-0.1)*(BY200))+IF((CB200=""),0,(1-0.1)*(CB200))+IF((CI200=""),0,(1-0.1)*(CI200))+IF((CL200=""),0,(1-0.1)*(CL200))+IF((CR200=""),0,(1-0.1)*(CR200))+IF((CY200=""),0,(1-0.1)*(CY200))+IF((DB200=""),0,(1-0.1)*(DB200))</f>
        <v>0</v>
      </c>
      <c r="N224" s="28"/>
      <c r="O224" s="19"/>
      <c r="P224" s="19"/>
      <c r="Q224" s="19"/>
      <c r="R224" s="19"/>
      <c r="S224" s="19"/>
      <c r="T224" s="19"/>
      <c r="U224" s="19"/>
      <c r="V224" s="19"/>
      <c r="W224" s="19"/>
      <c r="X224" s="19"/>
      <c r="Y224" s="19"/>
      <c r="Z224" s="19"/>
      <c r="AA224" s="19"/>
      <c r="AB224" s="19"/>
      <c r="AC224" s="19"/>
      <c r="AD224" s="19"/>
      <c r="AE224" s="12"/>
      <c r="AF224" s="12"/>
      <c r="AG224" s="12"/>
      <c r="AH224" s="12"/>
      <c r="AI224" s="12"/>
      <c r="AJ224" s="12"/>
      <c r="AK224" s="12"/>
      <c r="AL224" s="12"/>
      <c r="AM224" s="12"/>
      <c r="AN224" s="12"/>
      <c r="AO224" s="12"/>
      <c r="AP224" s="12"/>
      <c r="AQ224" s="12"/>
      <c r="AR224" s="13"/>
      <c r="AS224" s="13"/>
      <c r="AT224" s="12"/>
      <c r="AU224" s="13"/>
      <c r="AV224" s="13"/>
      <c r="AW224" s="12"/>
      <c r="AX224" s="13"/>
      <c r="AY224" s="13"/>
      <c r="AZ224" s="12"/>
      <c r="BA224" s="13"/>
      <c r="BB224" s="13"/>
      <c r="BC224" s="12"/>
      <c r="BD224" s="13"/>
      <c r="BE224" s="13"/>
      <c r="BF224" s="12"/>
      <c r="BG224" s="13"/>
      <c r="BH224" s="13"/>
      <c r="BI224" s="12"/>
      <c r="BJ224" s="13"/>
      <c r="BK224" s="13"/>
      <c r="BL224" s="12"/>
      <c r="BM224" s="13"/>
      <c r="BN224" s="13"/>
      <c r="BO224" s="13"/>
      <c r="BP224" s="13"/>
      <c r="BQ224" s="13"/>
      <c r="BR224" s="13"/>
      <c r="BS224" s="13"/>
      <c r="BT224" s="13"/>
      <c r="BU224" s="13"/>
      <c r="BV224" s="13"/>
      <c r="BW224" s="13"/>
      <c r="BX224" s="12"/>
      <c r="BY224" s="13"/>
      <c r="CA224" s="18"/>
      <c r="CB224" s="18"/>
      <c r="CC224" s="18"/>
      <c r="CD224" s="18"/>
      <c r="CE224" s="18"/>
      <c r="CG224" s="18"/>
      <c r="CH224" s="18"/>
      <c r="CI224" s="18"/>
      <c r="CJ224" s="18"/>
      <c r="CK224" s="18"/>
      <c r="CL224" s="18"/>
      <c r="CM224" s="18"/>
      <c r="CN224" s="18"/>
      <c r="CO224" s="18"/>
      <c r="CP224" s="18"/>
      <c r="CR224" s="12"/>
      <c r="CT224" s="18"/>
      <c r="CU224" s="18"/>
      <c r="CV224" s="18"/>
      <c r="CW224" s="18"/>
      <c r="CX224" s="18"/>
      <c r="CY224" s="18"/>
      <c r="CZ224" s="18"/>
      <c r="DA224" s="18"/>
      <c r="DB224" s="18"/>
      <c r="DC224" s="18"/>
      <c r="DD224" s="18"/>
      <c r="DE224" s="18"/>
      <c r="DF224" s="18"/>
      <c r="DG224" s="18"/>
      <c r="DH224" s="18"/>
      <c r="DJ224" s="18"/>
      <c r="DK224" s="12"/>
      <c r="DL224" s="12"/>
      <c r="DN224" s="12"/>
      <c r="DO224" s="12"/>
      <c r="DQ224" s="12"/>
      <c r="DS224" s="12"/>
      <c r="DU224" s="12"/>
      <c r="DV224" s="12"/>
      <c r="DX224" s="12"/>
      <c r="DY224" s="12"/>
      <c r="DZ224" s="12"/>
      <c r="EB224" s="12"/>
      <c r="EC224" s="18"/>
      <c r="ED224" s="810"/>
      <c r="EE224" s="810"/>
      <c r="EG224" s="12"/>
      <c r="EW224" s="18"/>
      <c r="EX224" s="18"/>
      <c r="EY224" s="18"/>
      <c r="EZ224" s="18"/>
      <c r="FA224" s="18"/>
      <c r="FB224" s="18"/>
      <c r="FC224" s="18"/>
      <c r="FD224" s="18"/>
      <c r="FE224" s="18"/>
      <c r="FF224" s="18"/>
      <c r="FG224" s="18"/>
      <c r="FH224" s="18"/>
      <c r="FI224" s="18"/>
      <c r="FJ224" s="18"/>
      <c r="FK224" s="18"/>
      <c r="FL224" s="18"/>
      <c r="FM224" s="18"/>
      <c r="FO224" s="18"/>
      <c r="FQ224" s="18"/>
      <c r="FS224" s="18"/>
      <c r="FU224" s="18"/>
      <c r="FV224" s="18"/>
      <c r="FW224" s="18"/>
      <c r="FX224" s="18"/>
      <c r="FY224" s="18"/>
      <c r="FZ224" s="18"/>
      <c r="GA224" s="18"/>
      <c r="GB224" s="18"/>
      <c r="GC224" s="18"/>
      <c r="GE224" s="18"/>
    </row>
    <row r="225" spans="1:187" hidden="1" x14ac:dyDescent="0.3">
      <c r="A225" s="807"/>
      <c r="C225" s="27"/>
      <c r="D225" s="26"/>
      <c r="E225" s="26"/>
      <c r="F225" s="26">
        <f>IF((AO201=""),0,(1-0.1)*(AP201))+IF((BB201=""), 0, (1-0.1)*(BB201))+IF((BH201=""),0,(1-0.1)*(BH201))+IF((BS201=""),0,(1-0.1)*(BS201))</f>
        <v>0</v>
      </c>
      <c r="G225" s="28"/>
      <c r="H225" s="28"/>
      <c r="I225" s="28"/>
      <c r="J225" s="28">
        <f>IF((BZ201=""),0,(1-0.1)*(CA201))+IF((CM201=""),0,(1-0.1)*(CM201))</f>
        <v>0</v>
      </c>
      <c r="K225" s="28"/>
      <c r="L225" s="28">
        <f>IF((AT201=""),0,(1-0.1)*(AU201))+IF((AQ201=""),0,(1-0.1)*(AQ201))+IF((AX201=""),0,(1-0.1)*(AX201))+IF((BA201=""),0,(1-0.1)*(BA201))+IF((BG201=""),0,(1-0.1)*(BG201))+IF((BO201=""),0,(1-0.1)*(BO201))+IF((BR201=""),0,(1-0.1)*(BR201))</f>
        <v>0</v>
      </c>
      <c r="M225" s="811">
        <f>IF((CC201=""),0,(1-0.1)*(CD201))+IF((BY201=""),0,(1-0.1)*(BY201))+IF((CB201=""),0,(1-0.1)*(CB201))+IF((CI201=""),0,(1-0.1)*(CI201))+IF((CL201=""),0,(1-0.1)*(CL201))+IF((CR201=""),0,(1-0.1)*(CR201))+IF((CY201=""),0,(1-0.1)*(CY201))+IF((DB201=""),0,(1-0.1)*(DB201))</f>
        <v>0</v>
      </c>
      <c r="N225" s="28"/>
      <c r="O225" s="19"/>
      <c r="P225" s="19"/>
      <c r="Q225" s="19"/>
      <c r="R225" s="19"/>
      <c r="S225" s="19"/>
      <c r="T225" s="19"/>
      <c r="U225" s="19"/>
      <c r="V225" s="19"/>
      <c r="W225" s="19"/>
      <c r="X225" s="19"/>
      <c r="Y225" s="19"/>
      <c r="Z225" s="19"/>
      <c r="AA225" s="19"/>
      <c r="AB225" s="19"/>
      <c r="AC225" s="19"/>
      <c r="AD225" s="19"/>
      <c r="AE225" s="12"/>
      <c r="AF225" s="12"/>
      <c r="AG225" s="12"/>
      <c r="AH225" s="12"/>
      <c r="AI225" s="12"/>
      <c r="AJ225" s="12"/>
      <c r="AK225" s="12"/>
      <c r="AL225" s="12"/>
      <c r="AM225" s="12"/>
      <c r="AN225" s="12"/>
      <c r="AO225" s="12"/>
      <c r="AP225" s="12"/>
      <c r="AQ225" s="12"/>
      <c r="AR225" s="13"/>
      <c r="AS225" s="13"/>
      <c r="AT225" s="12"/>
      <c r="AU225" s="13"/>
      <c r="AV225" s="13"/>
      <c r="AW225" s="12"/>
      <c r="AX225" s="13"/>
      <c r="AY225" s="13"/>
      <c r="AZ225" s="12"/>
      <c r="BA225" s="13"/>
      <c r="BB225" s="13"/>
      <c r="BC225" s="12"/>
      <c r="BD225" s="13"/>
      <c r="BE225" s="13"/>
      <c r="BF225" s="12"/>
      <c r="BG225" s="13"/>
      <c r="BH225" s="13"/>
      <c r="BI225" s="12"/>
      <c r="BJ225" s="13"/>
      <c r="BK225" s="13"/>
      <c r="BL225" s="12"/>
      <c r="BM225" s="13"/>
      <c r="BN225" s="13"/>
      <c r="BO225" s="13"/>
      <c r="BP225" s="13"/>
      <c r="BQ225" s="13"/>
      <c r="BR225" s="13"/>
      <c r="BS225" s="13"/>
      <c r="BT225" s="13"/>
      <c r="BU225" s="13"/>
      <c r="BV225" s="13"/>
      <c r="BW225" s="13"/>
      <c r="BX225" s="12"/>
      <c r="BY225" s="13"/>
      <c r="CA225" s="18"/>
      <c r="CB225" s="18"/>
      <c r="CC225" s="18"/>
      <c r="CD225" s="18"/>
      <c r="CE225" s="18"/>
      <c r="CG225" s="18"/>
      <c r="CH225" s="18"/>
      <c r="CI225" s="18"/>
      <c r="CJ225" s="18"/>
      <c r="CK225" s="18"/>
      <c r="CL225" s="18"/>
      <c r="CM225" s="18"/>
      <c r="CN225" s="18"/>
      <c r="CO225" s="18"/>
      <c r="CP225" s="18"/>
      <c r="CR225" s="12"/>
      <c r="CT225" s="18"/>
      <c r="CU225" s="18"/>
      <c r="CV225" s="18"/>
      <c r="CW225" s="18"/>
      <c r="CX225" s="18"/>
      <c r="CY225" s="18"/>
      <c r="CZ225" s="18"/>
      <c r="DA225" s="18"/>
      <c r="DB225" s="18"/>
      <c r="DC225" s="18"/>
      <c r="DD225" s="18"/>
      <c r="DE225" s="18"/>
      <c r="DF225" s="18"/>
      <c r="DG225" s="18"/>
      <c r="DH225" s="18"/>
      <c r="DJ225" s="18"/>
      <c r="DK225" s="12"/>
      <c r="DL225" s="12"/>
      <c r="DN225" s="12"/>
      <c r="DO225" s="12"/>
      <c r="DQ225" s="12"/>
      <c r="DS225" s="12"/>
      <c r="DU225" s="12"/>
      <c r="DV225" s="12"/>
      <c r="DX225" s="12"/>
      <c r="DY225" s="12"/>
      <c r="DZ225" s="12"/>
      <c r="EB225" s="12"/>
      <c r="EC225" s="18"/>
      <c r="ED225" s="810"/>
      <c r="EE225" s="810"/>
      <c r="EG225" s="12"/>
      <c r="EW225" s="18"/>
      <c r="EX225" s="18"/>
      <c r="EY225" s="18"/>
      <c r="EZ225" s="18"/>
      <c r="FA225" s="18"/>
      <c r="FB225" s="18"/>
      <c r="FC225" s="18"/>
      <c r="FD225" s="18"/>
      <c r="FE225" s="18"/>
      <c r="FF225" s="18"/>
      <c r="FG225" s="18"/>
      <c r="FH225" s="18"/>
      <c r="FI225" s="18"/>
      <c r="FJ225" s="18"/>
      <c r="FK225" s="18"/>
      <c r="FL225" s="18"/>
      <c r="FM225" s="18"/>
      <c r="FO225" s="18"/>
      <c r="FQ225" s="18"/>
      <c r="FS225" s="18"/>
      <c r="FU225" s="18"/>
      <c r="FV225" s="18"/>
      <c r="FW225" s="18"/>
      <c r="FX225" s="18"/>
      <c r="FY225" s="18"/>
      <c r="FZ225" s="18"/>
      <c r="GA225" s="18"/>
      <c r="GB225" s="18"/>
      <c r="GC225" s="18"/>
      <c r="GE225" s="18"/>
    </row>
    <row r="226" spans="1:187" hidden="1" x14ac:dyDescent="0.3">
      <c r="A226" s="807"/>
      <c r="B226" s="18"/>
      <c r="C226" s="27"/>
      <c r="D226" s="26"/>
      <c r="E226" s="26"/>
      <c r="F226" s="26">
        <f>IF((AO202=""),0,(1-0.1)*(AP202))+IF((BB202=""), 0, (1-0.1)*(BB202))+IF((BH202=""),0,(1-0.1)*(BH202))+IF((BS202=""),0,(1-0.1)*(BS202))</f>
        <v>0</v>
      </c>
      <c r="G226" s="28"/>
      <c r="H226" s="28"/>
      <c r="I226" s="28"/>
      <c r="J226" s="28">
        <f>IF((BZ202=""),0,(1-0.1)*(CA202))+IF((CM202=""),0,(1-0.1)*(CM202))</f>
        <v>0</v>
      </c>
      <c r="K226" s="28"/>
      <c r="L226" s="28">
        <f>IF((AT202=""),0,(1-0.1)*(AU202))+IF((AQ202=""),0,(1-0.1)*(AQ202))+IF((AX202=""),0,(1-0.1)*(AX202))+IF((BA202=""),0,(1-0.1)*(BA202))+IF((BG202=""),0,(1-0.1)*(BG202))+IF((BO202=""),0,(1-0.1)*(BO202))+IF((BR202=""),0,(1-0.1)*(BR202))</f>
        <v>0</v>
      </c>
      <c r="M226" s="811">
        <f>IF((CC202=""),0,(1-0.1)*(CD202))+IF((BY202=""),0,(1-0.1)*(BY202))+IF((CB202=""),0,(1-0.1)*(CB202))+IF((CI202=""),0,(1-0.1)*(CI202))+IF((CL202=""),0,(1-0.1)*(CL202))+IF((CR202=""),0,(1-0.1)*(CR202))+IF((CY202=""),0,(1-0.1)*(CY202))+IF((DB202=""),0,(1-0.1)*(DB202))</f>
        <v>0</v>
      </c>
      <c r="N226" s="28"/>
      <c r="O226" s="19"/>
      <c r="P226" s="19"/>
      <c r="Q226" s="19"/>
      <c r="R226" s="19"/>
      <c r="S226" s="19"/>
      <c r="T226" s="19"/>
      <c r="U226" s="19"/>
      <c r="V226" s="19"/>
      <c r="W226" s="19"/>
      <c r="X226" s="19"/>
      <c r="Y226" s="19"/>
      <c r="Z226" s="19"/>
      <c r="AA226" s="19"/>
      <c r="AB226" s="19"/>
      <c r="AC226" s="19"/>
      <c r="AD226" s="19"/>
      <c r="AE226" s="12"/>
      <c r="AF226" s="12"/>
      <c r="AG226" s="12"/>
      <c r="AH226" s="12"/>
      <c r="AI226" s="12"/>
      <c r="AJ226" s="12"/>
      <c r="AK226" s="12"/>
      <c r="AL226" s="12"/>
      <c r="AM226" s="12"/>
      <c r="AN226" s="12"/>
      <c r="AO226" s="12"/>
      <c r="AP226" s="12"/>
      <c r="AQ226" s="12"/>
      <c r="AR226" s="13"/>
      <c r="AS226" s="13"/>
      <c r="AT226" s="12"/>
      <c r="AU226" s="13"/>
      <c r="AV226" s="13"/>
      <c r="AW226" s="12"/>
      <c r="AX226" s="13"/>
      <c r="AY226" s="13"/>
      <c r="AZ226" s="12"/>
      <c r="BA226" s="13"/>
      <c r="BB226" s="13"/>
      <c r="BC226" s="12"/>
      <c r="BD226" s="13"/>
      <c r="BE226" s="13"/>
      <c r="BF226" s="12"/>
      <c r="BG226" s="13"/>
      <c r="BH226" s="13"/>
      <c r="BI226" s="12"/>
      <c r="BJ226" s="13"/>
      <c r="BK226" s="13"/>
      <c r="BL226" s="12"/>
      <c r="BM226" s="13"/>
      <c r="BN226" s="13"/>
      <c r="BO226" s="13"/>
      <c r="BP226" s="13"/>
      <c r="BQ226" s="13"/>
      <c r="BR226" s="13"/>
      <c r="BS226" s="13"/>
      <c r="BT226" s="13"/>
      <c r="BU226" s="13"/>
      <c r="BV226" s="13"/>
      <c r="BW226" s="13"/>
      <c r="BX226" s="12"/>
      <c r="BY226" s="13"/>
      <c r="CA226" s="18"/>
      <c r="CD226" s="18"/>
      <c r="CE226" s="18"/>
      <c r="CG226" s="18"/>
      <c r="CH226" s="18"/>
      <c r="CI226" s="18"/>
      <c r="CJ226" s="18"/>
      <c r="CK226" s="18"/>
      <c r="CL226" s="18"/>
      <c r="CN226" s="18"/>
      <c r="CO226" s="18"/>
      <c r="CP226" s="18"/>
      <c r="CR226" s="12"/>
      <c r="CT226" s="18"/>
      <c r="CU226" s="18"/>
      <c r="CV226" s="18"/>
      <c r="CW226" s="18"/>
      <c r="CX226" s="18"/>
      <c r="CY226" s="18"/>
      <c r="CZ226" s="18"/>
      <c r="DA226" s="18"/>
      <c r="DB226" s="18"/>
      <c r="DC226" s="18"/>
      <c r="DD226" s="18"/>
      <c r="DF226" s="18"/>
      <c r="DG226" s="18"/>
      <c r="DH226" s="18"/>
      <c r="DJ226" s="18"/>
      <c r="DK226" s="12"/>
      <c r="DL226" s="12"/>
      <c r="DM226" s="18"/>
      <c r="DN226" s="12"/>
      <c r="DO226" s="12"/>
      <c r="DQ226" s="12"/>
      <c r="DS226" s="12"/>
      <c r="DT226" s="18"/>
      <c r="DU226" s="12"/>
      <c r="DV226" s="12"/>
      <c r="DX226" s="12"/>
      <c r="DY226" s="12"/>
      <c r="DZ226" s="12"/>
      <c r="EB226" s="12"/>
      <c r="EC226" s="18"/>
      <c r="ED226" s="21"/>
      <c r="EE226" s="21"/>
      <c r="EG226" s="12"/>
      <c r="ES226" s="18"/>
      <c r="EW226" s="18"/>
      <c r="EX226" s="18"/>
      <c r="EY226" s="18"/>
      <c r="EZ226" s="18"/>
      <c r="FA226" s="18"/>
      <c r="FB226" s="18"/>
      <c r="FC226" s="18"/>
      <c r="FD226" s="18"/>
      <c r="FE226" s="18"/>
      <c r="FF226" s="18"/>
      <c r="FG226" s="18"/>
      <c r="FH226" s="18"/>
      <c r="FI226" s="18"/>
      <c r="FJ226" s="18"/>
      <c r="FK226" s="18"/>
      <c r="FL226" s="18"/>
      <c r="FM226" s="18"/>
      <c r="FO226" s="18"/>
      <c r="FQ226" s="18"/>
      <c r="FR226" s="18"/>
      <c r="FS226" s="18"/>
      <c r="FU226" s="18"/>
      <c r="FV226" s="18"/>
      <c r="FW226" s="18"/>
      <c r="FX226" s="18"/>
      <c r="FY226" s="18"/>
      <c r="FZ226" s="18"/>
      <c r="GB226" s="18"/>
      <c r="GE226" s="18"/>
    </row>
    <row r="227" spans="1:187" s="25" customFormat="1" hidden="1" x14ac:dyDescent="0.3">
      <c r="A227" s="22"/>
      <c r="B227" s="23"/>
      <c r="C227" s="23"/>
      <c r="D227" s="23"/>
      <c r="E227" s="23"/>
      <c r="F227" s="23"/>
      <c r="G227" s="24"/>
      <c r="H227" s="2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7"/>
      <c r="AF227" s="17"/>
      <c r="AG227" s="17"/>
      <c r="AH227" s="17"/>
      <c r="AI227" s="17"/>
      <c r="AJ227" s="17"/>
      <c r="AK227" s="17"/>
      <c r="AL227" s="17"/>
      <c r="AM227" s="17"/>
      <c r="AN227" s="17"/>
      <c r="AO227" s="17"/>
      <c r="AP227" s="17"/>
      <c r="AQ227" s="15"/>
      <c r="AR227" s="16"/>
      <c r="AS227" s="16"/>
      <c r="AT227" s="15"/>
      <c r="AU227" s="16"/>
      <c r="AV227" s="16"/>
      <c r="AW227" s="15"/>
      <c r="AX227" s="16"/>
      <c r="AY227" s="16"/>
      <c r="AZ227" s="15"/>
      <c r="BA227" s="16"/>
      <c r="BB227" s="16"/>
      <c r="BC227" s="15"/>
      <c r="BD227" s="16"/>
      <c r="BE227" s="16"/>
      <c r="BF227" s="15"/>
      <c r="BG227" s="16"/>
      <c r="BH227" s="16"/>
      <c r="BI227" s="15"/>
      <c r="BJ227" s="16"/>
      <c r="BK227" s="16"/>
      <c r="BL227" s="15"/>
      <c r="BM227" s="16"/>
      <c r="BN227" s="16"/>
      <c r="BO227" s="16"/>
      <c r="BP227" s="16"/>
      <c r="BQ227" s="16"/>
      <c r="BR227" s="16"/>
      <c r="BS227" s="16"/>
      <c r="BT227" s="16"/>
      <c r="BU227" s="16"/>
      <c r="BV227" s="16"/>
      <c r="BW227" s="16"/>
      <c r="BX227" s="15"/>
      <c r="BY227" s="16"/>
      <c r="BZ227" s="16"/>
      <c r="CA227" s="15"/>
      <c r="CB227" s="15"/>
      <c r="CC227" s="22"/>
      <c r="CD227" s="16"/>
      <c r="CE227" s="16"/>
      <c r="CF227" s="22"/>
      <c r="CG227" s="16"/>
      <c r="CH227" s="22"/>
      <c r="CI227" s="16"/>
      <c r="CJ227" s="22"/>
      <c r="CK227" s="16"/>
      <c r="CL227" s="16"/>
      <c r="CM227" s="22"/>
      <c r="CN227" s="16"/>
      <c r="CO227" s="16"/>
      <c r="CP227" s="16"/>
      <c r="CQ227" s="22"/>
      <c r="CR227" s="16"/>
      <c r="CS227" s="22"/>
      <c r="CT227" s="16"/>
      <c r="CU227" s="16"/>
      <c r="CV227" s="16"/>
      <c r="CW227" s="16"/>
      <c r="CX227" s="16"/>
      <c r="CY227" s="16"/>
      <c r="CZ227" s="16"/>
      <c r="DA227" s="16"/>
      <c r="DB227" s="16"/>
      <c r="DC227" s="16"/>
      <c r="DD227" s="16"/>
      <c r="DE227" s="22"/>
      <c r="DF227" s="16"/>
      <c r="DG227" s="22"/>
      <c r="DH227" s="16"/>
      <c r="DI227" s="22"/>
      <c r="DJ227" s="22"/>
      <c r="DK227" s="16"/>
      <c r="DL227" s="16"/>
      <c r="DM227" s="22"/>
      <c r="DN227" s="16"/>
      <c r="DO227" s="16"/>
      <c r="DP227" s="22"/>
      <c r="DQ227" s="16"/>
      <c r="DR227" s="22"/>
      <c r="DS227" s="16"/>
      <c r="DT227" s="22"/>
      <c r="DU227" s="16"/>
      <c r="DV227" s="16"/>
      <c r="DW227" s="22"/>
      <c r="DX227" s="16"/>
      <c r="DY227" s="16"/>
      <c r="DZ227" s="16"/>
      <c r="EA227" s="22"/>
      <c r="EB227" s="16"/>
      <c r="EC227" s="22"/>
      <c r="ED227" s="16"/>
      <c r="EE227" s="16"/>
      <c r="EF227" s="22"/>
      <c r="EG227" s="16"/>
      <c r="EH227" s="22"/>
      <c r="EI227" s="22"/>
      <c r="EJ227" s="22"/>
      <c r="EK227" s="22"/>
      <c r="EL227" s="22"/>
      <c r="EM227" s="22"/>
      <c r="EN227" s="22"/>
      <c r="EO227" s="22"/>
      <c r="EP227" s="22"/>
      <c r="EQ227" s="22"/>
      <c r="ER227" s="22"/>
      <c r="ES227" s="22"/>
      <c r="ET227" s="14"/>
      <c r="EU227" s="14"/>
      <c r="EV227" s="14"/>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row>
    <row r="228" spans="1:187" hidden="1" x14ac:dyDescent="0.3">
      <c r="A228" s="807"/>
      <c r="C228" s="18"/>
      <c r="D228" s="18"/>
      <c r="I228" s="19"/>
      <c r="J228" s="19"/>
      <c r="K228" s="19"/>
      <c r="L228" s="19"/>
      <c r="M228" s="19"/>
      <c r="N228" s="19"/>
      <c r="O228" s="19"/>
      <c r="P228" s="19"/>
      <c r="Q228" s="19"/>
      <c r="R228" s="19"/>
      <c r="S228" s="19"/>
      <c r="T228" s="19"/>
      <c r="U228" s="19"/>
      <c r="V228" s="19"/>
      <c r="W228" s="19"/>
      <c r="X228" s="19"/>
      <c r="Y228" s="19"/>
      <c r="Z228" s="19"/>
      <c r="AA228" s="19"/>
      <c r="AB228" s="19"/>
      <c r="AC228" s="19"/>
      <c r="AD228" s="19"/>
      <c r="AE228" s="808"/>
      <c r="AF228" s="808"/>
      <c r="AG228" s="808"/>
      <c r="AH228" s="808"/>
      <c r="AI228" s="808"/>
      <c r="AJ228" s="808"/>
      <c r="AK228" s="808"/>
      <c r="AL228" s="808"/>
      <c r="AM228" s="808"/>
      <c r="AN228" s="808"/>
      <c r="AO228" s="808"/>
      <c r="AP228" s="808"/>
      <c r="AQ228" s="12"/>
      <c r="AR228" s="13"/>
      <c r="AS228" s="13"/>
      <c r="AT228" s="12"/>
      <c r="AU228" s="13"/>
      <c r="AV228" s="13"/>
      <c r="AW228" s="12"/>
      <c r="AX228" s="13"/>
      <c r="AY228" s="13"/>
      <c r="AZ228" s="12"/>
      <c r="BA228" s="13"/>
      <c r="BB228" s="13"/>
      <c r="BC228" s="12"/>
      <c r="BD228" s="13"/>
      <c r="BE228" s="13"/>
      <c r="BF228" s="12"/>
      <c r="BG228" s="13"/>
      <c r="BH228" s="13"/>
      <c r="BI228" s="12"/>
      <c r="BJ228" s="13"/>
      <c r="BK228" s="13"/>
      <c r="BL228" s="12"/>
      <c r="BM228" s="13"/>
      <c r="BN228" s="13"/>
      <c r="BO228" s="13"/>
      <c r="BP228" s="13"/>
      <c r="BQ228" s="13"/>
      <c r="BR228" s="13"/>
      <c r="BS228" s="13"/>
      <c r="BT228" s="13"/>
      <c r="BU228" s="13"/>
      <c r="BV228" s="13"/>
      <c r="BW228" s="13"/>
      <c r="BX228" s="12"/>
      <c r="BY228" s="13"/>
      <c r="CA228" s="18"/>
      <c r="CB228" s="18"/>
      <c r="CC228" s="18"/>
      <c r="CD228" s="18"/>
      <c r="CE228" s="18"/>
      <c r="CG228" s="18"/>
      <c r="CH228" s="18"/>
      <c r="CI228" s="18"/>
      <c r="CJ228" s="18"/>
      <c r="CK228" s="18"/>
      <c r="CL228" s="18"/>
      <c r="CM228" s="18"/>
      <c r="CN228" s="18"/>
      <c r="CO228" s="18"/>
      <c r="CP228" s="18"/>
      <c r="CR228" s="12"/>
      <c r="CT228" s="18"/>
      <c r="CU228" s="18"/>
      <c r="CV228" s="18"/>
      <c r="CW228" s="18"/>
      <c r="CX228" s="18"/>
      <c r="CY228" s="18"/>
      <c r="CZ228" s="18"/>
      <c r="DA228" s="18"/>
      <c r="DB228" s="18"/>
      <c r="DC228" s="18"/>
      <c r="DD228" s="18"/>
      <c r="DE228" s="18"/>
      <c r="DF228" s="18"/>
      <c r="DG228" s="18"/>
      <c r="DH228" s="18"/>
      <c r="DJ228" s="18"/>
      <c r="DK228" s="12"/>
      <c r="DL228" s="12"/>
      <c r="DN228" s="12"/>
      <c r="DO228" s="12"/>
      <c r="DP228" s="18"/>
      <c r="DQ228" s="12"/>
      <c r="DR228" s="18"/>
      <c r="DS228" s="12"/>
      <c r="DU228" s="12"/>
      <c r="DV228" s="12"/>
      <c r="DX228" s="12"/>
      <c r="DY228" s="12"/>
      <c r="DZ228" s="12"/>
      <c r="EB228" s="12"/>
      <c r="EC228" s="18"/>
      <c r="ED228" s="810"/>
      <c r="EE228" s="810"/>
      <c r="EG228" s="12"/>
      <c r="ET228" s="19"/>
      <c r="EU228" s="19"/>
      <c r="EV228" s="19"/>
      <c r="EW228" s="18"/>
      <c r="EX228" s="18"/>
      <c r="EY228" s="18"/>
      <c r="EZ228" s="18"/>
      <c r="FA228" s="18"/>
      <c r="FB228" s="18"/>
      <c r="FC228" s="18"/>
      <c r="FD228" s="18"/>
      <c r="FE228" s="18"/>
      <c r="FF228" s="18"/>
      <c r="FG228" s="18"/>
      <c r="FH228" s="18"/>
      <c r="FI228" s="18"/>
      <c r="FJ228" s="18"/>
      <c r="FK228" s="18"/>
      <c r="FL228" s="18"/>
      <c r="FM228" s="18"/>
      <c r="FO228" s="18"/>
      <c r="FQ228" s="18"/>
      <c r="FS228" s="18"/>
      <c r="FU228" s="18"/>
      <c r="FV228" s="18"/>
      <c r="FW228" s="18"/>
      <c r="FX228" s="18"/>
      <c r="FY228" s="18"/>
      <c r="FZ228" s="18"/>
      <c r="GB228" s="18"/>
      <c r="GD228" s="18"/>
      <c r="GE228" s="18"/>
    </row>
    <row r="229" spans="1:187" hidden="1" x14ac:dyDescent="0.3">
      <c r="A229" s="807"/>
      <c r="B229" s="18"/>
      <c r="I229" s="19"/>
      <c r="J229" s="19"/>
      <c r="K229" s="19"/>
      <c r="L229" s="19"/>
      <c r="M229" s="19"/>
      <c r="N229" s="19"/>
      <c r="O229" s="19"/>
      <c r="P229" s="19"/>
      <c r="Q229" s="19"/>
      <c r="R229" s="19"/>
      <c r="S229" s="19"/>
      <c r="T229" s="19"/>
      <c r="U229" s="19"/>
      <c r="V229" s="19"/>
      <c r="W229" s="19"/>
      <c r="X229" s="19"/>
      <c r="Y229" s="19"/>
      <c r="Z229" s="19"/>
      <c r="AA229" s="19"/>
      <c r="AB229" s="19"/>
      <c r="AC229" s="19"/>
      <c r="AD229" s="19"/>
      <c r="AE229" s="808"/>
      <c r="AF229" s="808"/>
      <c r="AG229" s="808"/>
      <c r="AH229" s="808"/>
      <c r="AI229" s="808"/>
      <c r="AJ229" s="808"/>
      <c r="AK229" s="808"/>
      <c r="AL229" s="808"/>
      <c r="AM229" s="808"/>
      <c r="AN229" s="808"/>
      <c r="AO229" s="808"/>
      <c r="AP229" s="808"/>
      <c r="AQ229" s="12"/>
      <c r="AR229" s="13"/>
      <c r="AS229" s="13"/>
      <c r="AT229" s="12"/>
      <c r="AU229" s="13"/>
      <c r="AV229" s="13"/>
      <c r="AW229" s="12"/>
      <c r="AX229" s="13"/>
      <c r="AY229" s="13"/>
      <c r="AZ229" s="12"/>
      <c r="BA229" s="13"/>
      <c r="BB229" s="13"/>
      <c r="BC229" s="12"/>
      <c r="BD229" s="13"/>
      <c r="BE229" s="13"/>
      <c r="BF229" s="12"/>
      <c r="BG229" s="13"/>
      <c r="BH229" s="13"/>
      <c r="BI229" s="12"/>
      <c r="BJ229" s="13"/>
      <c r="BK229" s="13"/>
      <c r="BL229" s="12"/>
      <c r="BM229" s="13"/>
      <c r="BN229" s="13"/>
      <c r="BO229" s="13"/>
      <c r="BP229" s="13"/>
      <c r="BQ229" s="13"/>
      <c r="BR229" s="13"/>
      <c r="BS229" s="13"/>
      <c r="BT229" s="13"/>
      <c r="BU229" s="13"/>
      <c r="BV229" s="13"/>
      <c r="BW229" s="13"/>
      <c r="BX229" s="12"/>
      <c r="BY229" s="13"/>
      <c r="CA229" s="18"/>
      <c r="CB229" s="18"/>
      <c r="CD229" s="18"/>
      <c r="CE229" s="18"/>
      <c r="CG229" s="18"/>
      <c r="CH229" s="18"/>
      <c r="CI229" s="18"/>
      <c r="CJ229" s="18"/>
      <c r="CK229" s="18"/>
      <c r="CL229" s="18"/>
      <c r="CN229" s="18"/>
      <c r="CO229" s="18"/>
      <c r="CP229" s="18"/>
      <c r="CR229" s="12"/>
      <c r="CT229" s="18"/>
      <c r="CU229" s="18"/>
      <c r="CV229" s="18"/>
      <c r="CW229" s="18"/>
      <c r="CX229" s="18"/>
      <c r="CY229" s="18"/>
      <c r="CZ229" s="18"/>
      <c r="DA229" s="18"/>
      <c r="DB229" s="18"/>
      <c r="DC229" s="18"/>
      <c r="DD229" s="18"/>
      <c r="DE229" s="18"/>
      <c r="DF229" s="809"/>
      <c r="DG229" s="18"/>
      <c r="DH229" s="18"/>
      <c r="DJ229" s="18"/>
      <c r="DK229" s="12"/>
      <c r="DL229" s="12"/>
      <c r="DN229" s="12"/>
      <c r="DO229" s="12"/>
      <c r="DQ229" s="12"/>
      <c r="DS229" s="12"/>
      <c r="DU229" s="12"/>
      <c r="DV229" s="12"/>
      <c r="DX229" s="12"/>
      <c r="DY229" s="12"/>
      <c r="DZ229" s="12"/>
      <c r="EB229" s="12"/>
      <c r="EC229" s="18"/>
      <c r="ED229" s="809"/>
      <c r="EE229" s="809"/>
      <c r="EG229" s="12"/>
      <c r="ET229" s="19"/>
      <c r="EU229" s="19"/>
      <c r="EV229" s="19"/>
      <c r="EW229" s="18"/>
      <c r="EX229" s="18"/>
      <c r="EY229" s="18"/>
      <c r="EZ229" s="18"/>
      <c r="FA229" s="18"/>
      <c r="FB229" s="18"/>
      <c r="FC229" s="18"/>
      <c r="FD229" s="18"/>
      <c r="FE229" s="18"/>
      <c r="FF229" s="18"/>
      <c r="FG229" s="18"/>
      <c r="FH229" s="18"/>
      <c r="FI229" s="18"/>
      <c r="FJ229" s="18"/>
      <c r="FK229" s="18"/>
      <c r="FL229" s="18"/>
      <c r="FM229" s="18"/>
      <c r="FO229" s="18"/>
      <c r="FQ229" s="18"/>
      <c r="FS229" s="18"/>
      <c r="FU229" s="18"/>
      <c r="FV229" s="18"/>
      <c r="FW229" s="18"/>
      <c r="FX229" s="18"/>
      <c r="FY229" s="18"/>
      <c r="FZ229" s="18"/>
      <c r="GA229" s="18"/>
      <c r="GB229" s="18"/>
      <c r="GE229" s="18"/>
    </row>
    <row r="230" spans="1:187" hidden="1" x14ac:dyDescent="0.3">
      <c r="A230" s="807"/>
      <c r="C230" s="18"/>
      <c r="I230" s="19"/>
      <c r="J230" s="19"/>
      <c r="K230" s="19"/>
      <c r="L230" s="19"/>
      <c r="M230" s="19"/>
      <c r="N230" s="19"/>
      <c r="O230" s="19"/>
      <c r="P230" s="19"/>
      <c r="Q230" s="19"/>
      <c r="R230" s="19"/>
      <c r="S230" s="19"/>
      <c r="T230" s="19"/>
      <c r="U230" s="19"/>
      <c r="V230" s="19"/>
      <c r="W230" s="19"/>
      <c r="X230" s="19"/>
      <c r="Y230" s="19"/>
      <c r="Z230" s="19"/>
      <c r="AA230" s="19"/>
      <c r="AB230" s="19"/>
      <c r="AC230" s="19"/>
      <c r="AD230" s="19"/>
      <c r="AE230" s="808"/>
      <c r="AF230" s="808"/>
      <c r="AG230" s="808"/>
      <c r="AH230" s="808"/>
      <c r="AI230" s="808"/>
      <c r="AJ230" s="808"/>
      <c r="AK230" s="808"/>
      <c r="AL230" s="808"/>
      <c r="AM230" s="808"/>
      <c r="AN230" s="808"/>
      <c r="AO230" s="808"/>
      <c r="AP230" s="808"/>
      <c r="AQ230" s="12"/>
      <c r="AR230" s="13"/>
      <c r="AS230" s="13"/>
      <c r="AT230" s="12"/>
      <c r="AU230" s="13"/>
      <c r="AV230" s="13"/>
      <c r="AW230" s="12"/>
      <c r="AX230" s="13"/>
      <c r="AY230" s="13"/>
      <c r="AZ230" s="12"/>
      <c r="BA230" s="13"/>
      <c r="BB230" s="13"/>
      <c r="BC230" s="12"/>
      <c r="BD230" s="13"/>
      <c r="BE230" s="13"/>
      <c r="BF230" s="12"/>
      <c r="BG230" s="13"/>
      <c r="BH230" s="13"/>
      <c r="BI230" s="12"/>
      <c r="BJ230" s="13"/>
      <c r="BK230" s="13"/>
      <c r="BL230" s="12"/>
      <c r="BM230" s="13"/>
      <c r="BN230" s="13"/>
      <c r="BO230" s="13"/>
      <c r="BP230" s="13"/>
      <c r="BQ230" s="13"/>
      <c r="BR230" s="13"/>
      <c r="BS230" s="13"/>
      <c r="BT230" s="13"/>
      <c r="BU230" s="13"/>
      <c r="BV230" s="13"/>
      <c r="BW230" s="13"/>
      <c r="BX230" s="12"/>
      <c r="BY230" s="13"/>
      <c r="CA230" s="18"/>
      <c r="CB230" s="18"/>
      <c r="CD230" s="18"/>
      <c r="CE230" s="18"/>
      <c r="CG230" s="18"/>
      <c r="CH230" s="18"/>
      <c r="CI230" s="18"/>
      <c r="CJ230" s="18"/>
      <c r="CK230" s="18"/>
      <c r="CL230" s="18"/>
      <c r="CM230" s="18"/>
      <c r="CN230" s="18"/>
      <c r="CO230" s="18"/>
      <c r="CP230" s="18"/>
      <c r="CR230" s="12"/>
      <c r="CS230" s="18"/>
      <c r="CT230" s="18"/>
      <c r="CU230" s="18"/>
      <c r="CV230" s="18"/>
      <c r="CW230" s="18"/>
      <c r="CX230" s="18"/>
      <c r="CY230" s="18"/>
      <c r="CZ230" s="18"/>
      <c r="DA230" s="18"/>
      <c r="DB230" s="18"/>
      <c r="DC230" s="18"/>
      <c r="DD230" s="18"/>
      <c r="DF230" s="809"/>
      <c r="DG230" s="18"/>
      <c r="DH230" s="18"/>
      <c r="DI230" s="18"/>
      <c r="DJ230" s="18"/>
      <c r="DK230" s="12"/>
      <c r="DL230" s="12"/>
      <c r="DN230" s="12"/>
      <c r="DO230" s="12"/>
      <c r="DP230" s="18"/>
      <c r="DQ230" s="12"/>
      <c r="DS230" s="12"/>
      <c r="DU230" s="12"/>
      <c r="DV230" s="12"/>
      <c r="DX230" s="12"/>
      <c r="DY230" s="12"/>
      <c r="DZ230" s="12"/>
      <c r="EB230" s="12"/>
      <c r="EC230" s="18"/>
      <c r="ED230" s="809"/>
      <c r="EE230" s="809"/>
      <c r="EG230" s="12"/>
      <c r="EH230" s="18"/>
      <c r="ET230" s="19"/>
      <c r="EU230" s="19"/>
      <c r="EV230" s="19"/>
      <c r="EW230" s="18"/>
      <c r="EX230" s="18"/>
      <c r="EY230" s="18"/>
      <c r="EZ230" s="18"/>
      <c r="FA230" s="18"/>
      <c r="FB230" s="18"/>
      <c r="FC230" s="18"/>
      <c r="FD230" s="18"/>
      <c r="FE230" s="18"/>
      <c r="FF230" s="18"/>
      <c r="FG230" s="18"/>
      <c r="FH230" s="18"/>
      <c r="FI230" s="18"/>
      <c r="FJ230" s="18"/>
      <c r="FK230" s="18"/>
      <c r="FL230" s="18"/>
      <c r="FM230" s="18"/>
      <c r="FO230" s="18"/>
      <c r="FQ230" s="18"/>
      <c r="FS230" s="18"/>
      <c r="FU230" s="18"/>
      <c r="FV230" s="18"/>
      <c r="FW230" s="18"/>
      <c r="FX230" s="18"/>
      <c r="FY230" s="18"/>
      <c r="FZ230" s="18"/>
      <c r="GB230" s="18"/>
      <c r="GE230" s="18"/>
    </row>
    <row r="231" spans="1:187" hidden="1" x14ac:dyDescent="0.3">
      <c r="A231" s="807"/>
      <c r="B231" s="18"/>
      <c r="I231" s="19"/>
      <c r="J231" s="19"/>
      <c r="K231" s="19"/>
      <c r="L231" s="19"/>
      <c r="M231" s="19"/>
      <c r="N231" s="19"/>
      <c r="O231" s="19"/>
      <c r="P231" s="19"/>
      <c r="Q231" s="19"/>
      <c r="R231" s="19"/>
      <c r="S231" s="19"/>
      <c r="T231" s="19"/>
      <c r="U231" s="19"/>
      <c r="V231" s="19"/>
      <c r="W231" s="19"/>
      <c r="X231" s="19"/>
      <c r="Y231" s="19"/>
      <c r="Z231" s="19"/>
      <c r="AA231" s="19"/>
      <c r="AB231" s="19"/>
      <c r="AC231" s="19"/>
      <c r="AD231" s="19"/>
      <c r="AE231" s="808"/>
      <c r="AF231" s="808"/>
      <c r="AG231" s="808"/>
      <c r="AH231" s="808"/>
      <c r="AI231" s="808"/>
      <c r="AJ231" s="808"/>
      <c r="AK231" s="808"/>
      <c r="AL231" s="808"/>
      <c r="AM231" s="808"/>
      <c r="AN231" s="808"/>
      <c r="AO231" s="814"/>
      <c r="AP231" s="814"/>
      <c r="AQ231" s="12"/>
      <c r="AR231" s="13"/>
      <c r="AS231" s="13"/>
      <c r="AT231" s="12"/>
      <c r="AU231" s="13"/>
      <c r="AV231" s="13"/>
      <c r="AW231" s="12"/>
      <c r="AX231" s="13"/>
      <c r="AY231" s="13"/>
      <c r="AZ231" s="12"/>
      <c r="BA231" s="13"/>
      <c r="BB231" s="13"/>
      <c r="BC231" s="12"/>
      <c r="BD231" s="13"/>
      <c r="BE231" s="13"/>
      <c r="BF231" s="12"/>
      <c r="BG231" s="13"/>
      <c r="BH231" s="13"/>
      <c r="BI231" s="12"/>
      <c r="BJ231" s="13"/>
      <c r="BK231" s="13"/>
      <c r="BL231" s="12"/>
      <c r="BM231" s="13"/>
      <c r="BN231" s="13"/>
      <c r="BO231" s="13"/>
      <c r="BP231" s="13"/>
      <c r="BQ231" s="13"/>
      <c r="BR231" s="13"/>
      <c r="BS231" s="13"/>
      <c r="BT231" s="13"/>
      <c r="BU231" s="13"/>
      <c r="BV231" s="13"/>
      <c r="BW231" s="13"/>
      <c r="BX231" s="12"/>
      <c r="BY231" s="13"/>
      <c r="CA231" s="18"/>
      <c r="CB231" s="18"/>
      <c r="CD231" s="18"/>
      <c r="CE231" s="18"/>
      <c r="CG231" s="18"/>
      <c r="CH231" s="18"/>
      <c r="CI231" s="18"/>
      <c r="CJ231" s="18"/>
      <c r="CK231" s="18"/>
      <c r="CL231" s="18"/>
      <c r="CM231" s="18"/>
      <c r="CN231" s="18"/>
      <c r="CO231" s="18"/>
      <c r="CP231" s="18"/>
      <c r="CR231" s="12"/>
      <c r="CT231" s="18"/>
      <c r="CU231" s="18"/>
      <c r="CV231" s="18"/>
      <c r="CW231" s="18"/>
      <c r="CX231" s="18"/>
      <c r="CY231" s="18"/>
      <c r="CZ231" s="18"/>
      <c r="DA231" s="18"/>
      <c r="DB231" s="18"/>
      <c r="DC231" s="18"/>
      <c r="DD231" s="18"/>
      <c r="DF231" s="18"/>
      <c r="DG231" s="18"/>
      <c r="DH231" s="18"/>
      <c r="DK231" s="12"/>
      <c r="DL231" s="12"/>
      <c r="DN231" s="12"/>
      <c r="DO231" s="12"/>
      <c r="DQ231" s="12"/>
      <c r="DS231" s="12"/>
      <c r="DU231" s="12"/>
      <c r="DV231" s="12"/>
      <c r="DX231" s="12"/>
      <c r="DY231" s="12"/>
      <c r="DZ231" s="12"/>
      <c r="EB231" s="12"/>
      <c r="ED231" s="810"/>
      <c r="EE231" s="810"/>
      <c r="EG231" s="12"/>
      <c r="ET231" s="19"/>
      <c r="EU231" s="19"/>
      <c r="EV231" s="19"/>
      <c r="EW231" s="18"/>
      <c r="EX231" s="18"/>
      <c r="EY231" s="18"/>
      <c r="EZ231" s="18"/>
      <c r="FA231" s="18"/>
      <c r="FB231" s="18"/>
      <c r="FC231" s="18"/>
      <c r="FD231" s="18"/>
      <c r="FE231" s="18"/>
      <c r="FF231" s="18"/>
      <c r="FG231" s="18"/>
      <c r="FH231" s="18"/>
      <c r="FI231" s="18"/>
      <c r="FJ231" s="18"/>
      <c r="FK231" s="18"/>
      <c r="FL231" s="18"/>
      <c r="FM231" s="18"/>
      <c r="FN231" s="18"/>
      <c r="FO231" s="18"/>
      <c r="FQ231" s="18"/>
      <c r="FS231" s="18"/>
      <c r="FU231" s="18"/>
      <c r="FV231" s="18"/>
      <c r="FW231" s="18"/>
      <c r="FX231" s="18"/>
      <c r="FY231" s="18"/>
      <c r="FZ231" s="18"/>
      <c r="GB231" s="18"/>
      <c r="GE231" s="18"/>
    </row>
    <row r="232" spans="1:187" s="26" customFormat="1" hidden="1" x14ac:dyDescent="0.3">
      <c r="A232" s="23"/>
      <c r="B232" s="27"/>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815"/>
      <c r="AF232" s="815"/>
      <c r="AG232" s="815"/>
      <c r="AH232" s="815"/>
      <c r="AI232" s="815"/>
      <c r="AJ232" s="815"/>
      <c r="AK232" s="815"/>
      <c r="AL232" s="815"/>
      <c r="AM232" s="815"/>
      <c r="AN232" s="815"/>
      <c r="AO232" s="815"/>
      <c r="AP232" s="815"/>
      <c r="AQ232" s="28"/>
      <c r="AR232" s="29"/>
      <c r="AS232" s="29"/>
      <c r="AT232" s="28"/>
      <c r="AU232" s="29"/>
      <c r="AV232" s="29"/>
      <c r="AW232" s="28"/>
      <c r="AX232" s="29"/>
      <c r="AY232" s="29"/>
      <c r="AZ232" s="28"/>
      <c r="BA232" s="29"/>
      <c r="BB232" s="29"/>
      <c r="BC232" s="28"/>
      <c r="BD232" s="29"/>
      <c r="BE232" s="29"/>
      <c r="BF232" s="28"/>
      <c r="BG232" s="29"/>
      <c r="BH232" s="29"/>
      <c r="BI232" s="28"/>
      <c r="BJ232" s="29"/>
      <c r="BK232" s="29"/>
      <c r="BL232" s="28"/>
      <c r="BM232" s="29"/>
      <c r="BN232" s="29"/>
      <c r="BO232" s="29"/>
      <c r="BP232" s="29"/>
      <c r="BQ232" s="29"/>
      <c r="BR232" s="29"/>
      <c r="BS232" s="29"/>
      <c r="BT232" s="29"/>
      <c r="BU232" s="29"/>
      <c r="BV232" s="29"/>
      <c r="BW232" s="29"/>
      <c r="BX232" s="28"/>
      <c r="BY232" s="29"/>
      <c r="BZ232" s="29"/>
      <c r="CA232" s="27"/>
      <c r="CB232" s="27"/>
      <c r="ET232" s="37"/>
      <c r="EU232" s="37"/>
      <c r="EV232" s="37"/>
      <c r="EW232" s="27"/>
      <c r="EX232" s="27"/>
      <c r="EY232" s="27"/>
      <c r="EZ232" s="27"/>
      <c r="FA232" s="27"/>
      <c r="FB232" s="27"/>
      <c r="FC232" s="27"/>
      <c r="FD232" s="27"/>
      <c r="FE232" s="27"/>
      <c r="FF232" s="27"/>
      <c r="FG232" s="27"/>
      <c r="FH232" s="27"/>
      <c r="FI232" s="27"/>
      <c r="FJ232" s="27"/>
      <c r="FK232" s="27"/>
      <c r="FL232" s="27"/>
      <c r="FM232" s="27"/>
      <c r="FO232" s="27"/>
      <c r="FQ232" s="27"/>
      <c r="FS232" s="27"/>
      <c r="FU232" s="27"/>
      <c r="FV232" s="27"/>
      <c r="FW232" s="27"/>
      <c r="FX232" s="27"/>
      <c r="FY232" s="27"/>
      <c r="FZ232" s="27"/>
      <c r="GA232" s="27"/>
      <c r="GB232" s="27"/>
      <c r="GE232" s="27"/>
    </row>
    <row r="233" spans="1:187" hidden="1" x14ac:dyDescent="0.3">
      <c r="A233" s="807"/>
      <c r="B233" s="18"/>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2"/>
      <c r="AF233" s="12"/>
      <c r="AG233" s="12"/>
      <c r="AH233" s="12"/>
      <c r="AI233" s="12"/>
      <c r="AJ233" s="12"/>
      <c r="AK233" s="12"/>
      <c r="AL233" s="12"/>
      <c r="AM233" s="12"/>
      <c r="AN233" s="12"/>
      <c r="AO233" s="12"/>
      <c r="AP233" s="12"/>
      <c r="AQ233" s="12"/>
      <c r="AR233" s="13"/>
      <c r="AS233" s="13"/>
      <c r="AT233" s="12"/>
      <c r="AU233" s="13"/>
      <c r="AV233" s="13"/>
      <c r="AW233" s="12"/>
      <c r="AX233" s="13"/>
      <c r="AY233" s="13"/>
      <c r="AZ233" s="12"/>
      <c r="BA233" s="13"/>
      <c r="BB233" s="13"/>
      <c r="BC233" s="12"/>
      <c r="BD233" s="13"/>
      <c r="BE233" s="13"/>
      <c r="BF233" s="12"/>
      <c r="BG233" s="13"/>
      <c r="BH233" s="13"/>
      <c r="BI233" s="12"/>
      <c r="BJ233" s="13"/>
      <c r="BK233" s="13"/>
      <c r="BL233" s="12"/>
      <c r="BM233" s="13"/>
      <c r="BN233" s="13"/>
      <c r="BO233" s="13"/>
      <c r="BP233" s="13"/>
      <c r="BQ233" s="13"/>
      <c r="BR233" s="13"/>
      <c r="BS233" s="13"/>
      <c r="BT233" s="13"/>
      <c r="BU233" s="13"/>
      <c r="BV233" s="13"/>
      <c r="BW233" s="13"/>
      <c r="BX233" s="12"/>
      <c r="BY233" s="13"/>
      <c r="CA233" s="18"/>
      <c r="CB233" s="18"/>
      <c r="CD233" s="18"/>
      <c r="CE233" s="18"/>
      <c r="CG233" s="18"/>
      <c r="CH233" s="18"/>
      <c r="CI233" s="18"/>
      <c r="CJ233" s="18"/>
      <c r="CK233" s="18"/>
      <c r="CL233" s="18"/>
      <c r="CN233" s="18"/>
      <c r="CO233" s="18"/>
      <c r="CP233" s="18"/>
      <c r="CR233" s="12"/>
      <c r="CT233" s="18"/>
      <c r="CU233" s="18"/>
      <c r="CV233" s="18"/>
      <c r="CW233" s="18"/>
      <c r="CX233" s="18"/>
      <c r="CY233" s="18"/>
      <c r="CZ233" s="18"/>
      <c r="DA233" s="18"/>
      <c r="DB233" s="18"/>
      <c r="DC233" s="18"/>
      <c r="DD233" s="18"/>
      <c r="DE233" s="18"/>
      <c r="DF233" s="809"/>
      <c r="DG233" s="18"/>
      <c r="DH233" s="18"/>
      <c r="DJ233" s="18"/>
      <c r="DK233" s="12"/>
      <c r="DL233" s="12"/>
      <c r="DN233" s="12"/>
      <c r="DO233" s="12"/>
      <c r="DQ233" s="12"/>
      <c r="DS233" s="12"/>
      <c r="DU233" s="12"/>
      <c r="DV233" s="12"/>
      <c r="DX233" s="12"/>
      <c r="DY233" s="12"/>
      <c r="DZ233" s="12"/>
      <c r="EB233" s="12"/>
      <c r="EC233" s="18"/>
      <c r="ED233" s="809"/>
      <c r="EE233" s="809"/>
      <c r="EG233" s="12"/>
      <c r="EW233" s="18"/>
      <c r="EX233" s="18"/>
      <c r="EY233" s="18"/>
      <c r="EZ233" s="18"/>
      <c r="FA233" s="18"/>
      <c r="FB233" s="18"/>
      <c r="FC233" s="18"/>
      <c r="FD233" s="18"/>
      <c r="FE233" s="18"/>
      <c r="FF233" s="18"/>
      <c r="FG233" s="18"/>
      <c r="FH233" s="18"/>
      <c r="FI233" s="18"/>
      <c r="FJ233" s="18"/>
      <c r="FK233" s="18"/>
      <c r="FL233" s="18"/>
      <c r="FM233" s="18"/>
      <c r="FO233" s="18"/>
      <c r="FQ233" s="18"/>
      <c r="FS233" s="18"/>
      <c r="FU233" s="18"/>
      <c r="FV233" s="18"/>
      <c r="FW233" s="18"/>
      <c r="FX233" s="18"/>
      <c r="FY233" s="18"/>
      <c r="FZ233" s="18"/>
      <c r="GA233" s="18"/>
      <c r="GB233" s="18"/>
      <c r="GE233" s="18"/>
    </row>
    <row r="234" spans="1:187" s="818" customFormat="1" hidden="1" x14ac:dyDescent="0.3">
      <c r="A234" s="816"/>
      <c r="B234" s="817"/>
      <c r="G234" s="819"/>
      <c r="H234" s="819"/>
      <c r="I234" s="819"/>
      <c r="J234" s="819"/>
      <c r="K234" s="819"/>
      <c r="L234" s="819"/>
      <c r="M234" s="819"/>
      <c r="N234" s="819"/>
      <c r="O234" s="819"/>
      <c r="P234" s="819"/>
      <c r="Q234" s="819"/>
      <c r="R234" s="819"/>
      <c r="S234" s="819"/>
      <c r="T234" s="819"/>
      <c r="U234" s="819"/>
      <c r="V234" s="819"/>
      <c r="W234" s="819"/>
      <c r="X234" s="819"/>
      <c r="Y234" s="819"/>
      <c r="Z234" s="819"/>
      <c r="AA234" s="819"/>
      <c r="AB234" s="819"/>
      <c r="AC234" s="819"/>
      <c r="AD234" s="819"/>
      <c r="AR234" s="820"/>
      <c r="AS234" s="820"/>
      <c r="AU234" s="820"/>
      <c r="AV234" s="820"/>
      <c r="AX234" s="820"/>
      <c r="AY234" s="820"/>
      <c r="BA234" s="820"/>
      <c r="BB234" s="820"/>
      <c r="BD234" s="820"/>
      <c r="BE234" s="820"/>
      <c r="BG234" s="820"/>
      <c r="BH234" s="820"/>
      <c r="BJ234" s="820"/>
      <c r="BK234" s="820"/>
      <c r="BM234" s="820"/>
      <c r="BN234" s="820"/>
      <c r="BO234" s="820"/>
      <c r="BP234" s="820"/>
      <c r="BQ234" s="820"/>
      <c r="BR234" s="820"/>
      <c r="BS234" s="820"/>
      <c r="BT234" s="820"/>
      <c r="BU234" s="820"/>
      <c r="BV234" s="820"/>
      <c r="BW234" s="820"/>
      <c r="BY234" s="820"/>
      <c r="BZ234" s="820"/>
      <c r="CA234" s="817"/>
      <c r="CB234" s="817"/>
      <c r="CD234" s="817"/>
      <c r="CE234" s="817"/>
      <c r="CG234" s="817"/>
      <c r="CH234" s="817"/>
      <c r="CI234" s="817"/>
      <c r="CJ234" s="817"/>
      <c r="CK234" s="817"/>
      <c r="CL234" s="817"/>
      <c r="CN234" s="817"/>
      <c r="CO234" s="817"/>
      <c r="CP234" s="817"/>
      <c r="CT234" s="817"/>
      <c r="CU234" s="817"/>
      <c r="CV234" s="817"/>
      <c r="CW234" s="817"/>
      <c r="CX234" s="817"/>
      <c r="CY234" s="817"/>
      <c r="CZ234" s="817"/>
      <c r="DA234" s="817"/>
      <c r="DB234" s="817"/>
      <c r="DC234" s="817"/>
      <c r="DD234" s="817"/>
      <c r="DE234" s="817"/>
      <c r="DF234" s="821"/>
      <c r="DG234" s="817"/>
      <c r="DH234" s="817"/>
      <c r="DJ234" s="817"/>
      <c r="EC234" s="817"/>
      <c r="ED234" s="821"/>
      <c r="EE234" s="821"/>
      <c r="ET234" s="822"/>
      <c r="EU234" s="822"/>
      <c r="EV234" s="822"/>
      <c r="EW234" s="817"/>
      <c r="EX234" s="817"/>
      <c r="EY234" s="817"/>
      <c r="EZ234" s="817"/>
      <c r="FA234" s="817"/>
      <c r="FB234" s="817"/>
      <c r="FC234" s="817"/>
      <c r="FD234" s="817"/>
      <c r="FE234" s="817"/>
      <c r="FF234" s="817"/>
      <c r="FG234" s="817"/>
      <c r="FH234" s="817"/>
      <c r="FI234" s="817"/>
      <c r="FJ234" s="817"/>
      <c r="FK234" s="817"/>
      <c r="FL234" s="817"/>
      <c r="FM234" s="817"/>
      <c r="FO234" s="817"/>
      <c r="FQ234" s="817"/>
      <c r="FS234" s="817"/>
      <c r="FU234" s="817"/>
      <c r="FV234" s="817"/>
      <c r="FW234" s="817"/>
      <c r="FX234" s="817"/>
      <c r="FY234" s="817"/>
      <c r="FZ234" s="817"/>
      <c r="GA234" s="817"/>
      <c r="GB234" s="817"/>
      <c r="GE234" s="817"/>
    </row>
    <row r="235" spans="1:187" hidden="1" x14ac:dyDescent="0.3">
      <c r="A235" s="807"/>
      <c r="B235" s="18"/>
      <c r="C235" s="18"/>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2"/>
      <c r="AF235" s="12"/>
      <c r="AG235" s="12"/>
      <c r="AH235" s="12"/>
      <c r="AI235" s="12"/>
      <c r="AJ235" s="12"/>
      <c r="AK235" s="12"/>
      <c r="AL235" s="12"/>
      <c r="AM235" s="12"/>
      <c r="AN235" s="12"/>
      <c r="AO235" s="12"/>
      <c r="AP235" s="12"/>
      <c r="AQ235" s="12"/>
      <c r="AR235" s="13"/>
      <c r="AS235" s="13"/>
      <c r="AT235" s="12"/>
      <c r="AU235" s="13"/>
      <c r="AV235" s="13"/>
      <c r="AW235" s="12"/>
      <c r="AX235" s="13"/>
      <c r="AY235" s="13"/>
      <c r="AZ235" s="12"/>
      <c r="BA235" s="13"/>
      <c r="BB235" s="13"/>
      <c r="BC235" s="12"/>
      <c r="BD235" s="13"/>
      <c r="BE235" s="13"/>
      <c r="BF235" s="12"/>
      <c r="BG235" s="13"/>
      <c r="BH235" s="13"/>
      <c r="BI235" s="12"/>
      <c r="BJ235" s="13"/>
      <c r="BK235" s="13"/>
      <c r="BL235" s="12"/>
      <c r="BM235" s="13"/>
      <c r="BN235" s="13"/>
      <c r="BO235" s="13"/>
      <c r="BP235" s="13"/>
      <c r="BQ235" s="13"/>
      <c r="BR235" s="13"/>
      <c r="BS235" s="13"/>
      <c r="BT235" s="13"/>
      <c r="BU235" s="13"/>
      <c r="BV235" s="13"/>
      <c r="BW235" s="13"/>
      <c r="BX235" s="12"/>
      <c r="BY235" s="13"/>
      <c r="CA235" s="18"/>
      <c r="CD235" s="18"/>
      <c r="CE235" s="18"/>
      <c r="CG235" s="18"/>
      <c r="CH235" s="18"/>
      <c r="CI235" s="18"/>
      <c r="CJ235" s="18"/>
      <c r="CK235" s="18"/>
      <c r="CL235" s="18"/>
      <c r="CN235" s="18"/>
      <c r="CO235" s="18"/>
      <c r="CP235" s="18"/>
      <c r="CR235" s="12"/>
      <c r="CT235" s="18"/>
      <c r="CU235" s="18"/>
      <c r="CV235" s="18"/>
      <c r="CW235" s="18"/>
      <c r="CX235" s="18"/>
      <c r="CY235" s="18"/>
      <c r="CZ235" s="18"/>
      <c r="DA235" s="18"/>
      <c r="DB235" s="18"/>
      <c r="DC235" s="18"/>
      <c r="DD235" s="18"/>
      <c r="DF235" s="18"/>
      <c r="DG235" s="18"/>
      <c r="DH235" s="18"/>
      <c r="DJ235" s="18"/>
      <c r="DK235" s="12"/>
      <c r="DL235" s="12"/>
      <c r="DM235" s="18"/>
      <c r="DN235" s="12"/>
      <c r="DO235" s="12"/>
      <c r="DQ235" s="12"/>
      <c r="DS235" s="12"/>
      <c r="DT235" s="18"/>
      <c r="DU235" s="12"/>
      <c r="DV235" s="12"/>
      <c r="DX235" s="12"/>
      <c r="DY235" s="12"/>
      <c r="DZ235" s="12"/>
      <c r="EB235" s="12"/>
      <c r="EC235" s="18"/>
      <c r="ED235" s="21"/>
      <c r="EE235" s="21"/>
      <c r="EG235" s="12"/>
      <c r="ES235" s="18"/>
      <c r="EW235" s="18"/>
      <c r="EX235" s="18"/>
      <c r="EY235" s="18"/>
      <c r="EZ235" s="18"/>
      <c r="FA235" s="18"/>
      <c r="FB235" s="18"/>
      <c r="FC235" s="18"/>
      <c r="FD235" s="18"/>
      <c r="FE235" s="18"/>
      <c r="FF235" s="18"/>
      <c r="FG235" s="18"/>
      <c r="FH235" s="18"/>
      <c r="FI235" s="18"/>
      <c r="FJ235" s="18"/>
      <c r="FK235" s="18"/>
      <c r="FL235" s="18"/>
      <c r="FM235" s="18"/>
      <c r="FO235" s="18"/>
      <c r="FQ235" s="18"/>
      <c r="FR235" s="18"/>
      <c r="FS235" s="18"/>
      <c r="FU235" s="18"/>
      <c r="FV235" s="18"/>
      <c r="FW235" s="18"/>
      <c r="FX235" s="18"/>
      <c r="FY235" s="18"/>
      <c r="FZ235" s="18"/>
      <c r="GB235" s="18"/>
      <c r="GE235" s="18"/>
    </row>
    <row r="236" spans="1:187" s="25" customFormat="1" hidden="1" x14ac:dyDescent="0.3">
      <c r="A236" s="22"/>
      <c r="B236" s="23"/>
      <c r="C236" s="23"/>
      <c r="D236" s="23"/>
      <c r="E236" s="23"/>
      <c r="F236" s="23"/>
      <c r="G236" s="24"/>
      <c r="H236" s="2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7"/>
      <c r="AF236" s="17"/>
      <c r="AG236" s="17"/>
      <c r="AH236" s="17"/>
      <c r="AI236" s="17"/>
      <c r="AJ236" s="17"/>
      <c r="AK236" s="17"/>
      <c r="AL236" s="17"/>
      <c r="AM236" s="17"/>
      <c r="AN236" s="17"/>
      <c r="AO236" s="17"/>
      <c r="AP236" s="17"/>
      <c r="AQ236" s="15"/>
      <c r="AR236" s="16"/>
      <c r="AS236" s="16"/>
      <c r="AT236" s="15"/>
      <c r="AU236" s="16"/>
      <c r="AV236" s="16"/>
      <c r="AW236" s="15"/>
      <c r="AX236" s="16"/>
      <c r="AY236" s="16"/>
      <c r="AZ236" s="15"/>
      <c r="BA236" s="16"/>
      <c r="BB236" s="16"/>
      <c r="BC236" s="15"/>
      <c r="BD236" s="16"/>
      <c r="BE236" s="16"/>
      <c r="BF236" s="15"/>
      <c r="BG236" s="16"/>
      <c r="BH236" s="16"/>
      <c r="BI236" s="15"/>
      <c r="BJ236" s="16"/>
      <c r="BK236" s="16"/>
      <c r="BL236" s="15"/>
      <c r="BM236" s="16"/>
      <c r="BN236" s="16"/>
      <c r="BO236" s="16"/>
      <c r="BP236" s="16"/>
      <c r="BQ236" s="16"/>
      <c r="BR236" s="16"/>
      <c r="BS236" s="16"/>
      <c r="BT236" s="16"/>
      <c r="BU236" s="16"/>
      <c r="BV236" s="16"/>
      <c r="BW236" s="16"/>
      <c r="BX236" s="15"/>
      <c r="BY236" s="16"/>
      <c r="BZ236" s="16"/>
      <c r="CA236" s="15"/>
      <c r="CB236" s="15"/>
      <c r="CC236" s="22"/>
      <c r="CD236" s="16"/>
      <c r="CE236" s="16"/>
      <c r="CF236" s="22"/>
      <c r="CG236" s="16"/>
      <c r="CH236" s="22"/>
      <c r="CI236" s="16"/>
      <c r="CJ236" s="22"/>
      <c r="CK236" s="16"/>
      <c r="CL236" s="16"/>
      <c r="CM236" s="22"/>
      <c r="CN236" s="16"/>
      <c r="CO236" s="16"/>
      <c r="CP236" s="16"/>
      <c r="CQ236" s="22"/>
      <c r="CR236" s="16"/>
      <c r="CS236" s="22"/>
      <c r="CT236" s="16"/>
      <c r="CU236" s="16"/>
      <c r="CV236" s="16"/>
      <c r="CW236" s="16"/>
      <c r="CX236" s="16"/>
      <c r="CY236" s="16"/>
      <c r="CZ236" s="16"/>
      <c r="DA236" s="16"/>
      <c r="DB236" s="16"/>
      <c r="DC236" s="16"/>
      <c r="DD236" s="16"/>
      <c r="DE236" s="22"/>
      <c r="DF236" s="16"/>
      <c r="DG236" s="22"/>
      <c r="DH236" s="16"/>
      <c r="DI236" s="22"/>
      <c r="DJ236" s="22"/>
      <c r="DK236" s="16"/>
      <c r="DL236" s="16"/>
      <c r="DM236" s="22"/>
      <c r="DN236" s="16"/>
      <c r="DO236" s="16"/>
      <c r="DP236" s="22"/>
      <c r="DQ236" s="16"/>
      <c r="DR236" s="22"/>
      <c r="DS236" s="16"/>
      <c r="DT236" s="22"/>
      <c r="DU236" s="16"/>
      <c r="DV236" s="16"/>
      <c r="DW236" s="22"/>
      <c r="DX236" s="16"/>
      <c r="DY236" s="16"/>
      <c r="DZ236" s="16"/>
      <c r="EA236" s="22"/>
      <c r="EB236" s="16"/>
      <c r="EC236" s="22"/>
      <c r="ED236" s="16"/>
      <c r="EE236" s="16"/>
      <c r="EF236" s="22"/>
      <c r="EG236" s="16"/>
      <c r="EH236" s="22"/>
      <c r="EI236" s="22"/>
      <c r="EJ236" s="22"/>
      <c r="EK236" s="22"/>
      <c r="EL236" s="22"/>
      <c r="EM236" s="22"/>
      <c r="EN236" s="22"/>
      <c r="EO236" s="22"/>
      <c r="EP236" s="22"/>
      <c r="EQ236" s="22"/>
      <c r="ER236" s="22"/>
      <c r="ES236" s="22"/>
      <c r="ET236" s="14"/>
      <c r="EU236" s="14"/>
      <c r="EV236" s="14"/>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row>
    <row r="237" spans="1:187" hidden="1" x14ac:dyDescent="0.3">
      <c r="A237" s="807"/>
      <c r="B237" s="18"/>
      <c r="I237" s="19"/>
      <c r="J237" s="19"/>
      <c r="K237" s="19"/>
      <c r="L237" s="19"/>
      <c r="M237" s="19"/>
      <c r="N237" s="19"/>
      <c r="O237" s="19"/>
      <c r="P237" s="19"/>
      <c r="Q237" s="19"/>
      <c r="R237" s="19"/>
      <c r="S237" s="19"/>
      <c r="T237" s="19"/>
      <c r="U237" s="19"/>
      <c r="V237" s="19"/>
      <c r="W237" s="19"/>
      <c r="X237" s="19"/>
      <c r="Y237" s="19"/>
      <c r="Z237" s="19"/>
      <c r="AA237" s="19"/>
      <c r="AB237" s="19"/>
      <c r="AC237" s="19"/>
      <c r="AD237" s="19"/>
      <c r="AE237" s="808"/>
      <c r="AF237" s="808"/>
      <c r="AG237" s="808"/>
      <c r="AH237" s="808"/>
      <c r="AI237" s="808"/>
      <c r="AJ237" s="808"/>
      <c r="AK237" s="808"/>
      <c r="AL237" s="808"/>
      <c r="AM237" s="808"/>
      <c r="AN237" s="808"/>
      <c r="AO237" s="814"/>
      <c r="AP237" s="814"/>
      <c r="AQ237" s="12"/>
      <c r="AR237" s="13"/>
      <c r="AS237" s="13"/>
      <c r="AT237" s="12"/>
      <c r="AU237" s="13"/>
      <c r="AV237" s="13"/>
      <c r="AW237" s="12"/>
      <c r="AX237" s="13"/>
      <c r="AY237" s="13"/>
      <c r="AZ237" s="12"/>
      <c r="BA237" s="13"/>
      <c r="BB237" s="13"/>
      <c r="BC237" s="12"/>
      <c r="BD237" s="13"/>
      <c r="BE237" s="13"/>
      <c r="BF237" s="12"/>
      <c r="BG237" s="13"/>
      <c r="BH237" s="13"/>
      <c r="BI237" s="12"/>
      <c r="BJ237" s="13"/>
      <c r="BK237" s="13"/>
      <c r="BL237" s="12"/>
      <c r="BM237" s="13"/>
      <c r="BN237" s="13"/>
      <c r="BO237" s="13"/>
      <c r="BP237" s="13"/>
      <c r="BQ237" s="13"/>
      <c r="BR237" s="13"/>
      <c r="BS237" s="13"/>
      <c r="BT237" s="13"/>
      <c r="BU237" s="13"/>
      <c r="BV237" s="13"/>
      <c r="BW237" s="13"/>
      <c r="BX237" s="12"/>
      <c r="BY237" s="13"/>
      <c r="CA237" s="18"/>
      <c r="CB237" s="18"/>
      <c r="CC237" s="18"/>
      <c r="CD237" s="18"/>
      <c r="CE237" s="18"/>
      <c r="CG237" s="18"/>
      <c r="CH237" s="18"/>
      <c r="CI237" s="18"/>
      <c r="CJ237" s="18"/>
      <c r="CK237" s="18"/>
      <c r="CL237" s="18"/>
      <c r="CN237" s="18"/>
      <c r="CO237" s="18"/>
      <c r="CP237" s="18"/>
      <c r="CR237" s="12"/>
      <c r="CS237" s="18"/>
      <c r="CT237" s="18"/>
      <c r="CU237" s="18"/>
      <c r="CV237" s="18"/>
      <c r="CW237" s="18"/>
      <c r="CX237" s="18"/>
      <c r="CY237" s="18"/>
      <c r="CZ237" s="18"/>
      <c r="DA237" s="18"/>
      <c r="DB237" s="18"/>
      <c r="DC237" s="18"/>
      <c r="DD237" s="18"/>
      <c r="DF237" s="18"/>
      <c r="DG237" s="18"/>
      <c r="DH237" s="18"/>
      <c r="DK237" s="12"/>
      <c r="DL237" s="12"/>
      <c r="DN237" s="12"/>
      <c r="DO237" s="12"/>
      <c r="DQ237" s="12"/>
      <c r="DS237" s="12"/>
      <c r="DU237" s="12"/>
      <c r="DV237" s="12"/>
      <c r="DX237" s="12"/>
      <c r="DY237" s="12"/>
      <c r="DZ237" s="12"/>
      <c r="EB237" s="12"/>
      <c r="ED237" s="810"/>
      <c r="EE237" s="810"/>
      <c r="EG237" s="12"/>
      <c r="ET237" s="19"/>
      <c r="EU237" s="19"/>
      <c r="EV237" s="19"/>
      <c r="EW237" s="18"/>
      <c r="EX237" s="18"/>
      <c r="EY237" s="18"/>
      <c r="EZ237" s="18"/>
      <c r="FA237" s="18"/>
      <c r="FB237" s="18"/>
      <c r="FC237" s="18"/>
      <c r="FD237" s="18"/>
      <c r="FE237" s="18"/>
      <c r="FF237" s="18"/>
      <c r="FG237" s="18"/>
      <c r="FH237" s="18"/>
      <c r="FI237" s="18"/>
      <c r="FJ237" s="18"/>
      <c r="FK237" s="18"/>
      <c r="FL237" s="18"/>
      <c r="FM237" s="18"/>
      <c r="FO237" s="18"/>
      <c r="FQ237" s="18"/>
      <c r="FS237" s="18"/>
      <c r="FU237" s="18"/>
      <c r="FV237" s="18"/>
      <c r="FW237" s="18"/>
      <c r="FX237" s="18"/>
      <c r="FY237" s="18"/>
      <c r="FZ237" s="18"/>
      <c r="GA237" s="18"/>
      <c r="GB237" s="18"/>
      <c r="GE237" s="18"/>
    </row>
    <row r="238" spans="1:187" hidden="1" x14ac:dyDescent="0.3">
      <c r="A238" s="807"/>
      <c r="E238" s="18"/>
      <c r="F238" s="18"/>
      <c r="I238" s="19"/>
      <c r="J238" s="19"/>
      <c r="K238" s="19"/>
      <c r="L238" s="19"/>
      <c r="M238" s="19"/>
      <c r="N238" s="19"/>
      <c r="O238" s="19"/>
      <c r="P238" s="19"/>
      <c r="Q238" s="19"/>
      <c r="R238" s="19"/>
      <c r="S238" s="19"/>
      <c r="T238" s="19"/>
      <c r="U238" s="19"/>
      <c r="V238" s="19"/>
      <c r="W238" s="19"/>
      <c r="X238" s="19"/>
      <c r="Y238" s="19"/>
      <c r="Z238" s="19"/>
      <c r="AA238" s="19"/>
      <c r="AB238" s="19"/>
      <c r="AC238" s="19"/>
      <c r="AD238" s="19"/>
      <c r="AE238" s="808"/>
      <c r="AF238" s="808"/>
      <c r="AG238" s="808"/>
      <c r="AH238" s="808"/>
      <c r="AI238" s="808"/>
      <c r="AJ238" s="808"/>
      <c r="AK238" s="808"/>
      <c r="AL238" s="808"/>
      <c r="AM238" s="808"/>
      <c r="AN238" s="808"/>
      <c r="AO238" s="808"/>
      <c r="AP238" s="808"/>
      <c r="AQ238" s="12"/>
      <c r="AR238" s="13"/>
      <c r="AS238" s="13"/>
      <c r="AT238" s="12"/>
      <c r="AU238" s="13"/>
      <c r="AV238" s="13"/>
      <c r="AW238" s="12"/>
      <c r="AX238" s="13"/>
      <c r="AY238" s="13"/>
      <c r="AZ238" s="12"/>
      <c r="BA238" s="13"/>
      <c r="BB238" s="13"/>
      <c r="BC238" s="12"/>
      <c r="BD238" s="13"/>
      <c r="BE238" s="13"/>
      <c r="BF238" s="12"/>
      <c r="BG238" s="13"/>
      <c r="BH238" s="13"/>
      <c r="BI238" s="12"/>
      <c r="BJ238" s="13"/>
      <c r="BK238" s="13"/>
      <c r="BL238" s="12"/>
      <c r="BM238" s="13"/>
      <c r="BN238" s="13"/>
      <c r="BO238" s="13"/>
      <c r="BP238" s="13"/>
      <c r="BQ238" s="13"/>
      <c r="BR238" s="13"/>
      <c r="BS238" s="13"/>
      <c r="BT238" s="13"/>
      <c r="BU238" s="13"/>
      <c r="BV238" s="13"/>
      <c r="BW238" s="13"/>
      <c r="BX238" s="12"/>
      <c r="BY238" s="13"/>
      <c r="CA238" s="18"/>
      <c r="CB238" s="18"/>
      <c r="CD238" s="18"/>
      <c r="CE238" s="18"/>
      <c r="CG238" s="18"/>
      <c r="CH238" s="18"/>
      <c r="CI238" s="18"/>
      <c r="CJ238" s="18"/>
      <c r="CK238" s="18"/>
      <c r="CL238" s="18"/>
      <c r="CN238" s="18"/>
      <c r="CO238" s="18"/>
      <c r="CP238" s="18"/>
      <c r="CR238" s="12"/>
      <c r="CT238" s="18"/>
      <c r="CU238" s="18"/>
      <c r="CV238" s="18"/>
      <c r="CW238" s="18"/>
      <c r="CX238" s="18"/>
      <c r="CY238" s="18"/>
      <c r="CZ238" s="18"/>
      <c r="DA238" s="18"/>
      <c r="DB238" s="18"/>
      <c r="DC238" s="18"/>
      <c r="DD238" s="18"/>
      <c r="DF238" s="18"/>
      <c r="DH238" s="18"/>
      <c r="DK238" s="12"/>
      <c r="DL238" s="12"/>
      <c r="DN238" s="12"/>
      <c r="DO238" s="12"/>
      <c r="DP238" s="18"/>
      <c r="DQ238" s="12"/>
      <c r="DS238" s="12"/>
      <c r="DU238" s="12"/>
      <c r="DV238" s="12"/>
      <c r="DX238" s="12"/>
      <c r="DY238" s="12"/>
      <c r="DZ238" s="12"/>
      <c r="EB238" s="12"/>
      <c r="ED238" s="810"/>
      <c r="EE238" s="810"/>
      <c r="EG238" s="12"/>
      <c r="ET238" s="19"/>
      <c r="EU238" s="19"/>
      <c r="EV238" s="19"/>
      <c r="EW238" s="18"/>
      <c r="EX238" s="18"/>
      <c r="EY238" s="18"/>
      <c r="EZ238" s="18"/>
      <c r="FA238" s="18"/>
      <c r="FB238" s="18"/>
      <c r="FC238" s="18"/>
      <c r="FD238" s="18"/>
      <c r="FE238" s="18"/>
      <c r="FF238" s="18"/>
      <c r="FG238" s="18"/>
      <c r="FH238" s="18"/>
      <c r="FI238" s="18"/>
      <c r="FJ238" s="18"/>
      <c r="FK238" s="18"/>
      <c r="FL238" s="18"/>
      <c r="FM238" s="18"/>
      <c r="FO238" s="18"/>
      <c r="FQ238" s="18"/>
      <c r="FS238" s="18"/>
      <c r="FU238" s="18"/>
      <c r="FV238" s="18"/>
      <c r="FW238" s="18"/>
      <c r="FX238" s="18"/>
      <c r="FY238" s="18"/>
      <c r="FZ238" s="18"/>
      <c r="GA238" s="18"/>
      <c r="GB238" s="18"/>
      <c r="GE238" s="18"/>
    </row>
    <row r="239" spans="1:187" hidden="1" x14ac:dyDescent="0.3">
      <c r="A239" s="807"/>
      <c r="B239" s="18"/>
      <c r="I239" s="19"/>
      <c r="J239" s="19"/>
      <c r="K239" s="19"/>
      <c r="L239" s="19"/>
      <c r="M239" s="19"/>
      <c r="N239" s="19"/>
      <c r="O239" s="19"/>
      <c r="P239" s="19"/>
      <c r="Q239" s="19"/>
      <c r="R239" s="19"/>
      <c r="S239" s="19"/>
      <c r="T239" s="19"/>
      <c r="U239" s="19"/>
      <c r="V239" s="19"/>
      <c r="W239" s="19"/>
      <c r="X239" s="19"/>
      <c r="Y239" s="19"/>
      <c r="Z239" s="19"/>
      <c r="AA239" s="19"/>
      <c r="AB239" s="19"/>
      <c r="AC239" s="19"/>
      <c r="AD239" s="19"/>
      <c r="AE239" s="808"/>
      <c r="AF239" s="808"/>
      <c r="AG239" s="808"/>
      <c r="AH239" s="808"/>
      <c r="AI239" s="808"/>
      <c r="AJ239" s="808"/>
      <c r="AK239" s="808"/>
      <c r="AL239" s="808"/>
      <c r="AM239" s="808"/>
      <c r="AN239" s="808"/>
      <c r="AO239" s="814"/>
      <c r="AP239" s="814"/>
      <c r="AQ239" s="12"/>
      <c r="AR239" s="13"/>
      <c r="AS239" s="13"/>
      <c r="AT239" s="12"/>
      <c r="AU239" s="13"/>
      <c r="AV239" s="13"/>
      <c r="AW239" s="12"/>
      <c r="AX239" s="13"/>
      <c r="AY239" s="13"/>
      <c r="AZ239" s="12"/>
      <c r="BA239" s="13"/>
      <c r="BB239" s="13"/>
      <c r="BC239" s="12"/>
      <c r="BD239" s="13"/>
      <c r="BE239" s="13"/>
      <c r="BF239" s="12"/>
      <c r="BG239" s="13"/>
      <c r="BH239" s="13"/>
      <c r="BI239" s="12"/>
      <c r="BJ239" s="13"/>
      <c r="BK239" s="13"/>
      <c r="BL239" s="12"/>
      <c r="BM239" s="13"/>
      <c r="BN239" s="13"/>
      <c r="BO239" s="13"/>
      <c r="BP239" s="13"/>
      <c r="BQ239" s="13"/>
      <c r="BR239" s="13"/>
      <c r="BS239" s="13"/>
      <c r="BT239" s="13"/>
      <c r="BU239" s="13"/>
      <c r="BV239" s="13"/>
      <c r="BW239" s="13"/>
      <c r="BX239" s="12"/>
      <c r="BY239" s="13"/>
      <c r="CA239" s="18"/>
      <c r="CB239" s="18"/>
      <c r="CD239" s="18"/>
      <c r="CE239" s="18"/>
      <c r="CF239" s="18"/>
      <c r="CG239" s="18"/>
      <c r="CI239" s="18"/>
      <c r="CK239" s="18"/>
      <c r="CL239" s="18"/>
      <c r="CN239" s="18"/>
      <c r="CO239" s="18"/>
      <c r="CP239" s="18"/>
      <c r="CR239" s="12"/>
      <c r="CT239" s="18"/>
      <c r="CU239" s="18"/>
      <c r="CV239" s="18"/>
      <c r="CW239" s="18"/>
      <c r="CX239" s="18"/>
      <c r="CY239" s="18"/>
      <c r="CZ239" s="18"/>
      <c r="DA239" s="18"/>
      <c r="DB239" s="18"/>
      <c r="DC239" s="18"/>
      <c r="DD239" s="18"/>
      <c r="DE239" s="18"/>
      <c r="DF239" s="18"/>
      <c r="DG239" s="18"/>
      <c r="DH239" s="18"/>
      <c r="DI239" s="18"/>
      <c r="DK239" s="12"/>
      <c r="DL239" s="12"/>
      <c r="DN239" s="12"/>
      <c r="DO239" s="12"/>
      <c r="DQ239" s="12"/>
      <c r="DS239" s="12"/>
      <c r="DU239" s="12"/>
      <c r="DV239" s="12"/>
      <c r="DX239" s="12"/>
      <c r="DY239" s="12"/>
      <c r="DZ239" s="12"/>
      <c r="EB239" s="12"/>
      <c r="ED239" s="810"/>
      <c r="EE239" s="810"/>
      <c r="EG239" s="12"/>
      <c r="ET239" s="19"/>
      <c r="EU239" s="19"/>
      <c r="EV239" s="19"/>
      <c r="EW239" s="18"/>
      <c r="EX239" s="18"/>
      <c r="EY239" s="18"/>
      <c r="EZ239" s="18"/>
      <c r="FA239" s="18"/>
      <c r="FB239" s="18"/>
      <c r="FC239" s="18"/>
      <c r="FD239" s="18"/>
      <c r="FE239" s="18"/>
      <c r="FF239" s="18"/>
      <c r="FG239" s="18"/>
      <c r="FH239" s="18"/>
      <c r="FI239" s="18"/>
      <c r="FJ239" s="18"/>
      <c r="FK239" s="18"/>
      <c r="FL239" s="18"/>
      <c r="FM239" s="18"/>
      <c r="FO239" s="18"/>
      <c r="FQ239" s="18"/>
      <c r="FS239" s="18"/>
      <c r="FU239" s="18"/>
      <c r="FV239" s="18"/>
      <c r="FW239" s="18"/>
      <c r="FX239" s="18"/>
      <c r="FY239" s="18"/>
      <c r="FZ239" s="18"/>
      <c r="GA239" s="18"/>
      <c r="GB239" s="18"/>
      <c r="GE239" s="18"/>
    </row>
    <row r="240" spans="1:187" hidden="1" x14ac:dyDescent="0.3">
      <c r="A240" s="807"/>
      <c r="B240" s="18"/>
      <c r="I240" s="19"/>
      <c r="J240" s="19"/>
      <c r="K240" s="19"/>
      <c r="L240" s="19"/>
      <c r="M240" s="19"/>
      <c r="N240" s="19"/>
      <c r="O240" s="19"/>
      <c r="P240" s="19"/>
      <c r="Q240" s="19"/>
      <c r="R240" s="19"/>
      <c r="S240" s="19"/>
      <c r="T240" s="19"/>
      <c r="U240" s="19"/>
      <c r="V240" s="19"/>
      <c r="W240" s="19"/>
      <c r="X240" s="19"/>
      <c r="Y240" s="19"/>
      <c r="Z240" s="19"/>
      <c r="AA240" s="19"/>
      <c r="AB240" s="19"/>
      <c r="AC240" s="19"/>
      <c r="AD240" s="19"/>
      <c r="AE240" s="808"/>
      <c r="AF240" s="808"/>
      <c r="AG240" s="808"/>
      <c r="AH240" s="808"/>
      <c r="AI240" s="808"/>
      <c r="AJ240" s="808"/>
      <c r="AK240" s="808"/>
      <c r="AL240" s="808"/>
      <c r="AM240" s="808"/>
      <c r="AN240" s="808"/>
      <c r="AO240" s="814"/>
      <c r="AP240" s="814"/>
      <c r="AQ240" s="12"/>
      <c r="AR240" s="13"/>
      <c r="AS240" s="13"/>
      <c r="AT240" s="12"/>
      <c r="AU240" s="13"/>
      <c r="AV240" s="13"/>
      <c r="AW240" s="12"/>
      <c r="AX240" s="13"/>
      <c r="AY240" s="13"/>
      <c r="AZ240" s="12"/>
      <c r="BA240" s="13"/>
      <c r="BB240" s="13"/>
      <c r="BC240" s="12"/>
      <c r="BD240" s="13"/>
      <c r="BE240" s="13"/>
      <c r="BF240" s="12"/>
      <c r="BG240" s="13"/>
      <c r="BH240" s="13"/>
      <c r="BI240" s="12"/>
      <c r="BJ240" s="13"/>
      <c r="BK240" s="13"/>
      <c r="BL240" s="12"/>
      <c r="BM240" s="13"/>
      <c r="BN240" s="13"/>
      <c r="BO240" s="13"/>
      <c r="BP240" s="13"/>
      <c r="BQ240" s="13"/>
      <c r="BR240" s="13"/>
      <c r="BS240" s="13"/>
      <c r="BT240" s="13"/>
      <c r="BU240" s="13"/>
      <c r="BV240" s="13"/>
      <c r="BW240" s="13"/>
      <c r="BX240" s="12"/>
      <c r="BY240" s="13"/>
      <c r="CA240" s="18"/>
      <c r="CB240" s="18"/>
      <c r="CD240" s="18"/>
      <c r="CE240" s="18"/>
      <c r="CG240" s="18"/>
      <c r="CH240" s="18"/>
      <c r="CI240" s="18"/>
      <c r="CJ240" s="18"/>
      <c r="CK240" s="18"/>
      <c r="CL240" s="18"/>
      <c r="CM240" s="18"/>
      <c r="CN240" s="18"/>
      <c r="CO240" s="18"/>
      <c r="CP240" s="18"/>
      <c r="CR240" s="12"/>
      <c r="CT240" s="18"/>
      <c r="CU240" s="18"/>
      <c r="CV240" s="18"/>
      <c r="CW240" s="18"/>
      <c r="CX240" s="18"/>
      <c r="CY240" s="18"/>
      <c r="CZ240" s="18"/>
      <c r="DA240" s="18"/>
      <c r="DB240" s="18"/>
      <c r="DC240" s="18"/>
      <c r="DD240" s="18"/>
      <c r="DF240" s="18"/>
      <c r="DG240" s="18"/>
      <c r="DH240" s="18"/>
      <c r="DK240" s="12"/>
      <c r="DL240" s="12"/>
      <c r="DN240" s="12"/>
      <c r="DO240" s="12"/>
      <c r="DQ240" s="12"/>
      <c r="DR240" s="18"/>
      <c r="DS240" s="12"/>
      <c r="DT240" s="18"/>
      <c r="DU240" s="12"/>
      <c r="DV240" s="12"/>
      <c r="DX240" s="12"/>
      <c r="DY240" s="12"/>
      <c r="DZ240" s="12"/>
      <c r="EB240" s="12"/>
      <c r="ED240" s="810"/>
      <c r="EE240" s="810"/>
      <c r="EF240" s="18"/>
      <c r="EG240" s="12"/>
      <c r="ET240" s="19"/>
      <c r="EU240" s="19"/>
      <c r="EV240" s="19"/>
      <c r="EW240" s="18"/>
      <c r="EX240" s="18"/>
      <c r="EY240" s="18"/>
      <c r="EZ240" s="18"/>
      <c r="FA240" s="18"/>
      <c r="FB240" s="18"/>
      <c r="FC240" s="18"/>
      <c r="FD240" s="18"/>
      <c r="FE240" s="18"/>
      <c r="FF240" s="18"/>
      <c r="FG240" s="18"/>
      <c r="FH240" s="18"/>
      <c r="FI240" s="18"/>
      <c r="FJ240" s="18"/>
      <c r="FK240" s="18"/>
      <c r="FL240" s="18"/>
      <c r="FM240" s="18"/>
      <c r="FO240" s="18"/>
      <c r="FQ240" s="18"/>
      <c r="FS240" s="18"/>
      <c r="FU240" s="18"/>
      <c r="FV240" s="18"/>
      <c r="FW240" s="18"/>
      <c r="FX240" s="18"/>
      <c r="FY240" s="18"/>
      <c r="FZ240" s="18"/>
      <c r="GA240" s="18"/>
      <c r="GB240" s="18"/>
      <c r="GC240" s="18"/>
      <c r="GE240" s="18"/>
    </row>
    <row r="241" spans="1:187" hidden="1" x14ac:dyDescent="0.3">
      <c r="A241" s="807"/>
      <c r="C241" s="18"/>
      <c r="D241" s="18"/>
      <c r="I241" s="19"/>
      <c r="J241" s="19"/>
      <c r="K241" s="19"/>
      <c r="L241" s="19"/>
      <c r="M241" s="19"/>
      <c r="N241" s="19"/>
      <c r="O241" s="19"/>
      <c r="P241" s="19"/>
      <c r="Q241" s="19"/>
      <c r="R241" s="19"/>
      <c r="S241" s="19"/>
      <c r="T241" s="19"/>
      <c r="U241" s="19"/>
      <c r="V241" s="19"/>
      <c r="W241" s="19"/>
      <c r="X241" s="19"/>
      <c r="Y241" s="19"/>
      <c r="Z241" s="19"/>
      <c r="AA241" s="19"/>
      <c r="AB241" s="19"/>
      <c r="AC241" s="19"/>
      <c r="AD241" s="19"/>
      <c r="AE241" s="814"/>
      <c r="AF241" s="814"/>
      <c r="AG241" s="814"/>
      <c r="AH241" s="814"/>
      <c r="AI241" s="814"/>
      <c r="AJ241" s="814"/>
      <c r="AK241" s="814"/>
      <c r="AL241" s="814"/>
      <c r="AM241" s="814"/>
      <c r="AN241" s="814"/>
      <c r="AO241" s="808"/>
      <c r="AP241" s="808"/>
      <c r="AQ241" s="12"/>
      <c r="AR241" s="13"/>
      <c r="AS241" s="13"/>
      <c r="AT241" s="12"/>
      <c r="AU241" s="13"/>
      <c r="AV241" s="13"/>
      <c r="AW241" s="12"/>
      <c r="AX241" s="13"/>
      <c r="AY241" s="13"/>
      <c r="AZ241" s="12"/>
      <c r="BA241" s="13"/>
      <c r="BB241" s="13"/>
      <c r="BC241" s="12"/>
      <c r="BD241" s="13"/>
      <c r="BE241" s="13"/>
      <c r="BF241" s="12"/>
      <c r="BG241" s="13"/>
      <c r="BH241" s="13"/>
      <c r="BI241" s="12"/>
      <c r="BJ241" s="13"/>
      <c r="BK241" s="13"/>
      <c r="BL241" s="12"/>
      <c r="BM241" s="13"/>
      <c r="BN241" s="13"/>
      <c r="BO241" s="13"/>
      <c r="BP241" s="13"/>
      <c r="BQ241" s="13"/>
      <c r="BR241" s="13"/>
      <c r="BS241" s="13"/>
      <c r="BT241" s="13"/>
      <c r="BU241" s="13"/>
      <c r="BV241" s="13"/>
      <c r="BW241" s="13"/>
      <c r="BX241" s="12"/>
      <c r="BY241" s="13"/>
      <c r="CA241" s="18"/>
      <c r="CB241" s="18"/>
      <c r="CD241" s="18"/>
      <c r="CE241" s="18"/>
      <c r="CG241" s="18"/>
      <c r="CI241" s="18"/>
      <c r="CK241" s="18"/>
      <c r="CL241" s="18"/>
      <c r="CN241" s="18"/>
      <c r="CO241" s="18"/>
      <c r="CP241" s="18"/>
      <c r="CR241" s="12"/>
      <c r="CT241" s="18"/>
      <c r="CU241" s="18"/>
      <c r="CV241" s="18"/>
      <c r="CW241" s="18"/>
      <c r="CX241" s="18"/>
      <c r="CY241" s="18"/>
      <c r="CZ241" s="18"/>
      <c r="DA241" s="18"/>
      <c r="DB241" s="18"/>
      <c r="DC241" s="18"/>
      <c r="DD241" s="18"/>
      <c r="DF241" s="809"/>
      <c r="DH241" s="18"/>
      <c r="DK241" s="12"/>
      <c r="DL241" s="12"/>
      <c r="DN241" s="12"/>
      <c r="DO241" s="12"/>
      <c r="DQ241" s="12"/>
      <c r="DS241" s="12"/>
      <c r="DU241" s="12"/>
      <c r="DV241" s="12"/>
      <c r="DX241" s="12"/>
      <c r="DY241" s="12"/>
      <c r="DZ241" s="12"/>
      <c r="EB241" s="12"/>
      <c r="EC241" s="18"/>
      <c r="ED241" s="809"/>
      <c r="EE241" s="809"/>
      <c r="EG241" s="12"/>
      <c r="EH241" s="18"/>
      <c r="ET241" s="19"/>
      <c r="EU241" s="19"/>
      <c r="EV241" s="19"/>
      <c r="EW241" s="18"/>
      <c r="EX241" s="18"/>
      <c r="EY241" s="18"/>
      <c r="EZ241" s="18"/>
      <c r="FA241" s="18"/>
      <c r="FB241" s="18"/>
      <c r="FC241" s="18"/>
      <c r="FD241" s="18"/>
      <c r="FE241" s="18"/>
      <c r="FF241" s="18"/>
      <c r="FG241" s="18"/>
      <c r="FH241" s="18"/>
      <c r="FI241" s="18"/>
      <c r="FJ241" s="18"/>
      <c r="FK241" s="18"/>
      <c r="FL241" s="18"/>
      <c r="FM241" s="18"/>
      <c r="FO241" s="18"/>
      <c r="FQ241" s="18"/>
      <c r="FS241" s="18"/>
      <c r="FU241" s="18"/>
      <c r="FV241" s="18"/>
      <c r="FW241" s="18"/>
      <c r="FX241" s="18"/>
      <c r="FY241" s="18"/>
      <c r="FZ241" s="18"/>
      <c r="GA241" s="18"/>
      <c r="GB241" s="18"/>
      <c r="GC241" s="18"/>
      <c r="GE241" s="18"/>
    </row>
    <row r="242" spans="1:187" hidden="1" x14ac:dyDescent="0.3">
      <c r="A242" s="807"/>
      <c r="C242" s="18"/>
      <c r="I242" s="19"/>
      <c r="J242" s="19"/>
      <c r="K242" s="19"/>
      <c r="L242" s="19"/>
      <c r="M242" s="19"/>
      <c r="N242" s="19"/>
      <c r="O242" s="19"/>
      <c r="P242" s="19"/>
      <c r="Q242" s="19"/>
      <c r="R242" s="19"/>
      <c r="S242" s="19"/>
      <c r="T242" s="19"/>
      <c r="U242" s="19"/>
      <c r="V242" s="19"/>
      <c r="W242" s="19"/>
      <c r="X242" s="19"/>
      <c r="Y242" s="19"/>
      <c r="Z242" s="19"/>
      <c r="AA242" s="19"/>
      <c r="AB242" s="19"/>
      <c r="AC242" s="19"/>
      <c r="AD242" s="19"/>
      <c r="AE242" s="814"/>
      <c r="AF242" s="814"/>
      <c r="AG242" s="814"/>
      <c r="AH242" s="814"/>
      <c r="AI242" s="814"/>
      <c r="AJ242" s="814"/>
      <c r="AK242" s="814"/>
      <c r="AL242" s="814"/>
      <c r="AM242" s="814"/>
      <c r="AN242" s="814"/>
      <c r="AO242" s="814"/>
      <c r="AP242" s="814"/>
      <c r="AQ242" s="12"/>
      <c r="AR242" s="13"/>
      <c r="AS242" s="13"/>
      <c r="AT242" s="12"/>
      <c r="AU242" s="13"/>
      <c r="AV242" s="13"/>
      <c r="AW242" s="12"/>
      <c r="AX242" s="13"/>
      <c r="AY242" s="13"/>
      <c r="AZ242" s="12"/>
      <c r="BA242" s="13"/>
      <c r="BB242" s="13"/>
      <c r="BC242" s="12"/>
      <c r="BD242" s="13"/>
      <c r="BE242" s="13"/>
      <c r="BF242" s="12"/>
      <c r="BG242" s="13"/>
      <c r="BH242" s="13"/>
      <c r="BI242" s="12"/>
      <c r="BJ242" s="13"/>
      <c r="BK242" s="13"/>
      <c r="BL242" s="12"/>
      <c r="BM242" s="13"/>
      <c r="BN242" s="13"/>
      <c r="BO242" s="13"/>
      <c r="BP242" s="13"/>
      <c r="BQ242" s="13"/>
      <c r="BR242" s="13"/>
      <c r="BS242" s="13"/>
      <c r="BT242" s="13"/>
      <c r="BU242" s="13"/>
      <c r="BV242" s="13"/>
      <c r="BW242" s="13"/>
      <c r="BX242" s="12"/>
      <c r="BY242" s="13"/>
      <c r="CA242" s="18"/>
      <c r="CB242" s="18"/>
      <c r="CD242" s="18"/>
      <c r="CE242" s="18"/>
      <c r="CG242" s="18"/>
      <c r="CI242" s="18"/>
      <c r="CK242" s="18"/>
      <c r="CL242" s="18"/>
      <c r="CN242" s="18"/>
      <c r="CO242" s="18"/>
      <c r="CP242" s="18"/>
      <c r="CR242" s="12"/>
      <c r="CT242" s="18"/>
      <c r="CU242" s="18"/>
      <c r="CV242" s="18"/>
      <c r="CW242" s="18"/>
      <c r="CX242" s="18"/>
      <c r="CY242" s="18"/>
      <c r="CZ242" s="18"/>
      <c r="DA242" s="18"/>
      <c r="DB242" s="18"/>
      <c r="DC242" s="18"/>
      <c r="DD242" s="18"/>
      <c r="DE242" s="18"/>
      <c r="DF242" s="18"/>
      <c r="DH242" s="18"/>
      <c r="DK242" s="12"/>
      <c r="DL242" s="12"/>
      <c r="DN242" s="12"/>
      <c r="DO242" s="12"/>
      <c r="DQ242" s="12"/>
      <c r="DS242" s="12"/>
      <c r="DU242" s="12"/>
      <c r="DV242" s="12"/>
      <c r="DX242" s="12"/>
      <c r="DY242" s="12"/>
      <c r="DZ242" s="12"/>
      <c r="EB242" s="12"/>
      <c r="ED242" s="810"/>
      <c r="EE242" s="810"/>
      <c r="EG242" s="12"/>
      <c r="ET242" s="19"/>
      <c r="EU242" s="19"/>
      <c r="EV242" s="19"/>
      <c r="EW242" s="18"/>
      <c r="EX242" s="18"/>
      <c r="EY242" s="18"/>
      <c r="EZ242" s="18"/>
      <c r="FA242" s="18"/>
      <c r="FB242" s="18"/>
      <c r="FC242" s="18"/>
      <c r="FD242" s="18"/>
      <c r="FE242" s="18"/>
      <c r="FF242" s="18"/>
      <c r="FG242" s="18"/>
      <c r="FH242" s="18"/>
      <c r="FI242" s="18"/>
      <c r="FJ242" s="18"/>
      <c r="FK242" s="18"/>
      <c r="FL242" s="18"/>
      <c r="FM242" s="18"/>
      <c r="FO242" s="18"/>
      <c r="FQ242" s="18"/>
      <c r="FS242" s="18"/>
      <c r="FU242" s="18"/>
      <c r="FV242" s="18"/>
      <c r="FW242" s="18"/>
      <c r="FX242" s="18"/>
      <c r="FY242" s="18"/>
      <c r="FZ242" s="18"/>
      <c r="GA242" s="18"/>
      <c r="GB242" s="18"/>
      <c r="GD242" s="18"/>
      <c r="GE242" s="18"/>
    </row>
    <row r="243" spans="1:187" s="26" customFormat="1" hidden="1" x14ac:dyDescent="0.3">
      <c r="A243" s="23"/>
      <c r="C243" s="27"/>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815"/>
      <c r="AF243" s="815"/>
      <c r="AG243" s="815"/>
      <c r="AH243" s="815"/>
      <c r="AI243" s="815"/>
      <c r="AJ243" s="815"/>
      <c r="AK243" s="815"/>
      <c r="AL243" s="815"/>
      <c r="AM243" s="815"/>
      <c r="AN243" s="815"/>
      <c r="AO243" s="815"/>
      <c r="AP243" s="815"/>
      <c r="AQ243" s="28"/>
      <c r="AR243" s="29"/>
      <c r="AS243" s="29"/>
      <c r="AT243" s="28"/>
      <c r="AU243" s="29"/>
      <c r="AV243" s="29"/>
      <c r="AW243" s="28"/>
      <c r="AX243" s="29"/>
      <c r="AY243" s="29"/>
      <c r="AZ243" s="28"/>
      <c r="BA243" s="29"/>
      <c r="BB243" s="29"/>
      <c r="BC243" s="28"/>
      <c r="BD243" s="29"/>
      <c r="BE243" s="29"/>
      <c r="BF243" s="28"/>
      <c r="BG243" s="29"/>
      <c r="BH243" s="29"/>
      <c r="BI243" s="28"/>
      <c r="BJ243" s="29"/>
      <c r="BK243" s="29"/>
      <c r="BL243" s="28"/>
      <c r="BM243" s="29"/>
      <c r="BN243" s="29"/>
      <c r="BO243" s="29"/>
      <c r="BP243" s="29"/>
      <c r="BQ243" s="29"/>
      <c r="BR243" s="29"/>
      <c r="BS243" s="29"/>
      <c r="BT243" s="29"/>
      <c r="BU243" s="29"/>
      <c r="BV243" s="29"/>
      <c r="BW243" s="29"/>
      <c r="BX243" s="28"/>
      <c r="BY243" s="29"/>
      <c r="BZ243" s="29"/>
      <c r="CA243" s="27"/>
      <c r="CB243" s="27"/>
      <c r="ET243" s="37"/>
      <c r="EU243" s="37"/>
      <c r="EV243" s="37"/>
      <c r="EW243" s="27"/>
      <c r="EX243" s="27"/>
      <c r="EY243" s="27"/>
      <c r="EZ243" s="27"/>
      <c r="FA243" s="27"/>
      <c r="FB243" s="27"/>
      <c r="FC243" s="27"/>
      <c r="FD243" s="27"/>
      <c r="FE243" s="27"/>
      <c r="FF243" s="27"/>
      <c r="FG243" s="27"/>
      <c r="FH243" s="27"/>
      <c r="FI243" s="27"/>
      <c r="FJ243" s="27"/>
      <c r="FK243" s="27"/>
      <c r="FL243" s="27"/>
      <c r="FM243" s="27"/>
      <c r="FO243" s="27"/>
      <c r="FQ243" s="27"/>
      <c r="FS243" s="27"/>
      <c r="FU243" s="27"/>
      <c r="FV243" s="27"/>
      <c r="FW243" s="27"/>
      <c r="FX243" s="27"/>
      <c r="FY243" s="27"/>
      <c r="FZ243" s="27"/>
      <c r="GA243" s="27"/>
      <c r="GB243" s="27"/>
      <c r="GD243" s="27"/>
      <c r="GE243" s="27"/>
    </row>
    <row r="244" spans="1:187" hidden="1" x14ac:dyDescent="0.3">
      <c r="A244" s="807"/>
      <c r="C244" s="18"/>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2"/>
      <c r="AF244" s="12"/>
      <c r="AG244" s="12"/>
      <c r="AH244" s="12"/>
      <c r="AI244" s="12"/>
      <c r="AJ244" s="12"/>
      <c r="AK244" s="12"/>
      <c r="AL244" s="12"/>
      <c r="AM244" s="12"/>
      <c r="AN244" s="12"/>
      <c r="AO244" s="12"/>
      <c r="AP244" s="12"/>
      <c r="AQ244" s="12"/>
      <c r="AR244" s="13"/>
      <c r="AS244" s="13"/>
      <c r="AT244" s="12"/>
      <c r="AU244" s="13"/>
      <c r="AV244" s="13"/>
      <c r="AW244" s="12"/>
      <c r="AX244" s="13"/>
      <c r="AY244" s="13"/>
      <c r="AZ244" s="12"/>
      <c r="BA244" s="13"/>
      <c r="BB244" s="13"/>
      <c r="BC244" s="12"/>
      <c r="BD244" s="13"/>
      <c r="BE244" s="13"/>
      <c r="BF244" s="12"/>
      <c r="BG244" s="13"/>
      <c r="BH244" s="13"/>
      <c r="BI244" s="12"/>
      <c r="BJ244" s="13"/>
      <c r="BK244" s="13"/>
      <c r="BL244" s="12"/>
      <c r="BM244" s="13"/>
      <c r="BN244" s="13"/>
      <c r="BO244" s="13"/>
      <c r="BP244" s="13"/>
      <c r="BQ244" s="13"/>
      <c r="BR244" s="13"/>
      <c r="BS244" s="13"/>
      <c r="BT244" s="13"/>
      <c r="BU244" s="13"/>
      <c r="BV244" s="13"/>
      <c r="BW244" s="13"/>
      <c r="BX244" s="12"/>
      <c r="BY244" s="13"/>
      <c r="CA244" s="18"/>
      <c r="CB244" s="18"/>
      <c r="CD244" s="18"/>
      <c r="CE244" s="18"/>
      <c r="CG244" s="18"/>
      <c r="CI244" s="18"/>
      <c r="CK244" s="18"/>
      <c r="CL244" s="18"/>
      <c r="CN244" s="18"/>
      <c r="CO244" s="18"/>
      <c r="CP244" s="18"/>
      <c r="CR244" s="12"/>
      <c r="CT244" s="18"/>
      <c r="CU244" s="18"/>
      <c r="CV244" s="18"/>
      <c r="CW244" s="18"/>
      <c r="CX244" s="18"/>
      <c r="CY244" s="18"/>
      <c r="CZ244" s="18"/>
      <c r="DA244" s="18"/>
      <c r="DB244" s="18"/>
      <c r="DC244" s="18"/>
      <c r="DD244" s="18"/>
      <c r="DE244" s="18"/>
      <c r="DF244" s="18"/>
      <c r="DH244" s="18"/>
      <c r="DK244" s="12"/>
      <c r="DL244" s="12"/>
      <c r="DN244" s="12"/>
      <c r="DO244" s="12"/>
      <c r="DQ244" s="12"/>
      <c r="DS244" s="12"/>
      <c r="DU244" s="12"/>
      <c r="DV244" s="12"/>
      <c r="DX244" s="12"/>
      <c r="DY244" s="12"/>
      <c r="DZ244" s="12"/>
      <c r="EB244" s="12"/>
      <c r="ED244" s="810"/>
      <c r="EE244" s="810"/>
      <c r="EG244" s="12"/>
      <c r="EW244" s="18"/>
      <c r="EX244" s="18"/>
      <c r="EY244" s="18"/>
      <c r="EZ244" s="18"/>
      <c r="FA244" s="18"/>
      <c r="FB244" s="18"/>
      <c r="FC244" s="18"/>
      <c r="FD244" s="18"/>
      <c r="FE244" s="18"/>
      <c r="FF244" s="18"/>
      <c r="FG244" s="18"/>
      <c r="FH244" s="18"/>
      <c r="FI244" s="18"/>
      <c r="FJ244" s="18"/>
      <c r="FK244" s="18"/>
      <c r="FL244" s="18"/>
      <c r="FM244" s="18"/>
      <c r="FO244" s="18"/>
      <c r="FQ244" s="18"/>
      <c r="FS244" s="18"/>
      <c r="FU244" s="18"/>
      <c r="FV244" s="18"/>
      <c r="FW244" s="18"/>
      <c r="FX244" s="18"/>
      <c r="FY244" s="18"/>
      <c r="FZ244" s="18"/>
      <c r="GA244" s="18"/>
      <c r="GB244" s="18"/>
      <c r="GD244" s="18"/>
      <c r="GE244" s="18"/>
    </row>
    <row r="245" spans="1:187" hidden="1" x14ac:dyDescent="0.3">
      <c r="A245" s="807"/>
      <c r="C245" s="18"/>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2"/>
      <c r="AF245" s="12"/>
      <c r="AG245" s="12"/>
      <c r="AH245" s="12"/>
      <c r="AI245" s="12"/>
      <c r="AJ245" s="12"/>
      <c r="AK245" s="12"/>
      <c r="AL245" s="12"/>
      <c r="AM245" s="12"/>
      <c r="AN245" s="12"/>
      <c r="AO245" s="12"/>
      <c r="AP245" s="12"/>
      <c r="AQ245" s="12"/>
      <c r="AR245" s="13"/>
      <c r="AS245" s="13"/>
      <c r="AT245" s="12"/>
      <c r="AU245" s="13"/>
      <c r="AV245" s="13"/>
      <c r="AW245" s="12"/>
      <c r="AX245" s="13"/>
      <c r="AY245" s="13"/>
      <c r="AZ245" s="12"/>
      <c r="BA245" s="13"/>
      <c r="BB245" s="13"/>
      <c r="BC245" s="12"/>
      <c r="BD245" s="13"/>
      <c r="BE245" s="13"/>
      <c r="BF245" s="12"/>
      <c r="BG245" s="13"/>
      <c r="BH245" s="13"/>
      <c r="BI245" s="12"/>
      <c r="BJ245" s="13"/>
      <c r="BK245" s="13"/>
      <c r="BL245" s="12"/>
      <c r="BM245" s="13"/>
      <c r="BN245" s="13"/>
      <c r="BO245" s="13"/>
      <c r="BP245" s="13"/>
      <c r="BQ245" s="13"/>
      <c r="BR245" s="13"/>
      <c r="BS245" s="13"/>
      <c r="BT245" s="13"/>
      <c r="BU245" s="13"/>
      <c r="BV245" s="13"/>
      <c r="BW245" s="13"/>
      <c r="BX245" s="12"/>
      <c r="BY245" s="13"/>
      <c r="CA245" s="18"/>
      <c r="CB245" s="18"/>
      <c r="CD245" s="18"/>
      <c r="CE245" s="18"/>
      <c r="CG245" s="18"/>
      <c r="CI245" s="18"/>
      <c r="CK245" s="18"/>
      <c r="CL245" s="18"/>
      <c r="CN245" s="18"/>
      <c r="CO245" s="18"/>
      <c r="CP245" s="18"/>
      <c r="CR245" s="12"/>
      <c r="CT245" s="18"/>
      <c r="CU245" s="18"/>
      <c r="CV245" s="18"/>
      <c r="CW245" s="18"/>
      <c r="CX245" s="18"/>
      <c r="CY245" s="18"/>
      <c r="CZ245" s="18"/>
      <c r="DA245" s="18"/>
      <c r="DB245" s="18"/>
      <c r="DC245" s="18"/>
      <c r="DD245" s="18"/>
      <c r="DE245" s="18"/>
      <c r="DF245" s="18"/>
      <c r="DH245" s="18"/>
      <c r="DK245" s="12"/>
      <c r="DL245" s="12"/>
      <c r="DN245" s="12"/>
      <c r="DO245" s="12"/>
      <c r="DQ245" s="12"/>
      <c r="DS245" s="12"/>
      <c r="DU245" s="12"/>
      <c r="DV245" s="12"/>
      <c r="DX245" s="12"/>
      <c r="DY245" s="12"/>
      <c r="DZ245" s="12"/>
      <c r="EB245" s="12"/>
      <c r="ED245" s="810"/>
      <c r="EE245" s="810"/>
      <c r="EG245" s="12"/>
      <c r="EW245" s="18"/>
      <c r="EX245" s="18"/>
      <c r="EY245" s="18"/>
      <c r="EZ245" s="18"/>
      <c r="FA245" s="18"/>
      <c r="FB245" s="18"/>
      <c r="FC245" s="18"/>
      <c r="FD245" s="18"/>
      <c r="FE245" s="18"/>
      <c r="FF245" s="18"/>
      <c r="FG245" s="18"/>
      <c r="FH245" s="18"/>
      <c r="FI245" s="18"/>
      <c r="FJ245" s="18"/>
      <c r="FK245" s="18"/>
      <c r="FL245" s="18"/>
      <c r="FM245" s="18"/>
      <c r="FO245" s="18"/>
      <c r="FQ245" s="18"/>
      <c r="FS245" s="18"/>
      <c r="FU245" s="18"/>
      <c r="FV245" s="18"/>
      <c r="FW245" s="18"/>
      <c r="FX245" s="18"/>
      <c r="FY245" s="18"/>
      <c r="FZ245" s="18"/>
      <c r="GA245" s="18"/>
      <c r="GB245" s="18"/>
      <c r="GD245" s="18"/>
      <c r="GE245" s="18"/>
    </row>
    <row r="246" spans="1:187" hidden="1" x14ac:dyDescent="0.3">
      <c r="A246" s="807"/>
      <c r="B246" s="18"/>
      <c r="C246" s="18"/>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2"/>
      <c r="AF246" s="12"/>
      <c r="AG246" s="12"/>
      <c r="AH246" s="12"/>
      <c r="AI246" s="12"/>
      <c r="AJ246" s="12"/>
      <c r="AK246" s="12"/>
      <c r="AL246" s="12"/>
      <c r="AM246" s="12"/>
      <c r="AN246" s="12"/>
      <c r="AO246" s="12"/>
      <c r="AP246" s="12"/>
      <c r="AQ246" s="12"/>
      <c r="AR246" s="13"/>
      <c r="AS246" s="13"/>
      <c r="AT246" s="12"/>
      <c r="AU246" s="13"/>
      <c r="AV246" s="13"/>
      <c r="AW246" s="12"/>
      <c r="AX246" s="13"/>
      <c r="AY246" s="13"/>
      <c r="AZ246" s="12"/>
      <c r="BA246" s="13"/>
      <c r="BB246" s="13"/>
      <c r="BC246" s="12"/>
      <c r="BD246" s="13"/>
      <c r="BE246" s="13"/>
      <c r="BF246" s="12"/>
      <c r="BG246" s="13"/>
      <c r="BH246" s="13"/>
      <c r="BI246" s="12"/>
      <c r="BJ246" s="13"/>
      <c r="BK246" s="13"/>
      <c r="BL246" s="12"/>
      <c r="BM246" s="13"/>
      <c r="BN246" s="13"/>
      <c r="BO246" s="13"/>
      <c r="BP246" s="13"/>
      <c r="BQ246" s="13"/>
      <c r="BR246" s="13"/>
      <c r="BS246" s="13"/>
      <c r="BT246" s="13"/>
      <c r="BU246" s="13"/>
      <c r="BV246" s="13"/>
      <c r="BW246" s="13"/>
      <c r="BX246" s="12"/>
      <c r="BY246" s="13"/>
      <c r="CA246" s="18"/>
      <c r="CD246" s="18"/>
      <c r="CE246" s="18"/>
      <c r="CG246" s="18"/>
      <c r="CH246" s="18"/>
      <c r="CI246" s="18"/>
      <c r="CJ246" s="18"/>
      <c r="CK246" s="18"/>
      <c r="CL246" s="18"/>
      <c r="CN246" s="18"/>
      <c r="CO246" s="18"/>
      <c r="CP246" s="18"/>
      <c r="CR246" s="12"/>
      <c r="CT246" s="18"/>
      <c r="CU246" s="18"/>
      <c r="CV246" s="18"/>
      <c r="CW246" s="18"/>
      <c r="CX246" s="18"/>
      <c r="CY246" s="18"/>
      <c r="CZ246" s="18"/>
      <c r="DA246" s="18"/>
      <c r="DB246" s="18"/>
      <c r="DC246" s="18"/>
      <c r="DD246" s="18"/>
      <c r="DF246" s="18"/>
      <c r="DG246" s="18"/>
      <c r="DH246" s="18"/>
      <c r="DJ246" s="18"/>
      <c r="DK246" s="12"/>
      <c r="DL246" s="12"/>
      <c r="DM246" s="18"/>
      <c r="DN246" s="12"/>
      <c r="DO246" s="12"/>
      <c r="DQ246" s="12"/>
      <c r="DS246" s="12"/>
      <c r="DT246" s="18"/>
      <c r="DU246" s="12"/>
      <c r="DV246" s="12"/>
      <c r="DX246" s="12"/>
      <c r="DY246" s="12"/>
      <c r="DZ246" s="12"/>
      <c r="EB246" s="12"/>
      <c r="EC246" s="18"/>
      <c r="ED246" s="21"/>
      <c r="EE246" s="21"/>
      <c r="EG246" s="12"/>
      <c r="ES246" s="18"/>
      <c r="EW246" s="18"/>
      <c r="EX246" s="18"/>
      <c r="EY246" s="18"/>
      <c r="EZ246" s="18"/>
      <c r="FA246" s="18"/>
      <c r="FB246" s="18"/>
      <c r="FC246" s="18"/>
      <c r="FD246" s="18"/>
      <c r="FE246" s="18"/>
      <c r="FF246" s="18"/>
      <c r="FG246" s="18"/>
      <c r="FH246" s="18"/>
      <c r="FI246" s="18"/>
      <c r="FJ246" s="18"/>
      <c r="FK246" s="18"/>
      <c r="FL246" s="18"/>
      <c r="FM246" s="18"/>
      <c r="FO246" s="18"/>
      <c r="FQ246" s="18"/>
      <c r="FR246" s="18"/>
      <c r="FS246" s="18"/>
      <c r="FU246" s="18"/>
      <c r="FV246" s="18"/>
      <c r="FW246" s="18"/>
      <c r="FX246" s="18"/>
      <c r="FY246" s="18"/>
      <c r="FZ246" s="18"/>
      <c r="GB246" s="18"/>
      <c r="GE246" s="18"/>
    </row>
    <row r="247" spans="1:187" s="25" customFormat="1" hidden="1" x14ac:dyDescent="0.3">
      <c r="A247" s="22"/>
      <c r="B247" s="23"/>
      <c r="C247" s="23"/>
      <c r="D247" s="23"/>
      <c r="E247" s="23"/>
      <c r="F247" s="23"/>
      <c r="G247" s="24"/>
      <c r="H247" s="2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7"/>
      <c r="AF247" s="17"/>
      <c r="AG247" s="17"/>
      <c r="AH247" s="17"/>
      <c r="AI247" s="17"/>
      <c r="AJ247" s="17"/>
      <c r="AK247" s="17"/>
      <c r="AL247" s="17"/>
      <c r="AM247" s="17"/>
      <c r="AN247" s="17"/>
      <c r="AO247" s="17"/>
      <c r="AP247" s="17"/>
      <c r="AQ247" s="15"/>
      <c r="AR247" s="16"/>
      <c r="AS247" s="16"/>
      <c r="AT247" s="15"/>
      <c r="AU247" s="16"/>
      <c r="AV247" s="16"/>
      <c r="AW247" s="15"/>
      <c r="AX247" s="16"/>
      <c r="AY247" s="16"/>
      <c r="AZ247" s="15"/>
      <c r="BA247" s="16"/>
      <c r="BB247" s="16"/>
      <c r="BC247" s="15"/>
      <c r="BD247" s="16"/>
      <c r="BE247" s="16"/>
      <c r="BF247" s="15"/>
      <c r="BG247" s="16"/>
      <c r="BH247" s="16"/>
      <c r="BI247" s="15"/>
      <c r="BJ247" s="16"/>
      <c r="BK247" s="16"/>
      <c r="BL247" s="15"/>
      <c r="BM247" s="16"/>
      <c r="BN247" s="16"/>
      <c r="BO247" s="16"/>
      <c r="BP247" s="16"/>
      <c r="BQ247" s="16"/>
      <c r="BR247" s="16"/>
      <c r="BS247" s="16"/>
      <c r="BT247" s="16"/>
      <c r="BU247" s="16"/>
      <c r="BV247" s="16"/>
      <c r="BW247" s="16"/>
      <c r="BX247" s="15"/>
      <c r="BY247" s="16"/>
      <c r="BZ247" s="16"/>
      <c r="CA247" s="15"/>
      <c r="CB247" s="15"/>
      <c r="CC247" s="22"/>
      <c r="CD247" s="16"/>
      <c r="CE247" s="16"/>
      <c r="CF247" s="22"/>
      <c r="CG247" s="16"/>
      <c r="CH247" s="22"/>
      <c r="CI247" s="16"/>
      <c r="CJ247" s="22"/>
      <c r="CK247" s="16"/>
      <c r="CL247" s="16"/>
      <c r="CM247" s="22"/>
      <c r="CN247" s="16"/>
      <c r="CO247" s="16"/>
      <c r="CP247" s="16"/>
      <c r="CQ247" s="22"/>
      <c r="CR247" s="16"/>
      <c r="CS247" s="22"/>
      <c r="CT247" s="16"/>
      <c r="CU247" s="16"/>
      <c r="CV247" s="16"/>
      <c r="CW247" s="16"/>
      <c r="CX247" s="16"/>
      <c r="CY247" s="16"/>
      <c r="CZ247" s="16"/>
      <c r="DA247" s="16"/>
      <c r="DB247" s="16"/>
      <c r="DC247" s="16"/>
      <c r="DD247" s="16"/>
      <c r="DE247" s="22"/>
      <c r="DF247" s="16"/>
      <c r="DG247" s="22"/>
      <c r="DH247" s="16"/>
      <c r="DI247" s="22"/>
      <c r="DJ247" s="22"/>
      <c r="DK247" s="16"/>
      <c r="DL247" s="16"/>
      <c r="DM247" s="22"/>
      <c r="DN247" s="16"/>
      <c r="DO247" s="16"/>
      <c r="DP247" s="22"/>
      <c r="DQ247" s="16"/>
      <c r="DR247" s="22"/>
      <c r="DS247" s="16"/>
      <c r="DT247" s="22"/>
      <c r="DU247" s="16"/>
      <c r="DV247" s="16"/>
      <c r="DW247" s="22"/>
      <c r="DX247" s="16"/>
      <c r="DY247" s="16"/>
      <c r="DZ247" s="16"/>
      <c r="EA247" s="22"/>
      <c r="EB247" s="16"/>
      <c r="EC247" s="22"/>
      <c r="ED247" s="16"/>
      <c r="EE247" s="16"/>
      <c r="EF247" s="22"/>
      <c r="EG247" s="16"/>
      <c r="EH247" s="22"/>
      <c r="EI247" s="22"/>
      <c r="EJ247" s="22"/>
      <c r="EK247" s="22"/>
      <c r="EL247" s="22"/>
      <c r="EM247" s="22"/>
      <c r="EN247" s="22"/>
      <c r="EO247" s="22"/>
      <c r="EP247" s="22"/>
      <c r="EQ247" s="22"/>
      <c r="ER247" s="22"/>
      <c r="ES247" s="22"/>
      <c r="ET247" s="14"/>
      <c r="EU247" s="14"/>
      <c r="EV247" s="14"/>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row>
    <row r="248" spans="1:187" hidden="1" x14ac:dyDescent="0.3">
      <c r="A248" s="807"/>
      <c r="B248" s="18"/>
      <c r="I248" s="19"/>
      <c r="J248" s="19"/>
      <c r="K248" s="19"/>
      <c r="L248" s="19"/>
      <c r="M248" s="19"/>
      <c r="N248" s="19"/>
      <c r="O248" s="19"/>
      <c r="P248" s="19"/>
      <c r="Q248" s="19"/>
      <c r="R248" s="19"/>
      <c r="S248" s="19"/>
      <c r="T248" s="19"/>
      <c r="U248" s="19"/>
      <c r="V248" s="19"/>
      <c r="W248" s="19"/>
      <c r="X248" s="19"/>
      <c r="Y248" s="19"/>
      <c r="Z248" s="19"/>
      <c r="AA248" s="19"/>
      <c r="AB248" s="19"/>
      <c r="AC248" s="19"/>
      <c r="AD248" s="19"/>
      <c r="AE248" s="808"/>
      <c r="AF248" s="808"/>
      <c r="AG248" s="808"/>
      <c r="AH248" s="808"/>
      <c r="AI248" s="808"/>
      <c r="AJ248" s="808"/>
      <c r="AK248" s="808"/>
      <c r="AL248" s="808"/>
      <c r="AM248" s="808"/>
      <c r="AN248" s="808"/>
      <c r="AO248" s="808"/>
      <c r="AP248" s="808"/>
      <c r="AQ248" s="12"/>
      <c r="AR248" s="13"/>
      <c r="AS248" s="13"/>
      <c r="AT248" s="12"/>
      <c r="AU248" s="13"/>
      <c r="AV248" s="13"/>
      <c r="AW248" s="12"/>
      <c r="AX248" s="13"/>
      <c r="AY248" s="13"/>
      <c r="AZ248" s="12"/>
      <c r="BA248" s="13"/>
      <c r="BB248" s="13"/>
      <c r="BC248" s="12"/>
      <c r="BD248" s="13"/>
      <c r="BE248" s="13"/>
      <c r="BF248" s="12"/>
      <c r="BG248" s="13"/>
      <c r="BH248" s="13"/>
      <c r="BI248" s="12"/>
      <c r="BJ248" s="13"/>
      <c r="BK248" s="13"/>
      <c r="BL248" s="12"/>
      <c r="BM248" s="13"/>
      <c r="BN248" s="13"/>
      <c r="BO248" s="13"/>
      <c r="BP248" s="13"/>
      <c r="BQ248" s="13"/>
      <c r="BR248" s="13"/>
      <c r="BS248" s="13"/>
      <c r="BT248" s="13"/>
      <c r="BU248" s="13"/>
      <c r="BV248" s="13"/>
      <c r="BW248" s="13"/>
      <c r="BX248" s="12"/>
      <c r="BY248" s="13"/>
      <c r="CA248" s="18"/>
      <c r="CB248" s="18"/>
      <c r="CD248" s="18"/>
      <c r="CE248" s="18"/>
      <c r="CG248" s="18"/>
      <c r="CI248" s="18"/>
      <c r="CK248" s="12"/>
      <c r="CL248" s="12"/>
      <c r="CN248" s="18"/>
      <c r="CO248" s="18"/>
      <c r="CP248" s="18"/>
      <c r="CR248" s="12"/>
      <c r="CT248" s="18"/>
      <c r="CU248" s="18"/>
      <c r="CV248" s="18"/>
      <c r="CW248" s="18"/>
      <c r="CX248" s="18"/>
      <c r="CY248" s="18"/>
      <c r="CZ248" s="18"/>
      <c r="DA248" s="18"/>
      <c r="DB248" s="18"/>
      <c r="DC248" s="18"/>
      <c r="DD248" s="18"/>
      <c r="DF248" s="18"/>
      <c r="DG248" s="18"/>
      <c r="DH248" s="18"/>
      <c r="DK248" s="12"/>
      <c r="DL248" s="12"/>
      <c r="DN248" s="12"/>
      <c r="DO248" s="12"/>
      <c r="DQ248" s="12"/>
      <c r="DS248" s="12"/>
      <c r="DU248" s="12"/>
      <c r="DV248" s="12"/>
      <c r="DX248" s="12"/>
      <c r="DY248" s="12"/>
      <c r="DZ248" s="12"/>
      <c r="EB248" s="12"/>
      <c r="EC248" s="18"/>
      <c r="ED248" s="810"/>
      <c r="EE248" s="810"/>
      <c r="EG248" s="12"/>
      <c r="EK248" s="18"/>
      <c r="EL248" s="18"/>
      <c r="ET248" s="19"/>
      <c r="EU248" s="19"/>
      <c r="EV248" s="19"/>
      <c r="EW248" s="18"/>
      <c r="EX248" s="18"/>
      <c r="EY248" s="18"/>
      <c r="EZ248" s="18"/>
      <c r="FA248" s="18"/>
      <c r="FB248" s="18"/>
      <c r="FC248" s="18"/>
      <c r="FD248" s="18"/>
      <c r="FE248" s="18"/>
      <c r="FF248" s="18"/>
      <c r="FG248" s="18"/>
      <c r="FH248" s="18"/>
      <c r="FI248" s="18"/>
      <c r="FJ248" s="18"/>
      <c r="FK248" s="18"/>
      <c r="FL248" s="18"/>
      <c r="FM248" s="18"/>
      <c r="FO248" s="18"/>
      <c r="FQ248" s="18"/>
      <c r="FS248" s="18"/>
      <c r="FU248" s="18"/>
      <c r="FV248" s="18"/>
      <c r="FW248" s="18"/>
      <c r="FX248" s="18"/>
      <c r="FY248" s="18"/>
      <c r="FZ248" s="18"/>
      <c r="GB248" s="18"/>
      <c r="GD248" s="18"/>
      <c r="GE248" s="18"/>
    </row>
    <row r="249" spans="1:187" hidden="1" x14ac:dyDescent="0.3">
      <c r="A249" s="807"/>
      <c r="B249" s="18"/>
      <c r="I249" s="19"/>
      <c r="J249" s="19"/>
      <c r="K249" s="19"/>
      <c r="L249" s="19"/>
      <c r="M249" s="19"/>
      <c r="N249" s="19"/>
      <c r="O249" s="19"/>
      <c r="P249" s="19"/>
      <c r="Q249" s="19"/>
      <c r="R249" s="19"/>
      <c r="S249" s="19"/>
      <c r="T249" s="19"/>
      <c r="U249" s="19"/>
      <c r="V249" s="19"/>
      <c r="W249" s="19"/>
      <c r="X249" s="19"/>
      <c r="Y249" s="19"/>
      <c r="Z249" s="19"/>
      <c r="AA249" s="19"/>
      <c r="AB249" s="19"/>
      <c r="AC249" s="19"/>
      <c r="AD249" s="19"/>
      <c r="AE249" s="808"/>
      <c r="AF249" s="808"/>
      <c r="AG249" s="808"/>
      <c r="AH249" s="808"/>
      <c r="AI249" s="808"/>
      <c r="AJ249" s="808"/>
      <c r="AK249" s="808"/>
      <c r="AL249" s="808"/>
      <c r="AM249" s="808"/>
      <c r="AN249" s="808"/>
      <c r="AO249" s="808"/>
      <c r="AP249" s="808"/>
      <c r="AQ249" s="12"/>
      <c r="AR249" s="13"/>
      <c r="AS249" s="13"/>
      <c r="AT249" s="12"/>
      <c r="AU249" s="13"/>
      <c r="AV249" s="13"/>
      <c r="AW249" s="12"/>
      <c r="AX249" s="13"/>
      <c r="AY249" s="13"/>
      <c r="AZ249" s="12"/>
      <c r="BA249" s="13"/>
      <c r="BB249" s="13"/>
      <c r="BC249" s="12"/>
      <c r="BD249" s="13"/>
      <c r="BE249" s="13"/>
      <c r="BF249" s="12"/>
      <c r="BG249" s="13"/>
      <c r="BH249" s="13"/>
      <c r="BI249" s="12"/>
      <c r="BJ249" s="13"/>
      <c r="BK249" s="13"/>
      <c r="BL249" s="12"/>
      <c r="BM249" s="13"/>
      <c r="BN249" s="13"/>
      <c r="BO249" s="13"/>
      <c r="BP249" s="13"/>
      <c r="BQ249" s="13"/>
      <c r="BR249" s="13"/>
      <c r="BS249" s="13"/>
      <c r="BT249" s="13"/>
      <c r="BU249" s="13"/>
      <c r="BV249" s="13"/>
      <c r="BW249" s="13"/>
      <c r="BX249" s="12"/>
      <c r="BY249" s="13"/>
      <c r="CA249" s="18"/>
      <c r="CB249" s="18"/>
      <c r="CD249" s="18"/>
      <c r="CE249" s="18"/>
      <c r="CG249" s="18"/>
      <c r="CI249" s="18"/>
      <c r="CJ249" s="18"/>
      <c r="CK249" s="18"/>
      <c r="CL249" s="18"/>
      <c r="CN249" s="18"/>
      <c r="CO249" s="18"/>
      <c r="CP249" s="18"/>
      <c r="CR249" s="12"/>
      <c r="CT249" s="18"/>
      <c r="CU249" s="18"/>
      <c r="CV249" s="18"/>
      <c r="CW249" s="18"/>
      <c r="CX249" s="18"/>
      <c r="CY249" s="18"/>
      <c r="CZ249" s="18"/>
      <c r="DA249" s="18"/>
      <c r="DB249" s="18"/>
      <c r="DC249" s="18"/>
      <c r="DD249" s="18"/>
      <c r="DF249" s="18"/>
      <c r="DG249" s="18"/>
      <c r="DH249" s="18"/>
      <c r="DJ249" s="18"/>
      <c r="DK249" s="12"/>
      <c r="DL249" s="12"/>
      <c r="DN249" s="12"/>
      <c r="DO249" s="12"/>
      <c r="DQ249" s="12"/>
      <c r="DS249" s="12"/>
      <c r="DU249" s="12"/>
      <c r="DV249" s="12"/>
      <c r="DX249" s="12"/>
      <c r="DY249" s="12"/>
      <c r="DZ249" s="12"/>
      <c r="EB249" s="12"/>
      <c r="ED249" s="810"/>
      <c r="EE249" s="810"/>
      <c r="EG249" s="12"/>
      <c r="ET249" s="19"/>
      <c r="EU249" s="19"/>
      <c r="EV249" s="19"/>
      <c r="EW249" s="18"/>
      <c r="EX249" s="18"/>
      <c r="EY249" s="18"/>
      <c r="EZ249" s="18"/>
      <c r="FA249" s="18"/>
      <c r="FB249" s="18"/>
      <c r="FC249" s="18"/>
      <c r="FD249" s="18"/>
      <c r="FE249" s="18"/>
      <c r="FF249" s="18"/>
      <c r="FG249" s="18"/>
      <c r="FH249" s="18"/>
      <c r="FI249" s="18"/>
      <c r="FJ249" s="18"/>
      <c r="FK249" s="18"/>
      <c r="FL249" s="18"/>
      <c r="FM249" s="18"/>
      <c r="FO249" s="18"/>
      <c r="FQ249" s="18"/>
      <c r="FS249" s="18"/>
      <c r="FU249" s="18"/>
      <c r="FV249" s="18"/>
      <c r="FW249" s="18"/>
      <c r="FX249" s="18"/>
      <c r="FY249" s="18"/>
      <c r="FZ249" s="18"/>
      <c r="GA249" s="18"/>
      <c r="GB249" s="18"/>
      <c r="GE249" s="18"/>
    </row>
    <row r="250" spans="1:187" hidden="1" x14ac:dyDescent="0.3">
      <c r="A250" s="807"/>
      <c r="B250" s="18"/>
      <c r="I250" s="19"/>
      <c r="J250" s="19"/>
      <c r="K250" s="19"/>
      <c r="L250" s="19"/>
      <c r="M250" s="19"/>
      <c r="N250" s="19"/>
      <c r="O250" s="19"/>
      <c r="P250" s="19"/>
      <c r="Q250" s="19"/>
      <c r="R250" s="19"/>
      <c r="S250" s="19"/>
      <c r="T250" s="19"/>
      <c r="U250" s="19"/>
      <c r="V250" s="19"/>
      <c r="W250" s="19"/>
      <c r="X250" s="19"/>
      <c r="Y250" s="19"/>
      <c r="Z250" s="19"/>
      <c r="AA250" s="19"/>
      <c r="AB250" s="19"/>
      <c r="AC250" s="19"/>
      <c r="AD250" s="19"/>
      <c r="AE250" s="808"/>
      <c r="AF250" s="808"/>
      <c r="AG250" s="808"/>
      <c r="AH250" s="808"/>
      <c r="AI250" s="808"/>
      <c r="AJ250" s="808"/>
      <c r="AK250" s="808"/>
      <c r="AL250" s="808"/>
      <c r="AM250" s="808"/>
      <c r="AN250" s="808"/>
      <c r="AO250" s="808"/>
      <c r="AP250" s="808"/>
      <c r="AQ250" s="12"/>
      <c r="AR250" s="13"/>
      <c r="AS250" s="13"/>
      <c r="AT250" s="12"/>
      <c r="AU250" s="13"/>
      <c r="AV250" s="13"/>
      <c r="AW250" s="12"/>
      <c r="AX250" s="13"/>
      <c r="AY250" s="13"/>
      <c r="AZ250" s="12"/>
      <c r="BA250" s="13"/>
      <c r="BB250" s="13"/>
      <c r="BC250" s="12"/>
      <c r="BD250" s="13"/>
      <c r="BE250" s="13"/>
      <c r="BF250" s="12"/>
      <c r="BG250" s="13"/>
      <c r="BH250" s="13"/>
      <c r="BI250" s="12"/>
      <c r="BJ250" s="13"/>
      <c r="BK250" s="13"/>
      <c r="BL250" s="12"/>
      <c r="BM250" s="13"/>
      <c r="BN250" s="13"/>
      <c r="BO250" s="13"/>
      <c r="BP250" s="13"/>
      <c r="BQ250" s="13"/>
      <c r="BR250" s="13"/>
      <c r="BS250" s="13"/>
      <c r="BT250" s="13"/>
      <c r="BU250" s="13"/>
      <c r="BV250" s="13"/>
      <c r="BW250" s="13"/>
      <c r="BX250" s="12"/>
      <c r="BY250" s="13"/>
      <c r="CA250" s="18"/>
      <c r="CB250" s="18"/>
      <c r="CC250" s="18"/>
      <c r="CD250" s="18"/>
      <c r="CE250" s="18"/>
      <c r="CF250" s="18"/>
      <c r="CG250" s="18"/>
      <c r="CH250" s="18"/>
      <c r="CI250" s="18"/>
      <c r="CJ250" s="18"/>
      <c r="CK250" s="18"/>
      <c r="CL250" s="18"/>
      <c r="CM250" s="18"/>
      <c r="CN250" s="18"/>
      <c r="CO250" s="18"/>
      <c r="CP250" s="18"/>
      <c r="CQ250" s="18"/>
      <c r="CR250" s="12"/>
      <c r="CS250" s="18"/>
      <c r="CT250" s="18"/>
      <c r="CU250" s="18"/>
      <c r="CV250" s="18"/>
      <c r="CW250" s="18"/>
      <c r="CX250" s="18"/>
      <c r="CY250" s="18"/>
      <c r="CZ250" s="18"/>
      <c r="DA250" s="18"/>
      <c r="DB250" s="18"/>
      <c r="DC250" s="18"/>
      <c r="DD250" s="18"/>
      <c r="DE250" s="18"/>
      <c r="DF250" s="18"/>
      <c r="DG250" s="18"/>
      <c r="DH250" s="18"/>
      <c r="DK250" s="12"/>
      <c r="DL250" s="12"/>
      <c r="DN250" s="12"/>
      <c r="DO250" s="12"/>
      <c r="DQ250" s="12"/>
      <c r="DR250" s="18"/>
      <c r="DS250" s="12"/>
      <c r="DU250" s="12"/>
      <c r="DV250" s="12"/>
      <c r="DX250" s="12"/>
      <c r="DY250" s="12"/>
      <c r="DZ250" s="12"/>
      <c r="EB250" s="12"/>
      <c r="ED250" s="810"/>
      <c r="EE250" s="810"/>
      <c r="EG250" s="12"/>
      <c r="ET250" s="19"/>
      <c r="EU250" s="19"/>
      <c r="EV250" s="19"/>
      <c r="EW250" s="18"/>
      <c r="EX250" s="18"/>
      <c r="EY250" s="18"/>
      <c r="EZ250" s="18"/>
      <c r="FA250" s="18"/>
      <c r="FB250" s="18"/>
      <c r="FC250" s="18"/>
      <c r="FD250" s="18"/>
      <c r="FE250" s="18"/>
      <c r="FF250" s="18"/>
      <c r="FG250" s="18"/>
      <c r="FI250" s="18"/>
      <c r="FJ250" s="18"/>
      <c r="FK250" s="18"/>
      <c r="FL250" s="18"/>
      <c r="FM250" s="18"/>
      <c r="FO250" s="18"/>
      <c r="FQ250" s="18"/>
      <c r="FS250" s="18"/>
      <c r="FU250" s="18"/>
      <c r="FV250" s="18"/>
      <c r="FW250" s="18"/>
      <c r="FX250" s="18"/>
      <c r="FY250" s="18"/>
      <c r="FZ250" s="18"/>
      <c r="GB250" s="18"/>
      <c r="GD250" s="18"/>
      <c r="GE250" s="18"/>
    </row>
    <row r="251" spans="1:187" hidden="1" x14ac:dyDescent="0.3">
      <c r="A251" s="807"/>
      <c r="B251" s="18"/>
      <c r="I251" s="19"/>
      <c r="J251" s="19"/>
      <c r="K251" s="19"/>
      <c r="L251" s="19"/>
      <c r="M251" s="19"/>
      <c r="N251" s="19"/>
      <c r="O251" s="19"/>
      <c r="P251" s="19"/>
      <c r="Q251" s="19"/>
      <c r="R251" s="19"/>
      <c r="S251" s="19"/>
      <c r="T251" s="19"/>
      <c r="U251" s="19"/>
      <c r="V251" s="19"/>
      <c r="W251" s="19"/>
      <c r="X251" s="19"/>
      <c r="Y251" s="19"/>
      <c r="Z251" s="19"/>
      <c r="AA251" s="19"/>
      <c r="AB251" s="19"/>
      <c r="AC251" s="19"/>
      <c r="AD251" s="19"/>
      <c r="AE251" s="808"/>
      <c r="AF251" s="808"/>
      <c r="AG251" s="808"/>
      <c r="AH251" s="808"/>
      <c r="AI251" s="808"/>
      <c r="AJ251" s="808"/>
      <c r="AK251" s="808"/>
      <c r="AL251" s="808"/>
      <c r="AM251" s="808"/>
      <c r="AN251" s="808"/>
      <c r="AO251" s="808"/>
      <c r="AP251" s="808"/>
      <c r="AQ251" s="12"/>
      <c r="AR251" s="13"/>
      <c r="AS251" s="13"/>
      <c r="AT251" s="12"/>
      <c r="AU251" s="13"/>
      <c r="AV251" s="13"/>
      <c r="AW251" s="12"/>
      <c r="AX251" s="13"/>
      <c r="AY251" s="13"/>
      <c r="AZ251" s="12"/>
      <c r="BA251" s="13"/>
      <c r="BB251" s="13"/>
      <c r="BC251" s="12"/>
      <c r="BD251" s="13"/>
      <c r="BE251" s="13"/>
      <c r="BF251" s="12"/>
      <c r="BG251" s="13"/>
      <c r="BH251" s="13"/>
      <c r="BI251" s="12"/>
      <c r="BJ251" s="13"/>
      <c r="BK251" s="13"/>
      <c r="BL251" s="12"/>
      <c r="BM251" s="13"/>
      <c r="BN251" s="13"/>
      <c r="BO251" s="13"/>
      <c r="BP251" s="13"/>
      <c r="BQ251" s="13"/>
      <c r="BR251" s="13"/>
      <c r="BS251" s="13"/>
      <c r="BT251" s="13"/>
      <c r="BU251" s="13"/>
      <c r="BV251" s="13"/>
      <c r="BW251" s="13"/>
      <c r="BX251" s="12"/>
      <c r="BY251" s="13"/>
      <c r="CA251" s="18"/>
      <c r="CB251" s="18"/>
      <c r="CD251" s="18"/>
      <c r="CE251" s="18"/>
      <c r="CG251" s="18"/>
      <c r="CH251" s="18"/>
      <c r="CI251" s="18"/>
      <c r="CJ251" s="18"/>
      <c r="CK251" s="18"/>
      <c r="CL251" s="18"/>
      <c r="CN251" s="18"/>
      <c r="CO251" s="18"/>
      <c r="CP251" s="18"/>
      <c r="CR251" s="12"/>
      <c r="CT251" s="18"/>
      <c r="CU251" s="18"/>
      <c r="CV251" s="18"/>
      <c r="CW251" s="18"/>
      <c r="CX251" s="18"/>
      <c r="CY251" s="18"/>
      <c r="CZ251" s="18"/>
      <c r="DA251" s="18"/>
      <c r="DB251" s="18"/>
      <c r="DC251" s="18"/>
      <c r="DD251" s="18"/>
      <c r="DF251" s="18"/>
      <c r="DH251" s="18"/>
      <c r="DK251" s="12"/>
      <c r="DL251" s="12"/>
      <c r="DN251" s="12"/>
      <c r="DO251" s="12"/>
      <c r="DQ251" s="12"/>
      <c r="DS251" s="12"/>
      <c r="DU251" s="12"/>
      <c r="DV251" s="12"/>
      <c r="DX251" s="12"/>
      <c r="DY251" s="12"/>
      <c r="DZ251" s="12"/>
      <c r="EB251" s="12"/>
      <c r="ED251" s="810"/>
      <c r="EE251" s="810"/>
      <c r="EF251" s="18"/>
      <c r="EG251" s="12"/>
      <c r="ET251" s="19"/>
      <c r="EU251" s="19"/>
      <c r="EV251" s="19"/>
      <c r="EW251" s="18"/>
      <c r="EX251" s="18"/>
      <c r="EY251" s="18"/>
      <c r="EZ251" s="18"/>
      <c r="FA251" s="18"/>
      <c r="FB251" s="18"/>
      <c r="FC251" s="18"/>
      <c r="FD251" s="18"/>
      <c r="FE251" s="18"/>
      <c r="FF251" s="18"/>
      <c r="FG251" s="18"/>
      <c r="FH251" s="18"/>
      <c r="FI251" s="18"/>
      <c r="FJ251" s="18"/>
      <c r="FK251" s="18"/>
      <c r="FL251" s="18"/>
      <c r="FM251" s="18"/>
      <c r="FO251" s="18"/>
      <c r="FQ251" s="18"/>
      <c r="FS251" s="18"/>
      <c r="FU251" s="18"/>
      <c r="FV251" s="18"/>
      <c r="FW251" s="18"/>
      <c r="FX251" s="18"/>
      <c r="FY251" s="18"/>
      <c r="FZ251" s="18"/>
      <c r="GB251" s="18"/>
      <c r="GD251" s="18"/>
      <c r="GE251" s="18"/>
    </row>
    <row r="252" spans="1:187" hidden="1" x14ac:dyDescent="0.3">
      <c r="A252" s="807"/>
      <c r="B252" s="18"/>
      <c r="I252" s="19"/>
      <c r="J252" s="19"/>
      <c r="K252" s="19"/>
      <c r="L252" s="19"/>
      <c r="M252" s="19"/>
      <c r="N252" s="19"/>
      <c r="O252" s="19"/>
      <c r="P252" s="19"/>
      <c r="Q252" s="19"/>
      <c r="R252" s="19"/>
      <c r="S252" s="19"/>
      <c r="T252" s="19"/>
      <c r="U252" s="19"/>
      <c r="V252" s="19"/>
      <c r="W252" s="19"/>
      <c r="X252" s="19"/>
      <c r="Y252" s="19"/>
      <c r="Z252" s="19"/>
      <c r="AA252" s="19"/>
      <c r="AB252" s="19"/>
      <c r="AC252" s="19"/>
      <c r="AD252" s="19"/>
      <c r="AE252" s="808"/>
      <c r="AF252" s="808"/>
      <c r="AG252" s="808"/>
      <c r="AH252" s="808"/>
      <c r="AI252" s="808"/>
      <c r="AJ252" s="808"/>
      <c r="AK252" s="808"/>
      <c r="AL252" s="808"/>
      <c r="AM252" s="808"/>
      <c r="AN252" s="808"/>
      <c r="AO252" s="808"/>
      <c r="AP252" s="808"/>
      <c r="AQ252" s="12"/>
      <c r="AR252" s="13"/>
      <c r="AS252" s="13"/>
      <c r="AT252" s="12"/>
      <c r="AU252" s="13"/>
      <c r="AV252" s="13"/>
      <c r="AW252" s="12"/>
      <c r="AX252" s="13"/>
      <c r="AY252" s="13"/>
      <c r="AZ252" s="12"/>
      <c r="BA252" s="13"/>
      <c r="BB252" s="13"/>
      <c r="BC252" s="12"/>
      <c r="BD252" s="13"/>
      <c r="BE252" s="13"/>
      <c r="BF252" s="12"/>
      <c r="BG252" s="13"/>
      <c r="BH252" s="13"/>
      <c r="BI252" s="12"/>
      <c r="BJ252" s="13"/>
      <c r="BK252" s="13"/>
      <c r="BL252" s="12"/>
      <c r="BM252" s="13"/>
      <c r="BN252" s="13"/>
      <c r="BO252" s="13"/>
      <c r="BP252" s="13"/>
      <c r="BQ252" s="13"/>
      <c r="BR252" s="13"/>
      <c r="BS252" s="13"/>
      <c r="BT252" s="13"/>
      <c r="BU252" s="13"/>
      <c r="BV252" s="13"/>
      <c r="BW252" s="13"/>
      <c r="BX252" s="12"/>
      <c r="BY252" s="13"/>
      <c r="CA252" s="18"/>
      <c r="CB252" s="18"/>
      <c r="CD252" s="18"/>
      <c r="CE252" s="18"/>
      <c r="CG252" s="18"/>
      <c r="CH252" s="18"/>
      <c r="CI252" s="18"/>
      <c r="CK252" s="18"/>
      <c r="CL252" s="18"/>
      <c r="CN252" s="18"/>
      <c r="CO252" s="18"/>
      <c r="CP252" s="18"/>
      <c r="CR252" s="12"/>
      <c r="CT252" s="18"/>
      <c r="CU252" s="18"/>
      <c r="CV252" s="18"/>
      <c r="CW252" s="18"/>
      <c r="CX252" s="18"/>
      <c r="CY252" s="18"/>
      <c r="CZ252" s="18"/>
      <c r="DA252" s="18"/>
      <c r="DB252" s="18"/>
      <c r="DC252" s="18"/>
      <c r="DD252" s="18"/>
      <c r="DF252" s="18"/>
      <c r="DG252" s="18"/>
      <c r="DH252" s="18"/>
      <c r="DK252" s="12"/>
      <c r="DL252" s="12"/>
      <c r="DN252" s="12"/>
      <c r="DO252" s="12"/>
      <c r="DQ252" s="12"/>
      <c r="DS252" s="12"/>
      <c r="DU252" s="12"/>
      <c r="DV252" s="12"/>
      <c r="DX252" s="12"/>
      <c r="DY252" s="12"/>
      <c r="DZ252" s="12"/>
      <c r="EB252" s="12"/>
      <c r="ED252" s="810"/>
      <c r="EE252" s="810"/>
      <c r="EG252" s="12"/>
      <c r="ET252" s="19"/>
      <c r="EU252" s="19"/>
      <c r="EV252" s="19"/>
      <c r="EW252" s="18"/>
      <c r="EX252" s="18"/>
      <c r="EY252" s="18"/>
      <c r="EZ252" s="18"/>
      <c r="FA252" s="18"/>
      <c r="FB252" s="18"/>
      <c r="FC252" s="18"/>
      <c r="FD252" s="18"/>
      <c r="FE252" s="18"/>
      <c r="FF252" s="18"/>
      <c r="FG252" s="18"/>
      <c r="FH252" s="18"/>
      <c r="FI252" s="18"/>
      <c r="FJ252" s="18"/>
      <c r="FK252" s="18"/>
      <c r="FL252" s="18"/>
      <c r="FM252" s="18"/>
      <c r="FO252" s="18"/>
      <c r="FQ252" s="18"/>
      <c r="FS252" s="18"/>
      <c r="FU252" s="18"/>
      <c r="FV252" s="18"/>
      <c r="FW252" s="18"/>
      <c r="FX252" s="18"/>
      <c r="FY252" s="18"/>
      <c r="FZ252" s="18"/>
      <c r="GB252" s="18"/>
      <c r="GD252" s="18"/>
      <c r="GE252" s="18"/>
    </row>
    <row r="253" spans="1:187" hidden="1" x14ac:dyDescent="0.3">
      <c r="A253" s="807"/>
      <c r="B253" s="18"/>
      <c r="I253" s="19"/>
      <c r="J253" s="19"/>
      <c r="K253" s="19"/>
      <c r="L253" s="19"/>
      <c r="M253" s="19"/>
      <c r="N253" s="19"/>
      <c r="O253" s="19"/>
      <c r="P253" s="19"/>
      <c r="Q253" s="19"/>
      <c r="R253" s="19"/>
      <c r="S253" s="19"/>
      <c r="T253" s="19"/>
      <c r="U253" s="19"/>
      <c r="V253" s="19"/>
      <c r="W253" s="19"/>
      <c r="X253" s="19"/>
      <c r="Y253" s="19"/>
      <c r="Z253" s="19"/>
      <c r="AA253" s="19"/>
      <c r="AB253" s="19"/>
      <c r="AC253" s="19"/>
      <c r="AD253" s="19"/>
      <c r="AE253" s="808"/>
      <c r="AF253" s="808"/>
      <c r="AG253" s="808"/>
      <c r="AH253" s="808"/>
      <c r="AI253" s="808"/>
      <c r="AJ253" s="808"/>
      <c r="AK253" s="808"/>
      <c r="AL253" s="808"/>
      <c r="AM253" s="808"/>
      <c r="AN253" s="808"/>
      <c r="AO253" s="808"/>
      <c r="AP253" s="808"/>
      <c r="AQ253" s="12"/>
      <c r="AR253" s="13"/>
      <c r="AS253" s="13"/>
      <c r="AT253" s="12"/>
      <c r="AU253" s="13"/>
      <c r="AV253" s="13"/>
      <c r="AW253" s="12"/>
      <c r="AX253" s="13"/>
      <c r="AY253" s="13"/>
      <c r="AZ253" s="12"/>
      <c r="BA253" s="13"/>
      <c r="BB253" s="13"/>
      <c r="BC253" s="12"/>
      <c r="BD253" s="13"/>
      <c r="BE253" s="13"/>
      <c r="BF253" s="12"/>
      <c r="BG253" s="13"/>
      <c r="BH253" s="13"/>
      <c r="BI253" s="12"/>
      <c r="BJ253" s="13"/>
      <c r="BK253" s="13"/>
      <c r="BL253" s="12"/>
      <c r="BM253" s="13"/>
      <c r="BN253" s="13"/>
      <c r="BO253" s="13"/>
      <c r="BP253" s="13"/>
      <c r="BQ253" s="13"/>
      <c r="BR253" s="13"/>
      <c r="BS253" s="13"/>
      <c r="BT253" s="13"/>
      <c r="BU253" s="13"/>
      <c r="BV253" s="13"/>
      <c r="BW253" s="13"/>
      <c r="BX253" s="12"/>
      <c r="BY253" s="13"/>
      <c r="CA253" s="18"/>
      <c r="CB253" s="18"/>
      <c r="CD253" s="18"/>
      <c r="CE253" s="18"/>
      <c r="CF253" s="18"/>
      <c r="CG253" s="18"/>
      <c r="CH253" s="18"/>
      <c r="CI253" s="18"/>
      <c r="CJ253" s="18"/>
      <c r="CK253" s="18"/>
      <c r="CL253" s="18"/>
      <c r="CN253" s="18"/>
      <c r="CO253" s="18"/>
      <c r="CP253" s="18"/>
      <c r="CR253" s="12"/>
      <c r="CT253" s="18"/>
      <c r="CU253" s="18"/>
      <c r="CV253" s="18"/>
      <c r="CW253" s="18"/>
      <c r="CX253" s="18"/>
      <c r="CY253" s="18"/>
      <c r="CZ253" s="18"/>
      <c r="DA253" s="18"/>
      <c r="DB253" s="18"/>
      <c r="DC253" s="18"/>
      <c r="DD253" s="18"/>
      <c r="DF253" s="18"/>
      <c r="DG253" s="18"/>
      <c r="DH253" s="18"/>
      <c r="DJ253" s="18"/>
      <c r="DK253" s="12"/>
      <c r="DL253" s="12"/>
      <c r="DN253" s="12"/>
      <c r="DO253" s="12"/>
      <c r="DQ253" s="12"/>
      <c r="DS253" s="12"/>
      <c r="DU253" s="12"/>
      <c r="DV253" s="12"/>
      <c r="DX253" s="12"/>
      <c r="DY253" s="12"/>
      <c r="DZ253" s="12"/>
      <c r="EB253" s="12"/>
      <c r="ED253" s="810"/>
      <c r="EE253" s="810"/>
      <c r="EG253" s="12"/>
      <c r="ET253" s="19"/>
      <c r="EU253" s="19"/>
      <c r="EV253" s="19"/>
      <c r="EW253" s="18"/>
      <c r="EX253" s="18"/>
      <c r="EY253" s="18"/>
      <c r="EZ253" s="18"/>
      <c r="FA253" s="18"/>
      <c r="FB253" s="18"/>
      <c r="FC253" s="18"/>
      <c r="FD253" s="18"/>
      <c r="FE253" s="18"/>
      <c r="FF253" s="18"/>
      <c r="FG253" s="18"/>
      <c r="FH253" s="18"/>
      <c r="FI253" s="18"/>
      <c r="FJ253" s="18"/>
      <c r="FK253" s="18"/>
      <c r="FL253" s="18"/>
      <c r="FM253" s="18"/>
      <c r="FO253" s="18"/>
      <c r="FQ253" s="18"/>
      <c r="FS253" s="18"/>
      <c r="FU253" s="18"/>
      <c r="FV253" s="18"/>
      <c r="FW253" s="18"/>
      <c r="FX253" s="18"/>
      <c r="FY253" s="18"/>
      <c r="FZ253" s="18"/>
      <c r="GB253" s="18"/>
      <c r="GE253" s="18"/>
    </row>
    <row r="254" spans="1:187" hidden="1" x14ac:dyDescent="0.3">
      <c r="A254" s="807"/>
      <c r="B254" s="18"/>
      <c r="I254" s="19"/>
      <c r="J254" s="19"/>
      <c r="K254" s="19"/>
      <c r="L254" s="19"/>
      <c r="M254" s="19"/>
      <c r="N254" s="19"/>
      <c r="O254" s="19"/>
      <c r="P254" s="19"/>
      <c r="Q254" s="19"/>
      <c r="R254" s="19"/>
      <c r="S254" s="19"/>
      <c r="T254" s="19"/>
      <c r="U254" s="19"/>
      <c r="V254" s="19"/>
      <c r="W254" s="19"/>
      <c r="X254" s="19"/>
      <c r="Y254" s="19"/>
      <c r="Z254" s="19"/>
      <c r="AA254" s="19"/>
      <c r="AB254" s="19"/>
      <c r="AC254" s="19"/>
      <c r="AD254" s="19"/>
      <c r="AE254" s="808"/>
      <c r="AF254" s="808"/>
      <c r="AG254" s="808"/>
      <c r="AH254" s="808"/>
      <c r="AI254" s="808"/>
      <c r="AJ254" s="808"/>
      <c r="AK254" s="808"/>
      <c r="AL254" s="808"/>
      <c r="AM254" s="808"/>
      <c r="AN254" s="808"/>
      <c r="AO254" s="808"/>
      <c r="AP254" s="808"/>
      <c r="AQ254" s="12"/>
      <c r="AR254" s="13"/>
      <c r="AS254" s="13"/>
      <c r="AT254" s="12"/>
      <c r="AU254" s="13"/>
      <c r="AV254" s="13"/>
      <c r="AW254" s="12"/>
      <c r="AX254" s="13"/>
      <c r="AY254" s="13"/>
      <c r="AZ254" s="12"/>
      <c r="BA254" s="13"/>
      <c r="BB254" s="13"/>
      <c r="BC254" s="12"/>
      <c r="BD254" s="13"/>
      <c r="BE254" s="13"/>
      <c r="BF254" s="12"/>
      <c r="BG254" s="13"/>
      <c r="BH254" s="13"/>
      <c r="BI254" s="12"/>
      <c r="BJ254" s="13"/>
      <c r="BK254" s="13"/>
      <c r="BL254" s="12"/>
      <c r="BM254" s="13"/>
      <c r="BN254" s="13"/>
      <c r="BO254" s="13"/>
      <c r="BP254" s="13"/>
      <c r="BQ254" s="13"/>
      <c r="BR254" s="13"/>
      <c r="BS254" s="13"/>
      <c r="BT254" s="13"/>
      <c r="BU254" s="13"/>
      <c r="BV254" s="13"/>
      <c r="BW254" s="13"/>
      <c r="BX254" s="12"/>
      <c r="BY254" s="13"/>
      <c r="CA254" s="18"/>
      <c r="CB254" s="18"/>
      <c r="CD254" s="18"/>
      <c r="CE254" s="18"/>
      <c r="CG254" s="18"/>
      <c r="CH254" s="18"/>
      <c r="CI254" s="18"/>
      <c r="CK254" s="18"/>
      <c r="CL254" s="18"/>
      <c r="CN254" s="18"/>
      <c r="CO254" s="18"/>
      <c r="CP254" s="18"/>
      <c r="CR254" s="12"/>
      <c r="CT254" s="18"/>
      <c r="CU254" s="18"/>
      <c r="CV254" s="18"/>
      <c r="CW254" s="18"/>
      <c r="CX254" s="18"/>
      <c r="CY254" s="18"/>
      <c r="CZ254" s="18"/>
      <c r="DA254" s="18"/>
      <c r="DB254" s="18"/>
      <c r="DC254" s="18"/>
      <c r="DD254" s="18"/>
      <c r="DF254" s="18"/>
      <c r="DG254" s="18"/>
      <c r="DH254" s="18"/>
      <c r="DK254" s="12"/>
      <c r="DL254" s="12"/>
      <c r="DN254" s="12"/>
      <c r="DO254" s="12"/>
      <c r="DQ254" s="12"/>
      <c r="DS254" s="12"/>
      <c r="DT254" s="18"/>
      <c r="DU254" s="12"/>
      <c r="DV254" s="12"/>
      <c r="DX254" s="12"/>
      <c r="DY254" s="12"/>
      <c r="DZ254" s="12"/>
      <c r="EB254" s="12"/>
      <c r="ED254" s="810"/>
      <c r="EE254" s="810"/>
      <c r="EG254" s="12"/>
      <c r="EQ254" s="18"/>
      <c r="ET254" s="19"/>
      <c r="EU254" s="19"/>
      <c r="EV254" s="19"/>
      <c r="EW254" s="18"/>
      <c r="EX254" s="18"/>
      <c r="EY254" s="18"/>
      <c r="EZ254" s="18"/>
      <c r="FA254" s="18"/>
      <c r="FB254" s="18"/>
      <c r="FC254" s="18"/>
      <c r="FD254" s="18"/>
      <c r="FE254" s="18"/>
      <c r="FF254" s="18"/>
      <c r="FG254" s="18"/>
      <c r="FH254" s="18"/>
      <c r="FI254" s="18"/>
      <c r="FJ254" s="18"/>
      <c r="FK254" s="18"/>
      <c r="FL254" s="18"/>
      <c r="FM254" s="18"/>
      <c r="FO254" s="18"/>
      <c r="FQ254" s="18"/>
      <c r="FS254" s="18"/>
      <c r="FU254" s="18"/>
      <c r="FV254" s="18"/>
      <c r="FW254" s="18"/>
      <c r="FX254" s="18"/>
      <c r="FY254" s="18"/>
      <c r="FZ254" s="18"/>
      <c r="GB254" s="18"/>
      <c r="GD254" s="18"/>
      <c r="GE254" s="18"/>
    </row>
    <row r="255" spans="1:187" hidden="1" x14ac:dyDescent="0.3">
      <c r="A255" s="807"/>
      <c r="B255" s="18"/>
      <c r="I255" s="19"/>
      <c r="J255" s="19"/>
      <c r="K255" s="19"/>
      <c r="L255" s="19"/>
      <c r="M255" s="19"/>
      <c r="N255" s="19"/>
      <c r="O255" s="19"/>
      <c r="P255" s="19"/>
      <c r="Q255" s="19"/>
      <c r="R255" s="19"/>
      <c r="S255" s="19"/>
      <c r="T255" s="19"/>
      <c r="U255" s="19"/>
      <c r="V255" s="19"/>
      <c r="W255" s="19"/>
      <c r="X255" s="19"/>
      <c r="Y255" s="19"/>
      <c r="Z255" s="19"/>
      <c r="AA255" s="19"/>
      <c r="AB255" s="19"/>
      <c r="AC255" s="19"/>
      <c r="AD255" s="19"/>
      <c r="AE255" s="808"/>
      <c r="AF255" s="808"/>
      <c r="AG255" s="808"/>
      <c r="AH255" s="808"/>
      <c r="AI255" s="808"/>
      <c r="AJ255" s="808"/>
      <c r="AK255" s="808"/>
      <c r="AL255" s="808"/>
      <c r="AM255" s="808"/>
      <c r="AN255" s="808"/>
      <c r="AO255" s="808"/>
      <c r="AP255" s="808"/>
      <c r="AQ255" s="12"/>
      <c r="AR255" s="13"/>
      <c r="AS255" s="13"/>
      <c r="AT255" s="12"/>
      <c r="AU255" s="13"/>
      <c r="AV255" s="13"/>
      <c r="AW255" s="12"/>
      <c r="AX255" s="13"/>
      <c r="AY255" s="13"/>
      <c r="AZ255" s="12"/>
      <c r="BA255" s="13"/>
      <c r="BB255" s="13"/>
      <c r="BC255" s="12"/>
      <c r="BD255" s="13"/>
      <c r="BE255" s="13"/>
      <c r="BF255" s="12"/>
      <c r="BG255" s="13"/>
      <c r="BH255" s="13"/>
      <c r="BI255" s="12"/>
      <c r="BJ255" s="13"/>
      <c r="BK255" s="13"/>
      <c r="BL255" s="12"/>
      <c r="BM255" s="13"/>
      <c r="BN255" s="13"/>
      <c r="BO255" s="13"/>
      <c r="BP255" s="13"/>
      <c r="BQ255" s="13"/>
      <c r="BR255" s="13"/>
      <c r="BS255" s="13"/>
      <c r="BT255" s="13"/>
      <c r="BU255" s="13"/>
      <c r="BV255" s="13"/>
      <c r="BW255" s="13"/>
      <c r="BX255" s="12"/>
      <c r="BY255" s="13"/>
      <c r="CA255" s="18"/>
      <c r="CB255" s="18"/>
      <c r="CC255" s="18"/>
      <c r="CD255" s="18"/>
      <c r="CE255" s="18"/>
      <c r="CF255" s="18"/>
      <c r="CG255" s="18"/>
      <c r="CH255" s="18"/>
      <c r="CI255" s="18"/>
      <c r="CJ255" s="18"/>
      <c r="CK255" s="18"/>
      <c r="CL255" s="18"/>
      <c r="CM255" s="18"/>
      <c r="CN255" s="18"/>
      <c r="CO255" s="18"/>
      <c r="CP255" s="18"/>
      <c r="CQ255" s="18"/>
      <c r="CR255" s="12"/>
      <c r="CS255" s="18"/>
      <c r="CT255" s="18"/>
      <c r="CU255" s="18"/>
      <c r="CV255" s="18"/>
      <c r="CW255" s="18"/>
      <c r="CX255" s="18"/>
      <c r="CY255" s="18"/>
      <c r="CZ255" s="18"/>
      <c r="DA255" s="18"/>
      <c r="DB255" s="18"/>
      <c r="DC255" s="18"/>
      <c r="DD255" s="18"/>
      <c r="DE255" s="18"/>
      <c r="DF255" s="18"/>
      <c r="DG255" s="18"/>
      <c r="DH255" s="18"/>
      <c r="DJ255" s="18"/>
      <c r="DK255" s="12"/>
      <c r="DL255" s="12"/>
      <c r="DM255" s="18"/>
      <c r="DN255" s="12"/>
      <c r="DO255" s="12"/>
      <c r="DP255" s="18"/>
      <c r="DQ255" s="12"/>
      <c r="DR255" s="18"/>
      <c r="DS255" s="12"/>
      <c r="DT255" s="18"/>
      <c r="DU255" s="12"/>
      <c r="DV255" s="12"/>
      <c r="DW255" s="18"/>
      <c r="DX255" s="12"/>
      <c r="DY255" s="12"/>
      <c r="DZ255" s="12"/>
      <c r="EA255" s="18"/>
      <c r="EB255" s="12"/>
      <c r="EC255" s="18"/>
      <c r="ED255" s="810"/>
      <c r="EE255" s="810"/>
      <c r="EF255" s="18"/>
      <c r="EG255" s="12"/>
      <c r="EI255" s="18"/>
      <c r="EJ255" s="18"/>
      <c r="EK255" s="18"/>
      <c r="EL255" s="18"/>
      <c r="EM255" s="18"/>
      <c r="EN255" s="18"/>
      <c r="EO255" s="18"/>
      <c r="EP255" s="18"/>
      <c r="EQ255" s="18"/>
      <c r="ET255" s="19"/>
      <c r="EU255" s="19"/>
      <c r="EV255" s="19"/>
      <c r="EW255" s="18"/>
      <c r="EX255" s="18"/>
      <c r="EY255" s="18"/>
      <c r="EZ255" s="18"/>
      <c r="FA255" s="18"/>
      <c r="FB255" s="18"/>
      <c r="FC255" s="18"/>
      <c r="FD255" s="18"/>
      <c r="FE255" s="18"/>
      <c r="FF255" s="18"/>
      <c r="FG255" s="18"/>
      <c r="FH255" s="18"/>
      <c r="FI255" s="18"/>
      <c r="FJ255" s="18"/>
      <c r="FK255" s="18"/>
      <c r="FL255" s="18"/>
      <c r="FM255" s="18"/>
      <c r="FO255" s="18"/>
      <c r="FQ255" s="18"/>
      <c r="FS255" s="18"/>
      <c r="FU255" s="18"/>
      <c r="FV255" s="18"/>
      <c r="FW255" s="18"/>
      <c r="FX255" s="18"/>
      <c r="FY255" s="18"/>
      <c r="FZ255" s="18"/>
      <c r="GB255" s="18"/>
      <c r="GD255" s="18"/>
      <c r="GE255" s="18"/>
    </row>
    <row r="256" spans="1:187" hidden="1" x14ac:dyDescent="0.3">
      <c r="A256" s="807"/>
      <c r="B256" s="18"/>
      <c r="I256" s="19"/>
      <c r="J256" s="19"/>
      <c r="K256" s="19"/>
      <c r="L256" s="19"/>
      <c r="M256" s="19"/>
      <c r="N256" s="19"/>
      <c r="O256" s="19"/>
      <c r="P256" s="19"/>
      <c r="Q256" s="19"/>
      <c r="R256" s="19"/>
      <c r="S256" s="19"/>
      <c r="T256" s="19"/>
      <c r="U256" s="19"/>
      <c r="V256" s="19"/>
      <c r="W256" s="19"/>
      <c r="X256" s="19"/>
      <c r="Y256" s="19"/>
      <c r="Z256" s="19"/>
      <c r="AA256" s="19"/>
      <c r="AB256" s="19"/>
      <c r="AC256" s="19"/>
      <c r="AD256" s="19"/>
      <c r="AE256" s="808"/>
      <c r="AF256" s="808"/>
      <c r="AG256" s="808"/>
      <c r="AH256" s="808"/>
      <c r="AI256" s="808"/>
      <c r="AJ256" s="808"/>
      <c r="AK256" s="808"/>
      <c r="AL256" s="808"/>
      <c r="AM256" s="808"/>
      <c r="AN256" s="808"/>
      <c r="AO256" s="808"/>
      <c r="AP256" s="808"/>
      <c r="AQ256" s="12"/>
      <c r="AR256" s="13"/>
      <c r="AS256" s="13"/>
      <c r="AT256" s="12"/>
      <c r="AU256" s="13"/>
      <c r="AV256" s="13"/>
      <c r="AW256" s="12"/>
      <c r="AX256" s="13"/>
      <c r="AY256" s="13"/>
      <c r="AZ256" s="12"/>
      <c r="BA256" s="13"/>
      <c r="BB256" s="13"/>
      <c r="BC256" s="12"/>
      <c r="BD256" s="13"/>
      <c r="BE256" s="13"/>
      <c r="BF256" s="12"/>
      <c r="BG256" s="13"/>
      <c r="BH256" s="13"/>
      <c r="BI256" s="12"/>
      <c r="BJ256" s="13"/>
      <c r="BK256" s="13"/>
      <c r="BL256" s="12"/>
      <c r="BM256" s="13"/>
      <c r="BN256" s="13"/>
      <c r="BO256" s="13"/>
      <c r="BP256" s="13"/>
      <c r="BQ256" s="13"/>
      <c r="BR256" s="13"/>
      <c r="BS256" s="13"/>
      <c r="BT256" s="13"/>
      <c r="BU256" s="13"/>
      <c r="BV256" s="13"/>
      <c r="BW256" s="13"/>
      <c r="BX256" s="12"/>
      <c r="BY256" s="13"/>
      <c r="CA256" s="18"/>
      <c r="CB256" s="18"/>
      <c r="CD256" s="18"/>
      <c r="CE256" s="18"/>
      <c r="CG256" s="18"/>
      <c r="CH256" s="18"/>
      <c r="CI256" s="18"/>
      <c r="CK256" s="18"/>
      <c r="CL256" s="18"/>
      <c r="CM256" s="18"/>
      <c r="CN256" s="18"/>
      <c r="CO256" s="18"/>
      <c r="CP256" s="18"/>
      <c r="CR256" s="12"/>
      <c r="CT256" s="18"/>
      <c r="CU256" s="18"/>
      <c r="CV256" s="18"/>
      <c r="CW256" s="18"/>
      <c r="CX256" s="18"/>
      <c r="CY256" s="18"/>
      <c r="CZ256" s="18"/>
      <c r="DA256" s="18"/>
      <c r="DB256" s="18"/>
      <c r="DC256" s="18"/>
      <c r="DD256" s="18"/>
      <c r="DF256" s="18"/>
      <c r="DG256" s="18"/>
      <c r="DH256" s="18"/>
      <c r="DK256" s="12"/>
      <c r="DL256" s="12"/>
      <c r="DN256" s="12"/>
      <c r="DO256" s="12"/>
      <c r="DQ256" s="12"/>
      <c r="DS256" s="12"/>
      <c r="DU256" s="12"/>
      <c r="DV256" s="12"/>
      <c r="DX256" s="12"/>
      <c r="DY256" s="12"/>
      <c r="DZ256" s="12"/>
      <c r="EB256" s="12"/>
      <c r="ED256" s="810"/>
      <c r="EE256" s="810"/>
      <c r="EG256" s="12"/>
      <c r="ET256" s="19"/>
      <c r="EU256" s="19"/>
      <c r="EV256" s="19"/>
      <c r="EW256" s="18"/>
      <c r="EX256" s="18"/>
      <c r="EY256" s="18"/>
      <c r="EZ256" s="18"/>
      <c r="FA256" s="18"/>
      <c r="FB256" s="18"/>
      <c r="FC256" s="18"/>
      <c r="FD256" s="18"/>
      <c r="FE256" s="18"/>
      <c r="FF256" s="18"/>
      <c r="FG256" s="18"/>
      <c r="FI256" s="18"/>
      <c r="FJ256" s="18"/>
      <c r="FK256" s="18"/>
      <c r="FL256" s="18"/>
      <c r="FM256" s="18"/>
      <c r="FO256" s="18"/>
      <c r="FQ256" s="18"/>
      <c r="FS256" s="18"/>
      <c r="FU256" s="18"/>
      <c r="FV256" s="18"/>
      <c r="FW256" s="18"/>
      <c r="FX256" s="18"/>
      <c r="FY256" s="18"/>
      <c r="FZ256" s="18"/>
      <c r="GB256" s="18"/>
      <c r="GD256" s="18"/>
      <c r="GE256" s="18"/>
    </row>
    <row r="257" spans="1:187" hidden="1" x14ac:dyDescent="0.3">
      <c r="A257" s="807"/>
      <c r="B257" s="18"/>
      <c r="I257" s="19"/>
      <c r="J257" s="19"/>
      <c r="K257" s="19"/>
      <c r="L257" s="19"/>
      <c r="M257" s="19"/>
      <c r="N257" s="19"/>
      <c r="O257" s="19"/>
      <c r="P257" s="19"/>
      <c r="Q257" s="19"/>
      <c r="R257" s="19"/>
      <c r="S257" s="19"/>
      <c r="T257" s="19"/>
      <c r="U257" s="19"/>
      <c r="V257" s="19"/>
      <c r="W257" s="19"/>
      <c r="X257" s="19"/>
      <c r="Y257" s="19"/>
      <c r="Z257" s="19"/>
      <c r="AA257" s="19"/>
      <c r="AB257" s="19"/>
      <c r="AC257" s="19"/>
      <c r="AD257" s="19"/>
      <c r="AE257" s="808"/>
      <c r="AF257" s="808"/>
      <c r="AG257" s="808"/>
      <c r="AH257" s="808"/>
      <c r="AI257" s="808"/>
      <c r="AJ257" s="808"/>
      <c r="AK257" s="808"/>
      <c r="AL257" s="808"/>
      <c r="AM257" s="808"/>
      <c r="AN257" s="808"/>
      <c r="AO257" s="808"/>
      <c r="AP257" s="808"/>
      <c r="AQ257" s="12"/>
      <c r="AR257" s="13"/>
      <c r="AS257" s="13"/>
      <c r="AT257" s="12"/>
      <c r="AU257" s="13"/>
      <c r="AV257" s="13"/>
      <c r="AW257" s="12"/>
      <c r="AX257" s="13"/>
      <c r="AY257" s="13"/>
      <c r="AZ257" s="12"/>
      <c r="BA257" s="13"/>
      <c r="BB257" s="13"/>
      <c r="BC257" s="12"/>
      <c r="BD257" s="13"/>
      <c r="BE257" s="13"/>
      <c r="BF257" s="12"/>
      <c r="BG257" s="13"/>
      <c r="BH257" s="13"/>
      <c r="BI257" s="12"/>
      <c r="BJ257" s="13"/>
      <c r="BK257" s="13"/>
      <c r="BL257" s="12"/>
      <c r="BM257" s="13"/>
      <c r="BN257" s="13"/>
      <c r="BO257" s="13"/>
      <c r="BP257" s="13"/>
      <c r="BQ257" s="13"/>
      <c r="BR257" s="13"/>
      <c r="BS257" s="13"/>
      <c r="BT257" s="13"/>
      <c r="BU257" s="13"/>
      <c r="BV257" s="13"/>
      <c r="BW257" s="13"/>
      <c r="BX257" s="12"/>
      <c r="BY257" s="13"/>
      <c r="CA257" s="18"/>
      <c r="CB257" s="18"/>
      <c r="CD257" s="18"/>
      <c r="CE257" s="18"/>
      <c r="CG257" s="18"/>
      <c r="CH257" s="18"/>
      <c r="CI257" s="18"/>
      <c r="CJ257" s="18"/>
      <c r="CK257" s="18"/>
      <c r="CL257" s="18"/>
      <c r="CN257" s="18"/>
      <c r="CO257" s="18"/>
      <c r="CP257" s="18"/>
      <c r="CR257" s="12"/>
      <c r="CT257" s="18"/>
      <c r="CU257" s="18"/>
      <c r="CV257" s="18"/>
      <c r="CW257" s="18"/>
      <c r="CX257" s="18"/>
      <c r="CY257" s="18"/>
      <c r="CZ257" s="18"/>
      <c r="DA257" s="18"/>
      <c r="DB257" s="18"/>
      <c r="DC257" s="18"/>
      <c r="DD257" s="18"/>
      <c r="DF257" s="18"/>
      <c r="DG257" s="18"/>
      <c r="DH257" s="18"/>
      <c r="DJ257" s="18"/>
      <c r="DK257" s="12"/>
      <c r="DL257" s="12"/>
      <c r="DN257" s="12"/>
      <c r="DO257" s="12"/>
      <c r="DQ257" s="12"/>
      <c r="DS257" s="12"/>
      <c r="DU257" s="12"/>
      <c r="DV257" s="12"/>
      <c r="DX257" s="12"/>
      <c r="DY257" s="12"/>
      <c r="DZ257" s="12"/>
      <c r="EB257" s="12"/>
      <c r="ED257" s="810"/>
      <c r="EE257" s="810"/>
      <c r="EG257" s="12"/>
      <c r="ET257" s="19"/>
      <c r="EU257" s="19"/>
      <c r="EV257" s="19"/>
      <c r="EW257" s="18"/>
      <c r="EX257" s="18"/>
      <c r="EY257" s="18"/>
      <c r="EZ257" s="18"/>
      <c r="FA257" s="18"/>
      <c r="FB257" s="18"/>
      <c r="FC257" s="18"/>
      <c r="FD257" s="18"/>
      <c r="FE257" s="18"/>
      <c r="FF257" s="18"/>
      <c r="FG257" s="18"/>
      <c r="FH257" s="18"/>
      <c r="FI257" s="18"/>
      <c r="FJ257" s="18"/>
      <c r="FK257" s="18"/>
      <c r="FL257" s="18"/>
      <c r="FM257" s="18"/>
      <c r="FO257" s="18"/>
      <c r="FQ257" s="18"/>
      <c r="FS257" s="18"/>
      <c r="FU257" s="18"/>
      <c r="FV257" s="18"/>
      <c r="FW257" s="18"/>
      <c r="FX257" s="18"/>
      <c r="FY257" s="18"/>
      <c r="FZ257" s="18"/>
      <c r="GB257" s="18"/>
      <c r="GE257" s="18"/>
    </row>
    <row r="258" spans="1:187" hidden="1" x14ac:dyDescent="0.3">
      <c r="A258" s="807"/>
      <c r="B258" s="18"/>
      <c r="I258" s="19"/>
      <c r="J258" s="19"/>
      <c r="K258" s="19"/>
      <c r="L258" s="19"/>
      <c r="M258" s="19"/>
      <c r="N258" s="19"/>
      <c r="O258" s="19"/>
      <c r="P258" s="19"/>
      <c r="Q258" s="19"/>
      <c r="R258" s="19"/>
      <c r="S258" s="19"/>
      <c r="T258" s="19"/>
      <c r="U258" s="19"/>
      <c r="V258" s="19"/>
      <c r="W258" s="19"/>
      <c r="X258" s="19"/>
      <c r="Y258" s="19"/>
      <c r="Z258" s="19"/>
      <c r="AA258" s="19"/>
      <c r="AB258" s="19"/>
      <c r="AC258" s="19"/>
      <c r="AD258" s="19"/>
      <c r="AE258" s="808"/>
      <c r="AF258" s="808"/>
      <c r="AG258" s="808"/>
      <c r="AH258" s="808"/>
      <c r="AI258" s="808"/>
      <c r="AJ258" s="808"/>
      <c r="AK258" s="808"/>
      <c r="AL258" s="808"/>
      <c r="AM258" s="808"/>
      <c r="AN258" s="808"/>
      <c r="AO258" s="808"/>
      <c r="AP258" s="808"/>
      <c r="AQ258" s="12"/>
      <c r="AR258" s="13"/>
      <c r="AS258" s="13"/>
      <c r="AT258" s="12"/>
      <c r="AU258" s="13"/>
      <c r="AV258" s="13"/>
      <c r="AW258" s="12"/>
      <c r="AX258" s="13"/>
      <c r="AY258" s="13"/>
      <c r="AZ258" s="12"/>
      <c r="BA258" s="13"/>
      <c r="BB258" s="13"/>
      <c r="BC258" s="12"/>
      <c r="BD258" s="13"/>
      <c r="BE258" s="13"/>
      <c r="BF258" s="12"/>
      <c r="BG258" s="13"/>
      <c r="BH258" s="13"/>
      <c r="BI258" s="12"/>
      <c r="BJ258" s="13"/>
      <c r="BK258" s="13"/>
      <c r="BL258" s="12"/>
      <c r="BM258" s="13"/>
      <c r="BN258" s="13"/>
      <c r="BO258" s="13"/>
      <c r="BP258" s="13"/>
      <c r="BQ258" s="13"/>
      <c r="BR258" s="13"/>
      <c r="BS258" s="13"/>
      <c r="BT258" s="13"/>
      <c r="BU258" s="13"/>
      <c r="BV258" s="13"/>
      <c r="BW258" s="13"/>
      <c r="BX258" s="12"/>
      <c r="BY258" s="13"/>
      <c r="CA258" s="18"/>
      <c r="CB258" s="18"/>
      <c r="CD258" s="18"/>
      <c r="CE258" s="18"/>
      <c r="CG258" s="18"/>
      <c r="CI258" s="18"/>
      <c r="CK258" s="18"/>
      <c r="CL258" s="18"/>
      <c r="CN258" s="18"/>
      <c r="CO258" s="18"/>
      <c r="CP258" s="18"/>
      <c r="CR258" s="12"/>
      <c r="CT258" s="18"/>
      <c r="CU258" s="18"/>
      <c r="CV258" s="18"/>
      <c r="CW258" s="18"/>
      <c r="CX258" s="18"/>
      <c r="CY258" s="18"/>
      <c r="CZ258" s="18"/>
      <c r="DA258" s="18"/>
      <c r="DB258" s="18"/>
      <c r="DC258" s="18"/>
      <c r="DD258" s="18"/>
      <c r="DF258" s="18"/>
      <c r="DH258" s="18"/>
      <c r="DK258" s="12"/>
      <c r="DL258" s="12"/>
      <c r="DN258" s="12"/>
      <c r="DO258" s="12"/>
      <c r="DQ258" s="12"/>
      <c r="DS258" s="12"/>
      <c r="DU258" s="12"/>
      <c r="DV258" s="12"/>
      <c r="DX258" s="12"/>
      <c r="DY258" s="12"/>
      <c r="DZ258" s="12"/>
      <c r="EB258" s="12"/>
      <c r="ED258" s="810"/>
      <c r="EE258" s="810"/>
      <c r="EG258" s="12"/>
      <c r="ET258" s="19"/>
      <c r="EU258" s="19"/>
      <c r="EV258" s="19"/>
      <c r="EW258" s="18"/>
      <c r="EX258" s="18"/>
      <c r="EY258" s="18"/>
      <c r="EZ258" s="18"/>
      <c r="FA258" s="18"/>
      <c r="FB258" s="18"/>
      <c r="FC258" s="18"/>
      <c r="FD258" s="18"/>
      <c r="FE258" s="18"/>
      <c r="FF258" s="18"/>
      <c r="FG258" s="18"/>
      <c r="FH258" s="18"/>
      <c r="FI258" s="18"/>
      <c r="FJ258" s="18"/>
      <c r="FK258" s="18"/>
      <c r="FL258" s="18"/>
      <c r="FM258" s="18"/>
      <c r="FO258" s="18"/>
      <c r="FQ258" s="18"/>
      <c r="FS258" s="18"/>
      <c r="FU258" s="18"/>
      <c r="FV258" s="18"/>
      <c r="FW258" s="18"/>
      <c r="FX258" s="18"/>
      <c r="FY258" s="18"/>
      <c r="FZ258" s="18"/>
      <c r="GB258" s="18"/>
      <c r="GE258" s="18"/>
    </row>
    <row r="259" spans="1:187" hidden="1" x14ac:dyDescent="0.3">
      <c r="A259" s="807"/>
      <c r="E259" s="18"/>
      <c r="F259" s="18"/>
      <c r="I259" s="19"/>
      <c r="J259" s="19"/>
      <c r="K259" s="19"/>
      <c r="L259" s="19"/>
      <c r="M259" s="19"/>
      <c r="N259" s="19"/>
      <c r="O259" s="19"/>
      <c r="P259" s="19"/>
      <c r="Q259" s="19"/>
      <c r="R259" s="19"/>
      <c r="S259" s="19"/>
      <c r="T259" s="19"/>
      <c r="U259" s="19"/>
      <c r="V259" s="19"/>
      <c r="W259" s="19"/>
      <c r="X259" s="19"/>
      <c r="Y259" s="19"/>
      <c r="Z259" s="19"/>
      <c r="AA259" s="19"/>
      <c r="AB259" s="19"/>
      <c r="AC259" s="19"/>
      <c r="AD259" s="19"/>
      <c r="AE259" s="808"/>
      <c r="AF259" s="808"/>
      <c r="AG259" s="808"/>
      <c r="AH259" s="808"/>
      <c r="AI259" s="808"/>
      <c r="AJ259" s="808"/>
      <c r="AK259" s="808"/>
      <c r="AL259" s="808"/>
      <c r="AM259" s="808"/>
      <c r="AN259" s="808"/>
      <c r="AO259" s="808"/>
      <c r="AP259" s="808"/>
      <c r="AQ259" s="12"/>
      <c r="AR259" s="13"/>
      <c r="AS259" s="13"/>
      <c r="AT259" s="12"/>
      <c r="AU259" s="13"/>
      <c r="AV259" s="13"/>
      <c r="AW259" s="12"/>
      <c r="AX259" s="13"/>
      <c r="AY259" s="13"/>
      <c r="AZ259" s="12"/>
      <c r="BA259" s="13"/>
      <c r="BB259" s="13"/>
      <c r="BC259" s="12"/>
      <c r="BD259" s="13"/>
      <c r="BE259" s="13"/>
      <c r="BF259" s="12"/>
      <c r="BG259" s="13"/>
      <c r="BH259" s="13"/>
      <c r="BI259" s="12"/>
      <c r="BJ259" s="13"/>
      <c r="BK259" s="13"/>
      <c r="BL259" s="12"/>
      <c r="BM259" s="13"/>
      <c r="BN259" s="13"/>
      <c r="BO259" s="13"/>
      <c r="BP259" s="13"/>
      <c r="BQ259" s="13"/>
      <c r="BR259" s="13"/>
      <c r="BS259" s="13"/>
      <c r="BT259" s="13"/>
      <c r="BU259" s="13"/>
      <c r="BV259" s="13"/>
      <c r="BW259" s="13"/>
      <c r="BX259" s="12"/>
      <c r="BY259" s="13"/>
      <c r="CA259" s="18"/>
      <c r="CB259" s="18"/>
      <c r="CD259" s="18"/>
      <c r="CE259" s="18"/>
      <c r="CG259" s="18"/>
      <c r="CI259" s="18"/>
      <c r="CK259" s="18"/>
      <c r="CL259" s="18"/>
      <c r="CN259" s="18"/>
      <c r="CO259" s="18"/>
      <c r="CP259" s="18"/>
      <c r="CR259" s="12"/>
      <c r="CT259" s="18"/>
      <c r="CU259" s="18"/>
      <c r="CV259" s="18"/>
      <c r="CW259" s="18"/>
      <c r="CX259" s="18"/>
      <c r="CY259" s="18"/>
      <c r="CZ259" s="18"/>
      <c r="DA259" s="18"/>
      <c r="DB259" s="18"/>
      <c r="DC259" s="18"/>
      <c r="DD259" s="18"/>
      <c r="DF259" s="18"/>
      <c r="DG259" s="18"/>
      <c r="DH259" s="18"/>
      <c r="DK259" s="12"/>
      <c r="DL259" s="12"/>
      <c r="DN259" s="12"/>
      <c r="DO259" s="12"/>
      <c r="DQ259" s="12"/>
      <c r="DS259" s="12"/>
      <c r="DU259" s="12"/>
      <c r="DV259" s="12"/>
      <c r="DX259" s="12"/>
      <c r="DY259" s="12"/>
      <c r="DZ259" s="12"/>
      <c r="EB259" s="12"/>
      <c r="ED259" s="810"/>
      <c r="EE259" s="810"/>
      <c r="EG259" s="12"/>
      <c r="ET259" s="19"/>
      <c r="EU259" s="19"/>
      <c r="EV259" s="19"/>
      <c r="EW259" s="18"/>
      <c r="EX259" s="18"/>
      <c r="EY259" s="18"/>
      <c r="EZ259" s="18"/>
      <c r="FA259" s="18"/>
      <c r="FB259" s="18"/>
      <c r="FC259" s="18"/>
      <c r="FD259" s="18"/>
      <c r="FE259" s="18"/>
      <c r="FF259" s="18"/>
      <c r="FG259" s="18"/>
      <c r="FH259" s="18"/>
      <c r="FI259" s="18"/>
      <c r="FJ259" s="18"/>
      <c r="FK259" s="18"/>
      <c r="FL259" s="18"/>
      <c r="FM259" s="18"/>
      <c r="FO259" s="18"/>
      <c r="FQ259" s="18"/>
      <c r="FS259" s="18"/>
      <c r="FU259" s="18"/>
      <c r="FV259" s="18"/>
      <c r="FW259" s="18"/>
      <c r="FX259" s="18"/>
      <c r="FY259" s="18"/>
      <c r="FZ259" s="18"/>
      <c r="GB259" s="18"/>
      <c r="GD259" s="18"/>
      <c r="GE259" s="18"/>
    </row>
    <row r="260" spans="1:187" hidden="1" x14ac:dyDescent="0.3">
      <c r="A260" s="807"/>
      <c r="B260" s="18"/>
      <c r="I260" s="19"/>
      <c r="J260" s="19"/>
      <c r="K260" s="19"/>
      <c r="L260" s="19"/>
      <c r="M260" s="19"/>
      <c r="N260" s="19"/>
      <c r="O260" s="19"/>
      <c r="P260" s="19"/>
      <c r="Q260" s="19"/>
      <c r="R260" s="19"/>
      <c r="S260" s="19"/>
      <c r="T260" s="19"/>
      <c r="U260" s="19"/>
      <c r="V260" s="19"/>
      <c r="W260" s="19"/>
      <c r="X260" s="19"/>
      <c r="Y260" s="19"/>
      <c r="Z260" s="19"/>
      <c r="AA260" s="19"/>
      <c r="AB260" s="19"/>
      <c r="AC260" s="19"/>
      <c r="AD260" s="19"/>
      <c r="AE260" s="808"/>
      <c r="AF260" s="808"/>
      <c r="AG260" s="808"/>
      <c r="AH260" s="808"/>
      <c r="AI260" s="808"/>
      <c r="AJ260" s="808"/>
      <c r="AK260" s="808"/>
      <c r="AL260" s="808"/>
      <c r="AM260" s="808"/>
      <c r="AN260" s="808"/>
      <c r="AO260" s="808"/>
      <c r="AP260" s="808"/>
      <c r="AQ260" s="12"/>
      <c r="AR260" s="13"/>
      <c r="AS260" s="13"/>
      <c r="AT260" s="12"/>
      <c r="AU260" s="13"/>
      <c r="AV260" s="13"/>
      <c r="AW260" s="12"/>
      <c r="AX260" s="13"/>
      <c r="AY260" s="13"/>
      <c r="AZ260" s="12"/>
      <c r="BA260" s="13"/>
      <c r="BB260" s="13"/>
      <c r="BC260" s="12"/>
      <c r="BD260" s="13"/>
      <c r="BE260" s="13"/>
      <c r="BF260" s="12"/>
      <c r="BG260" s="13"/>
      <c r="BH260" s="13"/>
      <c r="BI260" s="12"/>
      <c r="BJ260" s="13"/>
      <c r="BK260" s="13"/>
      <c r="BL260" s="12"/>
      <c r="BM260" s="13"/>
      <c r="BN260" s="13"/>
      <c r="BO260" s="13"/>
      <c r="BP260" s="13"/>
      <c r="BQ260" s="13"/>
      <c r="BR260" s="13"/>
      <c r="BS260" s="13"/>
      <c r="BT260" s="13"/>
      <c r="BU260" s="13"/>
      <c r="BV260" s="13"/>
      <c r="BW260" s="13"/>
      <c r="BX260" s="12"/>
      <c r="BY260" s="13"/>
      <c r="CA260" s="18"/>
      <c r="CB260" s="18"/>
      <c r="CD260" s="18"/>
      <c r="CE260" s="18"/>
      <c r="CG260" s="18"/>
      <c r="CH260" s="18"/>
      <c r="CI260" s="18"/>
      <c r="CK260" s="18"/>
      <c r="CL260" s="18"/>
      <c r="CN260" s="18"/>
      <c r="CO260" s="18"/>
      <c r="CP260" s="18"/>
      <c r="CR260" s="12"/>
      <c r="CT260" s="18"/>
      <c r="CU260" s="18"/>
      <c r="CV260" s="18"/>
      <c r="CW260" s="18"/>
      <c r="CX260" s="18"/>
      <c r="CY260" s="18"/>
      <c r="CZ260" s="18"/>
      <c r="DA260" s="18"/>
      <c r="DB260" s="18"/>
      <c r="DC260" s="18"/>
      <c r="DD260" s="18"/>
      <c r="DF260" s="18"/>
      <c r="DG260" s="18"/>
      <c r="DH260" s="18"/>
      <c r="DK260" s="12"/>
      <c r="DL260" s="12"/>
      <c r="DN260" s="12"/>
      <c r="DO260" s="12"/>
      <c r="DP260" s="18"/>
      <c r="DQ260" s="12"/>
      <c r="DS260" s="12"/>
      <c r="DU260" s="12"/>
      <c r="DV260" s="12"/>
      <c r="DX260" s="12"/>
      <c r="DY260" s="12"/>
      <c r="DZ260" s="12"/>
      <c r="EB260" s="12"/>
      <c r="ED260" s="810"/>
      <c r="EE260" s="810"/>
      <c r="EF260" s="18"/>
      <c r="EG260" s="12"/>
      <c r="ET260" s="19"/>
      <c r="EU260" s="19"/>
      <c r="EV260" s="19"/>
      <c r="EW260" s="18"/>
      <c r="EX260" s="18"/>
      <c r="EY260" s="18"/>
      <c r="EZ260" s="18"/>
      <c r="FA260" s="18"/>
      <c r="FB260" s="18"/>
      <c r="FC260" s="18"/>
      <c r="FD260" s="18"/>
      <c r="FE260" s="18"/>
      <c r="FF260" s="18"/>
      <c r="FG260" s="18"/>
      <c r="FH260" s="18"/>
      <c r="FI260" s="18"/>
      <c r="FJ260" s="18"/>
      <c r="FK260" s="18"/>
      <c r="FL260" s="18"/>
      <c r="FM260" s="18"/>
      <c r="FO260" s="18"/>
      <c r="FQ260" s="18"/>
      <c r="FS260" s="18"/>
      <c r="FU260" s="18"/>
      <c r="FV260" s="18"/>
      <c r="FW260" s="18"/>
      <c r="FX260" s="18"/>
      <c r="FY260" s="18"/>
      <c r="FZ260" s="18"/>
      <c r="GB260" s="18"/>
      <c r="GD260" s="18"/>
      <c r="GE260" s="18"/>
    </row>
    <row r="261" spans="1:187" hidden="1" x14ac:dyDescent="0.3">
      <c r="A261" s="807"/>
      <c r="B261" s="18"/>
      <c r="I261" s="19"/>
      <c r="J261" s="19"/>
      <c r="K261" s="19"/>
      <c r="L261" s="19"/>
      <c r="M261" s="19"/>
      <c r="N261" s="19"/>
      <c r="O261" s="19"/>
      <c r="P261" s="19"/>
      <c r="Q261" s="19"/>
      <c r="R261" s="19"/>
      <c r="S261" s="19"/>
      <c r="T261" s="19"/>
      <c r="U261" s="19"/>
      <c r="V261" s="19"/>
      <c r="W261" s="19"/>
      <c r="X261" s="19"/>
      <c r="Y261" s="19"/>
      <c r="Z261" s="19"/>
      <c r="AA261" s="19"/>
      <c r="AB261" s="19"/>
      <c r="AC261" s="19"/>
      <c r="AD261" s="19"/>
      <c r="AE261" s="808"/>
      <c r="AF261" s="808"/>
      <c r="AG261" s="808"/>
      <c r="AH261" s="808"/>
      <c r="AI261" s="808"/>
      <c r="AJ261" s="808"/>
      <c r="AK261" s="808"/>
      <c r="AL261" s="808"/>
      <c r="AM261" s="808"/>
      <c r="AN261" s="808"/>
      <c r="AO261" s="808"/>
      <c r="AP261" s="808"/>
      <c r="AQ261" s="12"/>
      <c r="AR261" s="13"/>
      <c r="AS261" s="13"/>
      <c r="AT261" s="12"/>
      <c r="AU261" s="13"/>
      <c r="AV261" s="13"/>
      <c r="AW261" s="12"/>
      <c r="AX261" s="13"/>
      <c r="AY261" s="13"/>
      <c r="AZ261" s="12"/>
      <c r="BA261" s="13"/>
      <c r="BB261" s="13"/>
      <c r="BC261" s="12"/>
      <c r="BD261" s="13"/>
      <c r="BE261" s="13"/>
      <c r="BF261" s="12"/>
      <c r="BG261" s="13"/>
      <c r="BH261" s="13"/>
      <c r="BI261" s="12"/>
      <c r="BJ261" s="13"/>
      <c r="BK261" s="13"/>
      <c r="BL261" s="12"/>
      <c r="BM261" s="13"/>
      <c r="BN261" s="13"/>
      <c r="BO261" s="13"/>
      <c r="BP261" s="13"/>
      <c r="BQ261" s="13"/>
      <c r="BR261" s="13"/>
      <c r="BS261" s="13"/>
      <c r="BT261" s="13"/>
      <c r="BU261" s="13"/>
      <c r="BV261" s="13"/>
      <c r="BW261" s="13"/>
      <c r="BX261" s="12"/>
      <c r="BY261" s="13"/>
      <c r="CA261" s="18"/>
      <c r="CB261" s="18"/>
      <c r="CD261" s="18"/>
      <c r="CE261" s="18"/>
      <c r="CG261" s="18"/>
      <c r="CH261" s="18"/>
      <c r="CI261" s="18"/>
      <c r="CJ261" s="18"/>
      <c r="CK261" s="18"/>
      <c r="CL261" s="18"/>
      <c r="CM261" s="18"/>
      <c r="CN261" s="18"/>
      <c r="CO261" s="18"/>
      <c r="CP261" s="18"/>
      <c r="CR261" s="12"/>
      <c r="CT261" s="18"/>
      <c r="CU261" s="18"/>
      <c r="CV261" s="18"/>
      <c r="CW261" s="18"/>
      <c r="CX261" s="18"/>
      <c r="CY261" s="18"/>
      <c r="CZ261" s="18"/>
      <c r="DA261" s="18"/>
      <c r="DB261" s="18"/>
      <c r="DC261" s="18"/>
      <c r="DD261" s="18"/>
      <c r="DF261" s="18"/>
      <c r="DG261" s="18"/>
      <c r="DH261" s="18"/>
      <c r="DK261" s="12"/>
      <c r="DL261" s="12"/>
      <c r="DN261" s="12"/>
      <c r="DO261" s="12"/>
      <c r="DQ261" s="12"/>
      <c r="DS261" s="12"/>
      <c r="DU261" s="12"/>
      <c r="DV261" s="12"/>
      <c r="DX261" s="12"/>
      <c r="DY261" s="12"/>
      <c r="DZ261" s="12"/>
      <c r="EB261" s="12"/>
      <c r="ED261" s="810"/>
      <c r="EE261" s="810"/>
      <c r="EG261" s="12"/>
      <c r="ET261" s="19"/>
      <c r="EU261" s="19"/>
      <c r="EV261" s="19"/>
      <c r="EW261" s="18"/>
      <c r="EX261" s="18"/>
      <c r="EY261" s="18"/>
      <c r="EZ261" s="18"/>
      <c r="FA261" s="18"/>
      <c r="FB261" s="18"/>
      <c r="FC261" s="18"/>
      <c r="FD261" s="18"/>
      <c r="FE261" s="18"/>
      <c r="FF261" s="18"/>
      <c r="FG261" s="18"/>
      <c r="FH261" s="18"/>
      <c r="FJ261" s="18"/>
      <c r="FK261" s="18"/>
      <c r="FL261" s="18"/>
      <c r="FM261" s="18"/>
      <c r="FO261" s="18"/>
      <c r="FQ261" s="18"/>
      <c r="FS261" s="18"/>
      <c r="FU261" s="18"/>
      <c r="FV261" s="18"/>
      <c r="FW261" s="18"/>
      <c r="FX261" s="18"/>
      <c r="FY261" s="18"/>
      <c r="FZ261" s="18"/>
      <c r="GB261" s="18"/>
      <c r="GD261" s="18"/>
      <c r="GE261" s="18"/>
    </row>
    <row r="262" spans="1:187" hidden="1" x14ac:dyDescent="0.3">
      <c r="A262" s="807"/>
      <c r="E262" s="18"/>
      <c r="F262" s="18"/>
      <c r="I262" s="19"/>
      <c r="J262" s="19"/>
      <c r="K262" s="19"/>
      <c r="L262" s="19"/>
      <c r="M262" s="19"/>
      <c r="N262" s="19"/>
      <c r="O262" s="19"/>
      <c r="P262" s="19"/>
      <c r="Q262" s="19"/>
      <c r="R262" s="19"/>
      <c r="S262" s="19"/>
      <c r="T262" s="19"/>
      <c r="U262" s="19"/>
      <c r="V262" s="19"/>
      <c r="W262" s="19"/>
      <c r="X262" s="19"/>
      <c r="Y262" s="19"/>
      <c r="Z262" s="19"/>
      <c r="AA262" s="19"/>
      <c r="AB262" s="19"/>
      <c r="AC262" s="19"/>
      <c r="AD262" s="19"/>
      <c r="AE262" s="808"/>
      <c r="AF262" s="808"/>
      <c r="AG262" s="808"/>
      <c r="AH262" s="808"/>
      <c r="AI262" s="808"/>
      <c r="AJ262" s="808"/>
      <c r="AK262" s="808"/>
      <c r="AL262" s="808"/>
      <c r="AM262" s="808"/>
      <c r="AN262" s="808"/>
      <c r="AO262" s="808"/>
      <c r="AP262" s="808"/>
      <c r="AQ262" s="12"/>
      <c r="AR262" s="13"/>
      <c r="AS262" s="13"/>
      <c r="AT262" s="12"/>
      <c r="AU262" s="13"/>
      <c r="AV262" s="13"/>
      <c r="AW262" s="12"/>
      <c r="AX262" s="13"/>
      <c r="AY262" s="13"/>
      <c r="AZ262" s="12"/>
      <c r="BA262" s="13"/>
      <c r="BB262" s="13"/>
      <c r="BC262" s="12"/>
      <c r="BD262" s="13"/>
      <c r="BE262" s="13"/>
      <c r="BF262" s="12"/>
      <c r="BG262" s="13"/>
      <c r="BH262" s="13"/>
      <c r="BI262" s="12"/>
      <c r="BJ262" s="13"/>
      <c r="BK262" s="13"/>
      <c r="BL262" s="12"/>
      <c r="BM262" s="13"/>
      <c r="BN262" s="13"/>
      <c r="BO262" s="13"/>
      <c r="BP262" s="13"/>
      <c r="BQ262" s="13"/>
      <c r="BR262" s="13"/>
      <c r="BS262" s="13"/>
      <c r="BT262" s="13"/>
      <c r="BU262" s="13"/>
      <c r="BV262" s="13"/>
      <c r="BW262" s="13"/>
      <c r="BX262" s="12"/>
      <c r="BY262" s="13"/>
      <c r="CA262" s="18"/>
      <c r="CB262" s="18"/>
      <c r="CC262" s="18"/>
      <c r="CD262" s="18"/>
      <c r="CE262" s="18"/>
      <c r="CG262" s="18"/>
      <c r="CH262" s="18"/>
      <c r="CI262" s="18"/>
      <c r="CJ262" s="18"/>
      <c r="CK262" s="18"/>
      <c r="CL262" s="18"/>
      <c r="CN262" s="18"/>
      <c r="CO262" s="18"/>
      <c r="CP262" s="18"/>
      <c r="CR262" s="12"/>
      <c r="CT262" s="18"/>
      <c r="CU262" s="18"/>
      <c r="CV262" s="18"/>
      <c r="CW262" s="18"/>
      <c r="CX262" s="18"/>
      <c r="CY262" s="18"/>
      <c r="CZ262" s="18"/>
      <c r="DA262" s="18"/>
      <c r="DB262" s="18"/>
      <c r="DC262" s="18"/>
      <c r="DD262" s="18"/>
      <c r="DF262" s="18"/>
      <c r="DH262" s="18"/>
      <c r="DJ262" s="18"/>
      <c r="DK262" s="12"/>
      <c r="DL262" s="12"/>
      <c r="DN262" s="12"/>
      <c r="DO262" s="12"/>
      <c r="DP262" s="18"/>
      <c r="DQ262" s="12"/>
      <c r="DS262" s="12"/>
      <c r="DU262" s="12"/>
      <c r="DV262" s="12"/>
      <c r="DX262" s="12"/>
      <c r="DY262" s="12"/>
      <c r="DZ262" s="12"/>
      <c r="EB262" s="12"/>
      <c r="ED262" s="810"/>
      <c r="EE262" s="810"/>
      <c r="EG262" s="12"/>
      <c r="ET262" s="19"/>
      <c r="EU262" s="19"/>
      <c r="EV262" s="19"/>
      <c r="EW262" s="18"/>
      <c r="EX262" s="18"/>
      <c r="EY262" s="18"/>
      <c r="EZ262" s="18"/>
      <c r="FA262" s="18"/>
      <c r="FB262" s="18"/>
      <c r="FC262" s="18"/>
      <c r="FD262" s="18"/>
      <c r="FE262" s="18"/>
      <c r="FF262" s="18"/>
      <c r="FG262" s="18"/>
      <c r="FH262" s="18"/>
      <c r="FI262" s="18"/>
      <c r="FJ262" s="18"/>
      <c r="FK262" s="18"/>
      <c r="FL262" s="18"/>
      <c r="FM262" s="18"/>
      <c r="FO262" s="18"/>
      <c r="FQ262" s="18"/>
      <c r="FS262" s="18"/>
      <c r="FU262" s="18"/>
      <c r="FV262" s="18"/>
      <c r="FW262" s="18"/>
      <c r="FX262" s="18"/>
      <c r="FY262" s="18"/>
      <c r="FZ262" s="18"/>
      <c r="GB262" s="18"/>
      <c r="GE262" s="18"/>
    </row>
    <row r="263" spans="1:187" hidden="1" x14ac:dyDescent="0.3">
      <c r="A263" s="807"/>
      <c r="B263" s="18"/>
      <c r="I263" s="19"/>
      <c r="J263" s="19"/>
      <c r="K263" s="19"/>
      <c r="L263" s="19"/>
      <c r="M263" s="19"/>
      <c r="N263" s="19"/>
      <c r="O263" s="19"/>
      <c r="P263" s="19"/>
      <c r="Q263" s="19"/>
      <c r="R263" s="19"/>
      <c r="S263" s="19"/>
      <c r="T263" s="19"/>
      <c r="U263" s="19"/>
      <c r="V263" s="19"/>
      <c r="W263" s="19"/>
      <c r="X263" s="19"/>
      <c r="Y263" s="19"/>
      <c r="Z263" s="19"/>
      <c r="AA263" s="19"/>
      <c r="AB263" s="19"/>
      <c r="AC263" s="19"/>
      <c r="AD263" s="19"/>
      <c r="AE263" s="808"/>
      <c r="AF263" s="808"/>
      <c r="AG263" s="808"/>
      <c r="AH263" s="808"/>
      <c r="AI263" s="808"/>
      <c r="AJ263" s="808"/>
      <c r="AK263" s="808"/>
      <c r="AL263" s="808"/>
      <c r="AM263" s="808"/>
      <c r="AN263" s="808"/>
      <c r="AO263" s="808"/>
      <c r="AP263" s="808"/>
      <c r="AQ263" s="12"/>
      <c r="AR263" s="13"/>
      <c r="AS263" s="13"/>
      <c r="AT263" s="12"/>
      <c r="AU263" s="13"/>
      <c r="AV263" s="13"/>
      <c r="AW263" s="12"/>
      <c r="AX263" s="13"/>
      <c r="AY263" s="13"/>
      <c r="AZ263" s="12"/>
      <c r="BA263" s="13"/>
      <c r="BB263" s="13"/>
      <c r="BC263" s="12"/>
      <c r="BD263" s="13"/>
      <c r="BE263" s="13"/>
      <c r="BF263" s="12"/>
      <c r="BG263" s="13"/>
      <c r="BH263" s="13"/>
      <c r="BI263" s="12"/>
      <c r="BJ263" s="13"/>
      <c r="BK263" s="13"/>
      <c r="BL263" s="12"/>
      <c r="BM263" s="13"/>
      <c r="BN263" s="13"/>
      <c r="BO263" s="13"/>
      <c r="BP263" s="13"/>
      <c r="BQ263" s="13"/>
      <c r="BR263" s="13"/>
      <c r="BS263" s="13"/>
      <c r="BT263" s="13"/>
      <c r="BU263" s="13"/>
      <c r="BV263" s="13"/>
      <c r="BW263" s="13"/>
      <c r="BX263" s="12"/>
      <c r="BY263" s="13"/>
      <c r="CA263" s="18"/>
      <c r="CB263" s="18"/>
      <c r="CD263" s="18"/>
      <c r="CE263" s="18"/>
      <c r="CG263" s="18"/>
      <c r="CH263" s="18"/>
      <c r="CI263" s="18"/>
      <c r="CJ263" s="18"/>
      <c r="CK263" s="18"/>
      <c r="CL263" s="18"/>
      <c r="CM263" s="18"/>
      <c r="CN263" s="18"/>
      <c r="CO263" s="18"/>
      <c r="CP263" s="18"/>
      <c r="CR263" s="12"/>
      <c r="CT263" s="18"/>
      <c r="CU263" s="18"/>
      <c r="CV263" s="18"/>
      <c r="CW263" s="18"/>
      <c r="CX263" s="18"/>
      <c r="CY263" s="18"/>
      <c r="CZ263" s="18"/>
      <c r="DA263" s="18"/>
      <c r="DB263" s="18"/>
      <c r="DC263" s="18"/>
      <c r="DD263" s="18"/>
      <c r="DF263" s="18"/>
      <c r="DG263" s="18"/>
      <c r="DH263" s="18"/>
      <c r="DI263" s="18"/>
      <c r="DK263" s="12"/>
      <c r="DL263" s="12"/>
      <c r="DN263" s="12"/>
      <c r="DO263" s="12"/>
      <c r="DP263" s="18"/>
      <c r="DQ263" s="12"/>
      <c r="DS263" s="12"/>
      <c r="DU263" s="12"/>
      <c r="DV263" s="12"/>
      <c r="DX263" s="12"/>
      <c r="DY263" s="12"/>
      <c r="DZ263" s="12"/>
      <c r="EB263" s="12"/>
      <c r="ED263" s="810"/>
      <c r="EE263" s="810"/>
      <c r="EG263" s="12"/>
      <c r="ES263" s="18"/>
      <c r="ET263" s="19"/>
      <c r="EU263" s="19"/>
      <c r="EV263" s="19"/>
      <c r="EW263" s="18"/>
      <c r="EX263" s="18"/>
      <c r="EY263" s="18"/>
      <c r="EZ263" s="18"/>
      <c r="FA263" s="18"/>
      <c r="FB263" s="18"/>
      <c r="FC263" s="18"/>
      <c r="FD263" s="18"/>
      <c r="FE263" s="18"/>
      <c r="FF263" s="18"/>
      <c r="FG263" s="18"/>
      <c r="FH263" s="18"/>
      <c r="FI263" s="18"/>
      <c r="FJ263" s="18"/>
      <c r="FK263" s="18"/>
      <c r="FL263" s="18"/>
      <c r="FM263" s="18"/>
      <c r="FO263" s="18"/>
      <c r="FQ263" s="18"/>
      <c r="FR263" s="18"/>
      <c r="FS263" s="18"/>
      <c r="FU263" s="18"/>
      <c r="FV263" s="18"/>
      <c r="FW263" s="18"/>
      <c r="FX263" s="18"/>
      <c r="FY263" s="18"/>
      <c r="FZ263" s="18"/>
      <c r="GB263" s="18"/>
      <c r="GC263" s="18"/>
      <c r="GE263" s="18"/>
    </row>
    <row r="264" spans="1:187" hidden="1" x14ac:dyDescent="0.3">
      <c r="A264" s="807"/>
      <c r="E264" s="18"/>
      <c r="F264" s="18"/>
      <c r="I264" s="19"/>
      <c r="J264" s="19"/>
      <c r="K264" s="19"/>
      <c r="L264" s="19"/>
      <c r="M264" s="19"/>
      <c r="N264" s="19"/>
      <c r="O264" s="19"/>
      <c r="P264" s="19"/>
      <c r="Q264" s="19"/>
      <c r="R264" s="19"/>
      <c r="S264" s="19"/>
      <c r="T264" s="19"/>
      <c r="U264" s="19"/>
      <c r="V264" s="19"/>
      <c r="W264" s="19"/>
      <c r="X264" s="19"/>
      <c r="Y264" s="19"/>
      <c r="Z264" s="19"/>
      <c r="AA264" s="19"/>
      <c r="AB264" s="19"/>
      <c r="AC264" s="19"/>
      <c r="AD264" s="19"/>
      <c r="AE264" s="808"/>
      <c r="AF264" s="808"/>
      <c r="AG264" s="808"/>
      <c r="AH264" s="808"/>
      <c r="AI264" s="808"/>
      <c r="AJ264" s="808"/>
      <c r="AK264" s="808"/>
      <c r="AL264" s="808"/>
      <c r="AM264" s="808"/>
      <c r="AN264" s="808"/>
      <c r="AO264" s="808"/>
      <c r="AP264" s="808"/>
      <c r="AQ264" s="12"/>
      <c r="AR264" s="13"/>
      <c r="AS264" s="13"/>
      <c r="AT264" s="12"/>
      <c r="AU264" s="13"/>
      <c r="AV264" s="13"/>
      <c r="AW264" s="12"/>
      <c r="AX264" s="13"/>
      <c r="AY264" s="13"/>
      <c r="AZ264" s="12"/>
      <c r="BA264" s="13"/>
      <c r="BB264" s="13"/>
      <c r="BC264" s="12"/>
      <c r="BD264" s="13"/>
      <c r="BE264" s="13"/>
      <c r="BF264" s="12"/>
      <c r="BG264" s="13"/>
      <c r="BH264" s="13"/>
      <c r="BI264" s="12"/>
      <c r="BJ264" s="13"/>
      <c r="BK264" s="13"/>
      <c r="BL264" s="12"/>
      <c r="BM264" s="13"/>
      <c r="BN264" s="13"/>
      <c r="BO264" s="13"/>
      <c r="BP264" s="13"/>
      <c r="BQ264" s="13"/>
      <c r="BR264" s="13"/>
      <c r="BS264" s="13"/>
      <c r="BT264" s="13"/>
      <c r="BU264" s="13"/>
      <c r="BV264" s="13"/>
      <c r="BW264" s="13"/>
      <c r="BX264" s="12"/>
      <c r="BY264" s="13"/>
      <c r="CA264" s="18"/>
      <c r="CB264" s="18"/>
      <c r="CD264" s="18"/>
      <c r="CE264" s="18"/>
      <c r="CG264" s="18"/>
      <c r="CH264" s="18"/>
      <c r="CI264" s="18"/>
      <c r="CK264" s="18"/>
      <c r="CL264" s="18"/>
      <c r="CN264" s="18"/>
      <c r="CO264" s="18"/>
      <c r="CP264" s="18"/>
      <c r="CR264" s="12"/>
      <c r="CT264" s="18"/>
      <c r="CU264" s="18"/>
      <c r="CV264" s="18"/>
      <c r="CW264" s="18"/>
      <c r="CX264" s="18"/>
      <c r="CY264" s="18"/>
      <c r="CZ264" s="18"/>
      <c r="DA264" s="18"/>
      <c r="DB264" s="18"/>
      <c r="DC264" s="18"/>
      <c r="DD264" s="18"/>
      <c r="DF264" s="809"/>
      <c r="DH264" s="18"/>
      <c r="DK264" s="12"/>
      <c r="DL264" s="12"/>
      <c r="DN264" s="12"/>
      <c r="DO264" s="12"/>
      <c r="DQ264" s="12"/>
      <c r="DS264" s="12"/>
      <c r="DU264" s="12"/>
      <c r="DV264" s="12"/>
      <c r="DX264" s="12"/>
      <c r="DY264" s="12"/>
      <c r="DZ264" s="12"/>
      <c r="EB264" s="12"/>
      <c r="ED264" s="809"/>
      <c r="EE264" s="809"/>
      <c r="EF264" s="18"/>
      <c r="EG264" s="12"/>
      <c r="ET264" s="19"/>
      <c r="EU264" s="19"/>
      <c r="EV264" s="19"/>
      <c r="EW264" s="18"/>
      <c r="EX264" s="18"/>
      <c r="EY264" s="18"/>
      <c r="EZ264" s="18"/>
      <c r="FA264" s="18"/>
      <c r="FB264" s="18"/>
      <c r="FC264" s="18"/>
      <c r="FD264" s="18"/>
      <c r="FE264" s="18"/>
      <c r="FF264" s="18"/>
      <c r="FG264" s="18"/>
      <c r="FH264" s="18"/>
      <c r="FI264" s="18"/>
      <c r="FJ264" s="18"/>
      <c r="FK264" s="18"/>
      <c r="FL264" s="18"/>
      <c r="FM264" s="18"/>
      <c r="FO264" s="18"/>
      <c r="FQ264" s="18"/>
      <c r="FS264" s="18"/>
      <c r="FU264" s="18"/>
      <c r="FV264" s="18"/>
      <c r="FW264" s="18"/>
      <c r="FX264" s="18"/>
      <c r="FY264" s="18"/>
      <c r="FZ264" s="18"/>
      <c r="GB264" s="18"/>
      <c r="GD264" s="18"/>
      <c r="GE264" s="18"/>
    </row>
    <row r="265" spans="1:187" hidden="1" x14ac:dyDescent="0.3">
      <c r="A265" s="807"/>
      <c r="B265" s="18"/>
      <c r="I265" s="19"/>
      <c r="J265" s="19"/>
      <c r="K265" s="19"/>
      <c r="L265" s="19"/>
      <c r="M265" s="19"/>
      <c r="N265" s="19"/>
      <c r="O265" s="19"/>
      <c r="P265" s="19"/>
      <c r="Q265" s="19"/>
      <c r="R265" s="19"/>
      <c r="S265" s="19"/>
      <c r="T265" s="19"/>
      <c r="U265" s="19"/>
      <c r="V265" s="19"/>
      <c r="W265" s="19"/>
      <c r="X265" s="19"/>
      <c r="Y265" s="19"/>
      <c r="Z265" s="19"/>
      <c r="AA265" s="19"/>
      <c r="AB265" s="19"/>
      <c r="AC265" s="19"/>
      <c r="AD265" s="19"/>
      <c r="AE265" s="808"/>
      <c r="AF265" s="808"/>
      <c r="AG265" s="808"/>
      <c r="AH265" s="808"/>
      <c r="AI265" s="808"/>
      <c r="AJ265" s="808"/>
      <c r="AK265" s="808"/>
      <c r="AL265" s="808"/>
      <c r="AM265" s="808"/>
      <c r="AN265" s="808"/>
      <c r="AO265" s="808"/>
      <c r="AP265" s="808"/>
      <c r="AQ265" s="12"/>
      <c r="AR265" s="13"/>
      <c r="AS265" s="13"/>
      <c r="AT265" s="12"/>
      <c r="AU265" s="13"/>
      <c r="AV265" s="13"/>
      <c r="AW265" s="12"/>
      <c r="AX265" s="13"/>
      <c r="AY265" s="13"/>
      <c r="AZ265" s="12"/>
      <c r="BA265" s="13"/>
      <c r="BB265" s="13"/>
      <c r="BC265" s="12"/>
      <c r="BD265" s="13"/>
      <c r="BE265" s="13"/>
      <c r="BF265" s="12"/>
      <c r="BG265" s="13"/>
      <c r="BH265" s="13"/>
      <c r="BI265" s="12"/>
      <c r="BJ265" s="13"/>
      <c r="BK265" s="13"/>
      <c r="BL265" s="12"/>
      <c r="BM265" s="13"/>
      <c r="BN265" s="13"/>
      <c r="BO265" s="13"/>
      <c r="BP265" s="13"/>
      <c r="BQ265" s="13"/>
      <c r="BR265" s="13"/>
      <c r="BS265" s="13"/>
      <c r="BT265" s="13"/>
      <c r="BU265" s="13"/>
      <c r="BV265" s="13"/>
      <c r="BW265" s="13"/>
      <c r="BX265" s="12"/>
      <c r="BY265" s="13"/>
      <c r="CA265" s="18"/>
      <c r="CB265" s="18"/>
      <c r="CD265" s="18"/>
      <c r="CE265" s="18"/>
      <c r="CG265" s="18"/>
      <c r="CH265" s="18"/>
      <c r="CI265" s="18"/>
      <c r="CK265" s="18"/>
      <c r="CL265" s="18"/>
      <c r="CN265" s="18"/>
      <c r="CO265" s="18"/>
      <c r="CP265" s="18"/>
      <c r="CR265" s="12"/>
      <c r="CT265" s="18"/>
      <c r="CU265" s="18"/>
      <c r="CV265" s="18"/>
      <c r="CW265" s="18"/>
      <c r="CX265" s="18"/>
      <c r="CY265" s="18"/>
      <c r="CZ265" s="18"/>
      <c r="DA265" s="18"/>
      <c r="DB265" s="18"/>
      <c r="DC265" s="18"/>
      <c r="DD265" s="18"/>
      <c r="DF265" s="18"/>
      <c r="DH265" s="18"/>
      <c r="DI265" s="18"/>
      <c r="DK265" s="12"/>
      <c r="DL265" s="12"/>
      <c r="DN265" s="12"/>
      <c r="DO265" s="12"/>
      <c r="DP265" s="18"/>
      <c r="DQ265" s="12"/>
      <c r="DS265" s="12"/>
      <c r="DU265" s="12"/>
      <c r="DV265" s="12"/>
      <c r="DX265" s="12"/>
      <c r="DY265" s="12"/>
      <c r="DZ265" s="12"/>
      <c r="EB265" s="12"/>
      <c r="ED265" s="810"/>
      <c r="EE265" s="810"/>
      <c r="EG265" s="12"/>
      <c r="EH265" s="18"/>
      <c r="ET265" s="19"/>
      <c r="EU265" s="19"/>
      <c r="EV265" s="19"/>
      <c r="EW265" s="18"/>
      <c r="EX265" s="18"/>
      <c r="EY265" s="18"/>
      <c r="EZ265" s="18"/>
      <c r="FA265" s="18"/>
      <c r="FB265" s="18"/>
      <c r="FC265" s="18"/>
      <c r="FD265" s="18"/>
      <c r="FE265" s="18"/>
      <c r="FF265" s="18"/>
      <c r="FG265" s="18"/>
      <c r="FH265" s="18"/>
      <c r="FI265" s="18"/>
      <c r="FJ265" s="18"/>
      <c r="FK265" s="18"/>
      <c r="FL265" s="18"/>
      <c r="FM265" s="18"/>
      <c r="FO265" s="18"/>
      <c r="FQ265" s="18"/>
      <c r="FS265" s="18"/>
      <c r="FU265" s="18"/>
      <c r="FV265" s="18"/>
      <c r="FW265" s="18"/>
      <c r="FX265" s="18"/>
      <c r="FY265" s="18"/>
      <c r="FZ265" s="18"/>
      <c r="GB265" s="18"/>
      <c r="GC265" s="18"/>
      <c r="GD265" s="18"/>
      <c r="GE265" s="18"/>
    </row>
    <row r="266" spans="1:187" hidden="1" x14ac:dyDescent="0.3">
      <c r="A266" s="807"/>
      <c r="B266" s="18"/>
      <c r="C266" s="18"/>
      <c r="D266" s="18"/>
      <c r="E266" s="18"/>
      <c r="F266" s="18"/>
      <c r="I266" s="19"/>
      <c r="J266" s="19"/>
      <c r="K266" s="19"/>
      <c r="L266" s="19"/>
      <c r="M266" s="19"/>
      <c r="N266" s="19"/>
      <c r="O266" s="19"/>
      <c r="P266" s="19"/>
      <c r="Q266" s="19"/>
      <c r="R266" s="19"/>
      <c r="S266" s="19"/>
      <c r="T266" s="19"/>
      <c r="U266" s="19"/>
      <c r="V266" s="19"/>
      <c r="W266" s="19"/>
      <c r="X266" s="19"/>
      <c r="Y266" s="19"/>
      <c r="Z266" s="19"/>
      <c r="AA266" s="19"/>
      <c r="AB266" s="19"/>
      <c r="AC266" s="19"/>
      <c r="AD266" s="19"/>
      <c r="AE266" s="808"/>
      <c r="AF266" s="808"/>
      <c r="AG266" s="808"/>
      <c r="AH266" s="808"/>
      <c r="AI266" s="808"/>
      <c r="AJ266" s="808"/>
      <c r="AK266" s="808"/>
      <c r="AL266" s="808"/>
      <c r="AM266" s="808"/>
      <c r="AN266" s="808"/>
      <c r="AO266" s="808"/>
      <c r="AP266" s="808"/>
      <c r="AQ266" s="12"/>
      <c r="AR266" s="13"/>
      <c r="AS266" s="13"/>
      <c r="AT266" s="12"/>
      <c r="AU266" s="13"/>
      <c r="AV266" s="13"/>
      <c r="AW266" s="12"/>
      <c r="AX266" s="13"/>
      <c r="AY266" s="13"/>
      <c r="AZ266" s="12"/>
      <c r="BA266" s="13"/>
      <c r="BB266" s="13"/>
      <c r="BC266" s="12"/>
      <c r="BD266" s="13"/>
      <c r="BE266" s="13"/>
      <c r="BF266" s="12"/>
      <c r="BG266" s="13"/>
      <c r="BH266" s="13"/>
      <c r="BI266" s="12"/>
      <c r="BJ266" s="13"/>
      <c r="BK266" s="13"/>
      <c r="BL266" s="12"/>
      <c r="BM266" s="13"/>
      <c r="BN266" s="13"/>
      <c r="BO266" s="13"/>
      <c r="BP266" s="13"/>
      <c r="BQ266" s="13"/>
      <c r="BR266" s="13"/>
      <c r="BS266" s="13"/>
      <c r="BT266" s="13"/>
      <c r="BU266" s="13"/>
      <c r="BV266" s="13"/>
      <c r="BW266" s="13"/>
      <c r="BX266" s="12"/>
      <c r="BY266" s="13"/>
      <c r="CA266" s="18"/>
      <c r="CB266" s="18"/>
      <c r="CC266" s="18"/>
      <c r="CD266" s="18"/>
      <c r="CE266" s="18"/>
      <c r="CF266" s="18"/>
      <c r="CG266" s="18"/>
      <c r="CH266" s="18"/>
      <c r="CI266" s="18"/>
      <c r="CJ266" s="18"/>
      <c r="CK266" s="18"/>
      <c r="CL266" s="18"/>
      <c r="CM266" s="18"/>
      <c r="CN266" s="18"/>
      <c r="CO266" s="18"/>
      <c r="CP266" s="18"/>
      <c r="CQ266" s="18"/>
      <c r="CR266" s="12"/>
      <c r="CS266" s="18"/>
      <c r="CT266" s="18"/>
      <c r="CU266" s="18"/>
      <c r="CV266" s="18"/>
      <c r="CW266" s="18"/>
      <c r="CX266" s="18"/>
      <c r="CY266" s="18"/>
      <c r="CZ266" s="18"/>
      <c r="DA266" s="18"/>
      <c r="DB266" s="18"/>
      <c r="DC266" s="18"/>
      <c r="DD266" s="18"/>
      <c r="DE266" s="18"/>
      <c r="DF266" s="18"/>
      <c r="DG266" s="18"/>
      <c r="DH266" s="18"/>
      <c r="DI266" s="18"/>
      <c r="DJ266" s="18"/>
      <c r="DK266" s="12"/>
      <c r="DL266" s="12"/>
      <c r="DM266" s="18"/>
      <c r="DN266" s="12"/>
      <c r="DO266" s="12"/>
      <c r="DP266" s="18"/>
      <c r="DQ266" s="12"/>
      <c r="DR266" s="18"/>
      <c r="DS266" s="12"/>
      <c r="DT266" s="18"/>
      <c r="DU266" s="12"/>
      <c r="DV266" s="12"/>
      <c r="DW266" s="18"/>
      <c r="DX266" s="12"/>
      <c r="DY266" s="12"/>
      <c r="DZ266" s="12"/>
      <c r="EA266" s="18"/>
      <c r="EB266" s="12"/>
      <c r="EC266" s="18"/>
      <c r="ED266" s="810"/>
      <c r="EE266" s="810"/>
      <c r="EF266" s="18"/>
      <c r="EG266" s="12"/>
      <c r="EH266" s="18"/>
      <c r="EI266" s="18"/>
      <c r="EJ266" s="18"/>
      <c r="EK266" s="18"/>
      <c r="EL266" s="18"/>
      <c r="EM266" s="18"/>
      <c r="EN266" s="18"/>
      <c r="EO266" s="18"/>
      <c r="EP266" s="18"/>
      <c r="EQ266" s="18"/>
      <c r="ES266" s="18"/>
      <c r="ET266" s="19"/>
      <c r="EU266" s="19"/>
      <c r="EV266" s="19"/>
      <c r="EW266" s="18"/>
      <c r="EX266" s="18"/>
      <c r="EY266" s="18"/>
      <c r="EZ266" s="18"/>
      <c r="FA266" s="18"/>
      <c r="FB266" s="18"/>
      <c r="FC266" s="18"/>
      <c r="FD266" s="18"/>
      <c r="FE266" s="18"/>
      <c r="FF266" s="18"/>
      <c r="FG266" s="18"/>
      <c r="FI266" s="18"/>
      <c r="FJ266" s="18"/>
      <c r="FK266" s="18"/>
      <c r="FL266" s="18"/>
      <c r="FM266" s="18"/>
      <c r="FO266" s="18"/>
      <c r="FQ266" s="18"/>
      <c r="FR266" s="18"/>
      <c r="FS266" s="18"/>
      <c r="FU266" s="18"/>
      <c r="FV266" s="18"/>
      <c r="FW266" s="18"/>
      <c r="FX266" s="18"/>
      <c r="FY266" s="18"/>
      <c r="FZ266" s="18"/>
      <c r="GB266" s="18"/>
      <c r="GD266" s="18"/>
      <c r="GE266" s="18"/>
    </row>
    <row r="267" spans="1:187" hidden="1" x14ac:dyDescent="0.3">
      <c r="A267" s="807"/>
      <c r="C267" s="18"/>
      <c r="E267" s="18"/>
      <c r="F267" s="18"/>
      <c r="I267" s="19"/>
      <c r="J267" s="19"/>
      <c r="K267" s="19"/>
      <c r="L267" s="19"/>
      <c r="M267" s="19"/>
      <c r="N267" s="19"/>
      <c r="O267" s="19"/>
      <c r="P267" s="19"/>
      <c r="Q267" s="19"/>
      <c r="R267" s="19"/>
      <c r="S267" s="19"/>
      <c r="T267" s="19"/>
      <c r="U267" s="19"/>
      <c r="V267" s="19"/>
      <c r="W267" s="19"/>
      <c r="X267" s="19"/>
      <c r="Y267" s="19"/>
      <c r="Z267" s="19"/>
      <c r="AA267" s="19"/>
      <c r="AB267" s="19"/>
      <c r="AC267" s="19"/>
      <c r="AD267" s="19"/>
      <c r="AE267" s="808"/>
      <c r="AF267" s="808"/>
      <c r="AG267" s="808"/>
      <c r="AH267" s="808"/>
      <c r="AI267" s="808"/>
      <c r="AJ267" s="808"/>
      <c r="AK267" s="808"/>
      <c r="AL267" s="808"/>
      <c r="AM267" s="808"/>
      <c r="AN267" s="808"/>
      <c r="AO267" s="808"/>
      <c r="AP267" s="808"/>
      <c r="AQ267" s="12"/>
      <c r="AR267" s="13"/>
      <c r="AS267" s="13"/>
      <c r="AT267" s="12"/>
      <c r="AU267" s="13"/>
      <c r="AV267" s="13"/>
      <c r="AW267" s="12"/>
      <c r="AX267" s="13"/>
      <c r="AY267" s="13"/>
      <c r="AZ267" s="12"/>
      <c r="BA267" s="13"/>
      <c r="BB267" s="13"/>
      <c r="BC267" s="12"/>
      <c r="BD267" s="13"/>
      <c r="BE267" s="13"/>
      <c r="BF267" s="12"/>
      <c r="BG267" s="13"/>
      <c r="BH267" s="13"/>
      <c r="BI267" s="12"/>
      <c r="BJ267" s="13"/>
      <c r="BK267" s="13"/>
      <c r="BL267" s="12"/>
      <c r="BM267" s="13"/>
      <c r="BN267" s="13"/>
      <c r="BO267" s="13"/>
      <c r="BP267" s="13"/>
      <c r="BQ267" s="13"/>
      <c r="BR267" s="13"/>
      <c r="BS267" s="13"/>
      <c r="BT267" s="13"/>
      <c r="BU267" s="13"/>
      <c r="BV267" s="13"/>
      <c r="BW267" s="13"/>
      <c r="BX267" s="12"/>
      <c r="BY267" s="13"/>
      <c r="CA267" s="18"/>
      <c r="CB267" s="18"/>
      <c r="CD267" s="18"/>
      <c r="CE267" s="18"/>
      <c r="CG267" s="18"/>
      <c r="CH267" s="18"/>
      <c r="CI267" s="18"/>
      <c r="CJ267" s="18"/>
      <c r="CK267" s="18"/>
      <c r="CL267" s="18"/>
      <c r="CM267" s="18"/>
      <c r="CN267" s="18"/>
      <c r="CO267" s="18"/>
      <c r="CP267" s="18"/>
      <c r="CR267" s="12"/>
      <c r="CS267" s="18"/>
      <c r="CT267" s="18"/>
      <c r="CU267" s="18"/>
      <c r="CV267" s="18"/>
      <c r="CW267" s="18"/>
      <c r="CX267" s="18"/>
      <c r="CY267" s="18"/>
      <c r="CZ267" s="18"/>
      <c r="DA267" s="18"/>
      <c r="DB267" s="18"/>
      <c r="DC267" s="18"/>
      <c r="DD267" s="18"/>
      <c r="DF267" s="18"/>
      <c r="DG267" s="18"/>
      <c r="DH267" s="18"/>
      <c r="DI267" s="18"/>
      <c r="DK267" s="12"/>
      <c r="DL267" s="12"/>
      <c r="DN267" s="12"/>
      <c r="DO267" s="12"/>
      <c r="DQ267" s="12"/>
      <c r="DS267" s="12"/>
      <c r="DU267" s="12"/>
      <c r="DV267" s="12"/>
      <c r="DX267" s="12"/>
      <c r="DY267" s="12"/>
      <c r="DZ267" s="12"/>
      <c r="EB267" s="12"/>
      <c r="ED267" s="810"/>
      <c r="EE267" s="810"/>
      <c r="EG267" s="12"/>
      <c r="ER267" s="18"/>
      <c r="ET267" s="19"/>
      <c r="EU267" s="19"/>
      <c r="EV267" s="19"/>
      <c r="EW267" s="18"/>
      <c r="EX267" s="18"/>
      <c r="EY267" s="18"/>
      <c r="EZ267" s="18"/>
      <c r="FA267" s="18"/>
      <c r="FB267" s="18"/>
      <c r="FC267" s="18"/>
      <c r="FD267" s="18"/>
      <c r="FE267" s="18"/>
      <c r="FF267" s="18"/>
      <c r="FG267" s="18"/>
      <c r="FH267" s="18"/>
      <c r="FI267" s="18"/>
      <c r="FJ267" s="18"/>
      <c r="FK267" s="18"/>
      <c r="FL267" s="18"/>
      <c r="FM267" s="18"/>
      <c r="FO267" s="18"/>
      <c r="FP267" s="18"/>
      <c r="FQ267" s="18"/>
      <c r="FS267" s="18"/>
      <c r="FT267" s="18"/>
      <c r="FU267" s="18"/>
      <c r="FV267" s="18"/>
      <c r="FW267" s="18"/>
      <c r="FX267" s="18"/>
      <c r="FY267" s="18"/>
      <c r="FZ267" s="18"/>
      <c r="GB267" s="18"/>
      <c r="GC267" s="18"/>
      <c r="GD267" s="18"/>
      <c r="GE267" s="18"/>
    </row>
    <row r="268" spans="1:187" hidden="1" x14ac:dyDescent="0.3">
      <c r="A268" s="807"/>
      <c r="B268" s="18"/>
      <c r="I268" s="19"/>
      <c r="J268" s="19"/>
      <c r="K268" s="19"/>
      <c r="L268" s="19"/>
      <c r="M268" s="19"/>
      <c r="N268" s="19"/>
      <c r="O268" s="19"/>
      <c r="P268" s="19"/>
      <c r="Q268" s="19"/>
      <c r="R268" s="19"/>
      <c r="S268" s="19"/>
      <c r="T268" s="19"/>
      <c r="U268" s="19"/>
      <c r="V268" s="19"/>
      <c r="W268" s="19"/>
      <c r="X268" s="19"/>
      <c r="Y268" s="19"/>
      <c r="Z268" s="19"/>
      <c r="AA268" s="19"/>
      <c r="AB268" s="19"/>
      <c r="AC268" s="19"/>
      <c r="AD268" s="19"/>
      <c r="AE268" s="808"/>
      <c r="AF268" s="808"/>
      <c r="AG268" s="808"/>
      <c r="AH268" s="808"/>
      <c r="AI268" s="808"/>
      <c r="AJ268" s="808"/>
      <c r="AK268" s="808"/>
      <c r="AL268" s="808"/>
      <c r="AM268" s="808"/>
      <c r="AN268" s="808"/>
      <c r="AO268" s="808"/>
      <c r="AP268" s="808"/>
      <c r="AQ268" s="12"/>
      <c r="AR268" s="13"/>
      <c r="AS268" s="13"/>
      <c r="AT268" s="12"/>
      <c r="AU268" s="13"/>
      <c r="AV268" s="13"/>
      <c r="AW268" s="12"/>
      <c r="AX268" s="13"/>
      <c r="AY268" s="13"/>
      <c r="AZ268" s="12"/>
      <c r="BA268" s="13"/>
      <c r="BB268" s="13"/>
      <c r="BC268" s="12"/>
      <c r="BD268" s="13"/>
      <c r="BE268" s="13"/>
      <c r="BF268" s="12"/>
      <c r="BG268" s="13"/>
      <c r="BH268" s="13"/>
      <c r="BI268" s="12"/>
      <c r="BJ268" s="13"/>
      <c r="BK268" s="13"/>
      <c r="BL268" s="12"/>
      <c r="BM268" s="13"/>
      <c r="BN268" s="13"/>
      <c r="BO268" s="13"/>
      <c r="BP268" s="13"/>
      <c r="BQ268" s="13"/>
      <c r="BR268" s="13"/>
      <c r="BS268" s="13"/>
      <c r="BT268" s="13"/>
      <c r="BU268" s="13"/>
      <c r="BV268" s="13"/>
      <c r="BW268" s="13"/>
      <c r="BX268" s="12"/>
      <c r="BY268" s="13"/>
      <c r="CA268" s="18"/>
      <c r="CB268" s="18"/>
      <c r="CD268" s="18"/>
      <c r="CE268" s="18"/>
      <c r="CG268" s="18"/>
      <c r="CI268" s="18"/>
      <c r="CK268" s="18"/>
      <c r="CL268" s="18"/>
      <c r="CN268" s="18"/>
      <c r="CO268" s="18"/>
      <c r="CP268" s="18"/>
      <c r="CR268" s="12"/>
      <c r="CT268" s="18"/>
      <c r="CU268" s="18"/>
      <c r="CV268" s="18"/>
      <c r="CW268" s="18"/>
      <c r="CX268" s="18"/>
      <c r="CY268" s="18"/>
      <c r="CZ268" s="18"/>
      <c r="DA268" s="18"/>
      <c r="DB268" s="18"/>
      <c r="DC268" s="18"/>
      <c r="DD268" s="18"/>
      <c r="DF268" s="809"/>
      <c r="DH268" s="18"/>
      <c r="DK268" s="12"/>
      <c r="DL268" s="12"/>
      <c r="DN268" s="12"/>
      <c r="DO268" s="12"/>
      <c r="DQ268" s="12"/>
      <c r="DS268" s="12"/>
      <c r="DU268" s="12"/>
      <c r="DV268" s="12"/>
      <c r="DX268" s="12"/>
      <c r="DY268" s="12"/>
      <c r="DZ268" s="12"/>
      <c r="EB268" s="12"/>
      <c r="ED268" s="809"/>
      <c r="EE268" s="809"/>
      <c r="EF268" s="18"/>
      <c r="EG268" s="12"/>
      <c r="ET268" s="19"/>
      <c r="EU268" s="19"/>
      <c r="EV268" s="19"/>
      <c r="EW268" s="18"/>
      <c r="EX268" s="18"/>
      <c r="EY268" s="18"/>
      <c r="EZ268" s="18"/>
      <c r="FA268" s="18"/>
      <c r="FB268" s="18"/>
      <c r="FC268" s="18"/>
      <c r="FD268" s="18"/>
      <c r="FE268" s="18"/>
      <c r="FF268" s="18"/>
      <c r="FG268" s="18"/>
      <c r="FI268" s="18"/>
      <c r="FJ268" s="18"/>
      <c r="FK268" s="18"/>
      <c r="FL268" s="18"/>
      <c r="FM268" s="18"/>
      <c r="FO268" s="18"/>
      <c r="FQ268" s="18"/>
      <c r="FS268" s="18"/>
      <c r="FU268" s="18"/>
      <c r="FV268" s="18"/>
      <c r="FW268" s="18"/>
      <c r="FX268" s="18"/>
      <c r="FY268" s="18"/>
      <c r="FZ268" s="18"/>
      <c r="GB268" s="18"/>
      <c r="GD268" s="18"/>
      <c r="GE268" s="18"/>
    </row>
    <row r="269" spans="1:187" hidden="1" x14ac:dyDescent="0.3">
      <c r="A269" s="807"/>
      <c r="B269" s="18"/>
      <c r="E269" s="18"/>
      <c r="F269" s="18"/>
      <c r="I269" s="19"/>
      <c r="J269" s="19"/>
      <c r="K269" s="19"/>
      <c r="L269" s="19"/>
      <c r="M269" s="19"/>
      <c r="N269" s="19"/>
      <c r="O269" s="19"/>
      <c r="P269" s="19"/>
      <c r="Q269" s="19"/>
      <c r="R269" s="19"/>
      <c r="S269" s="19"/>
      <c r="T269" s="19"/>
      <c r="U269" s="19"/>
      <c r="V269" s="19"/>
      <c r="W269" s="19"/>
      <c r="X269" s="19"/>
      <c r="Y269" s="19"/>
      <c r="Z269" s="19"/>
      <c r="AA269" s="19"/>
      <c r="AB269" s="19"/>
      <c r="AC269" s="19"/>
      <c r="AD269" s="19"/>
      <c r="AE269" s="808"/>
      <c r="AF269" s="808"/>
      <c r="AG269" s="808"/>
      <c r="AH269" s="808"/>
      <c r="AI269" s="808"/>
      <c r="AJ269" s="808"/>
      <c r="AK269" s="808"/>
      <c r="AL269" s="808"/>
      <c r="AM269" s="808"/>
      <c r="AN269" s="808"/>
      <c r="AO269" s="814"/>
      <c r="AP269" s="814"/>
      <c r="AQ269" s="12"/>
      <c r="AR269" s="13"/>
      <c r="AS269" s="13"/>
      <c r="AT269" s="12"/>
      <c r="AU269" s="13"/>
      <c r="AV269" s="13"/>
      <c r="AW269" s="12"/>
      <c r="AX269" s="13"/>
      <c r="AY269" s="13"/>
      <c r="AZ269" s="12"/>
      <c r="BA269" s="13"/>
      <c r="BB269" s="13"/>
      <c r="BC269" s="12"/>
      <c r="BD269" s="13"/>
      <c r="BE269" s="13"/>
      <c r="BF269" s="12"/>
      <c r="BG269" s="13"/>
      <c r="BH269" s="13"/>
      <c r="BI269" s="12"/>
      <c r="BJ269" s="13"/>
      <c r="BK269" s="13"/>
      <c r="BL269" s="12"/>
      <c r="BM269" s="13"/>
      <c r="BN269" s="13"/>
      <c r="BO269" s="13"/>
      <c r="BP269" s="13"/>
      <c r="BQ269" s="13"/>
      <c r="BR269" s="13"/>
      <c r="BS269" s="13"/>
      <c r="BT269" s="13"/>
      <c r="BU269" s="13"/>
      <c r="BV269" s="13"/>
      <c r="BW269" s="13"/>
      <c r="BX269" s="12"/>
      <c r="BY269" s="13"/>
      <c r="CA269" s="18"/>
      <c r="CB269" s="18"/>
      <c r="CD269" s="18"/>
      <c r="CE269" s="18"/>
      <c r="CG269" s="18"/>
      <c r="CH269" s="18"/>
      <c r="CI269" s="18"/>
      <c r="CK269" s="18"/>
      <c r="CL269" s="18"/>
      <c r="CN269" s="18"/>
      <c r="CO269" s="18"/>
      <c r="CP269" s="18"/>
      <c r="CR269" s="12"/>
      <c r="CT269" s="18"/>
      <c r="CU269" s="18"/>
      <c r="CV269" s="18"/>
      <c r="CW269" s="18"/>
      <c r="CX269" s="18"/>
      <c r="CY269" s="18"/>
      <c r="CZ269" s="18"/>
      <c r="DA269" s="18"/>
      <c r="DB269" s="18"/>
      <c r="DC269" s="18"/>
      <c r="DD269" s="18"/>
      <c r="DF269" s="18"/>
      <c r="DH269" s="18"/>
      <c r="DK269" s="12"/>
      <c r="DL269" s="12"/>
      <c r="DN269" s="12"/>
      <c r="DO269" s="12"/>
      <c r="DQ269" s="12"/>
      <c r="DS269" s="12"/>
      <c r="DU269" s="12"/>
      <c r="DV269" s="12"/>
      <c r="DX269" s="12"/>
      <c r="DY269" s="12"/>
      <c r="DZ269" s="12"/>
      <c r="EB269" s="12"/>
      <c r="ED269" s="810"/>
      <c r="EE269" s="810"/>
      <c r="EG269" s="12"/>
      <c r="ET269" s="19"/>
      <c r="EU269" s="19"/>
      <c r="EV269" s="19"/>
      <c r="EW269" s="18"/>
      <c r="EX269" s="18"/>
      <c r="EY269" s="18"/>
      <c r="EZ269" s="18"/>
      <c r="FA269" s="18"/>
      <c r="FB269" s="18"/>
      <c r="FC269" s="18"/>
      <c r="FD269" s="18"/>
      <c r="FE269" s="18"/>
      <c r="FF269" s="18"/>
      <c r="FG269" s="18"/>
      <c r="FH269" s="18"/>
      <c r="FI269" s="18"/>
      <c r="FJ269" s="18"/>
      <c r="FK269" s="18"/>
      <c r="FL269" s="18"/>
      <c r="FM269" s="18"/>
      <c r="FO269" s="18"/>
      <c r="FQ269" s="18"/>
      <c r="FS269" s="18"/>
      <c r="FU269" s="18"/>
      <c r="FV269" s="18"/>
      <c r="FW269" s="18"/>
      <c r="FX269" s="18"/>
      <c r="FY269" s="18"/>
      <c r="FZ269" s="18"/>
      <c r="GA269" s="18"/>
      <c r="GB269" s="18"/>
      <c r="GC269" s="18"/>
      <c r="GD269" s="18"/>
      <c r="GE269" s="18"/>
    </row>
    <row r="270" spans="1:187" hidden="1" x14ac:dyDescent="0.3">
      <c r="A270" s="807"/>
      <c r="B270" s="18"/>
      <c r="I270" s="19"/>
      <c r="J270" s="19"/>
      <c r="K270" s="19"/>
      <c r="L270" s="19"/>
      <c r="M270" s="19"/>
      <c r="N270" s="19"/>
      <c r="O270" s="19"/>
      <c r="P270" s="19"/>
      <c r="Q270" s="19"/>
      <c r="R270" s="19"/>
      <c r="S270" s="19"/>
      <c r="T270" s="19"/>
      <c r="U270" s="19"/>
      <c r="V270" s="19"/>
      <c r="W270" s="19"/>
      <c r="X270" s="19"/>
      <c r="Y270" s="19"/>
      <c r="Z270" s="19"/>
      <c r="AA270" s="19"/>
      <c r="AB270" s="19"/>
      <c r="AC270" s="19"/>
      <c r="AD270" s="19"/>
      <c r="AE270" s="814"/>
      <c r="AF270" s="814"/>
      <c r="AG270" s="814"/>
      <c r="AH270" s="814"/>
      <c r="AI270" s="814"/>
      <c r="AJ270" s="814"/>
      <c r="AK270" s="814"/>
      <c r="AL270" s="814"/>
      <c r="AM270" s="814"/>
      <c r="AN270" s="814"/>
      <c r="AO270" s="814"/>
      <c r="AP270" s="814"/>
      <c r="AQ270" s="12"/>
      <c r="AR270" s="13"/>
      <c r="AS270" s="13"/>
      <c r="AT270" s="12"/>
      <c r="AU270" s="13"/>
      <c r="AV270" s="13"/>
      <c r="AW270" s="12"/>
      <c r="AX270" s="13"/>
      <c r="AY270" s="13"/>
      <c r="AZ270" s="12"/>
      <c r="BA270" s="13"/>
      <c r="BB270" s="13"/>
      <c r="BC270" s="12"/>
      <c r="BD270" s="13"/>
      <c r="BE270" s="13"/>
      <c r="BF270" s="12"/>
      <c r="BG270" s="13"/>
      <c r="BH270" s="13"/>
      <c r="BI270" s="12"/>
      <c r="BJ270" s="13"/>
      <c r="BK270" s="13"/>
      <c r="BL270" s="12"/>
      <c r="BM270" s="13"/>
      <c r="BN270" s="13"/>
      <c r="BO270" s="13"/>
      <c r="BP270" s="13"/>
      <c r="BQ270" s="13"/>
      <c r="BR270" s="13"/>
      <c r="BS270" s="13"/>
      <c r="BT270" s="13"/>
      <c r="BU270" s="13"/>
      <c r="BV270" s="13"/>
      <c r="BW270" s="13"/>
      <c r="BX270" s="12"/>
      <c r="BY270" s="13"/>
      <c r="CA270" s="18"/>
      <c r="CB270" s="18"/>
      <c r="CD270" s="18"/>
      <c r="CE270" s="18"/>
      <c r="CG270" s="18"/>
      <c r="CI270" s="18"/>
      <c r="CK270" s="18"/>
      <c r="CL270" s="18"/>
      <c r="CN270" s="18"/>
      <c r="CO270" s="18"/>
      <c r="CP270" s="18"/>
      <c r="CR270" s="12"/>
      <c r="CT270" s="18"/>
      <c r="CU270" s="18"/>
      <c r="CV270" s="18"/>
      <c r="CW270" s="18"/>
      <c r="CX270" s="18"/>
      <c r="CY270" s="18"/>
      <c r="CZ270" s="18"/>
      <c r="DA270" s="18"/>
      <c r="DB270" s="18"/>
      <c r="DC270" s="18"/>
      <c r="DD270" s="18"/>
      <c r="DF270" s="18"/>
      <c r="DH270" s="18"/>
      <c r="DK270" s="12"/>
      <c r="DL270" s="12"/>
      <c r="DN270" s="12"/>
      <c r="DO270" s="12"/>
      <c r="DQ270" s="12"/>
      <c r="DS270" s="12"/>
      <c r="DU270" s="12"/>
      <c r="DV270" s="12"/>
      <c r="DX270" s="12"/>
      <c r="DY270" s="12"/>
      <c r="DZ270" s="12"/>
      <c r="EB270" s="12"/>
      <c r="ED270" s="810"/>
      <c r="EE270" s="810"/>
      <c r="EG270" s="12"/>
      <c r="ET270" s="19"/>
      <c r="EU270" s="19"/>
      <c r="EV270" s="19"/>
      <c r="EW270" s="18"/>
      <c r="EX270" s="18"/>
      <c r="EY270" s="18"/>
      <c r="EZ270" s="18"/>
      <c r="FA270" s="18"/>
      <c r="FB270" s="18"/>
      <c r="FC270" s="18"/>
      <c r="FD270" s="18"/>
      <c r="FE270" s="18"/>
      <c r="FF270" s="18"/>
      <c r="FG270" s="18"/>
      <c r="FH270" s="18"/>
      <c r="FI270" s="18"/>
      <c r="FJ270" s="18"/>
      <c r="FK270" s="18"/>
      <c r="FL270" s="18"/>
      <c r="FM270" s="18"/>
      <c r="FO270" s="18"/>
      <c r="FQ270" s="18"/>
      <c r="FS270" s="18"/>
      <c r="FU270" s="18"/>
      <c r="FV270" s="18"/>
      <c r="FW270" s="18"/>
      <c r="FX270" s="18"/>
      <c r="FY270" s="18"/>
      <c r="FZ270" s="18"/>
      <c r="GB270" s="18"/>
      <c r="GC270" s="18"/>
      <c r="GD270" s="18"/>
      <c r="GE270" s="18"/>
    </row>
    <row r="271" spans="1:187" hidden="1" x14ac:dyDescent="0.3">
      <c r="A271" s="807"/>
      <c r="B271" s="18"/>
      <c r="C271" s="18"/>
      <c r="I271" s="19"/>
      <c r="J271" s="19"/>
      <c r="K271" s="19"/>
      <c r="L271" s="19"/>
      <c r="M271" s="19"/>
      <c r="N271" s="19"/>
      <c r="O271" s="19"/>
      <c r="P271" s="19"/>
      <c r="Q271" s="19"/>
      <c r="R271" s="19"/>
      <c r="S271" s="19"/>
      <c r="T271" s="19"/>
      <c r="U271" s="19"/>
      <c r="V271" s="19"/>
      <c r="W271" s="19"/>
      <c r="X271" s="19"/>
      <c r="Y271" s="19"/>
      <c r="Z271" s="19"/>
      <c r="AA271" s="19"/>
      <c r="AB271" s="19"/>
      <c r="AC271" s="19"/>
      <c r="AD271" s="19"/>
      <c r="AE271" s="808"/>
      <c r="AF271" s="808"/>
      <c r="AG271" s="808"/>
      <c r="AH271" s="808"/>
      <c r="AI271" s="808"/>
      <c r="AJ271" s="808"/>
      <c r="AK271" s="808"/>
      <c r="AL271" s="808"/>
      <c r="AM271" s="808"/>
      <c r="AN271" s="808"/>
      <c r="AO271" s="808"/>
      <c r="AP271" s="808"/>
      <c r="AQ271" s="12"/>
      <c r="AR271" s="13"/>
      <c r="AS271" s="13"/>
      <c r="AT271" s="12"/>
      <c r="AU271" s="13"/>
      <c r="AV271" s="13"/>
      <c r="AW271" s="12"/>
      <c r="AX271" s="13"/>
      <c r="AY271" s="13"/>
      <c r="AZ271" s="12"/>
      <c r="BA271" s="13"/>
      <c r="BB271" s="13"/>
      <c r="BC271" s="12"/>
      <c r="BD271" s="13"/>
      <c r="BE271" s="13"/>
      <c r="BF271" s="12"/>
      <c r="BG271" s="13"/>
      <c r="BH271" s="13"/>
      <c r="BI271" s="12"/>
      <c r="BJ271" s="13"/>
      <c r="BK271" s="13"/>
      <c r="BL271" s="12"/>
      <c r="BM271" s="13"/>
      <c r="BN271" s="13"/>
      <c r="BO271" s="13"/>
      <c r="BP271" s="13"/>
      <c r="BQ271" s="13"/>
      <c r="BR271" s="13"/>
      <c r="BS271" s="13"/>
      <c r="BT271" s="13"/>
      <c r="BU271" s="13"/>
      <c r="BV271" s="13"/>
      <c r="BW271" s="13"/>
      <c r="BX271" s="12"/>
      <c r="BY271" s="13"/>
      <c r="CA271" s="18"/>
      <c r="CB271" s="18"/>
      <c r="CD271" s="18"/>
      <c r="CE271" s="18"/>
      <c r="CG271" s="18"/>
      <c r="CH271" s="18"/>
      <c r="CI271" s="18"/>
      <c r="CK271" s="18"/>
      <c r="CL271" s="18"/>
      <c r="CN271" s="18"/>
      <c r="CO271" s="18"/>
      <c r="CP271" s="18"/>
      <c r="CR271" s="12"/>
      <c r="CT271" s="18"/>
      <c r="CU271" s="18"/>
      <c r="CV271" s="18"/>
      <c r="CW271" s="18"/>
      <c r="CX271" s="18"/>
      <c r="CY271" s="18"/>
      <c r="CZ271" s="18"/>
      <c r="DA271" s="18"/>
      <c r="DB271" s="18"/>
      <c r="DC271" s="18"/>
      <c r="DD271" s="18"/>
      <c r="DF271" s="809"/>
      <c r="DH271" s="18"/>
      <c r="DK271" s="12"/>
      <c r="DL271" s="12"/>
      <c r="DN271" s="12"/>
      <c r="DO271" s="12"/>
      <c r="DQ271" s="12"/>
      <c r="DS271" s="12"/>
      <c r="DU271" s="12"/>
      <c r="DV271" s="12"/>
      <c r="DX271" s="12"/>
      <c r="DY271" s="12"/>
      <c r="DZ271" s="12"/>
      <c r="EB271" s="12"/>
      <c r="ED271" s="809"/>
      <c r="EE271" s="809"/>
      <c r="EG271" s="12"/>
      <c r="ET271" s="19"/>
      <c r="EU271" s="19"/>
      <c r="EV271" s="19"/>
      <c r="EW271" s="18"/>
      <c r="EX271" s="18"/>
      <c r="EY271" s="18"/>
      <c r="EZ271" s="18"/>
      <c r="FA271" s="18"/>
      <c r="FB271" s="18"/>
      <c r="FC271" s="18"/>
      <c r="FD271" s="18"/>
      <c r="FE271" s="18"/>
      <c r="FF271" s="18"/>
      <c r="FG271" s="18"/>
      <c r="FH271" s="18"/>
      <c r="FI271" s="18"/>
      <c r="FJ271" s="18"/>
      <c r="FK271" s="18"/>
      <c r="FL271" s="18"/>
      <c r="FM271" s="18"/>
      <c r="FN271" s="18"/>
      <c r="FO271" s="18"/>
      <c r="FQ271" s="18"/>
      <c r="FS271" s="18"/>
      <c r="FU271" s="18"/>
      <c r="FV271" s="18"/>
      <c r="FW271" s="18"/>
      <c r="FX271" s="18"/>
      <c r="FY271" s="18"/>
      <c r="FZ271" s="18"/>
      <c r="GB271" s="18"/>
      <c r="GE271" s="18"/>
    </row>
    <row r="272" spans="1:187" s="26" customFormat="1" hidden="1" x14ac:dyDescent="0.3">
      <c r="A272" s="23"/>
      <c r="B272" s="27"/>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815"/>
      <c r="AF272" s="815"/>
      <c r="AG272" s="815"/>
      <c r="AH272" s="815"/>
      <c r="AI272" s="815"/>
      <c r="AJ272" s="815"/>
      <c r="AK272" s="815"/>
      <c r="AL272" s="815"/>
      <c r="AM272" s="815"/>
      <c r="AN272" s="815"/>
      <c r="AO272" s="815"/>
      <c r="AP272" s="815"/>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37"/>
      <c r="EU272" s="37"/>
      <c r="EV272" s="37"/>
      <c r="EW272" s="27"/>
      <c r="EX272" s="27"/>
      <c r="EY272" s="27"/>
      <c r="EZ272" s="27"/>
      <c r="FA272" s="27"/>
      <c r="FB272" s="27"/>
      <c r="FC272" s="27"/>
      <c r="FD272" s="27"/>
      <c r="FE272" s="27"/>
      <c r="FF272" s="27"/>
      <c r="FG272" s="27"/>
      <c r="FH272" s="27"/>
      <c r="FI272" s="27"/>
      <c r="FJ272" s="27"/>
      <c r="FK272" s="27"/>
      <c r="FL272" s="27"/>
      <c r="FM272" s="27"/>
      <c r="FO272" s="27"/>
      <c r="FQ272" s="27"/>
      <c r="FS272" s="27"/>
      <c r="FU272" s="27"/>
      <c r="FV272" s="27"/>
      <c r="FW272" s="27"/>
      <c r="FX272" s="27"/>
      <c r="FY272" s="27"/>
      <c r="FZ272" s="27"/>
      <c r="GB272" s="27"/>
      <c r="GD272" s="27"/>
      <c r="GE272" s="27"/>
    </row>
    <row r="273" spans="1:187" hidden="1" x14ac:dyDescent="0.3">
      <c r="A273" s="807"/>
      <c r="B273" s="18"/>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2"/>
      <c r="AF273" s="12"/>
      <c r="AG273" s="12"/>
      <c r="AH273" s="12"/>
      <c r="AI273" s="12"/>
      <c r="AJ273" s="12"/>
      <c r="AK273" s="12"/>
      <c r="AL273" s="12"/>
      <c r="AM273" s="12"/>
      <c r="AN273" s="12"/>
      <c r="AO273" s="12"/>
      <c r="AP273" s="12"/>
      <c r="AQ273" s="12"/>
      <c r="AR273" s="13"/>
      <c r="AS273" s="13"/>
      <c r="AT273" s="12"/>
      <c r="AU273" s="13"/>
      <c r="AV273" s="13"/>
      <c r="AW273" s="12"/>
      <c r="AX273" s="13"/>
      <c r="AY273" s="13"/>
      <c r="AZ273" s="12"/>
      <c r="BA273" s="13"/>
      <c r="BB273" s="13"/>
      <c r="BC273" s="12"/>
      <c r="BD273" s="13"/>
      <c r="BE273" s="13"/>
      <c r="BF273" s="12"/>
      <c r="BG273" s="13"/>
      <c r="BH273" s="13"/>
      <c r="BI273" s="12"/>
      <c r="BJ273" s="13"/>
      <c r="BK273" s="13"/>
      <c r="BL273" s="12"/>
      <c r="BM273" s="13"/>
      <c r="BN273" s="13"/>
      <c r="BO273" s="13"/>
      <c r="BP273" s="13"/>
      <c r="BQ273" s="13"/>
      <c r="BR273" s="13"/>
      <c r="BS273" s="13"/>
      <c r="BT273" s="13"/>
      <c r="BU273" s="13"/>
      <c r="BV273" s="13"/>
      <c r="BW273" s="13"/>
      <c r="BX273" s="12"/>
      <c r="BY273" s="13"/>
      <c r="CA273" s="18"/>
      <c r="CB273" s="18"/>
      <c r="CD273" s="18"/>
      <c r="CE273" s="18"/>
      <c r="CG273" s="18"/>
      <c r="CI273" s="18"/>
      <c r="CK273" s="12"/>
      <c r="CL273" s="12"/>
      <c r="CN273" s="18"/>
      <c r="CO273" s="18"/>
      <c r="CP273" s="18"/>
      <c r="CR273" s="12"/>
      <c r="CT273" s="18"/>
      <c r="CU273" s="18"/>
      <c r="CV273" s="18"/>
      <c r="CW273" s="18"/>
      <c r="CX273" s="18"/>
      <c r="CY273" s="18"/>
      <c r="CZ273" s="18"/>
      <c r="DA273" s="18"/>
      <c r="DB273" s="18"/>
      <c r="DC273" s="18"/>
      <c r="DD273" s="18"/>
      <c r="DF273" s="18"/>
      <c r="DG273" s="18"/>
      <c r="DH273" s="18"/>
      <c r="DK273" s="12"/>
      <c r="DL273" s="12"/>
      <c r="DN273" s="12"/>
      <c r="DO273" s="12"/>
      <c r="DQ273" s="12"/>
      <c r="DS273" s="12"/>
      <c r="DU273" s="12"/>
      <c r="DV273" s="12"/>
      <c r="DX273" s="12"/>
      <c r="DY273" s="12"/>
      <c r="DZ273" s="12"/>
      <c r="EB273" s="12"/>
      <c r="EC273" s="18"/>
      <c r="ED273" s="810"/>
      <c r="EE273" s="810"/>
      <c r="EG273" s="12"/>
      <c r="EK273" s="18"/>
      <c r="EL273" s="18"/>
      <c r="EW273" s="18"/>
      <c r="EX273" s="18"/>
      <c r="EY273" s="18"/>
      <c r="EZ273" s="18"/>
      <c r="FA273" s="18"/>
      <c r="FB273" s="18"/>
      <c r="FC273" s="18"/>
      <c r="FD273" s="18"/>
      <c r="FE273" s="18"/>
      <c r="FF273" s="18"/>
      <c r="FG273" s="18"/>
      <c r="FH273" s="18"/>
      <c r="FI273" s="18"/>
      <c r="FJ273" s="18"/>
      <c r="FK273" s="18"/>
      <c r="FL273" s="18"/>
      <c r="FM273" s="18"/>
      <c r="FO273" s="18"/>
      <c r="FQ273" s="18"/>
      <c r="FS273" s="18"/>
      <c r="FU273" s="18"/>
      <c r="FV273" s="18"/>
      <c r="FW273" s="18"/>
      <c r="FX273" s="18"/>
      <c r="FY273" s="18"/>
      <c r="FZ273" s="18"/>
      <c r="GB273" s="18"/>
      <c r="GD273" s="18"/>
      <c r="GE273" s="18"/>
    </row>
    <row r="274" spans="1:187" hidden="1" x14ac:dyDescent="0.3">
      <c r="A274" s="807"/>
      <c r="B274" s="18"/>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2"/>
      <c r="AF274" s="12"/>
      <c r="AG274" s="12"/>
      <c r="AH274" s="12"/>
      <c r="AI274" s="12"/>
      <c r="AJ274" s="12"/>
      <c r="AK274" s="12"/>
      <c r="AL274" s="12"/>
      <c r="AM274" s="12"/>
      <c r="AN274" s="12"/>
      <c r="AO274" s="12"/>
      <c r="AP274" s="12"/>
      <c r="AQ274" s="12"/>
      <c r="AR274" s="13"/>
      <c r="AS274" s="13"/>
      <c r="AT274" s="12"/>
      <c r="AU274" s="13"/>
      <c r="AV274" s="13"/>
      <c r="AW274" s="12"/>
      <c r="AX274" s="13"/>
      <c r="AY274" s="13"/>
      <c r="AZ274" s="12"/>
      <c r="BA274" s="13"/>
      <c r="BB274" s="13"/>
      <c r="BC274" s="12"/>
      <c r="BD274" s="13"/>
      <c r="BE274" s="13"/>
      <c r="BF274" s="12"/>
      <c r="BG274" s="13"/>
      <c r="BH274" s="13"/>
      <c r="BI274" s="12"/>
      <c r="BJ274" s="13"/>
      <c r="BK274" s="13"/>
      <c r="BL274" s="12"/>
      <c r="BM274" s="13"/>
      <c r="BN274" s="13"/>
      <c r="BO274" s="13"/>
      <c r="BP274" s="13"/>
      <c r="BQ274" s="13"/>
      <c r="BR274" s="13"/>
      <c r="BS274" s="13"/>
      <c r="BT274" s="13"/>
      <c r="BU274" s="13"/>
      <c r="BV274" s="13"/>
      <c r="BW274" s="13"/>
      <c r="BX274" s="12"/>
      <c r="BY274" s="13"/>
      <c r="CA274" s="18"/>
      <c r="CB274" s="18"/>
      <c r="CD274" s="18"/>
      <c r="CE274" s="18"/>
      <c r="CG274" s="18"/>
      <c r="CI274" s="18"/>
      <c r="CK274" s="12"/>
      <c r="CL274" s="12"/>
      <c r="CN274" s="18"/>
      <c r="CO274" s="18"/>
      <c r="CP274" s="18"/>
      <c r="CR274" s="12"/>
      <c r="CT274" s="18"/>
      <c r="CU274" s="18"/>
      <c r="CV274" s="18"/>
      <c r="CW274" s="18"/>
      <c r="CX274" s="18"/>
      <c r="CY274" s="18"/>
      <c r="CZ274" s="18"/>
      <c r="DA274" s="18"/>
      <c r="DB274" s="18"/>
      <c r="DC274" s="18"/>
      <c r="DD274" s="18"/>
      <c r="DF274" s="18"/>
      <c r="DG274" s="18"/>
      <c r="DH274" s="18"/>
      <c r="DK274" s="12"/>
      <c r="DL274" s="12"/>
      <c r="DN274" s="12"/>
      <c r="DO274" s="12"/>
      <c r="DQ274" s="12"/>
      <c r="DS274" s="12"/>
      <c r="DU274" s="12"/>
      <c r="DV274" s="12"/>
      <c r="DX274" s="12"/>
      <c r="DY274" s="12"/>
      <c r="DZ274" s="12"/>
      <c r="EB274" s="12"/>
      <c r="EC274" s="18"/>
      <c r="ED274" s="810"/>
      <c r="EE274" s="810"/>
      <c r="EG274" s="12"/>
      <c r="EK274" s="18"/>
      <c r="EL274" s="18"/>
      <c r="EW274" s="18"/>
      <c r="EX274" s="18"/>
      <c r="EY274" s="18"/>
      <c r="EZ274" s="18"/>
      <c r="FA274" s="18"/>
      <c r="FB274" s="18"/>
      <c r="FC274" s="18"/>
      <c r="FD274" s="18"/>
      <c r="FE274" s="18"/>
      <c r="FF274" s="18"/>
      <c r="FG274" s="18"/>
      <c r="FH274" s="18"/>
      <c r="FI274" s="18"/>
      <c r="FJ274" s="18"/>
      <c r="FK274" s="18"/>
      <c r="FL274" s="18"/>
      <c r="FM274" s="18"/>
      <c r="FO274" s="18"/>
      <c r="FQ274" s="18"/>
      <c r="FS274" s="18"/>
      <c r="FU274" s="18"/>
      <c r="FV274" s="18"/>
      <c r="FW274" s="18"/>
      <c r="FX274" s="18"/>
      <c r="FY274" s="18"/>
      <c r="FZ274" s="18"/>
      <c r="GB274" s="18"/>
      <c r="GD274" s="18"/>
      <c r="GE274" s="18"/>
    </row>
    <row r="275" spans="1:187" hidden="1" x14ac:dyDescent="0.3">
      <c r="A275" s="807"/>
      <c r="B275" s="18"/>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2"/>
      <c r="AF275" s="12"/>
      <c r="AG275" s="12"/>
      <c r="AH275" s="12"/>
      <c r="AI275" s="12"/>
      <c r="AJ275" s="12"/>
      <c r="AK275" s="12"/>
      <c r="AL275" s="12"/>
      <c r="AM275" s="12"/>
      <c r="AN275" s="12"/>
      <c r="AO275" s="12"/>
      <c r="AP275" s="12"/>
      <c r="AQ275" s="12"/>
      <c r="AR275" s="13"/>
      <c r="AS275" s="13"/>
      <c r="AT275" s="12"/>
      <c r="AU275" s="13"/>
      <c r="AV275" s="13"/>
      <c r="AW275" s="12"/>
      <c r="AX275" s="13"/>
      <c r="AY275" s="13"/>
      <c r="AZ275" s="12"/>
      <c r="BA275" s="13"/>
      <c r="BB275" s="13"/>
      <c r="BC275" s="12"/>
      <c r="BD275" s="13"/>
      <c r="BE275" s="13"/>
      <c r="BF275" s="12"/>
      <c r="BG275" s="13"/>
      <c r="BH275" s="13"/>
      <c r="BI275" s="12"/>
      <c r="BJ275" s="13"/>
      <c r="BK275" s="13"/>
      <c r="BL275" s="12"/>
      <c r="BM275" s="13"/>
      <c r="BN275" s="13"/>
      <c r="BO275" s="13"/>
      <c r="BP275" s="13"/>
      <c r="BQ275" s="13"/>
      <c r="BR275" s="13"/>
      <c r="BS275" s="13"/>
      <c r="BT275" s="13"/>
      <c r="BU275" s="13"/>
      <c r="BV275" s="13"/>
      <c r="BW275" s="13"/>
      <c r="BX275" s="12"/>
      <c r="BY275" s="13"/>
      <c r="CA275" s="18"/>
      <c r="CB275" s="18"/>
      <c r="CD275" s="18"/>
      <c r="CE275" s="18"/>
      <c r="CG275" s="18"/>
      <c r="CI275" s="18"/>
      <c r="CK275" s="12"/>
      <c r="CL275" s="12"/>
      <c r="CN275" s="18"/>
      <c r="CO275" s="18"/>
      <c r="CP275" s="18"/>
      <c r="CR275" s="12"/>
      <c r="CT275" s="18"/>
      <c r="CU275" s="18"/>
      <c r="CV275" s="18"/>
      <c r="CW275" s="18"/>
      <c r="CX275" s="18"/>
      <c r="CY275" s="18"/>
      <c r="CZ275" s="18"/>
      <c r="DA275" s="18"/>
      <c r="DB275" s="18"/>
      <c r="DC275" s="18"/>
      <c r="DD275" s="18"/>
      <c r="DF275" s="18"/>
      <c r="DG275" s="18"/>
      <c r="DH275" s="18"/>
      <c r="DK275" s="12"/>
      <c r="DL275" s="12"/>
      <c r="DN275" s="12"/>
      <c r="DO275" s="12"/>
      <c r="DQ275" s="12"/>
      <c r="DS275" s="12"/>
      <c r="DU275" s="12"/>
      <c r="DV275" s="12"/>
      <c r="DX275" s="12"/>
      <c r="DY275" s="12"/>
      <c r="DZ275" s="12"/>
      <c r="EB275" s="12"/>
      <c r="EC275" s="18"/>
      <c r="ED275" s="810"/>
      <c r="EE275" s="810"/>
      <c r="EG275" s="12"/>
      <c r="EK275" s="18"/>
      <c r="EL275" s="18"/>
      <c r="EW275" s="18"/>
      <c r="EX275" s="18"/>
      <c r="EY275" s="18"/>
      <c r="EZ275" s="18"/>
      <c r="FA275" s="18"/>
      <c r="FB275" s="18"/>
      <c r="FC275" s="18"/>
      <c r="FD275" s="18"/>
      <c r="FE275" s="18"/>
      <c r="FF275" s="18"/>
      <c r="FG275" s="18"/>
      <c r="FH275" s="18"/>
      <c r="FI275" s="18"/>
      <c r="FJ275" s="18"/>
      <c r="FK275" s="18"/>
      <c r="FL275" s="18"/>
      <c r="FM275" s="18"/>
      <c r="FO275" s="18"/>
      <c r="FQ275" s="18"/>
      <c r="FS275" s="18"/>
      <c r="FU275" s="18"/>
      <c r="FV275" s="18"/>
      <c r="FW275" s="18"/>
      <c r="FX275" s="18"/>
      <c r="FY275" s="18"/>
      <c r="FZ275" s="18"/>
      <c r="GB275" s="18"/>
      <c r="GD275" s="18"/>
      <c r="GE275" s="18"/>
    </row>
    <row r="276" spans="1:187" hidden="1" x14ac:dyDescent="0.3">
      <c r="A276" s="807"/>
      <c r="B276" s="18"/>
      <c r="C276" s="18"/>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2"/>
      <c r="AF276" s="12"/>
      <c r="AG276" s="12"/>
      <c r="AH276" s="12"/>
      <c r="AI276" s="12"/>
      <c r="AJ276" s="12"/>
      <c r="AK276" s="12"/>
      <c r="AL276" s="12"/>
      <c r="AM276" s="12"/>
      <c r="AN276" s="12"/>
      <c r="AO276" s="12"/>
      <c r="AP276" s="12"/>
      <c r="AQ276" s="12"/>
      <c r="AR276" s="13"/>
      <c r="AS276" s="13"/>
      <c r="AT276" s="12"/>
      <c r="AU276" s="13"/>
      <c r="AV276" s="13"/>
      <c r="AW276" s="12"/>
      <c r="AX276" s="13"/>
      <c r="AY276" s="13"/>
      <c r="AZ276" s="12"/>
      <c r="BA276" s="13"/>
      <c r="BB276" s="13"/>
      <c r="BC276" s="12"/>
      <c r="BD276" s="13"/>
      <c r="BE276" s="13"/>
      <c r="BF276" s="12"/>
      <c r="BG276" s="13"/>
      <c r="BH276" s="13"/>
      <c r="BI276" s="12"/>
      <c r="BJ276" s="13"/>
      <c r="BK276" s="13"/>
      <c r="BL276" s="12"/>
      <c r="BM276" s="13"/>
      <c r="BN276" s="13"/>
      <c r="BO276" s="13"/>
      <c r="BP276" s="13"/>
      <c r="BQ276" s="13"/>
      <c r="BR276" s="13"/>
      <c r="BS276" s="13"/>
      <c r="BT276" s="13"/>
      <c r="BU276" s="13"/>
      <c r="BV276" s="13"/>
      <c r="BW276" s="13"/>
      <c r="BX276" s="12"/>
      <c r="BY276" s="13"/>
      <c r="CA276" s="18"/>
      <c r="CD276" s="18"/>
      <c r="CE276" s="18"/>
      <c r="CG276" s="18"/>
      <c r="CH276" s="18"/>
      <c r="CI276" s="18"/>
      <c r="CJ276" s="18"/>
      <c r="CK276" s="18"/>
      <c r="CL276" s="18"/>
      <c r="CN276" s="18"/>
      <c r="CO276" s="18"/>
      <c r="CP276" s="18"/>
      <c r="CR276" s="12"/>
      <c r="CT276" s="18"/>
      <c r="CU276" s="18"/>
      <c r="CV276" s="18"/>
      <c r="CW276" s="18"/>
      <c r="CX276" s="18"/>
      <c r="CY276" s="18"/>
      <c r="CZ276" s="18"/>
      <c r="DA276" s="18"/>
      <c r="DB276" s="18"/>
      <c r="DC276" s="18"/>
      <c r="DD276" s="18"/>
      <c r="DF276" s="18"/>
      <c r="DG276" s="18"/>
      <c r="DH276" s="18"/>
      <c r="DJ276" s="18"/>
      <c r="DK276" s="12"/>
      <c r="DL276" s="12"/>
      <c r="DM276" s="18"/>
      <c r="DN276" s="12"/>
      <c r="DO276" s="12"/>
      <c r="DQ276" s="12"/>
      <c r="DS276" s="12"/>
      <c r="DT276" s="18"/>
      <c r="DU276" s="12"/>
      <c r="DV276" s="12"/>
      <c r="DX276" s="12"/>
      <c r="DY276" s="12"/>
      <c r="DZ276" s="12"/>
      <c r="EB276" s="12"/>
      <c r="EC276" s="18"/>
      <c r="ED276" s="21"/>
      <c r="EE276" s="21"/>
      <c r="EG276" s="12"/>
      <c r="ES276" s="18"/>
      <c r="EW276" s="18"/>
      <c r="EX276" s="18"/>
      <c r="EY276" s="18"/>
      <c r="EZ276" s="18"/>
      <c r="FA276" s="18"/>
      <c r="FB276" s="18"/>
      <c r="FC276" s="18"/>
      <c r="FD276" s="18"/>
      <c r="FE276" s="18"/>
      <c r="FF276" s="18"/>
      <c r="FG276" s="18"/>
      <c r="FH276" s="18"/>
      <c r="FI276" s="18"/>
      <c r="FJ276" s="18"/>
      <c r="FK276" s="18"/>
      <c r="FL276" s="18"/>
      <c r="FM276" s="18"/>
      <c r="FO276" s="18"/>
      <c r="FQ276" s="18"/>
      <c r="FR276" s="18"/>
      <c r="FS276" s="18"/>
      <c r="FU276" s="18"/>
      <c r="FV276" s="18"/>
      <c r="FW276" s="18"/>
      <c r="FX276" s="18"/>
      <c r="FY276" s="18"/>
      <c r="FZ276" s="18"/>
      <c r="GB276" s="18"/>
      <c r="GE276" s="18"/>
    </row>
    <row r="277" spans="1:187" s="25" customFormat="1" ht="90" hidden="1" customHeight="1" x14ac:dyDescent="0.3">
      <c r="A277" s="22"/>
      <c r="B277" s="23"/>
      <c r="C277" s="23"/>
      <c r="D277" s="23"/>
      <c r="E277" s="23"/>
      <c r="F277" s="23"/>
      <c r="G277" s="24"/>
      <c r="H277" s="2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7"/>
      <c r="AF277" s="17"/>
      <c r="AG277" s="17"/>
      <c r="AH277" s="17"/>
      <c r="AI277" s="17"/>
      <c r="AJ277" s="17"/>
      <c r="AK277" s="17"/>
      <c r="AL277" s="17"/>
      <c r="AM277" s="17"/>
      <c r="AN277" s="17"/>
      <c r="AO277" s="17"/>
      <c r="AP277" s="17"/>
      <c r="AQ277" s="15"/>
      <c r="AR277" s="16"/>
      <c r="AS277" s="16"/>
      <c r="AT277" s="15"/>
      <c r="AU277" s="16"/>
      <c r="AV277" s="16"/>
      <c r="AW277" s="15"/>
      <c r="AX277" s="16"/>
      <c r="AY277" s="16"/>
      <c r="AZ277" s="15"/>
      <c r="BA277" s="16"/>
      <c r="BB277" s="16"/>
      <c r="BC277" s="15"/>
      <c r="BD277" s="16"/>
      <c r="BE277" s="16"/>
      <c r="BF277" s="15"/>
      <c r="BG277" s="16"/>
      <c r="BH277" s="16"/>
      <c r="BI277" s="15"/>
      <c r="BJ277" s="16"/>
      <c r="BK277" s="16"/>
      <c r="BL277" s="15"/>
      <c r="BM277" s="16"/>
      <c r="BN277" s="16"/>
      <c r="BO277" s="16"/>
      <c r="BP277" s="16"/>
      <c r="BQ277" s="16"/>
      <c r="BR277" s="16"/>
      <c r="BS277" s="16"/>
      <c r="BT277" s="16"/>
      <c r="BU277" s="16"/>
      <c r="BV277" s="16"/>
      <c r="BW277" s="16"/>
      <c r="BX277" s="15"/>
      <c r="BY277" s="16"/>
      <c r="BZ277" s="16"/>
      <c r="CA277" s="15"/>
      <c r="CB277" s="15"/>
      <c r="CC277" s="22"/>
      <c r="CD277" s="16"/>
      <c r="CE277" s="16"/>
      <c r="CF277" s="22"/>
      <c r="CG277" s="16"/>
      <c r="CH277" s="22"/>
      <c r="CI277" s="16"/>
      <c r="CJ277" s="22"/>
      <c r="CK277" s="16"/>
      <c r="CL277" s="16"/>
      <c r="CM277" s="22"/>
      <c r="CN277" s="16"/>
      <c r="CO277" s="16"/>
      <c r="CP277" s="16"/>
      <c r="CQ277" s="22"/>
      <c r="CR277" s="16"/>
      <c r="CS277" s="22"/>
      <c r="CT277" s="16"/>
      <c r="CU277" s="16"/>
      <c r="CV277" s="16"/>
      <c r="CW277" s="16"/>
      <c r="CX277" s="16"/>
      <c r="CY277" s="16"/>
      <c r="CZ277" s="16"/>
      <c r="DA277" s="16"/>
      <c r="DB277" s="16"/>
      <c r="DC277" s="16"/>
      <c r="DD277" s="16"/>
      <c r="DE277" s="22"/>
      <c r="DF277" s="16"/>
      <c r="DG277" s="22"/>
      <c r="DH277" s="16"/>
      <c r="DI277" s="22"/>
      <c r="DJ277" s="22"/>
      <c r="DK277" s="16"/>
      <c r="DL277" s="16"/>
      <c r="DM277" s="22"/>
      <c r="DN277" s="16"/>
      <c r="DO277" s="16"/>
      <c r="DP277" s="22"/>
      <c r="DQ277" s="16"/>
      <c r="DR277" s="22"/>
      <c r="DS277" s="16"/>
      <c r="DT277" s="22"/>
      <c r="DU277" s="16"/>
      <c r="DV277" s="16"/>
      <c r="DW277" s="22"/>
      <c r="DX277" s="16"/>
      <c r="DY277" s="16"/>
      <c r="DZ277" s="16"/>
      <c r="EA277" s="22"/>
      <c r="EB277" s="16"/>
      <c r="EC277" s="22"/>
      <c r="ED277" s="16"/>
      <c r="EE277" s="16"/>
      <c r="EF277" s="22"/>
      <c r="EG277" s="16"/>
      <c r="EH277" s="22"/>
      <c r="EI277" s="22"/>
      <c r="EJ277" s="22"/>
      <c r="EK277" s="22"/>
      <c r="EL277" s="22"/>
      <c r="EM277" s="22"/>
      <c r="EN277" s="22"/>
      <c r="EO277" s="22"/>
      <c r="EP277" s="22"/>
      <c r="EQ277" s="22"/>
      <c r="ER277" s="22"/>
      <c r="ES277" s="22"/>
      <c r="ET277" s="14"/>
      <c r="EU277" s="14"/>
      <c r="EV277" s="14"/>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row>
    <row r="278" spans="1:187" hidden="1" x14ac:dyDescent="0.3">
      <c r="A278" s="807"/>
      <c r="B278" s="18"/>
      <c r="C278" s="18"/>
      <c r="I278" s="19"/>
      <c r="J278" s="19"/>
      <c r="K278" s="19"/>
      <c r="L278" s="19"/>
      <c r="M278" s="19"/>
      <c r="N278" s="19"/>
      <c r="O278" s="19"/>
      <c r="P278" s="19"/>
      <c r="Q278" s="19"/>
      <c r="R278" s="19"/>
      <c r="S278" s="19"/>
      <c r="T278" s="19"/>
      <c r="U278" s="19"/>
      <c r="V278" s="19"/>
      <c r="W278" s="19"/>
      <c r="X278" s="19"/>
      <c r="Y278" s="19"/>
      <c r="Z278" s="19"/>
      <c r="AA278" s="19"/>
      <c r="AB278" s="19"/>
      <c r="AC278" s="19"/>
      <c r="AD278" s="19"/>
      <c r="AE278" s="808"/>
      <c r="AF278" s="808"/>
      <c r="AG278" s="808"/>
      <c r="AH278" s="808"/>
      <c r="AI278" s="808"/>
      <c r="AJ278" s="808"/>
      <c r="AK278" s="808"/>
      <c r="AL278" s="808"/>
      <c r="AM278" s="808"/>
      <c r="AN278" s="808"/>
      <c r="AO278" s="808"/>
      <c r="AP278" s="808"/>
      <c r="AQ278" s="12"/>
      <c r="AR278" s="13"/>
      <c r="AS278" s="13"/>
      <c r="AT278" s="12"/>
      <c r="AU278" s="13"/>
      <c r="AV278" s="13"/>
      <c r="AW278" s="12"/>
      <c r="AX278" s="13"/>
      <c r="AY278" s="13"/>
      <c r="AZ278" s="12"/>
      <c r="BA278" s="13"/>
      <c r="BB278" s="13"/>
      <c r="BC278" s="12"/>
      <c r="BD278" s="13"/>
      <c r="BE278" s="13"/>
      <c r="BF278" s="12"/>
      <c r="BG278" s="13"/>
      <c r="BH278" s="13"/>
      <c r="BI278" s="12"/>
      <c r="BJ278" s="13"/>
      <c r="BK278" s="13"/>
      <c r="BL278" s="12"/>
      <c r="BM278" s="13"/>
      <c r="BN278" s="13"/>
      <c r="BO278" s="13"/>
      <c r="BP278" s="13"/>
      <c r="BQ278" s="13"/>
      <c r="BR278" s="13"/>
      <c r="BS278" s="13"/>
      <c r="BT278" s="13"/>
      <c r="BU278" s="13"/>
      <c r="BV278" s="13"/>
      <c r="BW278" s="13"/>
      <c r="BX278" s="12"/>
      <c r="BY278" s="13"/>
      <c r="CA278" s="18"/>
      <c r="CB278" s="18"/>
      <c r="CC278" s="18"/>
      <c r="CD278" s="18"/>
      <c r="CE278" s="18"/>
      <c r="CG278" s="18"/>
      <c r="CH278" s="18"/>
      <c r="CI278" s="18"/>
      <c r="CJ278" s="18"/>
      <c r="CK278" s="18"/>
      <c r="CL278" s="18"/>
      <c r="CN278" s="18"/>
      <c r="CO278" s="18"/>
      <c r="CP278" s="18"/>
      <c r="CR278" s="12"/>
      <c r="CT278" s="18"/>
      <c r="CU278" s="18"/>
      <c r="CV278" s="18"/>
      <c r="CW278" s="18"/>
      <c r="CX278" s="18"/>
      <c r="CY278" s="18"/>
      <c r="CZ278" s="18"/>
      <c r="DA278" s="18"/>
      <c r="DB278" s="18"/>
      <c r="DC278" s="18"/>
      <c r="DD278" s="18"/>
      <c r="DF278" s="18"/>
      <c r="DG278" s="18"/>
      <c r="DH278" s="18"/>
      <c r="DK278" s="12"/>
      <c r="DL278" s="12"/>
      <c r="DN278" s="12"/>
      <c r="DO278" s="12"/>
      <c r="DQ278" s="12"/>
      <c r="DS278" s="12"/>
      <c r="DU278" s="12"/>
      <c r="DV278" s="12"/>
      <c r="DX278" s="12"/>
      <c r="DY278" s="12"/>
      <c r="DZ278" s="12"/>
      <c r="EB278" s="12"/>
      <c r="ED278" s="810"/>
      <c r="EE278" s="810"/>
      <c r="EF278" s="18"/>
      <c r="EG278" s="12"/>
      <c r="ET278" s="19"/>
      <c r="EU278" s="19"/>
      <c r="EV278" s="19"/>
      <c r="EW278" s="18"/>
      <c r="EX278" s="18"/>
      <c r="EY278" s="18"/>
      <c r="EZ278" s="18"/>
      <c r="FA278" s="18"/>
      <c r="FB278" s="18"/>
      <c r="FC278" s="18"/>
      <c r="FD278" s="18"/>
      <c r="FE278" s="18"/>
      <c r="FF278" s="18"/>
      <c r="FG278" s="18"/>
      <c r="FH278" s="18"/>
      <c r="FI278" s="18"/>
      <c r="FJ278" s="18"/>
      <c r="FK278" s="18"/>
      <c r="FL278" s="18"/>
      <c r="FM278" s="18"/>
      <c r="FO278" s="18"/>
      <c r="FQ278" s="18"/>
      <c r="FS278" s="18"/>
      <c r="FU278" s="18"/>
      <c r="FV278" s="18"/>
      <c r="FW278" s="18"/>
      <c r="FX278" s="18"/>
      <c r="FY278" s="18"/>
      <c r="FZ278" s="18"/>
      <c r="GA278" s="18"/>
      <c r="GB278" s="18"/>
      <c r="GE278" s="18"/>
    </row>
    <row r="279" spans="1:187" hidden="1" x14ac:dyDescent="0.3">
      <c r="A279" s="807"/>
      <c r="B279" s="18"/>
      <c r="I279" s="19"/>
      <c r="J279" s="19"/>
      <c r="K279" s="19"/>
      <c r="L279" s="19"/>
      <c r="M279" s="19"/>
      <c r="N279" s="19"/>
      <c r="O279" s="19"/>
      <c r="P279" s="19"/>
      <c r="Q279" s="19"/>
      <c r="R279" s="19"/>
      <c r="S279" s="19"/>
      <c r="T279" s="19"/>
      <c r="U279" s="19"/>
      <c r="V279" s="19"/>
      <c r="W279" s="19"/>
      <c r="X279" s="19"/>
      <c r="Y279" s="19"/>
      <c r="Z279" s="19"/>
      <c r="AA279" s="19"/>
      <c r="AB279" s="19"/>
      <c r="AC279" s="19"/>
      <c r="AD279" s="19"/>
      <c r="AE279" s="808"/>
      <c r="AF279" s="808"/>
      <c r="AG279" s="808"/>
      <c r="AH279" s="808"/>
      <c r="AI279" s="808"/>
      <c r="AJ279" s="808"/>
      <c r="AK279" s="808"/>
      <c r="AL279" s="808"/>
      <c r="AM279" s="808"/>
      <c r="AN279" s="808"/>
      <c r="AO279" s="808"/>
      <c r="AP279" s="808"/>
      <c r="AQ279" s="12"/>
      <c r="AR279" s="13"/>
      <c r="AS279" s="13"/>
      <c r="AT279" s="12"/>
      <c r="AU279" s="13"/>
      <c r="AV279" s="13"/>
      <c r="AW279" s="12"/>
      <c r="AX279" s="13"/>
      <c r="AY279" s="13"/>
      <c r="AZ279" s="12"/>
      <c r="BA279" s="13"/>
      <c r="BB279" s="13"/>
      <c r="BC279" s="12"/>
      <c r="BD279" s="13"/>
      <c r="BE279" s="13"/>
      <c r="BF279" s="12"/>
      <c r="BG279" s="13"/>
      <c r="BH279" s="13"/>
      <c r="BI279" s="12"/>
      <c r="BJ279" s="13"/>
      <c r="BK279" s="13"/>
      <c r="BL279" s="12"/>
      <c r="BM279" s="13"/>
      <c r="BN279" s="13"/>
      <c r="BO279" s="13"/>
      <c r="BP279" s="13"/>
      <c r="BQ279" s="13"/>
      <c r="BR279" s="13"/>
      <c r="BS279" s="13"/>
      <c r="BT279" s="13"/>
      <c r="BU279" s="13"/>
      <c r="BV279" s="13"/>
      <c r="BW279" s="13"/>
      <c r="BX279" s="12"/>
      <c r="BY279" s="13"/>
      <c r="CA279" s="18"/>
      <c r="CB279" s="18"/>
      <c r="CC279" s="18"/>
      <c r="CD279" s="18"/>
      <c r="CE279" s="18"/>
      <c r="CG279" s="18"/>
      <c r="CH279" s="18"/>
      <c r="CI279" s="18"/>
      <c r="CJ279" s="18"/>
      <c r="CK279" s="18"/>
      <c r="CL279" s="18"/>
      <c r="CM279" s="18"/>
      <c r="CN279" s="18"/>
      <c r="CO279" s="18"/>
      <c r="CP279" s="18"/>
      <c r="CR279" s="12"/>
      <c r="CT279" s="18"/>
      <c r="CU279" s="18"/>
      <c r="CV279" s="18"/>
      <c r="CW279" s="18"/>
      <c r="CX279" s="18"/>
      <c r="CY279" s="18"/>
      <c r="CZ279" s="18"/>
      <c r="DA279" s="18"/>
      <c r="DB279" s="18"/>
      <c r="DC279" s="18"/>
      <c r="DD279" s="18"/>
      <c r="DF279" s="18"/>
      <c r="DG279" s="18"/>
      <c r="DH279" s="18"/>
      <c r="DK279" s="12"/>
      <c r="DL279" s="12"/>
      <c r="DN279" s="12"/>
      <c r="DO279" s="12"/>
      <c r="DQ279" s="12"/>
      <c r="DS279" s="12"/>
      <c r="DU279" s="12"/>
      <c r="DV279" s="12"/>
      <c r="DX279" s="12"/>
      <c r="DY279" s="12"/>
      <c r="DZ279" s="12"/>
      <c r="EB279" s="12"/>
      <c r="ED279" s="810"/>
      <c r="EE279" s="810"/>
      <c r="EG279" s="12"/>
      <c r="ET279" s="19"/>
      <c r="EU279" s="19"/>
      <c r="EV279" s="19"/>
      <c r="EW279" s="18"/>
      <c r="EX279" s="18"/>
      <c r="EY279" s="18"/>
      <c r="EZ279" s="18"/>
      <c r="FA279" s="18"/>
      <c r="FB279" s="18"/>
      <c r="FC279" s="18"/>
      <c r="FD279" s="18"/>
      <c r="FE279" s="18"/>
      <c r="FF279" s="18"/>
      <c r="FG279" s="18"/>
      <c r="FH279" s="18"/>
      <c r="FI279" s="18"/>
      <c r="FJ279" s="18"/>
      <c r="FK279" s="18"/>
      <c r="FL279" s="18"/>
      <c r="FM279" s="18"/>
      <c r="FO279" s="18"/>
      <c r="FQ279" s="18"/>
      <c r="FS279" s="18"/>
      <c r="FU279" s="18"/>
      <c r="FV279" s="18"/>
      <c r="FW279" s="18"/>
      <c r="FX279" s="18"/>
      <c r="FY279" s="18"/>
      <c r="FZ279" s="18"/>
      <c r="GB279" s="18"/>
      <c r="GE279" s="18"/>
    </row>
    <row r="280" spans="1:187" hidden="1" x14ac:dyDescent="0.3">
      <c r="A280" s="807"/>
      <c r="B280" s="18"/>
      <c r="I280" s="19"/>
      <c r="J280" s="19"/>
      <c r="K280" s="19"/>
      <c r="L280" s="19"/>
      <c r="M280" s="19"/>
      <c r="N280" s="19"/>
      <c r="O280" s="19"/>
      <c r="P280" s="19"/>
      <c r="Q280" s="19"/>
      <c r="R280" s="19"/>
      <c r="S280" s="19"/>
      <c r="T280" s="19"/>
      <c r="U280" s="19"/>
      <c r="V280" s="19"/>
      <c r="W280" s="19"/>
      <c r="X280" s="19"/>
      <c r="Y280" s="19"/>
      <c r="Z280" s="19"/>
      <c r="AA280" s="19"/>
      <c r="AB280" s="19"/>
      <c r="AC280" s="19"/>
      <c r="AD280" s="19"/>
      <c r="AE280" s="808"/>
      <c r="AF280" s="808"/>
      <c r="AG280" s="808"/>
      <c r="AH280" s="808"/>
      <c r="AI280" s="808"/>
      <c r="AJ280" s="808"/>
      <c r="AK280" s="808"/>
      <c r="AL280" s="808"/>
      <c r="AM280" s="808"/>
      <c r="AN280" s="808"/>
      <c r="AO280" s="808"/>
      <c r="AP280" s="808"/>
      <c r="AQ280" s="12"/>
      <c r="AR280" s="13"/>
      <c r="AS280" s="13"/>
      <c r="AT280" s="12"/>
      <c r="AU280" s="13"/>
      <c r="AV280" s="13"/>
      <c r="AW280" s="12"/>
      <c r="AX280" s="13"/>
      <c r="AY280" s="13"/>
      <c r="AZ280" s="12"/>
      <c r="BA280" s="13"/>
      <c r="BB280" s="13"/>
      <c r="BC280" s="12"/>
      <c r="BD280" s="13"/>
      <c r="BE280" s="13"/>
      <c r="BF280" s="12"/>
      <c r="BG280" s="13"/>
      <c r="BH280" s="13"/>
      <c r="BI280" s="12"/>
      <c r="BJ280" s="13"/>
      <c r="BK280" s="13"/>
      <c r="BL280" s="12"/>
      <c r="BM280" s="13"/>
      <c r="BN280" s="13"/>
      <c r="BO280" s="13"/>
      <c r="BP280" s="13"/>
      <c r="BQ280" s="13"/>
      <c r="BR280" s="13"/>
      <c r="BS280" s="13"/>
      <c r="BT280" s="13"/>
      <c r="BU280" s="13"/>
      <c r="BV280" s="13"/>
      <c r="BW280" s="13"/>
      <c r="BX280" s="12"/>
      <c r="BY280" s="13"/>
      <c r="CA280" s="18"/>
      <c r="CB280" s="18"/>
      <c r="CC280" s="18"/>
      <c r="CD280" s="18"/>
      <c r="CE280" s="18"/>
      <c r="CG280" s="18"/>
      <c r="CH280" s="18"/>
      <c r="CI280" s="18"/>
      <c r="CK280" s="18"/>
      <c r="CL280" s="18"/>
      <c r="CN280" s="18"/>
      <c r="CO280" s="18"/>
      <c r="CP280" s="18"/>
      <c r="CR280" s="12"/>
      <c r="CT280" s="18"/>
      <c r="CU280" s="18"/>
      <c r="CV280" s="18"/>
      <c r="CW280" s="18"/>
      <c r="CX280" s="18"/>
      <c r="CY280" s="18"/>
      <c r="CZ280" s="18"/>
      <c r="DA280" s="18"/>
      <c r="DB280" s="18"/>
      <c r="DC280" s="18"/>
      <c r="DD280" s="18"/>
      <c r="DF280" s="18"/>
      <c r="DG280" s="18"/>
      <c r="DH280" s="18"/>
      <c r="DJ280" s="18"/>
      <c r="DK280" s="12"/>
      <c r="DL280" s="12"/>
      <c r="DN280" s="12"/>
      <c r="DO280" s="12"/>
      <c r="DP280" s="18"/>
      <c r="DQ280" s="12"/>
      <c r="DS280" s="12"/>
      <c r="DU280" s="12"/>
      <c r="DV280" s="12"/>
      <c r="DX280" s="12"/>
      <c r="DY280" s="12"/>
      <c r="DZ280" s="12"/>
      <c r="EB280" s="12"/>
      <c r="ED280" s="810"/>
      <c r="EE280" s="810"/>
      <c r="EG280" s="12"/>
      <c r="ET280" s="19"/>
      <c r="EU280" s="19"/>
      <c r="EV280" s="19"/>
      <c r="EW280" s="18"/>
      <c r="EX280" s="18"/>
      <c r="EY280" s="18"/>
      <c r="EZ280" s="18"/>
      <c r="FA280" s="18"/>
      <c r="FB280" s="18"/>
      <c r="FC280" s="18"/>
      <c r="FD280" s="18"/>
      <c r="FE280" s="18"/>
      <c r="FF280" s="18"/>
      <c r="FG280" s="18"/>
      <c r="FH280" s="18"/>
      <c r="FI280" s="18"/>
      <c r="FJ280" s="18"/>
      <c r="FK280" s="18"/>
      <c r="FL280" s="18"/>
      <c r="FM280" s="18"/>
      <c r="FO280" s="18"/>
      <c r="FQ280" s="18"/>
      <c r="FS280" s="18"/>
      <c r="FU280" s="18"/>
      <c r="FV280" s="18"/>
      <c r="FW280" s="18"/>
      <c r="FX280" s="18"/>
      <c r="FY280" s="18"/>
      <c r="FZ280" s="18"/>
      <c r="GA280" s="18"/>
      <c r="GB280" s="18"/>
      <c r="GC280" s="18"/>
      <c r="GE280" s="18"/>
    </row>
    <row r="281" spans="1:187" hidden="1" x14ac:dyDescent="0.3">
      <c r="A281" s="807"/>
      <c r="B281" s="18"/>
      <c r="I281" s="19"/>
      <c r="J281" s="19"/>
      <c r="K281" s="19"/>
      <c r="L281" s="19"/>
      <c r="M281" s="19"/>
      <c r="N281" s="19"/>
      <c r="O281" s="19"/>
      <c r="P281" s="19"/>
      <c r="Q281" s="19"/>
      <c r="R281" s="19"/>
      <c r="S281" s="19"/>
      <c r="T281" s="19"/>
      <c r="U281" s="19"/>
      <c r="V281" s="19"/>
      <c r="W281" s="19"/>
      <c r="X281" s="19"/>
      <c r="Y281" s="19"/>
      <c r="Z281" s="19"/>
      <c r="AA281" s="19"/>
      <c r="AB281" s="19"/>
      <c r="AC281" s="19"/>
      <c r="AD281" s="19"/>
      <c r="AE281" s="808"/>
      <c r="AF281" s="808"/>
      <c r="AG281" s="808"/>
      <c r="AH281" s="808"/>
      <c r="AI281" s="808"/>
      <c r="AJ281" s="808"/>
      <c r="AK281" s="808"/>
      <c r="AL281" s="808"/>
      <c r="AM281" s="808"/>
      <c r="AN281" s="808"/>
      <c r="AO281" s="808"/>
      <c r="AP281" s="808"/>
      <c r="AQ281" s="12"/>
      <c r="AR281" s="13"/>
      <c r="AS281" s="13"/>
      <c r="AT281" s="12"/>
      <c r="AU281" s="13"/>
      <c r="AV281" s="13"/>
      <c r="AW281" s="12"/>
      <c r="AX281" s="13"/>
      <c r="AY281" s="13"/>
      <c r="AZ281" s="12"/>
      <c r="BA281" s="13"/>
      <c r="BB281" s="13"/>
      <c r="BC281" s="12"/>
      <c r="BD281" s="13"/>
      <c r="BE281" s="13"/>
      <c r="BF281" s="12"/>
      <c r="BG281" s="13"/>
      <c r="BH281" s="13"/>
      <c r="BI281" s="12"/>
      <c r="BJ281" s="13"/>
      <c r="BK281" s="13"/>
      <c r="BL281" s="12"/>
      <c r="BM281" s="13"/>
      <c r="BN281" s="13"/>
      <c r="BO281" s="13"/>
      <c r="BP281" s="13"/>
      <c r="BQ281" s="13"/>
      <c r="BR281" s="13"/>
      <c r="BS281" s="13"/>
      <c r="BT281" s="13"/>
      <c r="BU281" s="13"/>
      <c r="BV281" s="13"/>
      <c r="BW281" s="13"/>
      <c r="BX281" s="12"/>
      <c r="BY281" s="13"/>
      <c r="CA281" s="18"/>
      <c r="CB281" s="18"/>
      <c r="CC281" s="18"/>
      <c r="CD281" s="18"/>
      <c r="CE281" s="18"/>
      <c r="CG281" s="18"/>
      <c r="CI281" s="18"/>
      <c r="CJ281" s="18"/>
      <c r="CK281" s="18"/>
      <c r="CL281" s="18"/>
      <c r="CN281" s="18"/>
      <c r="CO281" s="18"/>
      <c r="CP281" s="18"/>
      <c r="CR281" s="12"/>
      <c r="CT281" s="18"/>
      <c r="CU281" s="18"/>
      <c r="CV281" s="18"/>
      <c r="CW281" s="18"/>
      <c r="CX281" s="18"/>
      <c r="CY281" s="18"/>
      <c r="CZ281" s="18"/>
      <c r="DA281" s="18"/>
      <c r="DB281" s="18"/>
      <c r="DC281" s="18"/>
      <c r="DD281" s="18"/>
      <c r="DF281" s="18"/>
      <c r="DG281" s="18"/>
      <c r="DH281" s="18"/>
      <c r="DK281" s="12"/>
      <c r="DL281" s="12"/>
      <c r="DN281" s="12"/>
      <c r="DO281" s="12"/>
      <c r="DQ281" s="12"/>
      <c r="DS281" s="12"/>
      <c r="DU281" s="12"/>
      <c r="DV281" s="12"/>
      <c r="DX281" s="12"/>
      <c r="DY281" s="12"/>
      <c r="DZ281" s="12"/>
      <c r="EB281" s="12"/>
      <c r="ED281" s="810"/>
      <c r="EE281" s="810"/>
      <c r="EG281" s="12"/>
      <c r="ER281" s="18"/>
      <c r="ET281" s="19"/>
      <c r="EU281" s="19"/>
      <c r="EV281" s="19"/>
      <c r="EW281" s="18"/>
      <c r="EX281" s="18"/>
      <c r="EY281" s="18"/>
      <c r="EZ281" s="18"/>
      <c r="FA281" s="18"/>
      <c r="FB281" s="18"/>
      <c r="FC281" s="18"/>
      <c r="FD281" s="18"/>
      <c r="FE281" s="18"/>
      <c r="FF281" s="18"/>
      <c r="FG281" s="18"/>
      <c r="FH281" s="18"/>
      <c r="FI281" s="18"/>
      <c r="FJ281" s="18"/>
      <c r="FK281" s="18"/>
      <c r="FL281" s="18"/>
      <c r="FM281" s="18"/>
      <c r="FO281" s="18"/>
      <c r="FP281" s="18"/>
      <c r="FQ281" s="18"/>
      <c r="FS281" s="18"/>
      <c r="FT281" s="18"/>
      <c r="FU281" s="18"/>
      <c r="FV281" s="18"/>
      <c r="FW281" s="18"/>
      <c r="FX281" s="18"/>
      <c r="FY281" s="18"/>
      <c r="FZ281" s="18"/>
      <c r="GA281" s="18"/>
      <c r="GB281" s="18"/>
      <c r="GE281" s="18"/>
    </row>
    <row r="282" spans="1:187" hidden="1" x14ac:dyDescent="0.3">
      <c r="A282" s="807"/>
      <c r="B282" s="18"/>
      <c r="I282" s="19"/>
      <c r="J282" s="19"/>
      <c r="K282" s="19"/>
      <c r="L282" s="19"/>
      <c r="M282" s="19"/>
      <c r="N282" s="19"/>
      <c r="O282" s="19"/>
      <c r="P282" s="19"/>
      <c r="Q282" s="19"/>
      <c r="R282" s="19"/>
      <c r="S282" s="19"/>
      <c r="T282" s="19"/>
      <c r="U282" s="19"/>
      <c r="V282" s="19"/>
      <c r="W282" s="19"/>
      <c r="X282" s="19"/>
      <c r="Y282" s="19"/>
      <c r="Z282" s="19"/>
      <c r="AA282" s="19"/>
      <c r="AB282" s="19"/>
      <c r="AC282" s="19"/>
      <c r="AD282" s="19"/>
      <c r="AE282" s="808"/>
      <c r="AF282" s="808"/>
      <c r="AG282" s="808"/>
      <c r="AH282" s="808"/>
      <c r="AI282" s="808"/>
      <c r="AJ282" s="808"/>
      <c r="AK282" s="808"/>
      <c r="AL282" s="808"/>
      <c r="AM282" s="808"/>
      <c r="AN282" s="808"/>
      <c r="AO282" s="808"/>
      <c r="AP282" s="808"/>
      <c r="AQ282" s="12"/>
      <c r="AR282" s="13"/>
      <c r="AS282" s="13"/>
      <c r="AT282" s="12"/>
      <c r="AU282" s="13"/>
      <c r="AV282" s="13"/>
      <c r="AW282" s="12"/>
      <c r="AX282" s="13"/>
      <c r="AY282" s="13"/>
      <c r="AZ282" s="12"/>
      <c r="BA282" s="13"/>
      <c r="BB282" s="13"/>
      <c r="BC282" s="12"/>
      <c r="BD282" s="13"/>
      <c r="BE282" s="13"/>
      <c r="BF282" s="12"/>
      <c r="BG282" s="13"/>
      <c r="BH282" s="13"/>
      <c r="BI282" s="12"/>
      <c r="BJ282" s="13"/>
      <c r="BK282" s="13"/>
      <c r="BL282" s="12"/>
      <c r="BM282" s="13"/>
      <c r="BN282" s="13"/>
      <c r="BO282" s="13"/>
      <c r="BP282" s="13"/>
      <c r="BQ282" s="13"/>
      <c r="BR282" s="13"/>
      <c r="BS282" s="13"/>
      <c r="BT282" s="13"/>
      <c r="BU282" s="13"/>
      <c r="BV282" s="13"/>
      <c r="BW282" s="13"/>
      <c r="BX282" s="12"/>
      <c r="BY282" s="13"/>
      <c r="CA282" s="18"/>
      <c r="CB282" s="18"/>
      <c r="CD282" s="18"/>
      <c r="CE282" s="18"/>
      <c r="CG282" s="18"/>
      <c r="CH282" s="18"/>
      <c r="CI282" s="18"/>
      <c r="CK282" s="18"/>
      <c r="CL282" s="18"/>
      <c r="CN282" s="18"/>
      <c r="CO282" s="18"/>
      <c r="CP282" s="18"/>
      <c r="CR282" s="12"/>
      <c r="CT282" s="18"/>
      <c r="CU282" s="18"/>
      <c r="CV282" s="18"/>
      <c r="CW282" s="18"/>
      <c r="CX282" s="18"/>
      <c r="CY282" s="18"/>
      <c r="CZ282" s="18"/>
      <c r="DA282" s="18"/>
      <c r="DB282" s="18"/>
      <c r="DC282" s="18"/>
      <c r="DD282" s="18"/>
      <c r="DF282" s="18"/>
      <c r="DG282" s="18"/>
      <c r="DH282" s="18"/>
      <c r="DK282" s="12"/>
      <c r="DL282" s="12"/>
      <c r="DN282" s="12"/>
      <c r="DO282" s="12"/>
      <c r="DP282" s="18"/>
      <c r="DQ282" s="12"/>
      <c r="DS282" s="12"/>
      <c r="DU282" s="12"/>
      <c r="DV282" s="12"/>
      <c r="DX282" s="12"/>
      <c r="DY282" s="12"/>
      <c r="DZ282" s="12"/>
      <c r="EB282" s="12"/>
      <c r="ED282" s="810"/>
      <c r="EE282" s="810"/>
      <c r="EF282" s="18"/>
      <c r="EG282" s="12"/>
      <c r="ET282" s="19"/>
      <c r="EU282" s="19"/>
      <c r="EV282" s="19"/>
      <c r="EW282" s="18"/>
      <c r="EX282" s="18"/>
      <c r="EY282" s="18"/>
      <c r="EZ282" s="18"/>
      <c r="FA282" s="18"/>
      <c r="FB282" s="18"/>
      <c r="FC282" s="18"/>
      <c r="FD282" s="18"/>
      <c r="FE282" s="18"/>
      <c r="FF282" s="18"/>
      <c r="FG282" s="18"/>
      <c r="FH282" s="18"/>
      <c r="FI282" s="18"/>
      <c r="FJ282" s="18"/>
      <c r="FK282" s="18"/>
      <c r="FL282" s="18"/>
      <c r="FM282" s="18"/>
      <c r="FN282" s="18"/>
      <c r="FO282" s="18"/>
      <c r="FQ282" s="18"/>
      <c r="FS282" s="18"/>
      <c r="FU282" s="18"/>
      <c r="FV282" s="18"/>
      <c r="FW282" s="18"/>
      <c r="FX282" s="18"/>
      <c r="FY282" s="18"/>
      <c r="FZ282" s="18"/>
      <c r="GA282" s="18"/>
      <c r="GB282" s="18"/>
      <c r="GD282" s="18"/>
      <c r="GE282" s="18"/>
    </row>
    <row r="283" spans="1:187" hidden="1" x14ac:dyDescent="0.3">
      <c r="A283" s="807"/>
      <c r="B283" s="18"/>
      <c r="I283" s="19"/>
      <c r="J283" s="19"/>
      <c r="K283" s="19"/>
      <c r="L283" s="19"/>
      <c r="M283" s="19"/>
      <c r="N283" s="19"/>
      <c r="O283" s="19"/>
      <c r="P283" s="19"/>
      <c r="Q283" s="19"/>
      <c r="R283" s="19"/>
      <c r="S283" s="19"/>
      <c r="T283" s="19"/>
      <c r="U283" s="19"/>
      <c r="V283" s="19"/>
      <c r="W283" s="19"/>
      <c r="X283" s="19"/>
      <c r="Y283" s="19"/>
      <c r="Z283" s="19"/>
      <c r="AA283" s="19"/>
      <c r="AB283" s="19"/>
      <c r="AC283" s="19"/>
      <c r="AD283" s="19"/>
      <c r="AE283" s="808"/>
      <c r="AF283" s="808"/>
      <c r="AG283" s="808"/>
      <c r="AH283" s="808"/>
      <c r="AI283" s="808"/>
      <c r="AJ283" s="808"/>
      <c r="AK283" s="808"/>
      <c r="AL283" s="808"/>
      <c r="AM283" s="808"/>
      <c r="AN283" s="808"/>
      <c r="AO283" s="808"/>
      <c r="AP283" s="808"/>
      <c r="AQ283" s="12"/>
      <c r="AR283" s="13"/>
      <c r="AS283" s="13"/>
      <c r="AT283" s="12"/>
      <c r="AU283" s="13"/>
      <c r="AV283" s="13"/>
      <c r="AW283" s="12"/>
      <c r="AX283" s="13"/>
      <c r="AY283" s="13"/>
      <c r="AZ283" s="12"/>
      <c r="BA283" s="13"/>
      <c r="BB283" s="13"/>
      <c r="BC283" s="12"/>
      <c r="BD283" s="13"/>
      <c r="BE283" s="13"/>
      <c r="BF283" s="12"/>
      <c r="BG283" s="13"/>
      <c r="BH283" s="13"/>
      <c r="BI283" s="12"/>
      <c r="BJ283" s="13"/>
      <c r="BK283" s="13"/>
      <c r="BL283" s="12"/>
      <c r="BM283" s="13"/>
      <c r="BN283" s="13"/>
      <c r="BO283" s="13"/>
      <c r="BP283" s="13"/>
      <c r="BQ283" s="13"/>
      <c r="BR283" s="13"/>
      <c r="BS283" s="13"/>
      <c r="BT283" s="13"/>
      <c r="BU283" s="13"/>
      <c r="BV283" s="13"/>
      <c r="BW283" s="13"/>
      <c r="BX283" s="12"/>
      <c r="BY283" s="13"/>
      <c r="CA283" s="18"/>
      <c r="CB283" s="18"/>
      <c r="CD283" s="18"/>
      <c r="CE283" s="18"/>
      <c r="CG283" s="18"/>
      <c r="CI283" s="18"/>
      <c r="CJ283" s="18"/>
      <c r="CK283" s="18"/>
      <c r="CL283" s="18"/>
      <c r="CN283" s="18"/>
      <c r="CO283" s="18"/>
      <c r="CP283" s="18"/>
      <c r="CR283" s="12"/>
      <c r="CT283" s="18"/>
      <c r="CU283" s="18"/>
      <c r="CV283" s="18"/>
      <c r="CW283" s="18"/>
      <c r="CX283" s="18"/>
      <c r="CY283" s="18"/>
      <c r="CZ283" s="18"/>
      <c r="DA283" s="18"/>
      <c r="DB283" s="18"/>
      <c r="DC283" s="18"/>
      <c r="DD283" s="18"/>
      <c r="DF283" s="18"/>
      <c r="DH283" s="18"/>
      <c r="DK283" s="12"/>
      <c r="DL283" s="12"/>
      <c r="DN283" s="12"/>
      <c r="DO283" s="12"/>
      <c r="DQ283" s="12"/>
      <c r="DS283" s="12"/>
      <c r="DU283" s="12"/>
      <c r="DV283" s="12"/>
      <c r="DX283" s="12"/>
      <c r="DY283" s="12"/>
      <c r="DZ283" s="12"/>
      <c r="EB283" s="12"/>
      <c r="ED283" s="810"/>
      <c r="EE283" s="810"/>
      <c r="EF283" s="18"/>
      <c r="EG283" s="12"/>
      <c r="ET283" s="19"/>
      <c r="EU283" s="19"/>
      <c r="EV283" s="19"/>
      <c r="EW283" s="18"/>
      <c r="EX283" s="18"/>
      <c r="EY283" s="18"/>
      <c r="EZ283" s="18"/>
      <c r="FA283" s="18"/>
      <c r="FB283" s="18"/>
      <c r="FC283" s="18"/>
      <c r="FD283" s="18"/>
      <c r="FE283" s="18"/>
      <c r="FF283" s="18"/>
      <c r="FG283" s="18"/>
      <c r="FH283" s="18"/>
      <c r="FI283" s="18"/>
      <c r="FJ283" s="18"/>
      <c r="FK283" s="18"/>
      <c r="FL283" s="18"/>
      <c r="FM283" s="18"/>
      <c r="FO283" s="18"/>
      <c r="FQ283" s="18"/>
      <c r="FS283" s="18"/>
      <c r="FU283" s="18"/>
      <c r="FV283" s="18"/>
      <c r="FW283" s="18"/>
      <c r="FX283" s="18"/>
      <c r="FY283" s="18"/>
      <c r="FZ283" s="18"/>
      <c r="GA283" s="18"/>
      <c r="GB283" s="18"/>
      <c r="GC283" s="18"/>
      <c r="GE283" s="18"/>
    </row>
    <row r="284" spans="1:187" hidden="1" x14ac:dyDescent="0.3">
      <c r="A284" s="807"/>
      <c r="B284" s="18"/>
      <c r="I284" s="19"/>
      <c r="J284" s="19"/>
      <c r="K284" s="19"/>
      <c r="L284" s="19"/>
      <c r="M284" s="19"/>
      <c r="N284" s="19"/>
      <c r="O284" s="19"/>
      <c r="P284" s="19"/>
      <c r="Q284" s="19"/>
      <c r="R284" s="19"/>
      <c r="S284" s="19"/>
      <c r="T284" s="19"/>
      <c r="U284" s="19"/>
      <c r="V284" s="19"/>
      <c r="W284" s="19"/>
      <c r="X284" s="19"/>
      <c r="Y284" s="19"/>
      <c r="Z284" s="19"/>
      <c r="AA284" s="19"/>
      <c r="AB284" s="19"/>
      <c r="AC284" s="19"/>
      <c r="AD284" s="19"/>
      <c r="AE284" s="808"/>
      <c r="AF284" s="808"/>
      <c r="AG284" s="808"/>
      <c r="AH284" s="808"/>
      <c r="AI284" s="808"/>
      <c r="AJ284" s="808"/>
      <c r="AK284" s="808"/>
      <c r="AL284" s="808"/>
      <c r="AM284" s="808"/>
      <c r="AN284" s="808"/>
      <c r="AO284" s="808"/>
      <c r="AP284" s="808"/>
      <c r="AQ284" s="12"/>
      <c r="AR284" s="13"/>
      <c r="AS284" s="13"/>
      <c r="AT284" s="12"/>
      <c r="AU284" s="13"/>
      <c r="AV284" s="13"/>
      <c r="AW284" s="12"/>
      <c r="AX284" s="13"/>
      <c r="AY284" s="13"/>
      <c r="AZ284" s="12"/>
      <c r="BA284" s="13"/>
      <c r="BB284" s="13"/>
      <c r="BC284" s="12"/>
      <c r="BD284" s="13"/>
      <c r="BE284" s="13"/>
      <c r="BF284" s="12"/>
      <c r="BG284" s="13"/>
      <c r="BH284" s="13"/>
      <c r="BI284" s="12"/>
      <c r="BJ284" s="13"/>
      <c r="BK284" s="13"/>
      <c r="BL284" s="12"/>
      <c r="BM284" s="13"/>
      <c r="BN284" s="13"/>
      <c r="BO284" s="13"/>
      <c r="BP284" s="13"/>
      <c r="BQ284" s="13"/>
      <c r="BR284" s="13"/>
      <c r="BS284" s="13"/>
      <c r="BT284" s="13"/>
      <c r="BU284" s="13"/>
      <c r="BV284" s="13"/>
      <c r="BW284" s="13"/>
      <c r="BX284" s="12"/>
      <c r="BY284" s="13"/>
      <c r="CA284" s="18"/>
      <c r="CB284" s="18"/>
      <c r="CD284" s="18"/>
      <c r="CE284" s="18"/>
      <c r="CG284" s="18"/>
      <c r="CH284" s="18"/>
      <c r="CI284" s="18"/>
      <c r="CK284" s="18"/>
      <c r="CL284" s="18"/>
      <c r="CN284" s="18"/>
      <c r="CO284" s="18"/>
      <c r="CP284" s="18"/>
      <c r="CR284" s="12"/>
      <c r="CT284" s="18"/>
      <c r="CU284" s="18"/>
      <c r="CV284" s="18"/>
      <c r="CW284" s="18"/>
      <c r="CX284" s="18"/>
      <c r="CY284" s="18"/>
      <c r="CZ284" s="18"/>
      <c r="DA284" s="18"/>
      <c r="DB284" s="18"/>
      <c r="DC284" s="18"/>
      <c r="DD284" s="18"/>
      <c r="DF284" s="18"/>
      <c r="DH284" s="18"/>
      <c r="DK284" s="12"/>
      <c r="DL284" s="12"/>
      <c r="DN284" s="12"/>
      <c r="DO284" s="12"/>
      <c r="DP284" s="18"/>
      <c r="DQ284" s="12"/>
      <c r="DS284" s="12"/>
      <c r="DU284" s="12"/>
      <c r="DV284" s="12"/>
      <c r="DX284" s="12"/>
      <c r="DY284" s="12"/>
      <c r="DZ284" s="12"/>
      <c r="EB284" s="12"/>
      <c r="ED284" s="810"/>
      <c r="EE284" s="810"/>
      <c r="EG284" s="12"/>
      <c r="ET284" s="19"/>
      <c r="EU284" s="19"/>
      <c r="EV284" s="19"/>
      <c r="EW284" s="18"/>
      <c r="EX284" s="18"/>
      <c r="EY284" s="18"/>
      <c r="EZ284" s="18"/>
      <c r="FA284" s="18"/>
      <c r="FB284" s="18"/>
      <c r="FC284" s="18"/>
      <c r="FD284" s="18"/>
      <c r="FE284" s="18"/>
      <c r="FF284" s="18"/>
      <c r="FG284" s="18"/>
      <c r="FH284" s="18"/>
      <c r="FI284" s="18"/>
      <c r="FJ284" s="18"/>
      <c r="FK284" s="18"/>
      <c r="FL284" s="18"/>
      <c r="FM284" s="18"/>
      <c r="FO284" s="18"/>
      <c r="FQ284" s="18"/>
      <c r="FS284" s="18"/>
      <c r="FU284" s="18"/>
      <c r="FV284" s="18"/>
      <c r="FW284" s="18"/>
      <c r="FX284" s="18"/>
      <c r="FY284" s="18"/>
      <c r="FZ284" s="18"/>
      <c r="GA284" s="18"/>
      <c r="GB284" s="18"/>
      <c r="GD284" s="18"/>
      <c r="GE284" s="18"/>
    </row>
    <row r="285" spans="1:187" hidden="1" x14ac:dyDescent="0.3">
      <c r="A285" s="807"/>
      <c r="B285" s="18"/>
      <c r="I285" s="19"/>
      <c r="J285" s="19"/>
      <c r="K285" s="19"/>
      <c r="L285" s="19"/>
      <c r="M285" s="19"/>
      <c r="N285" s="19"/>
      <c r="O285" s="19"/>
      <c r="P285" s="19"/>
      <c r="Q285" s="19"/>
      <c r="R285" s="19"/>
      <c r="S285" s="19"/>
      <c r="T285" s="19"/>
      <c r="U285" s="19"/>
      <c r="V285" s="19"/>
      <c r="W285" s="19"/>
      <c r="X285" s="19"/>
      <c r="Y285" s="19"/>
      <c r="Z285" s="19"/>
      <c r="AA285" s="19"/>
      <c r="AB285" s="19"/>
      <c r="AC285" s="19"/>
      <c r="AD285" s="19"/>
      <c r="AE285" s="808"/>
      <c r="AF285" s="808"/>
      <c r="AG285" s="808"/>
      <c r="AH285" s="808"/>
      <c r="AI285" s="808"/>
      <c r="AJ285" s="808"/>
      <c r="AK285" s="808"/>
      <c r="AL285" s="808"/>
      <c r="AM285" s="808"/>
      <c r="AN285" s="808"/>
      <c r="AO285" s="808"/>
      <c r="AP285" s="808"/>
      <c r="AQ285" s="12"/>
      <c r="AR285" s="13"/>
      <c r="AS285" s="13"/>
      <c r="AT285" s="12"/>
      <c r="AU285" s="13"/>
      <c r="AV285" s="13"/>
      <c r="AW285" s="12"/>
      <c r="AX285" s="13"/>
      <c r="AY285" s="13"/>
      <c r="AZ285" s="12"/>
      <c r="BA285" s="13"/>
      <c r="BB285" s="13"/>
      <c r="BC285" s="12"/>
      <c r="BD285" s="13"/>
      <c r="BE285" s="13"/>
      <c r="BF285" s="12"/>
      <c r="BG285" s="13"/>
      <c r="BH285" s="13"/>
      <c r="BI285" s="12"/>
      <c r="BJ285" s="13"/>
      <c r="BK285" s="13"/>
      <c r="BL285" s="12"/>
      <c r="BM285" s="13"/>
      <c r="BN285" s="13"/>
      <c r="BO285" s="13"/>
      <c r="BP285" s="13"/>
      <c r="BQ285" s="13"/>
      <c r="BR285" s="13"/>
      <c r="BS285" s="13"/>
      <c r="BT285" s="13"/>
      <c r="BU285" s="13"/>
      <c r="BV285" s="13"/>
      <c r="BW285" s="13"/>
      <c r="BX285" s="12"/>
      <c r="BY285" s="13"/>
      <c r="CA285" s="18"/>
      <c r="CB285" s="18"/>
      <c r="CD285" s="18"/>
      <c r="CE285" s="18"/>
      <c r="CG285" s="18"/>
      <c r="CH285" s="18"/>
      <c r="CI285" s="18"/>
      <c r="CK285" s="18"/>
      <c r="CL285" s="18"/>
      <c r="CN285" s="18"/>
      <c r="CO285" s="18"/>
      <c r="CP285" s="18"/>
      <c r="CR285" s="12"/>
      <c r="CT285" s="18"/>
      <c r="CU285" s="18"/>
      <c r="CV285" s="18"/>
      <c r="CW285" s="18"/>
      <c r="CX285" s="18"/>
      <c r="CY285" s="18"/>
      <c r="CZ285" s="18"/>
      <c r="DA285" s="18"/>
      <c r="DB285" s="18"/>
      <c r="DC285" s="18"/>
      <c r="DD285" s="18"/>
      <c r="DF285" s="18"/>
      <c r="DG285" s="18"/>
      <c r="DH285" s="18"/>
      <c r="DK285" s="12"/>
      <c r="DL285" s="12"/>
      <c r="DN285" s="12"/>
      <c r="DO285" s="12"/>
      <c r="DP285" s="18"/>
      <c r="DQ285" s="12"/>
      <c r="DR285" s="18"/>
      <c r="DS285" s="12"/>
      <c r="DU285" s="12"/>
      <c r="DV285" s="12"/>
      <c r="DX285" s="12"/>
      <c r="DY285" s="12"/>
      <c r="DZ285" s="12"/>
      <c r="EB285" s="12"/>
      <c r="ED285" s="810"/>
      <c r="EE285" s="810"/>
      <c r="EG285" s="12"/>
      <c r="ET285" s="19"/>
      <c r="EU285" s="19"/>
      <c r="EV285" s="19"/>
      <c r="EW285" s="18"/>
      <c r="EX285" s="18"/>
      <c r="EY285" s="18"/>
      <c r="FA285" s="18"/>
      <c r="FB285" s="18"/>
      <c r="FC285" s="18"/>
      <c r="FD285" s="18"/>
      <c r="FE285" s="18"/>
      <c r="FF285" s="18"/>
      <c r="FG285" s="18"/>
      <c r="FH285" s="18"/>
      <c r="FI285" s="18"/>
      <c r="FJ285" s="18"/>
      <c r="FK285" s="18"/>
      <c r="FL285" s="18"/>
      <c r="FM285" s="18"/>
      <c r="FO285" s="18"/>
      <c r="FQ285" s="18"/>
      <c r="FS285" s="18"/>
      <c r="FU285" s="18"/>
      <c r="FV285" s="18"/>
      <c r="FW285" s="18"/>
      <c r="FX285" s="18"/>
      <c r="FY285" s="18"/>
      <c r="FZ285" s="18"/>
      <c r="GA285" s="18"/>
      <c r="GB285" s="18"/>
      <c r="GD285" s="18"/>
      <c r="GE285" s="18"/>
    </row>
    <row r="286" spans="1:187" hidden="1" x14ac:dyDescent="0.3">
      <c r="A286" s="807"/>
      <c r="B286" s="18"/>
      <c r="I286" s="19"/>
      <c r="J286" s="19"/>
      <c r="K286" s="19"/>
      <c r="L286" s="19"/>
      <c r="M286" s="19"/>
      <c r="N286" s="19"/>
      <c r="O286" s="19"/>
      <c r="P286" s="19"/>
      <c r="Q286" s="19"/>
      <c r="R286" s="19"/>
      <c r="S286" s="19"/>
      <c r="T286" s="19"/>
      <c r="U286" s="19"/>
      <c r="V286" s="19"/>
      <c r="W286" s="19"/>
      <c r="X286" s="19"/>
      <c r="Y286" s="19"/>
      <c r="Z286" s="19"/>
      <c r="AA286" s="19"/>
      <c r="AB286" s="19"/>
      <c r="AC286" s="19"/>
      <c r="AD286" s="19"/>
      <c r="AE286" s="808"/>
      <c r="AF286" s="808"/>
      <c r="AG286" s="808"/>
      <c r="AH286" s="808"/>
      <c r="AI286" s="808"/>
      <c r="AJ286" s="808"/>
      <c r="AK286" s="808"/>
      <c r="AL286" s="808"/>
      <c r="AM286" s="808"/>
      <c r="AN286" s="808"/>
      <c r="AO286" s="808"/>
      <c r="AP286" s="808"/>
      <c r="AQ286" s="12"/>
      <c r="AR286" s="13"/>
      <c r="AS286" s="13"/>
      <c r="AT286" s="12"/>
      <c r="AU286" s="13"/>
      <c r="AV286" s="13"/>
      <c r="AW286" s="12"/>
      <c r="AX286" s="13"/>
      <c r="AY286" s="13"/>
      <c r="AZ286" s="12"/>
      <c r="BA286" s="13"/>
      <c r="BB286" s="13"/>
      <c r="BC286" s="12"/>
      <c r="BD286" s="13"/>
      <c r="BE286" s="13"/>
      <c r="BF286" s="12"/>
      <c r="BG286" s="13"/>
      <c r="BH286" s="13"/>
      <c r="BI286" s="12"/>
      <c r="BJ286" s="13"/>
      <c r="BK286" s="13"/>
      <c r="BL286" s="12"/>
      <c r="BM286" s="13"/>
      <c r="BN286" s="13"/>
      <c r="BO286" s="13"/>
      <c r="BP286" s="13"/>
      <c r="BQ286" s="13"/>
      <c r="BR286" s="13"/>
      <c r="BS286" s="13"/>
      <c r="BT286" s="13"/>
      <c r="BU286" s="13"/>
      <c r="BV286" s="13"/>
      <c r="BW286" s="13"/>
      <c r="BX286" s="12"/>
      <c r="BY286" s="13"/>
      <c r="CA286" s="18"/>
      <c r="CB286" s="18"/>
      <c r="CD286" s="18"/>
      <c r="CE286" s="18"/>
      <c r="CG286" s="18"/>
      <c r="CH286" s="18"/>
      <c r="CI286" s="18"/>
      <c r="CK286" s="18"/>
      <c r="CL286" s="18"/>
      <c r="CM286" s="18"/>
      <c r="CN286" s="18"/>
      <c r="CO286" s="18"/>
      <c r="CP286" s="18"/>
      <c r="CR286" s="12"/>
      <c r="CT286" s="18"/>
      <c r="CU286" s="18"/>
      <c r="CV286" s="18"/>
      <c r="CW286" s="18"/>
      <c r="CX286" s="18"/>
      <c r="CY286" s="18"/>
      <c r="CZ286" s="18"/>
      <c r="DA286" s="18"/>
      <c r="DB286" s="18"/>
      <c r="DC286" s="18"/>
      <c r="DD286" s="18"/>
      <c r="DF286" s="18"/>
      <c r="DG286" s="18"/>
      <c r="DH286" s="18"/>
      <c r="DK286" s="12"/>
      <c r="DL286" s="12"/>
      <c r="DN286" s="12"/>
      <c r="DO286" s="12"/>
      <c r="DQ286" s="12"/>
      <c r="DS286" s="12"/>
      <c r="DU286" s="12"/>
      <c r="DV286" s="12"/>
      <c r="DX286" s="12"/>
      <c r="DY286" s="12"/>
      <c r="DZ286" s="12"/>
      <c r="EB286" s="12"/>
      <c r="ED286" s="810"/>
      <c r="EE286" s="810"/>
      <c r="EG286" s="12"/>
      <c r="ER286" s="18"/>
      <c r="ET286" s="19"/>
      <c r="EU286" s="19"/>
      <c r="EV286" s="19"/>
      <c r="EW286" s="18"/>
      <c r="EX286" s="18"/>
      <c r="EY286" s="18"/>
      <c r="EZ286" s="18"/>
      <c r="FA286" s="18"/>
      <c r="FB286" s="18"/>
      <c r="FC286" s="18"/>
      <c r="FD286" s="18"/>
      <c r="FE286" s="18"/>
      <c r="FF286" s="18"/>
      <c r="FG286" s="18"/>
      <c r="FH286" s="18"/>
      <c r="FI286" s="18"/>
      <c r="FJ286" s="18"/>
      <c r="FK286" s="18"/>
      <c r="FL286" s="18"/>
      <c r="FM286" s="18"/>
      <c r="FO286" s="18"/>
      <c r="FQ286" s="18"/>
      <c r="FS286" s="18"/>
      <c r="FT286" s="18"/>
      <c r="FU286" s="18"/>
      <c r="FV286" s="18"/>
      <c r="FW286" s="18"/>
      <c r="FX286" s="18"/>
      <c r="FY286" s="18"/>
      <c r="FZ286" s="18"/>
      <c r="GA286" s="18"/>
      <c r="GB286" s="18"/>
      <c r="GD286" s="18"/>
      <c r="GE286" s="18"/>
    </row>
    <row r="287" spans="1:187" hidden="1" x14ac:dyDescent="0.3">
      <c r="A287" s="807"/>
      <c r="I287" s="19"/>
      <c r="J287" s="19"/>
      <c r="K287" s="19"/>
      <c r="L287" s="19"/>
      <c r="M287" s="19"/>
      <c r="N287" s="19"/>
      <c r="O287" s="19"/>
      <c r="P287" s="19"/>
      <c r="Q287" s="19"/>
      <c r="R287" s="19"/>
      <c r="S287" s="19"/>
      <c r="T287" s="19"/>
      <c r="U287" s="19"/>
      <c r="V287" s="19"/>
      <c r="W287" s="19"/>
      <c r="X287" s="19"/>
      <c r="Y287" s="19"/>
      <c r="Z287" s="19"/>
      <c r="AA287" s="19"/>
      <c r="AB287" s="19"/>
      <c r="AC287" s="19"/>
      <c r="AD287" s="19"/>
      <c r="AE287" s="808"/>
      <c r="AF287" s="808"/>
      <c r="AG287" s="808"/>
      <c r="AH287" s="808"/>
      <c r="AI287" s="808"/>
      <c r="AJ287" s="808"/>
      <c r="AK287" s="808"/>
      <c r="AL287" s="808"/>
      <c r="AM287" s="808"/>
      <c r="AN287" s="808"/>
      <c r="AO287" s="814"/>
      <c r="AP287" s="814"/>
      <c r="AQ287" s="12"/>
      <c r="AR287" s="13"/>
      <c r="AS287" s="13"/>
      <c r="AT287" s="12"/>
      <c r="AU287" s="13"/>
      <c r="AV287" s="13"/>
      <c r="AW287" s="12"/>
      <c r="AX287" s="13"/>
      <c r="AY287" s="13"/>
      <c r="AZ287" s="12"/>
      <c r="BA287" s="13"/>
      <c r="BB287" s="13"/>
      <c r="BC287" s="12"/>
      <c r="BD287" s="13"/>
      <c r="BE287" s="13"/>
      <c r="BF287" s="12"/>
      <c r="BG287" s="13"/>
      <c r="BH287" s="13"/>
      <c r="BI287" s="12"/>
      <c r="BJ287" s="13"/>
      <c r="BK287" s="13"/>
      <c r="BL287" s="12"/>
      <c r="BM287" s="13"/>
      <c r="BN287" s="13"/>
      <c r="BO287" s="13"/>
      <c r="BP287" s="13"/>
      <c r="BQ287" s="13"/>
      <c r="BR287" s="13"/>
      <c r="BS287" s="13"/>
      <c r="BT287" s="13"/>
      <c r="BU287" s="13"/>
      <c r="BV287" s="13"/>
      <c r="BW287" s="13"/>
      <c r="BX287" s="12"/>
      <c r="BY287" s="13"/>
      <c r="CA287" s="18"/>
      <c r="CB287" s="18"/>
      <c r="CD287" s="18"/>
      <c r="CE287" s="18"/>
      <c r="CG287" s="18"/>
      <c r="CH287" s="18"/>
      <c r="CI287" s="18"/>
      <c r="CJ287" s="18"/>
      <c r="CK287" s="18"/>
      <c r="CL287" s="18"/>
      <c r="CM287" s="18"/>
      <c r="CN287" s="18"/>
      <c r="CO287" s="18"/>
      <c r="CP287" s="18"/>
      <c r="CR287" s="12"/>
      <c r="CT287" s="18"/>
      <c r="CU287" s="18"/>
      <c r="CV287" s="18"/>
      <c r="CW287" s="18"/>
      <c r="CX287" s="18"/>
      <c r="CY287" s="18"/>
      <c r="CZ287" s="18"/>
      <c r="DA287" s="18"/>
      <c r="DB287" s="18"/>
      <c r="DC287" s="18"/>
      <c r="DD287" s="18"/>
      <c r="DF287" s="18"/>
      <c r="DG287" s="18"/>
      <c r="DH287" s="18"/>
      <c r="DK287" s="12"/>
      <c r="DL287" s="12"/>
      <c r="DN287" s="12"/>
      <c r="DO287" s="12"/>
      <c r="DQ287" s="12"/>
      <c r="DS287" s="12"/>
      <c r="DU287" s="12"/>
      <c r="DV287" s="12"/>
      <c r="DX287" s="12"/>
      <c r="DY287" s="12"/>
      <c r="DZ287" s="12"/>
      <c r="EB287" s="12"/>
      <c r="ED287" s="810"/>
      <c r="EE287" s="810"/>
      <c r="EG287" s="12"/>
      <c r="ER287" s="18"/>
      <c r="ET287" s="19"/>
      <c r="EU287" s="19"/>
      <c r="EV287" s="19"/>
      <c r="EW287" s="18"/>
      <c r="EX287" s="18"/>
      <c r="EY287" s="18"/>
      <c r="EZ287" s="18"/>
      <c r="FA287" s="18"/>
      <c r="FB287" s="18"/>
      <c r="FC287" s="18"/>
      <c r="FD287" s="18"/>
      <c r="FE287" s="18"/>
      <c r="FF287" s="18"/>
      <c r="FG287" s="18"/>
      <c r="FJ287" s="18"/>
      <c r="FK287" s="18"/>
      <c r="FL287" s="18"/>
      <c r="FM287" s="18"/>
      <c r="FO287" s="18"/>
      <c r="FQ287" s="18"/>
      <c r="FS287" s="18"/>
      <c r="FT287" s="18"/>
      <c r="FU287" s="18"/>
      <c r="FV287" s="18"/>
      <c r="FW287" s="18"/>
      <c r="FX287" s="18"/>
      <c r="FY287" s="18"/>
      <c r="FZ287" s="18"/>
      <c r="GA287" s="18"/>
      <c r="GB287" s="18"/>
      <c r="GD287" s="18"/>
      <c r="GE287" s="18"/>
    </row>
    <row r="288" spans="1:187" hidden="1" x14ac:dyDescent="0.3">
      <c r="A288" s="807"/>
      <c r="B288" s="18"/>
      <c r="I288" s="19"/>
      <c r="J288" s="19"/>
      <c r="K288" s="19"/>
      <c r="L288" s="19"/>
      <c r="M288" s="19"/>
      <c r="N288" s="19"/>
      <c r="O288" s="19"/>
      <c r="P288" s="19"/>
      <c r="Q288" s="19"/>
      <c r="R288" s="19"/>
      <c r="S288" s="19"/>
      <c r="T288" s="19"/>
      <c r="U288" s="19"/>
      <c r="V288" s="19"/>
      <c r="W288" s="19"/>
      <c r="X288" s="19"/>
      <c r="Y288" s="19"/>
      <c r="Z288" s="19"/>
      <c r="AA288" s="19"/>
      <c r="AB288" s="19"/>
      <c r="AC288" s="19"/>
      <c r="AD288" s="19"/>
      <c r="AE288" s="808"/>
      <c r="AF288" s="808"/>
      <c r="AG288" s="808"/>
      <c r="AH288" s="808"/>
      <c r="AI288" s="808"/>
      <c r="AJ288" s="808"/>
      <c r="AK288" s="808"/>
      <c r="AL288" s="808"/>
      <c r="AM288" s="808"/>
      <c r="AN288" s="808"/>
      <c r="AO288" s="814"/>
      <c r="AP288" s="814"/>
      <c r="AQ288" s="12"/>
      <c r="AR288" s="13"/>
      <c r="AS288" s="13"/>
      <c r="AT288" s="12"/>
      <c r="AU288" s="13"/>
      <c r="AV288" s="13"/>
      <c r="AW288" s="12"/>
      <c r="AX288" s="13"/>
      <c r="AY288" s="13"/>
      <c r="AZ288" s="12"/>
      <c r="BA288" s="13"/>
      <c r="BB288" s="13"/>
      <c r="BC288" s="12"/>
      <c r="BD288" s="13"/>
      <c r="BE288" s="13"/>
      <c r="BF288" s="12"/>
      <c r="BG288" s="13"/>
      <c r="BH288" s="13"/>
      <c r="BI288" s="12"/>
      <c r="BJ288" s="13"/>
      <c r="BK288" s="13"/>
      <c r="BL288" s="12"/>
      <c r="BM288" s="13"/>
      <c r="BN288" s="13"/>
      <c r="BO288" s="13"/>
      <c r="BP288" s="13"/>
      <c r="BQ288" s="13"/>
      <c r="BR288" s="13"/>
      <c r="BS288" s="13"/>
      <c r="BT288" s="13"/>
      <c r="BU288" s="13"/>
      <c r="BV288" s="13"/>
      <c r="BW288" s="13"/>
      <c r="BX288" s="12"/>
      <c r="BY288" s="13"/>
      <c r="CA288" s="18"/>
      <c r="CB288" s="18"/>
      <c r="CD288" s="18"/>
      <c r="CE288" s="18"/>
      <c r="CG288" s="18"/>
      <c r="CI288" s="18"/>
      <c r="CK288" s="18"/>
      <c r="CL288" s="18"/>
      <c r="CM288" s="18"/>
      <c r="CN288" s="18"/>
      <c r="CO288" s="18"/>
      <c r="CP288" s="18"/>
      <c r="CR288" s="12"/>
      <c r="CT288" s="18"/>
      <c r="CU288" s="18"/>
      <c r="CV288" s="18"/>
      <c r="CW288" s="18"/>
      <c r="CX288" s="18"/>
      <c r="CY288" s="18"/>
      <c r="CZ288" s="18"/>
      <c r="DA288" s="18"/>
      <c r="DB288" s="18"/>
      <c r="DC288" s="18"/>
      <c r="DD288" s="18"/>
      <c r="DE288" s="18"/>
      <c r="DF288" s="18"/>
      <c r="DG288" s="18"/>
      <c r="DH288" s="18"/>
      <c r="DK288" s="12"/>
      <c r="DL288" s="12"/>
      <c r="DN288" s="12"/>
      <c r="DO288" s="12"/>
      <c r="DQ288" s="12"/>
      <c r="DS288" s="12"/>
      <c r="DU288" s="12"/>
      <c r="DV288" s="12"/>
      <c r="DX288" s="12"/>
      <c r="DY288" s="12"/>
      <c r="DZ288" s="12"/>
      <c r="EB288" s="12"/>
      <c r="ED288" s="810"/>
      <c r="EE288" s="810"/>
      <c r="EG288" s="12"/>
      <c r="ET288" s="19"/>
      <c r="EU288" s="19"/>
      <c r="EV288" s="19"/>
      <c r="EW288" s="18"/>
      <c r="EX288" s="18"/>
      <c r="EY288" s="18"/>
      <c r="EZ288" s="18"/>
      <c r="FA288" s="18"/>
      <c r="FB288" s="18"/>
      <c r="FC288" s="18"/>
      <c r="FD288" s="18"/>
      <c r="FE288" s="18"/>
      <c r="FF288" s="18"/>
      <c r="FG288" s="18"/>
      <c r="FH288" s="18"/>
      <c r="FI288" s="18"/>
      <c r="FJ288" s="18"/>
      <c r="FK288" s="18"/>
      <c r="FL288" s="18"/>
      <c r="FM288" s="18"/>
      <c r="FO288" s="18"/>
      <c r="FQ288" s="18"/>
      <c r="FS288" s="18"/>
      <c r="FU288" s="18"/>
      <c r="FV288" s="18"/>
      <c r="FW288" s="18"/>
      <c r="FX288" s="18"/>
      <c r="FY288" s="18"/>
      <c r="FZ288" s="18"/>
      <c r="GB288" s="18"/>
      <c r="GD288" s="18"/>
      <c r="GE288" s="18"/>
    </row>
    <row r="289" spans="1:187" hidden="1" x14ac:dyDescent="0.3">
      <c r="A289" s="807"/>
      <c r="E289" s="18"/>
      <c r="I289" s="19"/>
      <c r="J289" s="19"/>
      <c r="K289" s="19"/>
      <c r="L289" s="19"/>
      <c r="M289" s="19"/>
      <c r="N289" s="19"/>
      <c r="O289" s="19"/>
      <c r="P289" s="19"/>
      <c r="Q289" s="19"/>
      <c r="R289" s="19"/>
      <c r="S289" s="19"/>
      <c r="T289" s="19"/>
      <c r="U289" s="19"/>
      <c r="V289" s="19"/>
      <c r="W289" s="19"/>
      <c r="X289" s="19"/>
      <c r="Y289" s="19"/>
      <c r="Z289" s="19"/>
      <c r="AA289" s="19"/>
      <c r="AB289" s="19"/>
      <c r="AC289" s="19"/>
      <c r="AD289" s="19"/>
      <c r="AE289" s="808"/>
      <c r="AF289" s="808"/>
      <c r="AG289" s="808"/>
      <c r="AH289" s="808"/>
      <c r="AI289" s="808"/>
      <c r="AJ289" s="808"/>
      <c r="AK289" s="808"/>
      <c r="AL289" s="808"/>
      <c r="AM289" s="808"/>
      <c r="AN289" s="808"/>
      <c r="AO289" s="823"/>
      <c r="AP289" s="823"/>
      <c r="AQ289" s="12"/>
      <c r="AR289" s="13"/>
      <c r="AS289" s="13"/>
      <c r="AT289" s="12"/>
      <c r="AU289" s="13"/>
      <c r="AV289" s="13"/>
      <c r="AW289" s="12"/>
      <c r="AX289" s="13"/>
      <c r="AY289" s="13"/>
      <c r="AZ289" s="12"/>
      <c r="BA289" s="13"/>
      <c r="BB289" s="13"/>
      <c r="BC289" s="12"/>
      <c r="BD289" s="13"/>
      <c r="BE289" s="13"/>
      <c r="BF289" s="12"/>
      <c r="BG289" s="13"/>
      <c r="BH289" s="13"/>
      <c r="BI289" s="12"/>
      <c r="BJ289" s="13"/>
      <c r="BK289" s="13"/>
      <c r="BL289" s="12"/>
      <c r="BM289" s="13"/>
      <c r="BN289" s="13"/>
      <c r="BO289" s="13"/>
      <c r="BP289" s="13"/>
      <c r="BQ289" s="13"/>
      <c r="BR289" s="13"/>
      <c r="BS289" s="13"/>
      <c r="BT289" s="13"/>
      <c r="BU289" s="13"/>
      <c r="BV289" s="13"/>
      <c r="BW289" s="13"/>
      <c r="BX289" s="12"/>
      <c r="BY289" s="13"/>
      <c r="CA289" s="18"/>
      <c r="CB289" s="18"/>
      <c r="CC289" s="18"/>
      <c r="CD289" s="18"/>
      <c r="CE289" s="18"/>
      <c r="CG289" s="18"/>
      <c r="CI289" s="18"/>
      <c r="CJ289" s="18"/>
      <c r="CK289" s="18"/>
      <c r="CL289" s="18"/>
      <c r="CN289" s="18"/>
      <c r="CO289" s="18"/>
      <c r="CP289" s="18"/>
      <c r="CR289" s="12"/>
      <c r="CS289" s="18"/>
      <c r="CT289" s="18"/>
      <c r="CU289" s="18"/>
      <c r="CV289" s="18"/>
      <c r="CW289" s="18"/>
      <c r="CX289" s="18"/>
      <c r="CY289" s="18"/>
      <c r="CZ289" s="18"/>
      <c r="DA289" s="18"/>
      <c r="DB289" s="18"/>
      <c r="DC289" s="18"/>
      <c r="DD289" s="18"/>
      <c r="DF289" s="18"/>
      <c r="DG289" s="18"/>
      <c r="DH289" s="18"/>
      <c r="DI289" s="18"/>
      <c r="DK289" s="12"/>
      <c r="DL289" s="12"/>
      <c r="DN289" s="12"/>
      <c r="DO289" s="12"/>
      <c r="DQ289" s="12"/>
      <c r="DS289" s="12"/>
      <c r="DU289" s="12"/>
      <c r="DV289" s="12"/>
      <c r="DX289" s="12"/>
      <c r="DY289" s="12"/>
      <c r="DZ289" s="12"/>
      <c r="EB289" s="12"/>
      <c r="ED289" s="810"/>
      <c r="EE289" s="810"/>
      <c r="EG289" s="12"/>
      <c r="ET289" s="19"/>
      <c r="EU289" s="19"/>
      <c r="EV289" s="19"/>
      <c r="EW289" s="18"/>
      <c r="EX289" s="18"/>
      <c r="EY289" s="18"/>
      <c r="EZ289" s="18"/>
      <c r="FA289" s="18"/>
      <c r="FB289" s="18"/>
      <c r="FC289" s="18"/>
      <c r="FD289" s="18"/>
      <c r="FE289" s="18"/>
      <c r="FF289" s="18"/>
      <c r="FG289" s="18"/>
      <c r="FI289" s="18"/>
      <c r="FJ289" s="18"/>
      <c r="FK289" s="18"/>
      <c r="FL289" s="18"/>
      <c r="FM289" s="18"/>
      <c r="FO289" s="18"/>
      <c r="FQ289" s="18"/>
      <c r="FS289" s="18"/>
      <c r="FU289" s="18"/>
      <c r="FV289" s="18"/>
      <c r="FW289" s="18"/>
      <c r="FX289" s="18"/>
      <c r="FY289" s="18"/>
      <c r="FZ289" s="18"/>
      <c r="GA289" s="18"/>
      <c r="GB289" s="18"/>
      <c r="GE289" s="18"/>
    </row>
    <row r="290" spans="1:187" hidden="1" x14ac:dyDescent="0.3">
      <c r="A290" s="807"/>
      <c r="I290" s="19"/>
      <c r="J290" s="19"/>
      <c r="K290" s="19"/>
      <c r="L290" s="19"/>
      <c r="M290" s="19"/>
      <c r="N290" s="19"/>
      <c r="O290" s="19"/>
      <c r="P290" s="19"/>
      <c r="Q290" s="19"/>
      <c r="R290" s="19"/>
      <c r="S290" s="19"/>
      <c r="T290" s="19"/>
      <c r="U290" s="19"/>
      <c r="V290" s="19"/>
      <c r="W290" s="19"/>
      <c r="X290" s="19"/>
      <c r="Y290" s="19"/>
      <c r="Z290" s="19"/>
      <c r="AA290" s="19"/>
      <c r="AB290" s="19"/>
      <c r="AC290" s="19"/>
      <c r="AD290" s="19"/>
      <c r="AE290" s="808"/>
      <c r="AF290" s="808"/>
      <c r="AG290" s="808"/>
      <c r="AH290" s="808"/>
      <c r="AI290" s="808"/>
      <c r="AJ290" s="808"/>
      <c r="AK290" s="808"/>
      <c r="AL290" s="808"/>
      <c r="AM290" s="808"/>
      <c r="AN290" s="808"/>
      <c r="AO290" s="823"/>
      <c r="AP290" s="823"/>
      <c r="AQ290" s="12"/>
      <c r="AR290" s="13"/>
      <c r="AS290" s="13"/>
      <c r="AT290" s="12"/>
      <c r="AU290" s="13"/>
      <c r="AV290" s="13"/>
      <c r="AW290" s="12"/>
      <c r="AX290" s="13"/>
      <c r="AY290" s="13"/>
      <c r="AZ290" s="12"/>
      <c r="BA290" s="13"/>
      <c r="BB290" s="13"/>
      <c r="BC290" s="12"/>
      <c r="BD290" s="13"/>
      <c r="BE290" s="13"/>
      <c r="BF290" s="12"/>
      <c r="BG290" s="13"/>
      <c r="BH290" s="13"/>
      <c r="BI290" s="12"/>
      <c r="BJ290" s="13"/>
      <c r="BK290" s="13"/>
      <c r="BL290" s="12"/>
      <c r="BM290" s="13"/>
      <c r="BN290" s="13"/>
      <c r="BO290" s="13"/>
      <c r="BP290" s="13"/>
      <c r="BQ290" s="13"/>
      <c r="BR290" s="13"/>
      <c r="BS290" s="13"/>
      <c r="BT290" s="13"/>
      <c r="BU290" s="13"/>
      <c r="BV290" s="13"/>
      <c r="BW290" s="13"/>
      <c r="BX290" s="12"/>
      <c r="BY290" s="13"/>
      <c r="CA290" s="18"/>
      <c r="CB290" s="18"/>
      <c r="CC290" s="18"/>
      <c r="CD290" s="18"/>
      <c r="CE290" s="18"/>
      <c r="CG290" s="18"/>
      <c r="CH290" s="18"/>
      <c r="CI290" s="18"/>
      <c r="CJ290" s="18"/>
      <c r="CK290" s="18"/>
      <c r="CL290" s="18"/>
      <c r="CN290" s="18"/>
      <c r="CO290" s="18"/>
      <c r="CP290" s="18"/>
      <c r="CR290" s="12"/>
      <c r="CT290" s="18"/>
      <c r="CU290" s="18"/>
      <c r="CV290" s="18"/>
      <c r="CW290" s="18"/>
      <c r="CX290" s="18"/>
      <c r="CY290" s="18"/>
      <c r="CZ290" s="18"/>
      <c r="DA290" s="18"/>
      <c r="DB290" s="18"/>
      <c r="DC290" s="18"/>
      <c r="DD290" s="18"/>
      <c r="DF290" s="18"/>
      <c r="DG290" s="18"/>
      <c r="DH290" s="18"/>
      <c r="DK290" s="12"/>
      <c r="DL290" s="12"/>
      <c r="DN290" s="12"/>
      <c r="DO290" s="12"/>
      <c r="DQ290" s="12"/>
      <c r="DS290" s="12"/>
      <c r="DU290" s="12"/>
      <c r="DV290" s="12"/>
      <c r="DX290" s="12"/>
      <c r="DY290" s="12"/>
      <c r="DZ290" s="12"/>
      <c r="EB290" s="12"/>
      <c r="ED290" s="810"/>
      <c r="EE290" s="810"/>
      <c r="EG290" s="12"/>
      <c r="ER290" s="18"/>
      <c r="ET290" s="19"/>
      <c r="EU290" s="19"/>
      <c r="EV290" s="19"/>
      <c r="EW290" s="18"/>
      <c r="EX290" s="18"/>
      <c r="EY290" s="18"/>
      <c r="EZ290" s="18"/>
      <c r="FA290" s="18"/>
      <c r="FB290" s="18"/>
      <c r="FC290" s="18"/>
      <c r="FD290" s="18"/>
      <c r="FE290" s="18"/>
      <c r="FF290" s="18"/>
      <c r="FG290" s="18"/>
      <c r="FH290" s="18"/>
      <c r="FI290" s="18"/>
      <c r="FJ290" s="18"/>
      <c r="FK290" s="18"/>
      <c r="FL290" s="18"/>
      <c r="FM290" s="18"/>
      <c r="FN290" s="18"/>
      <c r="FO290" s="18"/>
      <c r="FQ290" s="18"/>
      <c r="FS290" s="18"/>
      <c r="FT290" s="18"/>
      <c r="FU290" s="18"/>
      <c r="FV290" s="18"/>
      <c r="FW290" s="18"/>
      <c r="FX290" s="18"/>
      <c r="FY290" s="18"/>
      <c r="FZ290" s="18"/>
      <c r="GA290" s="18"/>
      <c r="GB290" s="18"/>
      <c r="GD290" s="18"/>
      <c r="GE290" s="18"/>
    </row>
    <row r="291" spans="1:187" hidden="1" x14ac:dyDescent="0.3">
      <c r="A291" s="807"/>
      <c r="E291" s="18"/>
      <c r="F291" s="18"/>
      <c r="I291" s="19"/>
      <c r="J291" s="19"/>
      <c r="K291" s="19"/>
      <c r="L291" s="19"/>
      <c r="M291" s="19"/>
      <c r="N291" s="19"/>
      <c r="O291" s="19"/>
      <c r="P291" s="19"/>
      <c r="Q291" s="19"/>
      <c r="R291" s="19"/>
      <c r="S291" s="19"/>
      <c r="T291" s="19"/>
      <c r="U291" s="19"/>
      <c r="V291" s="19"/>
      <c r="W291" s="19"/>
      <c r="X291" s="19"/>
      <c r="Y291" s="19"/>
      <c r="Z291" s="19"/>
      <c r="AA291" s="19"/>
      <c r="AB291" s="19"/>
      <c r="AC291" s="19"/>
      <c r="AD291" s="19"/>
      <c r="AE291" s="823"/>
      <c r="AF291" s="823"/>
      <c r="AG291" s="823"/>
      <c r="AH291" s="823"/>
      <c r="AI291" s="823"/>
      <c r="AJ291" s="823"/>
      <c r="AK291" s="823"/>
      <c r="AL291" s="823"/>
      <c r="AM291" s="823"/>
      <c r="AN291" s="823"/>
      <c r="AO291" s="823"/>
      <c r="AP291" s="823"/>
      <c r="AQ291" s="12"/>
      <c r="AR291" s="13"/>
      <c r="AS291" s="13"/>
      <c r="AT291" s="12"/>
      <c r="AU291" s="13"/>
      <c r="AV291" s="13"/>
      <c r="AW291" s="12"/>
      <c r="AX291" s="13"/>
      <c r="AY291" s="13"/>
      <c r="AZ291" s="12"/>
      <c r="BA291" s="13"/>
      <c r="BB291" s="13"/>
      <c r="BC291" s="12"/>
      <c r="BD291" s="13"/>
      <c r="BE291" s="13"/>
      <c r="BF291" s="12"/>
      <c r="BG291" s="13"/>
      <c r="BH291" s="13"/>
      <c r="BI291" s="12"/>
      <c r="BJ291" s="13"/>
      <c r="BK291" s="13"/>
      <c r="BL291" s="12"/>
      <c r="BM291" s="13"/>
      <c r="BN291" s="13"/>
      <c r="BO291" s="13"/>
      <c r="BP291" s="13"/>
      <c r="BQ291" s="13"/>
      <c r="BR291" s="13"/>
      <c r="BS291" s="13"/>
      <c r="BT291" s="13"/>
      <c r="BU291" s="13"/>
      <c r="BV291" s="13"/>
      <c r="BW291" s="13"/>
      <c r="BX291" s="12"/>
      <c r="BY291" s="13"/>
      <c r="CA291" s="18"/>
      <c r="CB291" s="18"/>
      <c r="CD291" s="18"/>
      <c r="CE291" s="18"/>
      <c r="CG291" s="18"/>
      <c r="CI291" s="18"/>
      <c r="CK291" s="18"/>
      <c r="CL291" s="18"/>
      <c r="CN291" s="18"/>
      <c r="CO291" s="18"/>
      <c r="CP291" s="18"/>
      <c r="CR291" s="12"/>
      <c r="CT291" s="18"/>
      <c r="CU291" s="18"/>
      <c r="CV291" s="18"/>
      <c r="CW291" s="18"/>
      <c r="CX291" s="18"/>
      <c r="CY291" s="18"/>
      <c r="CZ291" s="18"/>
      <c r="DA291" s="18"/>
      <c r="DB291" s="18"/>
      <c r="DC291" s="18"/>
      <c r="DD291" s="18"/>
      <c r="DF291" s="18"/>
      <c r="DH291" s="18"/>
      <c r="DK291" s="12"/>
      <c r="DL291" s="12"/>
      <c r="DN291" s="12"/>
      <c r="DO291" s="12"/>
      <c r="DQ291" s="12"/>
      <c r="DS291" s="12"/>
      <c r="DU291" s="12"/>
      <c r="DV291" s="12"/>
      <c r="DX291" s="12"/>
      <c r="DY291" s="12"/>
      <c r="DZ291" s="12"/>
      <c r="EB291" s="12"/>
      <c r="ED291" s="810"/>
      <c r="EE291" s="810"/>
      <c r="EG291" s="12"/>
      <c r="ET291" s="19"/>
      <c r="EU291" s="19"/>
      <c r="EV291" s="19"/>
      <c r="EW291" s="18"/>
      <c r="EX291" s="18"/>
      <c r="EY291" s="18"/>
      <c r="EZ291" s="18"/>
      <c r="FA291" s="18"/>
      <c r="FB291" s="18"/>
      <c r="FC291" s="18"/>
      <c r="FD291" s="18"/>
      <c r="FE291" s="18"/>
      <c r="FF291" s="18"/>
      <c r="FG291" s="18"/>
      <c r="FH291" s="18"/>
      <c r="FI291" s="18"/>
      <c r="FJ291" s="18"/>
      <c r="FK291" s="18"/>
      <c r="FL291" s="18"/>
      <c r="FM291" s="18"/>
      <c r="FN291" s="18"/>
      <c r="FO291" s="18"/>
      <c r="FQ291" s="18"/>
      <c r="FS291" s="18"/>
      <c r="FU291" s="18"/>
      <c r="FV291" s="18"/>
      <c r="FW291" s="18"/>
      <c r="FX291" s="18"/>
      <c r="FY291" s="18"/>
      <c r="FZ291" s="18"/>
      <c r="GA291" s="18"/>
      <c r="GB291" s="18"/>
      <c r="GE291" s="18"/>
    </row>
    <row r="292" spans="1:187" hidden="1" x14ac:dyDescent="0.3">
      <c r="A292" s="807"/>
      <c r="B292" s="18"/>
      <c r="I292" s="19"/>
      <c r="J292" s="19"/>
      <c r="K292" s="19"/>
      <c r="L292" s="19"/>
      <c r="M292" s="19"/>
      <c r="N292" s="19"/>
      <c r="O292" s="19"/>
      <c r="P292" s="19"/>
      <c r="Q292" s="19"/>
      <c r="R292" s="19"/>
      <c r="S292" s="19"/>
      <c r="T292" s="19"/>
      <c r="U292" s="19"/>
      <c r="V292" s="19"/>
      <c r="W292" s="19"/>
      <c r="X292" s="19"/>
      <c r="Y292" s="19"/>
      <c r="Z292" s="19"/>
      <c r="AA292" s="19"/>
      <c r="AB292" s="19"/>
      <c r="AC292" s="19"/>
      <c r="AD292" s="19"/>
      <c r="AE292" s="814"/>
      <c r="AF292" s="814"/>
      <c r="AG292" s="814"/>
      <c r="AH292" s="814"/>
      <c r="AI292" s="814"/>
      <c r="AJ292" s="814"/>
      <c r="AK292" s="814"/>
      <c r="AL292" s="814"/>
      <c r="AM292" s="814"/>
      <c r="AN292" s="814"/>
      <c r="AO292" s="814"/>
      <c r="AP292" s="814"/>
      <c r="AQ292" s="12"/>
      <c r="AR292" s="13"/>
      <c r="AS292" s="13"/>
      <c r="AT292" s="12"/>
      <c r="AU292" s="13"/>
      <c r="AV292" s="13"/>
      <c r="AW292" s="12"/>
      <c r="AX292" s="13"/>
      <c r="AY292" s="13"/>
      <c r="AZ292" s="12"/>
      <c r="BA292" s="13"/>
      <c r="BB292" s="13"/>
      <c r="BC292" s="12"/>
      <c r="BD292" s="13"/>
      <c r="BE292" s="13"/>
      <c r="BF292" s="12"/>
      <c r="BG292" s="13"/>
      <c r="BH292" s="13"/>
      <c r="BI292" s="12"/>
      <c r="BJ292" s="13"/>
      <c r="BK292" s="13"/>
      <c r="BL292" s="12"/>
      <c r="BM292" s="13"/>
      <c r="BN292" s="13"/>
      <c r="BO292" s="13"/>
      <c r="BP292" s="13"/>
      <c r="BQ292" s="13"/>
      <c r="BR292" s="13"/>
      <c r="BS292" s="13"/>
      <c r="BT292" s="13"/>
      <c r="BU292" s="13"/>
      <c r="BV292" s="13"/>
      <c r="BW292" s="13"/>
      <c r="BX292" s="12"/>
      <c r="BY292" s="13"/>
      <c r="CA292" s="18"/>
      <c r="CB292" s="18"/>
      <c r="CD292" s="18"/>
      <c r="CE292" s="18"/>
      <c r="CG292" s="18"/>
      <c r="CI292" s="18"/>
      <c r="CK292" s="18"/>
      <c r="CL292" s="18"/>
      <c r="CN292" s="18"/>
      <c r="CO292" s="18"/>
      <c r="CP292" s="18"/>
      <c r="CR292" s="12"/>
      <c r="CT292" s="18"/>
      <c r="CU292" s="18"/>
      <c r="CV292" s="18"/>
      <c r="CW292" s="18"/>
      <c r="CX292" s="18"/>
      <c r="CY292" s="18"/>
      <c r="CZ292" s="18"/>
      <c r="DA292" s="18"/>
      <c r="DB292" s="18"/>
      <c r="DC292" s="18"/>
      <c r="DD292" s="18"/>
      <c r="DF292" s="18"/>
      <c r="DH292" s="18"/>
      <c r="DK292" s="12"/>
      <c r="DL292" s="12"/>
      <c r="DN292" s="12"/>
      <c r="DO292" s="12"/>
      <c r="DQ292" s="12"/>
      <c r="DS292" s="12"/>
      <c r="DU292" s="12"/>
      <c r="DV292" s="12"/>
      <c r="DX292" s="12"/>
      <c r="DY292" s="12"/>
      <c r="DZ292" s="12"/>
      <c r="EB292" s="12"/>
      <c r="ED292" s="810"/>
      <c r="EE292" s="810"/>
      <c r="EG292" s="12"/>
      <c r="ET292" s="19"/>
      <c r="EU292" s="19"/>
      <c r="EV292" s="19"/>
      <c r="EW292" s="18"/>
      <c r="EX292" s="18"/>
      <c r="EY292" s="18"/>
      <c r="EZ292" s="18"/>
      <c r="FA292" s="18"/>
      <c r="FB292" s="18"/>
      <c r="FC292" s="18"/>
      <c r="FD292" s="18"/>
      <c r="FE292" s="18"/>
      <c r="FF292" s="18"/>
      <c r="FG292" s="18"/>
      <c r="FH292" s="18"/>
      <c r="FI292" s="18"/>
      <c r="FJ292" s="18"/>
      <c r="FK292" s="18"/>
      <c r="FL292" s="18"/>
      <c r="FM292" s="18"/>
      <c r="FO292" s="18"/>
      <c r="FQ292" s="18"/>
      <c r="FS292" s="18"/>
      <c r="FU292" s="18"/>
      <c r="FV292" s="18"/>
      <c r="FW292" s="18"/>
      <c r="FX292" s="18"/>
      <c r="FY292" s="18"/>
      <c r="FZ292" s="18"/>
      <c r="GA292" s="18"/>
      <c r="GB292" s="18"/>
      <c r="GE292" s="18"/>
    </row>
    <row r="293" spans="1:187" hidden="1" x14ac:dyDescent="0.3">
      <c r="A293" s="807"/>
      <c r="B293" s="18"/>
      <c r="I293" s="19"/>
      <c r="J293" s="19"/>
      <c r="K293" s="19"/>
      <c r="L293" s="19"/>
      <c r="M293" s="19"/>
      <c r="N293" s="19"/>
      <c r="O293" s="19"/>
      <c r="P293" s="19"/>
      <c r="Q293" s="19"/>
      <c r="R293" s="19"/>
      <c r="S293" s="19"/>
      <c r="T293" s="19"/>
      <c r="U293" s="19"/>
      <c r="V293" s="19"/>
      <c r="W293" s="19"/>
      <c r="X293" s="19"/>
      <c r="Y293" s="19"/>
      <c r="Z293" s="19"/>
      <c r="AA293" s="19"/>
      <c r="AB293" s="19"/>
      <c r="AC293" s="19"/>
      <c r="AD293" s="19"/>
      <c r="AE293" s="823"/>
      <c r="AF293" s="823"/>
      <c r="AG293" s="823"/>
      <c r="AH293" s="823"/>
      <c r="AI293" s="823"/>
      <c r="AJ293" s="823"/>
      <c r="AK293" s="823"/>
      <c r="AL293" s="823"/>
      <c r="AM293" s="823"/>
      <c r="AN293" s="823"/>
      <c r="AO293" s="823"/>
      <c r="AP293" s="823"/>
      <c r="AQ293" s="12"/>
      <c r="AR293" s="13"/>
      <c r="AS293" s="13"/>
      <c r="AT293" s="12"/>
      <c r="AU293" s="13"/>
      <c r="AV293" s="13"/>
      <c r="AW293" s="12"/>
      <c r="AX293" s="13"/>
      <c r="AY293" s="13"/>
      <c r="AZ293" s="12"/>
      <c r="BA293" s="13"/>
      <c r="BB293" s="13"/>
      <c r="BC293" s="12"/>
      <c r="BD293" s="13"/>
      <c r="BE293" s="13"/>
      <c r="BF293" s="12"/>
      <c r="BG293" s="13"/>
      <c r="BH293" s="13"/>
      <c r="BI293" s="12"/>
      <c r="BJ293" s="13"/>
      <c r="BK293" s="13"/>
      <c r="BL293" s="12"/>
      <c r="BM293" s="13"/>
      <c r="BN293" s="13"/>
      <c r="BO293" s="13"/>
      <c r="BP293" s="13"/>
      <c r="BQ293" s="13"/>
      <c r="BR293" s="13"/>
      <c r="BS293" s="13"/>
      <c r="BT293" s="13"/>
      <c r="BU293" s="13"/>
      <c r="BV293" s="13"/>
      <c r="BW293" s="13"/>
      <c r="BX293" s="12"/>
      <c r="BY293" s="13"/>
      <c r="CA293" s="18"/>
      <c r="CB293" s="18"/>
      <c r="CC293" s="18"/>
      <c r="CD293" s="18"/>
      <c r="CE293" s="18"/>
      <c r="CF293" s="18"/>
      <c r="CG293" s="18"/>
      <c r="CH293" s="18"/>
      <c r="CI293" s="18"/>
      <c r="CJ293" s="18"/>
      <c r="CK293" s="18"/>
      <c r="CL293" s="18"/>
      <c r="CM293" s="18"/>
      <c r="CN293" s="18"/>
      <c r="CO293" s="18"/>
      <c r="CP293" s="18"/>
      <c r="CQ293" s="18"/>
      <c r="CR293" s="12"/>
      <c r="CS293" s="18"/>
      <c r="CT293" s="18"/>
      <c r="CU293" s="18"/>
      <c r="CV293" s="18"/>
      <c r="CW293" s="18"/>
      <c r="CX293" s="18"/>
      <c r="CY293" s="18"/>
      <c r="CZ293" s="18"/>
      <c r="DA293" s="18"/>
      <c r="DB293" s="18"/>
      <c r="DC293" s="18"/>
      <c r="DD293" s="18"/>
      <c r="DE293" s="18"/>
      <c r="DF293" s="18"/>
      <c r="DG293" s="18"/>
      <c r="DH293" s="18"/>
      <c r="DI293" s="18"/>
      <c r="DJ293" s="18"/>
      <c r="DK293" s="12"/>
      <c r="DL293" s="12"/>
      <c r="DN293" s="12"/>
      <c r="DO293" s="12"/>
      <c r="DP293" s="18"/>
      <c r="DQ293" s="12"/>
      <c r="DR293" s="18"/>
      <c r="DS293" s="12"/>
      <c r="DT293" s="18"/>
      <c r="DU293" s="12"/>
      <c r="DV293" s="12"/>
      <c r="DW293" s="18"/>
      <c r="DX293" s="12"/>
      <c r="DY293" s="12"/>
      <c r="DZ293" s="12"/>
      <c r="EA293" s="18"/>
      <c r="EB293" s="12"/>
      <c r="EC293" s="18"/>
      <c r="ED293" s="810"/>
      <c r="EE293" s="810"/>
      <c r="EF293" s="18"/>
      <c r="EG293" s="12"/>
      <c r="EH293" s="18"/>
      <c r="EJ293" s="18"/>
      <c r="ET293" s="19"/>
      <c r="EU293" s="19"/>
      <c r="EV293" s="19"/>
      <c r="EW293" s="18"/>
      <c r="EX293" s="18"/>
      <c r="EY293" s="18"/>
      <c r="EZ293" s="18"/>
      <c r="FA293" s="18"/>
      <c r="FB293" s="18"/>
      <c r="FC293" s="18"/>
      <c r="FD293" s="18"/>
      <c r="FE293" s="18"/>
      <c r="FF293" s="18"/>
      <c r="FG293" s="18"/>
      <c r="FH293" s="18"/>
      <c r="FI293" s="18"/>
      <c r="FJ293" s="18"/>
      <c r="FK293" s="18"/>
      <c r="FL293" s="18"/>
      <c r="FM293" s="18"/>
      <c r="FO293" s="18"/>
      <c r="FQ293" s="18"/>
      <c r="FS293" s="18"/>
      <c r="FU293" s="18"/>
      <c r="FV293" s="18"/>
      <c r="FW293" s="18"/>
      <c r="FX293" s="18"/>
      <c r="FY293" s="18"/>
      <c r="FZ293" s="18"/>
      <c r="GB293" s="18"/>
      <c r="GD293" s="18"/>
      <c r="GE293" s="18"/>
    </row>
    <row r="294" spans="1:187" hidden="1" x14ac:dyDescent="0.3">
      <c r="A294" s="807"/>
      <c r="C294" s="18"/>
      <c r="I294" s="19"/>
      <c r="J294" s="19"/>
      <c r="K294" s="19"/>
      <c r="L294" s="19"/>
      <c r="M294" s="19"/>
      <c r="N294" s="19"/>
      <c r="O294" s="19"/>
      <c r="P294" s="19"/>
      <c r="Q294" s="19"/>
      <c r="R294" s="19"/>
      <c r="S294" s="19"/>
      <c r="T294" s="19"/>
      <c r="U294" s="19"/>
      <c r="V294" s="19"/>
      <c r="W294" s="19"/>
      <c r="X294" s="19"/>
      <c r="Y294" s="19"/>
      <c r="Z294" s="19"/>
      <c r="AA294" s="19"/>
      <c r="AB294" s="19"/>
      <c r="AC294" s="19"/>
      <c r="AD294" s="19"/>
      <c r="AE294" s="823"/>
      <c r="AF294" s="823"/>
      <c r="AG294" s="823"/>
      <c r="AH294" s="823"/>
      <c r="AI294" s="823"/>
      <c r="AJ294" s="823"/>
      <c r="AK294" s="823"/>
      <c r="AL294" s="823"/>
      <c r="AM294" s="823"/>
      <c r="AN294" s="823"/>
      <c r="AO294" s="823"/>
      <c r="AP294" s="823"/>
      <c r="AQ294" s="12"/>
      <c r="AR294" s="13"/>
      <c r="AS294" s="13"/>
      <c r="AT294" s="12"/>
      <c r="AU294" s="13"/>
      <c r="AV294" s="13"/>
      <c r="AW294" s="12"/>
      <c r="AX294" s="13"/>
      <c r="AY294" s="13"/>
      <c r="AZ294" s="12"/>
      <c r="BA294" s="13"/>
      <c r="BB294" s="13"/>
      <c r="BC294" s="12"/>
      <c r="BD294" s="13"/>
      <c r="BE294" s="13"/>
      <c r="BF294" s="12"/>
      <c r="BG294" s="13"/>
      <c r="BH294" s="13"/>
      <c r="BI294" s="12"/>
      <c r="BJ294" s="13"/>
      <c r="BK294" s="13"/>
      <c r="BL294" s="12"/>
      <c r="BM294" s="13"/>
      <c r="BN294" s="13"/>
      <c r="BO294" s="13"/>
      <c r="BP294" s="13"/>
      <c r="BQ294" s="13"/>
      <c r="BR294" s="13"/>
      <c r="BS294" s="13"/>
      <c r="BT294" s="13"/>
      <c r="BU294" s="13"/>
      <c r="BV294" s="13"/>
      <c r="BW294" s="13"/>
      <c r="BX294" s="12"/>
      <c r="BY294" s="13"/>
      <c r="CA294" s="18"/>
      <c r="CB294" s="18"/>
      <c r="CD294" s="18"/>
      <c r="CE294" s="18"/>
      <c r="CG294" s="18"/>
      <c r="CH294" s="18"/>
      <c r="CI294" s="18"/>
      <c r="CK294" s="18"/>
      <c r="CL294" s="18"/>
      <c r="CN294" s="18"/>
      <c r="CO294" s="18"/>
      <c r="CP294" s="18"/>
      <c r="CR294" s="12"/>
      <c r="CT294" s="18"/>
      <c r="CU294" s="18"/>
      <c r="CV294" s="18"/>
      <c r="CW294" s="18"/>
      <c r="CX294" s="18"/>
      <c r="CY294" s="18"/>
      <c r="CZ294" s="18"/>
      <c r="DA294" s="18"/>
      <c r="DB294" s="18"/>
      <c r="DC294" s="18"/>
      <c r="DD294" s="18"/>
      <c r="DF294" s="18"/>
      <c r="DH294" s="18"/>
      <c r="DK294" s="12"/>
      <c r="DL294" s="12"/>
      <c r="DN294" s="12"/>
      <c r="DO294" s="12"/>
      <c r="DQ294" s="12"/>
      <c r="DS294" s="12"/>
      <c r="DU294" s="12"/>
      <c r="DV294" s="12"/>
      <c r="DX294" s="12"/>
      <c r="DY294" s="12"/>
      <c r="DZ294" s="12"/>
      <c r="EB294" s="12"/>
      <c r="ED294" s="810"/>
      <c r="EE294" s="810"/>
      <c r="EG294" s="12"/>
      <c r="ET294" s="19"/>
      <c r="EU294" s="19"/>
      <c r="EV294" s="19"/>
      <c r="EW294" s="18"/>
      <c r="EX294" s="18"/>
      <c r="EY294" s="18"/>
      <c r="EZ294" s="18"/>
      <c r="FA294" s="18"/>
      <c r="FB294" s="18"/>
      <c r="FC294" s="18"/>
      <c r="FD294" s="18"/>
      <c r="FE294" s="18"/>
      <c r="FF294" s="18"/>
      <c r="FG294" s="18"/>
      <c r="FH294" s="18"/>
      <c r="FI294" s="18"/>
      <c r="FJ294" s="18"/>
      <c r="FK294" s="18"/>
      <c r="FL294" s="18"/>
      <c r="FM294" s="18"/>
      <c r="FO294" s="18"/>
      <c r="FQ294" s="18"/>
      <c r="FS294" s="18"/>
      <c r="FU294" s="18"/>
      <c r="FV294" s="18"/>
      <c r="FW294" s="18"/>
      <c r="FX294" s="18"/>
      <c r="FY294" s="18"/>
      <c r="FZ294" s="18"/>
      <c r="GA294" s="18"/>
      <c r="GB294" s="18"/>
      <c r="GC294" s="18"/>
      <c r="GD294" s="18"/>
      <c r="GE294" s="18"/>
    </row>
    <row r="295" spans="1:187" hidden="1" x14ac:dyDescent="0.3">
      <c r="A295" s="807"/>
      <c r="E295" s="18"/>
      <c r="F295" s="18"/>
      <c r="I295" s="19"/>
      <c r="J295" s="19"/>
      <c r="K295" s="19"/>
      <c r="L295" s="19"/>
      <c r="M295" s="19"/>
      <c r="N295" s="19"/>
      <c r="O295" s="19"/>
      <c r="P295" s="19"/>
      <c r="Q295" s="19"/>
      <c r="R295" s="19"/>
      <c r="S295" s="19"/>
      <c r="T295" s="19"/>
      <c r="U295" s="19"/>
      <c r="V295" s="19"/>
      <c r="W295" s="19"/>
      <c r="X295" s="19"/>
      <c r="Y295" s="19"/>
      <c r="Z295" s="19"/>
      <c r="AA295" s="19"/>
      <c r="AB295" s="19"/>
      <c r="AC295" s="19"/>
      <c r="AD295" s="19"/>
      <c r="AE295" s="823"/>
      <c r="AF295" s="823"/>
      <c r="AG295" s="823"/>
      <c r="AH295" s="823"/>
      <c r="AI295" s="823"/>
      <c r="AJ295" s="823"/>
      <c r="AK295" s="823"/>
      <c r="AL295" s="823"/>
      <c r="AM295" s="823"/>
      <c r="AN295" s="823"/>
      <c r="AO295" s="823"/>
      <c r="AP295" s="823"/>
      <c r="AQ295" s="12"/>
      <c r="AR295" s="13"/>
      <c r="AS295" s="13"/>
      <c r="AT295" s="12"/>
      <c r="AU295" s="13"/>
      <c r="AV295" s="13"/>
      <c r="AW295" s="12"/>
      <c r="AX295" s="13"/>
      <c r="AY295" s="13"/>
      <c r="AZ295" s="12"/>
      <c r="BA295" s="13"/>
      <c r="BB295" s="13"/>
      <c r="BC295" s="12"/>
      <c r="BD295" s="13"/>
      <c r="BE295" s="13"/>
      <c r="BF295" s="12"/>
      <c r="BG295" s="13"/>
      <c r="BH295" s="13"/>
      <c r="BI295" s="12"/>
      <c r="BJ295" s="13"/>
      <c r="BK295" s="13"/>
      <c r="BL295" s="12"/>
      <c r="BM295" s="13"/>
      <c r="BN295" s="13"/>
      <c r="BO295" s="13"/>
      <c r="BP295" s="13"/>
      <c r="BQ295" s="13"/>
      <c r="BR295" s="13"/>
      <c r="BS295" s="13"/>
      <c r="BT295" s="13"/>
      <c r="BU295" s="13"/>
      <c r="BV295" s="13"/>
      <c r="BW295" s="13"/>
      <c r="BX295" s="12"/>
      <c r="BY295" s="13"/>
      <c r="CA295" s="18"/>
      <c r="CB295" s="18"/>
      <c r="CD295" s="18"/>
      <c r="CE295" s="18"/>
      <c r="CG295" s="18"/>
      <c r="CI295" s="18"/>
      <c r="CK295" s="18"/>
      <c r="CL295" s="18"/>
      <c r="CN295" s="18"/>
      <c r="CO295" s="18"/>
      <c r="CP295" s="18"/>
      <c r="CR295" s="12"/>
      <c r="CT295" s="18"/>
      <c r="CU295" s="18"/>
      <c r="CV295" s="18"/>
      <c r="CW295" s="18"/>
      <c r="CX295" s="18"/>
      <c r="CY295" s="18"/>
      <c r="CZ295" s="18"/>
      <c r="DA295" s="18"/>
      <c r="DB295" s="18"/>
      <c r="DC295" s="18"/>
      <c r="DD295" s="18"/>
      <c r="DF295" s="18"/>
      <c r="DG295" s="18"/>
      <c r="DH295" s="18"/>
      <c r="DK295" s="12"/>
      <c r="DL295" s="12"/>
      <c r="DN295" s="12"/>
      <c r="DO295" s="12"/>
      <c r="DQ295" s="12"/>
      <c r="DS295" s="12"/>
      <c r="DU295" s="12"/>
      <c r="DV295" s="12"/>
      <c r="DX295" s="12"/>
      <c r="DY295" s="12"/>
      <c r="DZ295" s="12"/>
      <c r="EB295" s="12"/>
      <c r="ED295" s="810"/>
      <c r="EE295" s="810"/>
      <c r="EF295" s="18"/>
      <c r="EG295" s="12"/>
      <c r="ET295" s="19"/>
      <c r="EU295" s="19"/>
      <c r="EV295" s="19"/>
      <c r="EW295" s="18"/>
      <c r="EX295" s="18"/>
      <c r="EY295" s="18"/>
      <c r="EZ295" s="18"/>
      <c r="FA295" s="18"/>
      <c r="FB295" s="18"/>
      <c r="FC295" s="18"/>
      <c r="FD295" s="18"/>
      <c r="FE295" s="18"/>
      <c r="FF295" s="18"/>
      <c r="FG295" s="18"/>
      <c r="FH295" s="18"/>
      <c r="FI295" s="18"/>
      <c r="FJ295" s="18"/>
      <c r="FK295" s="18"/>
      <c r="FL295" s="18"/>
      <c r="FM295" s="18"/>
      <c r="FO295" s="18"/>
      <c r="FQ295" s="18"/>
      <c r="FS295" s="18"/>
      <c r="FU295" s="18"/>
      <c r="FV295" s="18"/>
      <c r="FW295" s="18"/>
      <c r="FX295" s="18"/>
      <c r="FY295" s="18"/>
      <c r="FZ295" s="18"/>
      <c r="GA295" s="18"/>
      <c r="GB295" s="18"/>
      <c r="GD295" s="18"/>
      <c r="GE295" s="18"/>
    </row>
    <row r="296" spans="1:187" hidden="1" x14ac:dyDescent="0.3">
      <c r="A296" s="807"/>
      <c r="B296" s="18"/>
      <c r="I296" s="19"/>
      <c r="J296" s="19"/>
      <c r="K296" s="19"/>
      <c r="L296" s="19"/>
      <c r="M296" s="19"/>
      <c r="N296" s="19"/>
      <c r="O296" s="19"/>
      <c r="P296" s="19"/>
      <c r="Q296" s="19"/>
      <c r="R296" s="19"/>
      <c r="S296" s="19"/>
      <c r="T296" s="19"/>
      <c r="U296" s="19"/>
      <c r="V296" s="19"/>
      <c r="W296" s="19"/>
      <c r="X296" s="19"/>
      <c r="Y296" s="19"/>
      <c r="Z296" s="19"/>
      <c r="AA296" s="19"/>
      <c r="AB296" s="19"/>
      <c r="AC296" s="19"/>
      <c r="AD296" s="19"/>
      <c r="AE296" s="823"/>
      <c r="AF296" s="823"/>
      <c r="AG296" s="823"/>
      <c r="AH296" s="823"/>
      <c r="AI296" s="823"/>
      <c r="AJ296" s="823"/>
      <c r="AK296" s="823"/>
      <c r="AL296" s="823"/>
      <c r="AM296" s="823"/>
      <c r="AN296" s="823"/>
      <c r="AO296" s="823"/>
      <c r="AP296" s="823"/>
      <c r="AQ296" s="12"/>
      <c r="AR296" s="13"/>
      <c r="AS296" s="13"/>
      <c r="AT296" s="12"/>
      <c r="AU296" s="13"/>
      <c r="AV296" s="13"/>
      <c r="AW296" s="12"/>
      <c r="AX296" s="13"/>
      <c r="AY296" s="13"/>
      <c r="AZ296" s="12"/>
      <c r="BA296" s="13"/>
      <c r="BB296" s="13"/>
      <c r="BC296" s="12"/>
      <c r="BD296" s="13"/>
      <c r="BE296" s="13"/>
      <c r="BF296" s="12"/>
      <c r="BG296" s="13"/>
      <c r="BH296" s="13"/>
      <c r="BI296" s="12"/>
      <c r="BJ296" s="13"/>
      <c r="BK296" s="13"/>
      <c r="BL296" s="12"/>
      <c r="BM296" s="13"/>
      <c r="BN296" s="13"/>
      <c r="BO296" s="13"/>
      <c r="BP296" s="13"/>
      <c r="BQ296" s="13"/>
      <c r="BR296" s="13"/>
      <c r="BS296" s="13"/>
      <c r="BT296" s="13"/>
      <c r="BU296" s="13"/>
      <c r="BV296" s="13"/>
      <c r="BW296" s="13"/>
      <c r="BX296" s="12"/>
      <c r="BY296" s="13"/>
      <c r="CA296" s="18"/>
      <c r="CB296" s="18"/>
      <c r="CD296" s="18"/>
      <c r="CE296" s="18"/>
      <c r="CG296" s="18"/>
      <c r="CH296" s="18"/>
      <c r="CI296" s="18"/>
      <c r="CK296" s="18"/>
      <c r="CL296" s="18"/>
      <c r="CM296" s="18"/>
      <c r="CN296" s="18"/>
      <c r="CO296" s="18"/>
      <c r="CP296" s="18"/>
      <c r="CR296" s="12"/>
      <c r="CT296" s="18"/>
      <c r="CU296" s="18"/>
      <c r="CV296" s="18"/>
      <c r="CW296" s="18"/>
      <c r="CX296" s="18"/>
      <c r="CY296" s="18"/>
      <c r="CZ296" s="18"/>
      <c r="DA296" s="18"/>
      <c r="DB296" s="18"/>
      <c r="DC296" s="18"/>
      <c r="DD296" s="18"/>
      <c r="DF296" s="18"/>
      <c r="DG296" s="18"/>
      <c r="DH296" s="18"/>
      <c r="DK296" s="12"/>
      <c r="DL296" s="12"/>
      <c r="DN296" s="12"/>
      <c r="DO296" s="12"/>
      <c r="DP296" s="18"/>
      <c r="DQ296" s="12"/>
      <c r="DS296" s="12"/>
      <c r="DT296" s="18"/>
      <c r="DU296" s="12"/>
      <c r="DV296" s="12"/>
      <c r="DX296" s="12"/>
      <c r="DY296" s="12"/>
      <c r="DZ296" s="12"/>
      <c r="EB296" s="12"/>
      <c r="ED296" s="810"/>
      <c r="EE296" s="810"/>
      <c r="EF296" s="18"/>
      <c r="EG296" s="12"/>
      <c r="ER296" s="18"/>
      <c r="ET296" s="19"/>
      <c r="EU296" s="19"/>
      <c r="EV296" s="19"/>
      <c r="EW296" s="18"/>
      <c r="EX296" s="18"/>
      <c r="EY296" s="18"/>
      <c r="EZ296" s="18"/>
      <c r="FA296" s="18"/>
      <c r="FB296" s="18"/>
      <c r="FC296" s="18"/>
      <c r="FD296" s="18"/>
      <c r="FE296" s="18"/>
      <c r="FF296" s="18"/>
      <c r="FG296" s="18"/>
      <c r="FH296" s="18"/>
      <c r="FI296" s="18"/>
      <c r="FJ296" s="18"/>
      <c r="FK296" s="18"/>
      <c r="FL296" s="18"/>
      <c r="FM296" s="18"/>
      <c r="FO296" s="18"/>
      <c r="FQ296" s="18"/>
      <c r="FS296" s="18"/>
      <c r="FT296" s="18"/>
      <c r="FU296" s="18"/>
      <c r="FV296" s="18"/>
      <c r="FW296" s="18"/>
      <c r="FX296" s="18"/>
      <c r="FY296" s="18"/>
      <c r="FZ296" s="18"/>
      <c r="GA296" s="18"/>
      <c r="GB296" s="18"/>
      <c r="GD296" s="18"/>
      <c r="GE296" s="18"/>
    </row>
    <row r="297" spans="1:187" hidden="1" x14ac:dyDescent="0.3">
      <c r="A297" s="807"/>
      <c r="B297" s="18"/>
      <c r="I297" s="19"/>
      <c r="J297" s="19"/>
      <c r="K297" s="19"/>
      <c r="L297" s="19"/>
      <c r="M297" s="19"/>
      <c r="N297" s="19"/>
      <c r="O297" s="19"/>
      <c r="P297" s="19"/>
      <c r="Q297" s="19"/>
      <c r="R297" s="19"/>
      <c r="S297" s="19"/>
      <c r="T297" s="19"/>
      <c r="U297" s="19"/>
      <c r="V297" s="19"/>
      <c r="W297" s="19"/>
      <c r="X297" s="19"/>
      <c r="Y297" s="19"/>
      <c r="Z297" s="19"/>
      <c r="AA297" s="19"/>
      <c r="AB297" s="19"/>
      <c r="AC297" s="19"/>
      <c r="AD297" s="19"/>
      <c r="AE297" s="823"/>
      <c r="AF297" s="823"/>
      <c r="AG297" s="823"/>
      <c r="AH297" s="823"/>
      <c r="AI297" s="823"/>
      <c r="AJ297" s="823"/>
      <c r="AK297" s="823"/>
      <c r="AL297" s="823"/>
      <c r="AM297" s="823"/>
      <c r="AN297" s="823"/>
      <c r="AO297" s="823"/>
      <c r="AP297" s="823"/>
      <c r="AQ297" s="12"/>
      <c r="AR297" s="13"/>
      <c r="AS297" s="13"/>
      <c r="AT297" s="12"/>
      <c r="AU297" s="13"/>
      <c r="AV297" s="13"/>
      <c r="AW297" s="12"/>
      <c r="AX297" s="13"/>
      <c r="AY297" s="13"/>
      <c r="AZ297" s="12"/>
      <c r="BA297" s="13"/>
      <c r="BB297" s="13"/>
      <c r="BC297" s="12"/>
      <c r="BD297" s="13"/>
      <c r="BE297" s="13"/>
      <c r="BF297" s="12"/>
      <c r="BG297" s="13"/>
      <c r="BH297" s="13"/>
      <c r="BI297" s="12"/>
      <c r="BJ297" s="13"/>
      <c r="BK297" s="13"/>
      <c r="BL297" s="12"/>
      <c r="BM297" s="13"/>
      <c r="BN297" s="13"/>
      <c r="BO297" s="13"/>
      <c r="BP297" s="13"/>
      <c r="BQ297" s="13"/>
      <c r="BR297" s="13"/>
      <c r="BS297" s="13"/>
      <c r="BT297" s="13"/>
      <c r="BU297" s="13"/>
      <c r="BV297" s="13"/>
      <c r="BW297" s="13"/>
      <c r="BX297" s="12"/>
      <c r="BY297" s="13"/>
      <c r="CA297" s="18"/>
      <c r="CB297" s="18"/>
      <c r="CD297" s="18"/>
      <c r="CE297" s="18"/>
      <c r="CG297" s="18"/>
      <c r="CH297" s="18"/>
      <c r="CI297" s="18"/>
      <c r="CK297" s="18"/>
      <c r="CL297" s="18"/>
      <c r="CN297" s="18"/>
      <c r="CO297" s="18"/>
      <c r="CP297" s="18"/>
      <c r="CR297" s="12"/>
      <c r="CT297" s="18"/>
      <c r="CU297" s="18"/>
      <c r="CV297" s="18"/>
      <c r="CW297" s="18"/>
      <c r="CX297" s="18"/>
      <c r="CY297" s="18"/>
      <c r="CZ297" s="18"/>
      <c r="DA297" s="18"/>
      <c r="DB297" s="18"/>
      <c r="DC297" s="18"/>
      <c r="DD297" s="18"/>
      <c r="DF297" s="18"/>
      <c r="DG297" s="18"/>
      <c r="DH297" s="18"/>
      <c r="DK297" s="12"/>
      <c r="DL297" s="12"/>
      <c r="DN297" s="12"/>
      <c r="DO297" s="12"/>
      <c r="DQ297" s="12"/>
      <c r="DS297" s="12"/>
      <c r="DU297" s="12"/>
      <c r="DV297" s="12"/>
      <c r="DX297" s="12"/>
      <c r="DY297" s="12"/>
      <c r="DZ297" s="12"/>
      <c r="EB297" s="12"/>
      <c r="ED297" s="810"/>
      <c r="EE297" s="810"/>
      <c r="EG297" s="12"/>
      <c r="ET297" s="19"/>
      <c r="EU297" s="19"/>
      <c r="EV297" s="19"/>
      <c r="EW297" s="18"/>
      <c r="EX297" s="18"/>
      <c r="EY297" s="18"/>
      <c r="EZ297" s="18"/>
      <c r="FA297" s="18"/>
      <c r="FB297" s="18"/>
      <c r="FC297" s="18"/>
      <c r="FD297" s="18"/>
      <c r="FE297" s="18"/>
      <c r="FF297" s="18"/>
      <c r="FG297" s="18"/>
      <c r="FH297" s="18"/>
      <c r="FI297" s="18"/>
      <c r="FJ297" s="18"/>
      <c r="FK297" s="18"/>
      <c r="FL297" s="18"/>
      <c r="FM297" s="18"/>
      <c r="FO297" s="18"/>
      <c r="FQ297" s="18"/>
      <c r="FS297" s="18"/>
      <c r="FU297" s="18"/>
      <c r="FV297" s="18"/>
      <c r="FW297" s="18"/>
      <c r="FX297" s="18"/>
      <c r="FY297" s="18"/>
      <c r="FZ297" s="18"/>
      <c r="GA297" s="18"/>
      <c r="GB297" s="18"/>
      <c r="GE297" s="18"/>
    </row>
    <row r="298" spans="1:187" hidden="1" x14ac:dyDescent="0.3">
      <c r="A298" s="807"/>
      <c r="B298" s="18"/>
      <c r="I298" s="19"/>
      <c r="J298" s="19"/>
      <c r="K298" s="19"/>
      <c r="L298" s="19"/>
      <c r="M298" s="19"/>
      <c r="N298" s="19"/>
      <c r="O298" s="19"/>
      <c r="P298" s="19"/>
      <c r="Q298" s="19"/>
      <c r="R298" s="19"/>
      <c r="S298" s="19"/>
      <c r="T298" s="19"/>
      <c r="U298" s="19"/>
      <c r="V298" s="19"/>
      <c r="W298" s="19"/>
      <c r="X298" s="19"/>
      <c r="Y298" s="19"/>
      <c r="Z298" s="19"/>
      <c r="AA298" s="19"/>
      <c r="AB298" s="19"/>
      <c r="AC298" s="19"/>
      <c r="AD298" s="19"/>
      <c r="AE298" s="808"/>
      <c r="AF298" s="808"/>
      <c r="AG298" s="808"/>
      <c r="AH298" s="808"/>
      <c r="AI298" s="808"/>
      <c r="AJ298" s="808"/>
      <c r="AK298" s="808"/>
      <c r="AL298" s="808"/>
      <c r="AM298" s="808"/>
      <c r="AN298" s="808"/>
      <c r="AO298" s="814"/>
      <c r="AP298" s="814"/>
      <c r="AQ298" s="12"/>
      <c r="AR298" s="13"/>
      <c r="AS298" s="13"/>
      <c r="AT298" s="12"/>
      <c r="AU298" s="13"/>
      <c r="AV298" s="13"/>
      <c r="AW298" s="12"/>
      <c r="AX298" s="13"/>
      <c r="AY298" s="13"/>
      <c r="AZ298" s="12"/>
      <c r="BA298" s="13"/>
      <c r="BB298" s="13"/>
      <c r="BC298" s="12"/>
      <c r="BD298" s="13"/>
      <c r="BE298" s="13"/>
      <c r="BF298" s="12"/>
      <c r="BG298" s="13"/>
      <c r="BH298" s="13"/>
      <c r="BI298" s="12"/>
      <c r="BJ298" s="13"/>
      <c r="BK298" s="13"/>
      <c r="BL298" s="12"/>
      <c r="BM298" s="13"/>
      <c r="BN298" s="13"/>
      <c r="BO298" s="13"/>
      <c r="BP298" s="13"/>
      <c r="BQ298" s="13"/>
      <c r="BR298" s="13"/>
      <c r="BS298" s="13"/>
      <c r="BT298" s="13"/>
      <c r="BU298" s="13"/>
      <c r="BV298" s="13"/>
      <c r="BW298" s="13"/>
      <c r="BX298" s="12"/>
      <c r="BY298" s="13"/>
      <c r="CA298" s="18"/>
      <c r="CB298" s="18"/>
      <c r="CD298" s="18"/>
      <c r="CE298" s="18"/>
      <c r="CG298" s="18"/>
      <c r="CH298" s="18"/>
      <c r="CI298" s="18"/>
      <c r="CJ298" s="18"/>
      <c r="CK298" s="18"/>
      <c r="CL298" s="18"/>
      <c r="CM298" s="18"/>
      <c r="CN298" s="18"/>
      <c r="CO298" s="18"/>
      <c r="CP298" s="18"/>
      <c r="CR298" s="12"/>
      <c r="CT298" s="18"/>
      <c r="CU298" s="18"/>
      <c r="CV298" s="18"/>
      <c r="CW298" s="18"/>
      <c r="CX298" s="18"/>
      <c r="CY298" s="18"/>
      <c r="CZ298" s="18"/>
      <c r="DA298" s="18"/>
      <c r="DB298" s="18"/>
      <c r="DC298" s="18"/>
      <c r="DD298" s="18"/>
      <c r="DF298" s="18"/>
      <c r="DG298" s="18"/>
      <c r="DH298" s="18"/>
      <c r="DK298" s="12"/>
      <c r="DL298" s="12"/>
      <c r="DN298" s="12"/>
      <c r="DO298" s="12"/>
      <c r="DQ298" s="12"/>
      <c r="DS298" s="12"/>
      <c r="DU298" s="12"/>
      <c r="DV298" s="12"/>
      <c r="DX298" s="12"/>
      <c r="DY298" s="12"/>
      <c r="DZ298" s="12"/>
      <c r="EB298" s="12"/>
      <c r="ED298" s="810"/>
      <c r="EE298" s="810"/>
      <c r="EG298" s="12"/>
      <c r="ET298" s="19"/>
      <c r="EU298" s="19"/>
      <c r="EV298" s="19"/>
      <c r="EW298" s="18"/>
      <c r="EX298" s="18"/>
      <c r="EY298" s="18"/>
      <c r="EZ298" s="18"/>
      <c r="FA298" s="18"/>
      <c r="FB298" s="18"/>
      <c r="FC298" s="18"/>
      <c r="FD298" s="18"/>
      <c r="FE298" s="18"/>
      <c r="FF298" s="18"/>
      <c r="FG298" s="18"/>
      <c r="FH298" s="18"/>
      <c r="FI298" s="18"/>
      <c r="FJ298" s="18"/>
      <c r="FK298" s="18"/>
      <c r="FL298" s="18"/>
      <c r="FM298" s="18"/>
      <c r="FO298" s="18"/>
      <c r="FQ298" s="18"/>
      <c r="FS298" s="18"/>
      <c r="FU298" s="18"/>
      <c r="FV298" s="18"/>
      <c r="FW298" s="18"/>
      <c r="FX298" s="18"/>
      <c r="FY298" s="18"/>
      <c r="FZ298" s="18"/>
      <c r="GB298" s="18"/>
      <c r="GD298" s="18"/>
      <c r="GE298" s="18"/>
    </row>
    <row r="299" spans="1:187" s="26" customFormat="1" hidden="1" x14ac:dyDescent="0.3">
      <c r="A299" s="23"/>
      <c r="B299" s="27"/>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38"/>
      <c r="AF299" s="38"/>
      <c r="AG299" s="38"/>
      <c r="AH299" s="38"/>
      <c r="AI299" s="38"/>
      <c r="AJ299" s="38"/>
      <c r="AK299" s="38"/>
      <c r="AL299" s="38"/>
      <c r="AM299" s="38"/>
      <c r="AN299" s="38"/>
      <c r="AO299" s="38"/>
      <c r="AP299" s="38"/>
      <c r="AR299" s="824"/>
      <c r="AS299" s="824"/>
      <c r="AU299" s="824"/>
      <c r="AV299" s="824"/>
      <c r="AX299" s="824"/>
      <c r="AY299" s="824"/>
      <c r="BA299" s="824"/>
      <c r="BB299" s="824"/>
      <c r="BD299" s="824"/>
      <c r="BE299" s="824"/>
      <c r="BG299" s="824"/>
      <c r="BH299" s="824"/>
      <c r="BJ299" s="824"/>
      <c r="BK299" s="824"/>
      <c r="BM299" s="824"/>
      <c r="BN299" s="824"/>
      <c r="BO299" s="824"/>
      <c r="BP299" s="824"/>
      <c r="BQ299" s="824"/>
      <c r="BR299" s="824"/>
      <c r="BS299" s="824"/>
      <c r="BT299" s="824"/>
      <c r="BU299" s="824"/>
      <c r="BV299" s="824"/>
      <c r="BW299" s="824"/>
      <c r="BY299" s="824"/>
      <c r="BZ299" s="824"/>
      <c r="CA299" s="27"/>
      <c r="CB299" s="27"/>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7"/>
      <c r="EX299" s="27"/>
      <c r="EY299" s="27"/>
      <c r="EZ299" s="27"/>
      <c r="FA299" s="27"/>
      <c r="FB299" s="27"/>
      <c r="FC299" s="27"/>
      <c r="FD299" s="27"/>
      <c r="FE299" s="27"/>
      <c r="FF299" s="27"/>
      <c r="FG299" s="27"/>
      <c r="FH299" s="27"/>
      <c r="FI299" s="27"/>
      <c r="FJ299" s="27"/>
      <c r="FK299" s="27"/>
      <c r="FL299" s="27"/>
      <c r="FM299" s="27"/>
      <c r="FO299" s="27"/>
      <c r="FQ299" s="27"/>
      <c r="FS299" s="27"/>
      <c r="FT299" s="27"/>
      <c r="FU299" s="27"/>
      <c r="FV299" s="27"/>
      <c r="FW299" s="27"/>
      <c r="FX299" s="27"/>
      <c r="FY299" s="27"/>
      <c r="FZ299" s="27"/>
      <c r="GA299" s="27"/>
      <c r="GB299" s="27"/>
      <c r="GD299" s="27"/>
      <c r="GE299" s="27"/>
    </row>
    <row r="300" spans="1:187" hidden="1" x14ac:dyDescent="0.3">
      <c r="A300" s="807"/>
      <c r="B300" s="18"/>
      <c r="I300" s="19"/>
      <c r="J300" s="19"/>
      <c r="K300" s="19"/>
      <c r="L300" s="19"/>
      <c r="M300" s="19"/>
      <c r="N300" s="19"/>
      <c r="O300" s="19"/>
      <c r="P300" s="19"/>
      <c r="Q300" s="19"/>
      <c r="R300" s="19"/>
      <c r="S300" s="19"/>
      <c r="T300" s="19"/>
      <c r="U300" s="19"/>
      <c r="V300" s="19"/>
      <c r="W300" s="19"/>
      <c r="X300" s="19"/>
      <c r="Y300" s="19"/>
      <c r="Z300" s="19"/>
      <c r="AA300" s="19"/>
      <c r="AB300" s="19"/>
      <c r="AC300" s="19"/>
      <c r="AD300" s="19"/>
      <c r="AE300" s="823"/>
      <c r="AF300" s="823"/>
      <c r="AG300" s="823"/>
      <c r="AH300" s="823"/>
      <c r="AI300" s="823"/>
      <c r="AJ300" s="823"/>
      <c r="AK300" s="823"/>
      <c r="AL300" s="823"/>
      <c r="AM300" s="823"/>
      <c r="AN300" s="823"/>
      <c r="AO300" s="823"/>
      <c r="AP300" s="823"/>
      <c r="AQ300" s="12"/>
      <c r="AR300" s="13"/>
      <c r="AS300" s="13"/>
      <c r="AT300" s="12"/>
      <c r="AU300" s="13"/>
      <c r="AV300" s="13"/>
      <c r="AW300" s="12"/>
      <c r="AX300" s="13"/>
      <c r="AY300" s="13"/>
      <c r="AZ300" s="12"/>
      <c r="BA300" s="13"/>
      <c r="BB300" s="13"/>
      <c r="BC300" s="12"/>
      <c r="BD300" s="13"/>
      <c r="BE300" s="13"/>
      <c r="BF300" s="12"/>
      <c r="BG300" s="13"/>
      <c r="BH300" s="13"/>
      <c r="BI300" s="12"/>
      <c r="BJ300" s="13"/>
      <c r="BK300" s="13"/>
      <c r="BL300" s="12"/>
      <c r="BM300" s="13"/>
      <c r="BN300" s="13"/>
      <c r="BO300" s="13"/>
      <c r="BP300" s="13"/>
      <c r="BQ300" s="13"/>
      <c r="BR300" s="13"/>
      <c r="BS300" s="13"/>
      <c r="BT300" s="13"/>
      <c r="BU300" s="13"/>
      <c r="BV300" s="13"/>
      <c r="BW300" s="13"/>
      <c r="BX300" s="12"/>
      <c r="BY300" s="13"/>
      <c r="CA300" s="18"/>
      <c r="CB300" s="18"/>
      <c r="CD300" s="18"/>
      <c r="CE300" s="18"/>
      <c r="CG300" s="18"/>
      <c r="CH300" s="18"/>
      <c r="CI300" s="18"/>
      <c r="CK300" s="18"/>
      <c r="CL300" s="18"/>
      <c r="CM300" s="18"/>
      <c r="CN300" s="18"/>
      <c r="CO300" s="18"/>
      <c r="CP300" s="18"/>
      <c r="CR300" s="12"/>
      <c r="CT300" s="18"/>
      <c r="CU300" s="18"/>
      <c r="CV300" s="18"/>
      <c r="CW300" s="18"/>
      <c r="CX300" s="18"/>
      <c r="CY300" s="18"/>
      <c r="CZ300" s="18"/>
      <c r="DA300" s="18"/>
      <c r="DB300" s="18"/>
      <c r="DC300" s="18"/>
      <c r="DD300" s="18"/>
      <c r="DF300" s="18"/>
      <c r="DG300" s="18"/>
      <c r="DH300" s="18"/>
      <c r="DK300" s="12"/>
      <c r="DL300" s="12"/>
      <c r="DN300" s="12"/>
      <c r="DO300" s="12"/>
      <c r="DQ300" s="12"/>
      <c r="DS300" s="12"/>
      <c r="DU300" s="12"/>
      <c r="DV300" s="12"/>
      <c r="DX300" s="12"/>
      <c r="DY300" s="12"/>
      <c r="DZ300" s="12"/>
      <c r="EB300" s="12"/>
      <c r="ED300" s="810"/>
      <c r="EE300" s="810"/>
      <c r="EG300" s="12"/>
      <c r="ER300" s="18"/>
      <c r="ET300" s="19"/>
      <c r="EU300" s="19"/>
      <c r="EV300" s="19"/>
      <c r="EW300" s="18"/>
      <c r="EX300" s="18"/>
      <c r="EY300" s="18"/>
      <c r="EZ300" s="18"/>
      <c r="FA300" s="18"/>
      <c r="FB300" s="18"/>
      <c r="FC300" s="18"/>
      <c r="FD300" s="18"/>
      <c r="FE300" s="18"/>
      <c r="FF300" s="18"/>
      <c r="FG300" s="18"/>
      <c r="FH300" s="18"/>
      <c r="FI300" s="18"/>
      <c r="FJ300" s="18"/>
      <c r="FK300" s="18"/>
      <c r="FL300" s="18"/>
      <c r="FM300" s="18"/>
      <c r="FO300" s="18"/>
      <c r="FQ300" s="18"/>
      <c r="FS300" s="18"/>
      <c r="FT300" s="18"/>
      <c r="FU300" s="18"/>
      <c r="FV300" s="18"/>
      <c r="FW300" s="18"/>
      <c r="FX300" s="18"/>
      <c r="FY300" s="18"/>
      <c r="FZ300" s="18"/>
      <c r="GA300" s="18"/>
      <c r="GB300" s="18"/>
      <c r="GD300" s="18"/>
      <c r="GE300" s="18"/>
    </row>
    <row r="301" spans="1:187" s="26" customFormat="1" hidden="1" x14ac:dyDescent="0.3">
      <c r="A301" s="10"/>
      <c r="B301" s="27"/>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Q301" s="63"/>
      <c r="AR301" s="63"/>
      <c r="AS301" s="63"/>
      <c r="AT301" s="63"/>
      <c r="AU301" s="63"/>
      <c r="AV301" s="63"/>
      <c r="AW301" s="63"/>
      <c r="AX301" s="63"/>
      <c r="AY301" s="63"/>
      <c r="AZ301" s="63"/>
      <c r="BA301" s="824"/>
      <c r="BB301" s="824"/>
      <c r="BD301" s="824"/>
      <c r="BE301" s="824"/>
      <c r="BG301" s="824"/>
      <c r="BH301" s="824"/>
      <c r="BJ301" s="824"/>
      <c r="BK301" s="824"/>
      <c r="BM301" s="824"/>
      <c r="BN301" s="824"/>
      <c r="BO301" s="824"/>
      <c r="BP301" s="824"/>
      <c r="BQ301" s="824"/>
      <c r="BR301" s="824"/>
      <c r="BS301" s="824"/>
      <c r="BT301" s="824"/>
      <c r="BU301" s="824"/>
      <c r="BV301" s="824"/>
      <c r="BW301" s="824"/>
      <c r="BY301" s="824"/>
      <c r="BZ301" s="824"/>
      <c r="CA301" s="27"/>
      <c r="CB301" s="27"/>
      <c r="CD301" s="27"/>
      <c r="CE301" s="27"/>
      <c r="CG301" s="27"/>
      <c r="CH301" s="27"/>
      <c r="CI301" s="27"/>
      <c r="CK301" s="27"/>
      <c r="CL301" s="27"/>
      <c r="CM301" s="27"/>
      <c r="CN301" s="27"/>
      <c r="CO301" s="27"/>
      <c r="CP301" s="27"/>
      <c r="CT301" s="27"/>
      <c r="CU301" s="27"/>
      <c r="CV301" s="27"/>
      <c r="CW301" s="27"/>
      <c r="CX301" s="27"/>
      <c r="CY301" s="27"/>
      <c r="CZ301" s="27"/>
      <c r="DA301" s="27"/>
      <c r="DB301" s="27"/>
      <c r="DC301" s="27"/>
      <c r="DD301" s="27"/>
      <c r="DF301" s="27"/>
      <c r="DG301" s="27"/>
      <c r="DH301" s="27"/>
      <c r="ED301" s="825"/>
      <c r="EE301" s="825"/>
      <c r="ER301" s="27"/>
      <c r="ET301" s="28"/>
      <c r="EU301" s="28"/>
      <c r="EV301" s="28"/>
      <c r="EW301" s="27"/>
      <c r="EX301" s="27"/>
      <c r="EY301" s="27"/>
      <c r="EZ301" s="27"/>
      <c r="FA301" s="27"/>
      <c r="FB301" s="27"/>
      <c r="FC301" s="27"/>
      <c r="FD301" s="27"/>
      <c r="FE301" s="27"/>
      <c r="FF301" s="27"/>
      <c r="FG301" s="27"/>
      <c r="FH301" s="27"/>
      <c r="FI301" s="27"/>
      <c r="FJ301" s="27"/>
      <c r="FK301" s="27"/>
      <c r="FL301" s="27"/>
      <c r="FM301" s="27"/>
      <c r="FO301" s="27"/>
      <c r="FQ301" s="27"/>
      <c r="FS301" s="27"/>
      <c r="FT301" s="27"/>
      <c r="FU301" s="27"/>
      <c r="FV301" s="27"/>
      <c r="FW301" s="27"/>
      <c r="FX301" s="27"/>
      <c r="FY301" s="27"/>
      <c r="FZ301" s="27"/>
      <c r="GA301" s="27"/>
      <c r="GB301" s="27"/>
      <c r="GD301" s="27"/>
      <c r="GE301" s="27"/>
    </row>
    <row r="302" spans="1:187" s="26" customFormat="1" hidden="1" x14ac:dyDescent="0.3">
      <c r="A302" s="10"/>
      <c r="B302" s="27"/>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
      <c r="AF302" s="2"/>
      <c r="AG302" s="2"/>
      <c r="AH302" s="2"/>
      <c r="AI302" s="2"/>
      <c r="AJ302" s="2"/>
      <c r="AK302" s="2"/>
      <c r="AL302" s="2"/>
      <c r="AM302" s="2"/>
      <c r="AN302" s="2"/>
      <c r="AO302" s="2"/>
      <c r="AP302" s="2"/>
      <c r="AQ302" s="826"/>
      <c r="AR302" s="826"/>
      <c r="AS302" s="826"/>
      <c r="AT302" s="826"/>
      <c r="AU302" s="826"/>
      <c r="AV302" s="826"/>
      <c r="AW302" s="826"/>
      <c r="AX302" s="826"/>
      <c r="AY302" s="826"/>
      <c r="AZ302" s="826"/>
      <c r="BA302" s="824"/>
      <c r="BB302" s="824"/>
      <c r="BD302" s="824"/>
      <c r="BE302" s="824"/>
      <c r="BG302" s="824"/>
      <c r="BH302" s="824"/>
      <c r="BJ302" s="824"/>
      <c r="BK302" s="824"/>
      <c r="BM302" s="824"/>
      <c r="BN302" s="824"/>
      <c r="BO302" s="824"/>
      <c r="BP302" s="824"/>
      <c r="BQ302" s="824"/>
      <c r="BR302" s="824"/>
      <c r="BS302" s="824"/>
      <c r="BT302" s="824"/>
      <c r="BU302" s="824"/>
      <c r="BV302" s="824"/>
      <c r="BW302" s="824"/>
      <c r="BY302" s="824"/>
      <c r="BZ302" s="824"/>
      <c r="CA302" s="27"/>
      <c r="CB302" s="27"/>
      <c r="CD302" s="27"/>
      <c r="CE302" s="27"/>
      <c r="CG302" s="27"/>
      <c r="CH302" s="27"/>
      <c r="CI302" s="27"/>
      <c r="CK302" s="27"/>
      <c r="CL302" s="27"/>
      <c r="CM302" s="27"/>
      <c r="CN302" s="27"/>
      <c r="CO302" s="27"/>
      <c r="CP302" s="27"/>
      <c r="CT302" s="27"/>
      <c r="CU302" s="27"/>
      <c r="CV302" s="27"/>
      <c r="CW302" s="27"/>
      <c r="CX302" s="27"/>
      <c r="CY302" s="27"/>
      <c r="CZ302" s="27"/>
      <c r="DA302" s="27"/>
      <c r="DB302" s="27"/>
      <c r="DC302" s="27"/>
      <c r="DD302" s="27"/>
      <c r="DF302" s="27"/>
      <c r="DG302" s="27"/>
      <c r="DH302" s="27"/>
      <c r="ED302" s="825"/>
      <c r="EE302" s="825"/>
      <c r="ER302" s="27"/>
      <c r="ET302" s="28"/>
      <c r="EU302" s="28"/>
      <c r="EV302" s="28"/>
      <c r="EW302" s="27"/>
      <c r="EX302" s="27"/>
      <c r="EY302" s="27"/>
      <c r="EZ302" s="27"/>
      <c r="FA302" s="27"/>
      <c r="FB302" s="27"/>
      <c r="FC302" s="27"/>
      <c r="FD302" s="27"/>
      <c r="FE302" s="27"/>
      <c r="FF302" s="27"/>
      <c r="FG302" s="27"/>
      <c r="FH302" s="27"/>
      <c r="FI302" s="27"/>
      <c r="FJ302" s="27"/>
      <c r="FK302" s="27"/>
      <c r="FL302" s="27"/>
      <c r="FM302" s="27"/>
      <c r="FO302" s="27"/>
      <c r="FQ302" s="27"/>
      <c r="FS302" s="27"/>
      <c r="FT302" s="27"/>
      <c r="FU302" s="27"/>
      <c r="FV302" s="27"/>
      <c r="FW302" s="27"/>
      <c r="FX302" s="27"/>
      <c r="FY302" s="27"/>
      <c r="FZ302" s="27"/>
      <c r="GA302" s="27"/>
      <c r="GB302" s="27"/>
      <c r="GD302" s="27"/>
      <c r="GE302" s="27"/>
    </row>
    <row r="303" spans="1:187" s="26" customFormat="1" hidden="1" x14ac:dyDescent="0.3">
      <c r="A303" s="10"/>
      <c r="B303" s="27"/>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
      <c r="AF303" s="2"/>
      <c r="AG303" s="2"/>
      <c r="AH303" s="2"/>
      <c r="AI303" s="2"/>
      <c r="AJ303" s="2"/>
      <c r="AK303" s="2"/>
      <c r="AL303" s="2"/>
      <c r="AM303" s="2"/>
      <c r="AN303" s="2"/>
      <c r="AO303" s="2"/>
      <c r="AP303" s="2"/>
      <c r="AQ303" s="826"/>
      <c r="AR303" s="826"/>
      <c r="AS303" s="826"/>
      <c r="AT303" s="826"/>
      <c r="AU303" s="826"/>
      <c r="AV303" s="826"/>
      <c r="AW303" s="826"/>
      <c r="AX303" s="826"/>
      <c r="AY303" s="826"/>
      <c r="AZ303" s="826"/>
      <c r="BA303" s="824"/>
      <c r="BB303" s="824"/>
      <c r="BD303" s="824"/>
      <c r="BE303" s="824"/>
      <c r="BG303" s="824"/>
      <c r="BH303" s="824"/>
      <c r="BJ303" s="824"/>
      <c r="BK303" s="824"/>
      <c r="BM303" s="824"/>
      <c r="BN303" s="824"/>
      <c r="BO303" s="824"/>
      <c r="BP303" s="824"/>
      <c r="BQ303" s="824"/>
      <c r="BR303" s="824"/>
      <c r="BS303" s="824"/>
      <c r="BT303" s="824"/>
      <c r="BU303" s="824"/>
      <c r="BV303" s="824"/>
      <c r="BW303" s="824"/>
      <c r="BY303" s="824"/>
      <c r="BZ303" s="824"/>
      <c r="CA303" s="27"/>
      <c r="CB303" s="27"/>
      <c r="CD303" s="27"/>
      <c r="CE303" s="27"/>
      <c r="CG303" s="27"/>
      <c r="CH303" s="27"/>
      <c r="CI303" s="27"/>
      <c r="CK303" s="27"/>
      <c r="CL303" s="27"/>
      <c r="CM303" s="27"/>
      <c r="CN303" s="27"/>
      <c r="CO303" s="27"/>
      <c r="CP303" s="27"/>
      <c r="CT303" s="27"/>
      <c r="CU303" s="27"/>
      <c r="CV303" s="27"/>
      <c r="CW303" s="27"/>
      <c r="CX303" s="27"/>
      <c r="CY303" s="27"/>
      <c r="CZ303" s="27"/>
      <c r="DA303" s="27"/>
      <c r="DB303" s="27"/>
      <c r="DC303" s="27"/>
      <c r="DD303" s="27"/>
      <c r="DF303" s="27"/>
      <c r="DG303" s="27"/>
      <c r="DH303" s="27"/>
      <c r="ED303" s="825"/>
      <c r="EE303" s="825"/>
      <c r="ER303" s="27"/>
      <c r="ET303" s="28"/>
      <c r="EU303" s="28"/>
      <c r="EV303" s="28"/>
      <c r="EW303" s="27"/>
      <c r="EX303" s="27"/>
      <c r="EY303" s="27"/>
      <c r="EZ303" s="27"/>
      <c r="FA303" s="27"/>
      <c r="FB303" s="27"/>
      <c r="FC303" s="27"/>
      <c r="FD303" s="27"/>
      <c r="FE303" s="27"/>
      <c r="FF303" s="27"/>
      <c r="FG303" s="27"/>
      <c r="FH303" s="27"/>
      <c r="FI303" s="27"/>
      <c r="FJ303" s="27"/>
      <c r="FK303" s="27"/>
      <c r="FL303" s="27"/>
      <c r="FM303" s="27"/>
      <c r="FO303" s="27"/>
      <c r="FQ303" s="27"/>
      <c r="FS303" s="27"/>
      <c r="FT303" s="27"/>
      <c r="FU303" s="27"/>
      <c r="FV303" s="27"/>
      <c r="FW303" s="27"/>
      <c r="FX303" s="27"/>
      <c r="FY303" s="27"/>
      <c r="FZ303" s="27"/>
      <c r="GA303" s="27"/>
      <c r="GB303" s="27"/>
      <c r="GD303" s="27"/>
      <c r="GE303" s="27"/>
    </row>
    <row r="304" spans="1:187" s="26" customFormat="1" hidden="1" x14ac:dyDescent="0.3">
      <c r="A304" s="10"/>
      <c r="B304" s="27"/>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
      <c r="AF304" s="2"/>
      <c r="AG304" s="2"/>
      <c r="AH304" s="2"/>
      <c r="AI304" s="2"/>
      <c r="AJ304" s="2"/>
      <c r="AK304" s="2"/>
      <c r="AL304" s="2"/>
      <c r="AM304" s="2"/>
      <c r="AN304" s="2"/>
      <c r="AO304" s="2"/>
      <c r="AP304" s="2"/>
      <c r="AQ304" s="826"/>
      <c r="AR304" s="826"/>
      <c r="AS304" s="826"/>
      <c r="AT304" s="826"/>
      <c r="AU304" s="826"/>
      <c r="AV304" s="826"/>
      <c r="AW304" s="826"/>
      <c r="AX304" s="826"/>
      <c r="AY304" s="826"/>
      <c r="AZ304" s="826"/>
      <c r="BA304" s="824"/>
      <c r="BB304" s="824"/>
      <c r="BD304" s="824"/>
      <c r="BE304" s="824"/>
      <c r="BG304" s="824"/>
      <c r="BH304" s="824"/>
      <c r="BJ304" s="824"/>
      <c r="BK304" s="824"/>
      <c r="BM304" s="824"/>
      <c r="BN304" s="824"/>
      <c r="BO304" s="824"/>
      <c r="BP304" s="824"/>
      <c r="BQ304" s="824"/>
      <c r="BR304" s="824"/>
      <c r="BS304" s="824"/>
      <c r="BT304" s="824"/>
      <c r="BU304" s="824"/>
      <c r="BV304" s="824"/>
      <c r="BW304" s="824"/>
      <c r="BY304" s="824"/>
      <c r="BZ304" s="824"/>
      <c r="CA304" s="27"/>
      <c r="CB304" s="27"/>
      <c r="CD304" s="27"/>
      <c r="CE304" s="27"/>
      <c r="CG304" s="27"/>
      <c r="CH304" s="27"/>
      <c r="CI304" s="27"/>
      <c r="CK304" s="27"/>
      <c r="CL304" s="27"/>
      <c r="CM304" s="27"/>
      <c r="CN304" s="27"/>
      <c r="CO304" s="27"/>
      <c r="CP304" s="27"/>
      <c r="CT304" s="27"/>
      <c r="CU304" s="27"/>
      <c r="CV304" s="27"/>
      <c r="CW304" s="27"/>
      <c r="CX304" s="27"/>
      <c r="CY304" s="27"/>
      <c r="CZ304" s="27"/>
      <c r="DA304" s="27"/>
      <c r="DB304" s="27"/>
      <c r="DC304" s="27"/>
      <c r="DD304" s="27"/>
      <c r="DF304" s="27"/>
      <c r="DG304" s="27"/>
      <c r="DH304" s="27"/>
      <c r="ED304" s="825"/>
      <c r="EE304" s="825"/>
      <c r="ER304" s="27"/>
      <c r="ET304" s="28"/>
      <c r="EU304" s="28"/>
      <c r="EV304" s="28"/>
      <c r="EW304" s="27"/>
      <c r="EX304" s="27"/>
      <c r="EY304" s="27"/>
      <c r="EZ304" s="27"/>
      <c r="FA304" s="27"/>
      <c r="FB304" s="27"/>
      <c r="FC304" s="27"/>
      <c r="FD304" s="27"/>
      <c r="FE304" s="27"/>
      <c r="FF304" s="27"/>
      <c r="FG304" s="27"/>
      <c r="FH304" s="27"/>
      <c r="FI304" s="27"/>
      <c r="FJ304" s="27"/>
      <c r="FK304" s="27"/>
      <c r="FL304" s="27"/>
      <c r="FM304" s="27"/>
      <c r="FO304" s="27"/>
      <c r="FQ304" s="27"/>
      <c r="FS304" s="27"/>
      <c r="FT304" s="27"/>
      <c r="FU304" s="27"/>
      <c r="FV304" s="27"/>
      <c r="FW304" s="27"/>
      <c r="FX304" s="27"/>
      <c r="FY304" s="27"/>
      <c r="FZ304" s="27"/>
      <c r="GA304" s="27"/>
      <c r="GB304" s="27"/>
      <c r="GD304" s="27"/>
      <c r="GE304" s="27"/>
    </row>
    <row r="305" spans="1:187" s="26" customFormat="1" hidden="1" x14ac:dyDescent="0.3">
      <c r="A305" s="10"/>
      <c r="B305" s="27"/>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
      <c r="AF305" s="2"/>
      <c r="AG305" s="2"/>
      <c r="AH305" s="2"/>
      <c r="AI305" s="2"/>
      <c r="AJ305" s="2"/>
      <c r="AK305" s="2"/>
      <c r="AL305" s="2"/>
      <c r="AM305" s="2"/>
      <c r="AN305" s="2"/>
      <c r="AO305" s="2"/>
      <c r="AP305" s="2"/>
      <c r="AQ305" s="827"/>
      <c r="AR305" s="63"/>
      <c r="AS305" s="63"/>
      <c r="AT305" s="63"/>
      <c r="AU305" s="63"/>
      <c r="AV305" s="63"/>
      <c r="AW305" s="63"/>
      <c r="AX305" s="824"/>
      <c r="AY305" s="824"/>
      <c r="BA305" s="824"/>
      <c r="BB305" s="824"/>
      <c r="BD305" s="824"/>
      <c r="BE305" s="824"/>
      <c r="BG305" s="824"/>
      <c r="BH305" s="824"/>
      <c r="BJ305" s="824"/>
      <c r="BK305" s="824"/>
      <c r="BM305" s="824"/>
      <c r="BN305" s="824"/>
      <c r="BO305" s="824"/>
      <c r="BP305" s="824"/>
      <c r="BQ305" s="824"/>
      <c r="BR305" s="824"/>
      <c r="BS305" s="824"/>
      <c r="BT305" s="824"/>
      <c r="BU305" s="824"/>
      <c r="BV305" s="824"/>
      <c r="BW305" s="824"/>
      <c r="BY305" s="824"/>
      <c r="BZ305" s="824"/>
      <c r="CA305" s="27"/>
      <c r="CB305" s="27"/>
      <c r="CD305" s="27"/>
      <c r="CE305" s="27"/>
      <c r="CG305" s="27"/>
      <c r="CH305" s="27"/>
      <c r="CI305" s="27"/>
      <c r="CK305" s="27"/>
      <c r="CL305" s="27"/>
      <c r="CM305" s="27"/>
      <c r="CN305" s="27"/>
      <c r="CO305" s="27"/>
      <c r="CP305" s="27"/>
      <c r="CT305" s="27"/>
      <c r="CU305" s="27"/>
      <c r="CV305" s="27"/>
      <c r="CW305" s="27"/>
      <c r="CX305" s="27"/>
      <c r="CY305" s="27"/>
      <c r="CZ305" s="27"/>
      <c r="DA305" s="27"/>
      <c r="DB305" s="27"/>
      <c r="DC305" s="27"/>
      <c r="DD305" s="27"/>
      <c r="DF305" s="27"/>
      <c r="DG305" s="27"/>
      <c r="DH305" s="27"/>
      <c r="ED305" s="825"/>
      <c r="EE305" s="825"/>
      <c r="ER305" s="27"/>
      <c r="ET305" s="28"/>
      <c r="EU305" s="28"/>
      <c r="EV305" s="28"/>
      <c r="EW305" s="27"/>
      <c r="EX305" s="27"/>
      <c r="EY305" s="27"/>
      <c r="EZ305" s="27"/>
      <c r="FA305" s="27"/>
      <c r="FB305" s="27"/>
      <c r="FC305" s="27"/>
      <c r="FD305" s="27"/>
      <c r="FE305" s="27"/>
      <c r="FF305" s="27"/>
      <c r="FG305" s="27"/>
      <c r="FH305" s="27"/>
      <c r="FI305" s="27"/>
      <c r="FJ305" s="27"/>
      <c r="FK305" s="27"/>
      <c r="FL305" s="27"/>
      <c r="FM305" s="27"/>
      <c r="FO305" s="27"/>
      <c r="FQ305" s="27"/>
      <c r="FS305" s="27"/>
      <c r="FT305" s="27"/>
      <c r="FU305" s="27"/>
      <c r="FV305" s="27"/>
      <c r="FW305" s="27"/>
      <c r="FX305" s="27"/>
      <c r="FY305" s="27"/>
      <c r="FZ305" s="27"/>
      <c r="GA305" s="27"/>
      <c r="GB305" s="27"/>
      <c r="GD305" s="27"/>
      <c r="GE305" s="27"/>
    </row>
    <row r="306" spans="1:187" s="26" customFormat="1" hidden="1" x14ac:dyDescent="0.3">
      <c r="A306" s="10"/>
      <c r="B306" s="27"/>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
      <c r="AF306" s="2"/>
      <c r="AG306" s="2"/>
      <c r="AH306" s="2"/>
      <c r="AI306" s="2"/>
      <c r="AJ306" s="2"/>
      <c r="AK306" s="2"/>
      <c r="AL306" s="2"/>
      <c r="AM306" s="2"/>
      <c r="AN306" s="2"/>
      <c r="AO306" s="2"/>
      <c r="AP306" s="2"/>
      <c r="AQ306" s="63"/>
      <c r="AR306" s="63"/>
      <c r="AS306" s="63"/>
      <c r="AT306" s="63"/>
      <c r="AU306" s="63"/>
      <c r="AV306" s="63"/>
      <c r="AW306" s="63"/>
      <c r="AX306" s="824"/>
      <c r="AY306" s="824"/>
      <c r="BA306" s="824"/>
      <c r="BB306" s="824"/>
      <c r="BD306" s="824"/>
      <c r="BE306" s="824"/>
      <c r="BG306" s="824"/>
      <c r="BH306" s="824"/>
      <c r="BJ306" s="824"/>
      <c r="BK306" s="824"/>
      <c r="BM306" s="824"/>
      <c r="BN306" s="824"/>
      <c r="BO306" s="824"/>
      <c r="BP306" s="824"/>
      <c r="BQ306" s="824"/>
      <c r="BR306" s="824"/>
      <c r="BS306" s="824"/>
      <c r="BT306" s="824"/>
      <c r="BU306" s="824"/>
      <c r="BV306" s="824"/>
      <c r="BW306" s="824"/>
      <c r="BY306" s="824"/>
      <c r="BZ306" s="824"/>
      <c r="CA306" s="27"/>
      <c r="CB306" s="27"/>
      <c r="CD306" s="27"/>
      <c r="CE306" s="27"/>
      <c r="CG306" s="27"/>
      <c r="CH306" s="27"/>
      <c r="CI306" s="27"/>
      <c r="CK306" s="27"/>
      <c r="CL306" s="27"/>
      <c r="CM306" s="27"/>
      <c r="CN306" s="27"/>
      <c r="CO306" s="27"/>
      <c r="CP306" s="27"/>
      <c r="CT306" s="27"/>
      <c r="CU306" s="27"/>
      <c r="CV306" s="27"/>
      <c r="CW306" s="27"/>
      <c r="CX306" s="27"/>
      <c r="CY306" s="27"/>
      <c r="CZ306" s="27"/>
      <c r="DA306" s="27"/>
      <c r="DB306" s="27"/>
      <c r="DC306" s="27"/>
      <c r="DD306" s="27"/>
      <c r="DF306" s="27"/>
      <c r="DG306" s="27"/>
      <c r="DH306" s="27"/>
      <c r="ED306" s="825"/>
      <c r="EE306" s="825"/>
      <c r="ER306" s="27"/>
      <c r="ET306" s="28"/>
      <c r="EU306" s="28"/>
      <c r="EV306" s="28"/>
      <c r="EW306" s="27"/>
      <c r="EX306" s="27"/>
      <c r="EY306" s="27"/>
      <c r="EZ306" s="27"/>
      <c r="FA306" s="27"/>
      <c r="FB306" s="27"/>
      <c r="FC306" s="27"/>
      <c r="FD306" s="27"/>
      <c r="FE306" s="27"/>
      <c r="FF306" s="27"/>
      <c r="FG306" s="27"/>
      <c r="FH306" s="27"/>
      <c r="FI306" s="27"/>
      <c r="FJ306" s="27"/>
      <c r="FK306" s="27"/>
      <c r="FL306" s="27"/>
      <c r="FM306" s="27"/>
      <c r="FO306" s="27"/>
      <c r="FQ306" s="27"/>
      <c r="FS306" s="27"/>
      <c r="FT306" s="27"/>
      <c r="FU306" s="27"/>
      <c r="FV306" s="27"/>
      <c r="FW306" s="27"/>
      <c r="FX306" s="27"/>
      <c r="FY306" s="27"/>
      <c r="FZ306" s="27"/>
      <c r="GA306" s="27"/>
      <c r="GB306" s="27"/>
      <c r="GD306" s="27"/>
      <c r="GE306" s="27"/>
    </row>
    <row r="307" spans="1:187" hidden="1" x14ac:dyDescent="0.3">
      <c r="A307" s="807"/>
      <c r="B307" s="18"/>
      <c r="I307" s="19"/>
      <c r="J307" s="19"/>
      <c r="K307" s="19"/>
      <c r="L307" s="19"/>
      <c r="M307" s="19"/>
      <c r="N307" s="19"/>
      <c r="O307" s="19"/>
      <c r="P307" s="19"/>
      <c r="Q307" s="19"/>
      <c r="R307" s="19"/>
      <c r="S307" s="19"/>
      <c r="T307" s="19"/>
      <c r="U307" s="19"/>
      <c r="V307" s="19"/>
      <c r="W307" s="19"/>
      <c r="X307" s="19"/>
      <c r="Y307" s="19"/>
      <c r="Z307" s="19"/>
      <c r="AA307" s="19"/>
      <c r="AB307" s="19"/>
      <c r="AC307" s="19"/>
      <c r="AD307" s="19"/>
      <c r="AE307" s="828"/>
      <c r="AF307" s="828"/>
      <c r="AG307" s="828"/>
      <c r="AH307" s="828"/>
      <c r="AI307" s="828"/>
      <c r="AJ307" s="828"/>
      <c r="AK307" s="828"/>
      <c r="AL307" s="828"/>
      <c r="AM307" s="828"/>
      <c r="AN307" s="828"/>
      <c r="AO307" s="828"/>
      <c r="AP307" s="828"/>
      <c r="AQ307" s="826"/>
      <c r="AR307" s="826"/>
      <c r="AS307" s="826"/>
      <c r="AT307" s="826"/>
      <c r="AU307" s="826"/>
      <c r="AV307" s="826"/>
      <c r="AW307" s="826"/>
      <c r="AX307" s="829"/>
      <c r="AY307" s="13"/>
      <c r="AZ307" s="12"/>
      <c r="BA307" s="13"/>
      <c r="BB307" s="13"/>
      <c r="BC307" s="12"/>
      <c r="BD307" s="13"/>
      <c r="BE307" s="13"/>
      <c r="BF307" s="12"/>
      <c r="BG307" s="13"/>
      <c r="BH307" s="13"/>
      <c r="BI307" s="12"/>
      <c r="BJ307" s="13"/>
      <c r="BK307" s="13"/>
      <c r="BL307" s="12"/>
      <c r="BM307" s="13"/>
      <c r="BN307" s="13"/>
      <c r="BO307" s="13"/>
      <c r="BP307" s="13"/>
      <c r="BQ307" s="13"/>
      <c r="BR307" s="13"/>
      <c r="BS307" s="13"/>
      <c r="BT307" s="13"/>
      <c r="BU307" s="13"/>
      <c r="BV307" s="13"/>
      <c r="BW307" s="13"/>
      <c r="BX307" s="12"/>
      <c r="BY307" s="13"/>
      <c r="CA307" s="18"/>
      <c r="CB307" s="18"/>
      <c r="CD307" s="18"/>
      <c r="CE307" s="18"/>
      <c r="CG307" s="18"/>
      <c r="CH307" s="18"/>
      <c r="CI307" s="18"/>
      <c r="CK307" s="18"/>
      <c r="CL307" s="18"/>
      <c r="CM307" s="18"/>
      <c r="CN307" s="18"/>
      <c r="CO307" s="18"/>
      <c r="CP307" s="18"/>
      <c r="CR307" s="12"/>
      <c r="CT307" s="18"/>
      <c r="CU307" s="18"/>
      <c r="CV307" s="18"/>
      <c r="CW307" s="18"/>
      <c r="CX307" s="18"/>
      <c r="CY307" s="18"/>
      <c r="CZ307" s="18"/>
      <c r="DA307" s="18"/>
      <c r="DB307" s="18"/>
      <c r="DC307" s="18"/>
      <c r="DD307" s="18"/>
      <c r="DF307" s="18"/>
      <c r="DG307" s="18"/>
      <c r="DH307" s="18"/>
      <c r="DK307" s="12"/>
      <c r="DL307" s="12"/>
      <c r="DN307" s="12"/>
      <c r="DO307" s="12"/>
      <c r="DQ307" s="12"/>
      <c r="DS307" s="12"/>
      <c r="DU307" s="12"/>
      <c r="DV307" s="12"/>
      <c r="DX307" s="12"/>
      <c r="DY307" s="12"/>
      <c r="DZ307" s="12"/>
      <c r="EB307" s="12"/>
      <c r="ED307" s="810"/>
      <c r="EE307" s="810"/>
      <c r="EG307" s="12"/>
      <c r="ER307" s="18"/>
      <c r="ET307" s="19"/>
      <c r="EU307" s="19"/>
      <c r="EV307" s="19"/>
      <c r="EW307" s="18"/>
      <c r="EX307" s="18"/>
      <c r="EY307" s="18"/>
      <c r="EZ307" s="18"/>
      <c r="FA307" s="18"/>
      <c r="FB307" s="18"/>
      <c r="FC307" s="18"/>
      <c r="FD307" s="18"/>
      <c r="FE307" s="18"/>
      <c r="FF307" s="18"/>
      <c r="FG307" s="18"/>
      <c r="FH307" s="18"/>
      <c r="FI307" s="18"/>
      <c r="FJ307" s="18"/>
      <c r="FK307" s="18"/>
      <c r="FL307" s="18"/>
      <c r="FM307" s="18"/>
      <c r="FO307" s="18"/>
      <c r="FQ307" s="18"/>
      <c r="FS307" s="18"/>
      <c r="FT307" s="18"/>
      <c r="FU307" s="18"/>
      <c r="FV307" s="18"/>
      <c r="FW307" s="18"/>
      <c r="FX307" s="18"/>
      <c r="FY307" s="18"/>
      <c r="FZ307" s="18"/>
      <c r="GA307" s="18"/>
      <c r="GB307" s="18"/>
      <c r="GD307" s="18"/>
      <c r="GE307" s="18"/>
    </row>
    <row r="308" spans="1:187" hidden="1" x14ac:dyDescent="0.3">
      <c r="A308" s="807"/>
      <c r="B308" s="18"/>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0"/>
      <c r="AF308" s="10"/>
      <c r="AG308" s="10"/>
      <c r="AH308" s="10"/>
      <c r="AI308" s="10"/>
      <c r="AJ308" s="10"/>
      <c r="AK308" s="10"/>
      <c r="AL308" s="10"/>
      <c r="AM308" s="10"/>
      <c r="AN308" s="10"/>
      <c r="AO308" s="830"/>
      <c r="AP308" s="830"/>
      <c r="AQ308" s="831"/>
      <c r="AR308" s="832"/>
      <c r="AS308" s="832"/>
      <c r="AT308" s="832"/>
      <c r="AU308" s="833"/>
      <c r="AV308" s="832"/>
      <c r="AW308" s="832"/>
      <c r="AX308" s="834"/>
      <c r="AY308" s="13"/>
      <c r="AZ308" s="12"/>
      <c r="BA308" s="13"/>
      <c r="BB308" s="13"/>
      <c r="BC308" s="12"/>
      <c r="BD308" s="13"/>
      <c r="BE308" s="13"/>
      <c r="BF308" s="12"/>
      <c r="BG308" s="13"/>
      <c r="BH308" s="13"/>
      <c r="BI308" s="12"/>
      <c r="BJ308" s="13"/>
      <c r="BK308" s="13"/>
      <c r="BL308" s="12"/>
      <c r="BM308" s="13"/>
      <c r="BN308" s="13"/>
      <c r="BO308" s="13"/>
      <c r="BP308" s="13"/>
      <c r="BQ308" s="13"/>
      <c r="BR308" s="13"/>
      <c r="BS308" s="13"/>
      <c r="BT308" s="13"/>
      <c r="BU308" s="13"/>
      <c r="BV308" s="13"/>
      <c r="BW308" s="13"/>
      <c r="BX308" s="12"/>
      <c r="BY308" s="13"/>
      <c r="BZ308" s="10"/>
      <c r="CA308" s="18"/>
      <c r="CB308" s="18"/>
      <c r="CD308" s="18"/>
      <c r="CE308" s="18"/>
      <c r="CG308" s="18"/>
      <c r="CH308" s="18"/>
      <c r="CI308" s="18"/>
      <c r="CK308" s="18"/>
      <c r="CL308" s="18"/>
      <c r="CM308" s="18"/>
      <c r="CN308" s="18"/>
      <c r="CO308" s="18"/>
      <c r="CP308" s="18"/>
      <c r="CR308" s="12"/>
      <c r="CT308" s="18"/>
      <c r="CU308" s="18"/>
      <c r="CV308" s="18"/>
      <c r="CW308" s="18"/>
      <c r="CX308" s="18"/>
      <c r="CY308" s="18"/>
      <c r="CZ308" s="18"/>
      <c r="DA308" s="18"/>
      <c r="DB308" s="18"/>
      <c r="DC308" s="18"/>
      <c r="DD308" s="18"/>
      <c r="DF308" s="18"/>
      <c r="DG308" s="18"/>
      <c r="DH308" s="18"/>
      <c r="DK308" s="12"/>
      <c r="DL308" s="12"/>
      <c r="DN308" s="12"/>
      <c r="DO308" s="12"/>
      <c r="DQ308" s="12"/>
      <c r="DS308" s="12"/>
      <c r="DU308" s="12"/>
      <c r="DV308" s="12"/>
      <c r="DX308" s="12"/>
      <c r="DY308" s="12"/>
      <c r="DZ308" s="12"/>
      <c r="EB308" s="12"/>
      <c r="ED308" s="810"/>
      <c r="EE308" s="810"/>
      <c r="EG308" s="12"/>
      <c r="ER308" s="18"/>
      <c r="ET308" s="19"/>
      <c r="EU308" s="19"/>
      <c r="EV308" s="19"/>
      <c r="EW308" s="18"/>
      <c r="EX308" s="18"/>
      <c r="EY308" s="18"/>
      <c r="EZ308" s="18"/>
      <c r="FA308" s="18"/>
      <c r="FB308" s="18"/>
      <c r="FC308" s="18"/>
      <c r="FD308" s="18"/>
      <c r="FE308" s="18"/>
      <c r="FF308" s="18"/>
      <c r="FG308" s="18"/>
      <c r="FH308" s="18"/>
      <c r="FI308" s="18"/>
      <c r="FJ308" s="18"/>
      <c r="FK308" s="18"/>
      <c r="FL308" s="18"/>
      <c r="FM308" s="18"/>
      <c r="FO308" s="18"/>
      <c r="FQ308" s="18"/>
      <c r="FS308" s="18"/>
      <c r="FT308" s="18"/>
      <c r="FU308" s="18"/>
      <c r="FV308" s="18"/>
      <c r="FW308" s="18"/>
      <c r="FX308" s="18"/>
      <c r="FY308" s="18"/>
      <c r="FZ308" s="18"/>
      <c r="GA308" s="18"/>
      <c r="GB308" s="18"/>
      <c r="GD308" s="18"/>
      <c r="GE308" s="18"/>
    </row>
    <row r="309" spans="1:187" hidden="1" x14ac:dyDescent="0.3">
      <c r="A309" s="807"/>
      <c r="B309" s="18"/>
      <c r="I309" s="19"/>
      <c r="J309" s="19"/>
      <c r="K309" s="19"/>
      <c r="L309" s="19"/>
      <c r="M309" s="19"/>
      <c r="N309" s="19"/>
      <c r="O309" s="19"/>
      <c r="P309" s="19"/>
      <c r="Q309" s="19"/>
      <c r="R309" s="19"/>
      <c r="S309" s="19"/>
      <c r="T309" s="19"/>
      <c r="U309" s="19"/>
      <c r="V309" s="19"/>
      <c r="W309" s="19"/>
      <c r="X309" s="19"/>
      <c r="Y309" s="19"/>
      <c r="Z309" s="19"/>
      <c r="AA309" s="19"/>
      <c r="AB309" s="19"/>
      <c r="AC309" s="19"/>
      <c r="AD309" s="19"/>
      <c r="AE309" s="823"/>
      <c r="AF309" s="823"/>
      <c r="AG309" s="823"/>
      <c r="AH309" s="823"/>
      <c r="AI309" s="823"/>
      <c r="AJ309" s="823"/>
      <c r="AK309" s="823"/>
      <c r="AL309" s="823"/>
      <c r="AM309" s="823"/>
      <c r="AN309" s="823"/>
      <c r="AO309" s="823"/>
      <c r="AP309" s="823"/>
      <c r="AQ309" s="12"/>
      <c r="AR309" s="13"/>
      <c r="AS309" s="13"/>
      <c r="AT309" s="12"/>
      <c r="AU309" s="13"/>
      <c r="AV309" s="13"/>
      <c r="AW309" s="12"/>
      <c r="AX309" s="13"/>
      <c r="AY309" s="13"/>
      <c r="AZ309" s="12"/>
      <c r="BA309" s="13"/>
      <c r="BB309" s="13"/>
      <c r="BC309" s="12"/>
      <c r="BD309" s="13"/>
      <c r="BE309" s="13"/>
      <c r="BF309" s="12"/>
      <c r="BG309" s="13"/>
      <c r="BH309" s="13"/>
      <c r="BI309" s="12"/>
      <c r="BJ309" s="13"/>
      <c r="BK309" s="13"/>
      <c r="BL309" s="12"/>
      <c r="BM309" s="13"/>
      <c r="BN309" s="13"/>
      <c r="BO309" s="13"/>
      <c r="BP309" s="13"/>
      <c r="BQ309" s="13"/>
      <c r="BR309" s="13"/>
      <c r="BS309" s="13"/>
      <c r="BT309" s="13"/>
      <c r="BU309" s="13"/>
      <c r="BV309" s="13"/>
      <c r="BW309" s="13"/>
      <c r="BX309" s="12"/>
      <c r="BY309" s="13"/>
      <c r="CA309" s="18"/>
      <c r="CB309" s="18"/>
      <c r="CD309" s="18"/>
      <c r="CE309" s="18"/>
      <c r="CG309" s="18"/>
      <c r="CH309" s="18"/>
      <c r="CI309" s="18"/>
      <c r="CK309" s="18"/>
      <c r="CL309" s="18"/>
      <c r="CM309" s="18"/>
      <c r="CN309" s="18"/>
      <c r="CO309" s="18"/>
      <c r="CP309" s="18"/>
      <c r="CR309" s="12"/>
      <c r="CT309" s="18"/>
      <c r="CU309" s="18"/>
      <c r="CV309" s="18"/>
      <c r="CW309" s="18"/>
      <c r="CX309" s="18"/>
      <c r="CY309" s="18"/>
      <c r="CZ309" s="18"/>
      <c r="DA309" s="18"/>
      <c r="DB309" s="18"/>
      <c r="DC309" s="18"/>
      <c r="DD309" s="18"/>
      <c r="DF309" s="18"/>
      <c r="DG309" s="18"/>
      <c r="DH309" s="18"/>
      <c r="DK309" s="12"/>
      <c r="DL309" s="12"/>
      <c r="DN309" s="12"/>
      <c r="DO309" s="12"/>
      <c r="DQ309" s="12"/>
      <c r="DS309" s="12"/>
      <c r="DU309" s="12"/>
      <c r="DV309" s="12"/>
      <c r="DX309" s="12"/>
      <c r="DY309" s="12"/>
      <c r="DZ309" s="12"/>
      <c r="EB309" s="12"/>
      <c r="ED309" s="810"/>
      <c r="EE309" s="810"/>
      <c r="EG309" s="12"/>
      <c r="ER309" s="18"/>
      <c r="ET309" s="19"/>
      <c r="EU309" s="19"/>
      <c r="EV309" s="19"/>
      <c r="EW309" s="18"/>
      <c r="EX309" s="18"/>
      <c r="EY309" s="18"/>
      <c r="EZ309" s="18"/>
      <c r="FA309" s="18"/>
      <c r="FB309" s="18"/>
      <c r="FC309" s="18"/>
      <c r="FD309" s="18"/>
      <c r="FE309" s="18"/>
      <c r="FF309" s="18"/>
      <c r="FG309" s="18"/>
      <c r="FH309" s="18"/>
      <c r="FI309" s="18"/>
      <c r="FJ309" s="18"/>
      <c r="FK309" s="18"/>
      <c r="FL309" s="18"/>
      <c r="FM309" s="18"/>
      <c r="FO309" s="18"/>
      <c r="FQ309" s="18"/>
      <c r="FS309" s="18"/>
      <c r="FT309" s="18"/>
      <c r="FU309" s="18"/>
      <c r="FV309" s="18"/>
      <c r="FW309" s="18"/>
      <c r="FX309" s="18"/>
      <c r="FY309" s="18"/>
      <c r="FZ309" s="18"/>
      <c r="GA309" s="18"/>
      <c r="GB309" s="18"/>
      <c r="GD309" s="18"/>
      <c r="GE309" s="18"/>
    </row>
    <row r="310" spans="1:187" hidden="1" x14ac:dyDescent="0.3">
      <c r="A310" s="807"/>
      <c r="B310" s="18"/>
      <c r="I310" s="19"/>
      <c r="J310" s="19"/>
      <c r="K310" s="19"/>
      <c r="L310" s="19"/>
      <c r="M310" s="19"/>
      <c r="N310" s="19"/>
      <c r="O310" s="19"/>
      <c r="P310" s="19"/>
      <c r="Q310" s="19"/>
      <c r="R310" s="19"/>
      <c r="S310" s="19"/>
      <c r="T310" s="19"/>
      <c r="U310" s="19"/>
      <c r="V310" s="19"/>
      <c r="W310" s="19"/>
      <c r="X310" s="19"/>
      <c r="Y310" s="19"/>
      <c r="Z310" s="19"/>
      <c r="AA310" s="19"/>
      <c r="AB310" s="19"/>
      <c r="AC310" s="19"/>
      <c r="AD310" s="19"/>
      <c r="AE310" s="823"/>
      <c r="AF310" s="823"/>
      <c r="AG310" s="823"/>
      <c r="AH310" s="823"/>
      <c r="AI310" s="823"/>
      <c r="AJ310" s="823"/>
      <c r="AK310" s="823"/>
      <c r="AL310" s="823"/>
      <c r="AM310" s="823"/>
      <c r="AN310" s="823"/>
      <c r="AO310" s="823"/>
      <c r="AP310" s="823"/>
      <c r="AQ310" s="12"/>
      <c r="AR310" s="13"/>
      <c r="AS310" s="13"/>
      <c r="AT310" s="12"/>
      <c r="AU310" s="13"/>
      <c r="AV310" s="13"/>
      <c r="AW310" s="12"/>
      <c r="AX310" s="13"/>
      <c r="AY310" s="13"/>
      <c r="AZ310" s="12"/>
      <c r="BA310" s="13"/>
      <c r="BB310" s="13"/>
      <c r="BC310" s="12"/>
      <c r="BD310" s="13"/>
      <c r="BE310" s="13"/>
      <c r="BF310" s="12"/>
      <c r="BG310" s="13"/>
      <c r="BH310" s="13"/>
      <c r="BI310" s="12"/>
      <c r="BJ310" s="13"/>
      <c r="BK310" s="13"/>
      <c r="BL310" s="12"/>
      <c r="BM310" s="13"/>
      <c r="BN310" s="13"/>
      <c r="BO310" s="13"/>
      <c r="BP310" s="13"/>
      <c r="BQ310" s="13"/>
      <c r="BR310" s="13"/>
      <c r="BS310" s="13"/>
      <c r="BT310" s="13"/>
      <c r="BU310" s="13"/>
      <c r="BV310" s="13"/>
      <c r="BW310" s="13"/>
      <c r="BX310" s="12"/>
      <c r="BY310" s="13"/>
      <c r="CA310" s="18"/>
      <c r="CB310" s="18"/>
      <c r="CD310" s="18"/>
      <c r="CE310" s="18"/>
      <c r="CG310" s="18"/>
      <c r="CH310" s="18"/>
      <c r="CI310" s="18"/>
      <c r="CK310" s="18"/>
      <c r="CL310" s="18"/>
      <c r="CM310" s="18"/>
      <c r="CN310" s="18"/>
      <c r="CO310" s="18"/>
      <c r="CP310" s="18"/>
      <c r="CR310" s="12"/>
      <c r="CT310" s="18"/>
      <c r="CU310" s="18"/>
      <c r="CV310" s="18"/>
      <c r="CW310" s="18"/>
      <c r="CX310" s="18"/>
      <c r="CY310" s="18"/>
      <c r="CZ310" s="18"/>
      <c r="DA310" s="18"/>
      <c r="DB310" s="18"/>
      <c r="DC310" s="18"/>
      <c r="DD310" s="18"/>
      <c r="DF310" s="18"/>
      <c r="DG310" s="18"/>
      <c r="DH310" s="18"/>
      <c r="DK310" s="12"/>
      <c r="DL310" s="12"/>
      <c r="DN310" s="12"/>
      <c r="DO310" s="12"/>
      <c r="DQ310" s="12"/>
      <c r="DS310" s="12"/>
      <c r="DU310" s="12"/>
      <c r="DV310" s="12"/>
      <c r="DX310" s="12"/>
      <c r="DY310" s="12"/>
      <c r="DZ310" s="12"/>
      <c r="EB310" s="12"/>
      <c r="ED310" s="810"/>
      <c r="EE310" s="810"/>
      <c r="EG310" s="12"/>
      <c r="ER310" s="18"/>
      <c r="ET310" s="19"/>
      <c r="EU310" s="19"/>
      <c r="EV310" s="19"/>
      <c r="EW310" s="18"/>
      <c r="EX310" s="18"/>
      <c r="EY310" s="18"/>
      <c r="EZ310" s="18"/>
      <c r="FA310" s="18"/>
      <c r="FB310" s="18"/>
      <c r="FC310" s="18"/>
      <c r="FD310" s="18"/>
      <c r="FE310" s="18"/>
      <c r="FF310" s="18"/>
      <c r="FG310" s="18"/>
      <c r="FH310" s="18"/>
      <c r="FI310" s="18"/>
      <c r="FJ310" s="18"/>
      <c r="FK310" s="18"/>
      <c r="FL310" s="18"/>
      <c r="FM310" s="18"/>
      <c r="FO310" s="18"/>
      <c r="FQ310" s="18"/>
      <c r="FS310" s="18"/>
      <c r="FT310" s="18"/>
      <c r="FU310" s="18"/>
      <c r="FV310" s="18"/>
      <c r="FW310" s="18"/>
      <c r="FX310" s="18"/>
      <c r="FY310" s="18"/>
      <c r="FZ310" s="18"/>
      <c r="GA310" s="18"/>
      <c r="GB310" s="18"/>
      <c r="GD310" s="18"/>
      <c r="GE310" s="18"/>
    </row>
    <row r="311" spans="1:187" hidden="1" x14ac:dyDescent="0.3">
      <c r="A311" s="807"/>
      <c r="B311" s="18"/>
      <c r="I311" s="19"/>
      <c r="J311" s="19"/>
      <c r="K311" s="19"/>
      <c r="L311" s="19"/>
      <c r="M311" s="19"/>
      <c r="N311" s="19"/>
      <c r="O311" s="19"/>
      <c r="P311" s="19"/>
      <c r="Q311" s="19"/>
      <c r="R311" s="19"/>
      <c r="S311" s="19"/>
      <c r="T311" s="19"/>
      <c r="U311" s="19"/>
      <c r="V311" s="19"/>
      <c r="W311" s="19"/>
      <c r="X311" s="19"/>
      <c r="Y311" s="19"/>
      <c r="Z311" s="19"/>
      <c r="AA311" s="19"/>
      <c r="AB311" s="19"/>
      <c r="AC311" s="19"/>
      <c r="AD311" s="19"/>
      <c r="AE311" s="823"/>
      <c r="AF311" s="823"/>
      <c r="AG311" s="823"/>
      <c r="AH311" s="823"/>
      <c r="AI311" s="823"/>
      <c r="AJ311" s="823"/>
      <c r="AK311" s="823"/>
      <c r="AL311" s="823"/>
      <c r="AM311" s="823"/>
      <c r="AN311" s="823"/>
      <c r="AO311" s="823"/>
      <c r="AP311" s="823"/>
      <c r="AQ311" s="12"/>
      <c r="AR311" s="13"/>
      <c r="AS311" s="13"/>
      <c r="AT311" s="12"/>
      <c r="AU311" s="13"/>
      <c r="AV311" s="13"/>
      <c r="AW311" s="12"/>
      <c r="AX311" s="13"/>
      <c r="AY311" s="13"/>
      <c r="AZ311" s="12"/>
      <c r="BA311" s="13"/>
      <c r="BB311" s="13"/>
      <c r="BC311" s="12"/>
      <c r="BD311" s="13"/>
      <c r="BE311" s="13"/>
      <c r="BF311" s="12"/>
      <c r="BG311" s="13"/>
      <c r="BH311" s="13"/>
      <c r="BI311" s="12"/>
      <c r="BJ311" s="13"/>
      <c r="BK311" s="13"/>
      <c r="BL311" s="12"/>
      <c r="BM311" s="13"/>
      <c r="BN311" s="13"/>
      <c r="BO311" s="13"/>
      <c r="BP311" s="13"/>
      <c r="BQ311" s="13"/>
      <c r="BR311" s="13"/>
      <c r="BS311" s="13"/>
      <c r="BT311" s="13"/>
      <c r="BU311" s="13"/>
      <c r="BV311" s="13"/>
      <c r="BW311" s="13"/>
      <c r="BX311" s="12"/>
      <c r="BY311" s="13"/>
      <c r="CA311" s="18"/>
      <c r="CB311" s="18"/>
      <c r="CD311" s="18"/>
      <c r="CE311" s="18"/>
      <c r="CG311" s="18"/>
      <c r="CH311" s="18"/>
      <c r="CI311" s="18"/>
      <c r="CK311" s="18"/>
      <c r="CL311" s="18"/>
      <c r="CM311" s="18"/>
      <c r="CN311" s="18"/>
      <c r="CO311" s="18"/>
      <c r="CP311" s="18"/>
      <c r="CR311" s="12"/>
      <c r="CT311" s="18"/>
      <c r="CU311" s="18"/>
      <c r="CV311" s="18"/>
      <c r="CW311" s="18"/>
      <c r="CX311" s="18"/>
      <c r="CY311" s="18"/>
      <c r="CZ311" s="18"/>
      <c r="DA311" s="18"/>
      <c r="DB311" s="18"/>
      <c r="DC311" s="18"/>
      <c r="DD311" s="18"/>
      <c r="DF311" s="18"/>
      <c r="DG311" s="18"/>
      <c r="DH311" s="18"/>
      <c r="DK311" s="12"/>
      <c r="DL311" s="12"/>
      <c r="DN311" s="12"/>
      <c r="DO311" s="12"/>
      <c r="DQ311" s="12"/>
      <c r="DS311" s="12"/>
      <c r="DU311" s="12"/>
      <c r="DV311" s="12"/>
      <c r="DX311" s="12"/>
      <c r="DY311" s="12"/>
      <c r="DZ311" s="12"/>
      <c r="EB311" s="12"/>
      <c r="ED311" s="810"/>
      <c r="EE311" s="810"/>
      <c r="EG311" s="12"/>
      <c r="ER311" s="18"/>
      <c r="ET311" s="19"/>
      <c r="EU311" s="19"/>
      <c r="EV311" s="19"/>
      <c r="EW311" s="18"/>
      <c r="EX311" s="18"/>
      <c r="EY311" s="18"/>
      <c r="EZ311" s="18"/>
      <c r="FA311" s="18"/>
      <c r="FB311" s="18"/>
      <c r="FC311" s="18"/>
      <c r="FD311" s="18"/>
      <c r="FE311" s="18"/>
      <c r="FF311" s="18"/>
      <c r="FG311" s="18"/>
      <c r="FH311" s="18"/>
      <c r="FI311" s="18"/>
      <c r="FJ311" s="18"/>
      <c r="FK311" s="18"/>
      <c r="FL311" s="18"/>
      <c r="FM311" s="18"/>
      <c r="FO311" s="18"/>
      <c r="FQ311" s="18"/>
      <c r="FS311" s="18"/>
      <c r="FT311" s="18"/>
      <c r="FU311" s="18"/>
      <c r="FV311" s="18"/>
      <c r="FW311" s="18"/>
      <c r="FX311" s="18"/>
      <c r="FY311" s="18"/>
      <c r="FZ311" s="18"/>
      <c r="GA311" s="18"/>
      <c r="GB311" s="18"/>
      <c r="GD311" s="18"/>
      <c r="GE311" s="18"/>
    </row>
    <row r="312" spans="1:187" hidden="1" x14ac:dyDescent="0.3">
      <c r="A312" s="807"/>
      <c r="B312" s="18"/>
      <c r="I312" s="19"/>
      <c r="J312" s="19"/>
      <c r="K312" s="19"/>
      <c r="L312" s="19"/>
      <c r="M312" s="19"/>
      <c r="N312" s="19"/>
      <c r="O312" s="19"/>
      <c r="P312" s="19"/>
      <c r="Q312" s="19"/>
      <c r="R312" s="19"/>
      <c r="S312" s="19"/>
      <c r="T312" s="19"/>
      <c r="U312" s="19"/>
      <c r="V312" s="19"/>
      <c r="W312" s="19"/>
      <c r="X312" s="19"/>
      <c r="Y312" s="19"/>
      <c r="Z312" s="19"/>
      <c r="AA312" s="19"/>
      <c r="AB312" s="19"/>
      <c r="AC312" s="19"/>
      <c r="AD312" s="19"/>
      <c r="AE312" s="823"/>
      <c r="AF312" s="823"/>
      <c r="AG312" s="823"/>
      <c r="AH312" s="823"/>
      <c r="AI312" s="823"/>
      <c r="AJ312" s="823"/>
      <c r="AK312" s="823"/>
      <c r="AL312" s="823"/>
      <c r="AM312" s="823"/>
      <c r="AN312" s="823"/>
      <c r="AO312" s="823"/>
      <c r="AP312" s="823"/>
      <c r="AQ312" s="12"/>
      <c r="AR312" s="13"/>
      <c r="AS312" s="13"/>
      <c r="AT312" s="12"/>
      <c r="AU312" s="13"/>
      <c r="AV312" s="13"/>
      <c r="AW312" s="12"/>
      <c r="AX312" s="13"/>
      <c r="AY312" s="13"/>
      <c r="AZ312" s="12"/>
      <c r="BA312" s="13"/>
      <c r="BB312" s="13"/>
      <c r="BC312" s="12"/>
      <c r="BD312" s="13"/>
      <c r="BE312" s="13"/>
      <c r="BF312" s="12"/>
      <c r="BG312" s="13"/>
      <c r="BH312" s="13"/>
      <c r="BI312" s="12"/>
      <c r="BJ312" s="13"/>
      <c r="BK312" s="13"/>
      <c r="BL312" s="12"/>
      <c r="BM312" s="13"/>
      <c r="BN312" s="13"/>
      <c r="BO312" s="13"/>
      <c r="BP312" s="13"/>
      <c r="BQ312" s="13"/>
      <c r="BR312" s="13"/>
      <c r="BS312" s="13"/>
      <c r="BT312" s="13"/>
      <c r="BU312" s="13"/>
      <c r="BV312" s="13"/>
      <c r="BW312" s="13"/>
      <c r="BX312" s="12"/>
      <c r="BY312" s="13"/>
      <c r="CA312" s="18"/>
      <c r="CB312" s="18"/>
      <c r="CD312" s="18"/>
      <c r="CE312" s="18"/>
      <c r="CG312" s="18"/>
      <c r="CH312" s="18"/>
      <c r="CI312" s="18"/>
      <c r="CK312" s="18"/>
      <c r="CL312" s="18"/>
      <c r="CM312" s="18"/>
      <c r="CN312" s="18"/>
      <c r="CO312" s="18"/>
      <c r="CP312" s="18"/>
      <c r="CR312" s="12"/>
      <c r="CT312" s="18"/>
      <c r="CU312" s="18"/>
      <c r="CV312" s="18"/>
      <c r="CW312" s="18"/>
      <c r="CX312" s="18"/>
      <c r="CY312" s="18"/>
      <c r="CZ312" s="18"/>
      <c r="DA312" s="18"/>
      <c r="DB312" s="18"/>
      <c r="DC312" s="18"/>
      <c r="DD312" s="18"/>
      <c r="DF312" s="18"/>
      <c r="DG312" s="18"/>
      <c r="DH312" s="18"/>
      <c r="DK312" s="12"/>
      <c r="DL312" s="12"/>
      <c r="DN312" s="12"/>
      <c r="DO312" s="12"/>
      <c r="DQ312" s="12"/>
      <c r="DS312" s="12"/>
      <c r="DU312" s="12"/>
      <c r="DV312" s="12"/>
      <c r="DX312" s="12"/>
      <c r="DY312" s="12"/>
      <c r="DZ312" s="12"/>
      <c r="EB312" s="12"/>
      <c r="ED312" s="810"/>
      <c r="EE312" s="810"/>
      <c r="EG312" s="12"/>
      <c r="ER312" s="18"/>
      <c r="ET312" s="19"/>
      <c r="EU312" s="19"/>
      <c r="EV312" s="19"/>
      <c r="EW312" s="18"/>
      <c r="EX312" s="18"/>
      <c r="EY312" s="18"/>
      <c r="EZ312" s="18"/>
      <c r="FA312" s="18"/>
      <c r="FB312" s="18"/>
      <c r="FC312" s="18"/>
      <c r="FD312" s="18"/>
      <c r="FE312" s="18"/>
      <c r="FF312" s="18"/>
      <c r="FG312" s="18"/>
      <c r="FH312" s="18"/>
      <c r="FI312" s="18"/>
      <c r="FJ312" s="18"/>
      <c r="FK312" s="18"/>
      <c r="FL312" s="18"/>
      <c r="FM312" s="18"/>
      <c r="FO312" s="18"/>
      <c r="FQ312" s="18"/>
      <c r="FS312" s="18"/>
      <c r="FT312" s="18"/>
      <c r="FU312" s="18"/>
      <c r="FV312" s="18"/>
      <c r="FW312" s="18"/>
      <c r="FX312" s="18"/>
      <c r="FY312" s="18"/>
      <c r="FZ312" s="18"/>
      <c r="GA312" s="18"/>
      <c r="GB312" s="18"/>
      <c r="GD312" s="18"/>
      <c r="GE312" s="18"/>
    </row>
    <row r="313" spans="1:187" hidden="1" x14ac:dyDescent="0.3">
      <c r="A313" s="807"/>
      <c r="E313" s="18"/>
      <c r="F313" s="18"/>
      <c r="I313" s="19"/>
      <c r="J313" s="19"/>
      <c r="K313" s="19"/>
      <c r="L313" s="19"/>
      <c r="M313" s="19"/>
      <c r="N313" s="19"/>
      <c r="O313" s="19"/>
      <c r="P313" s="19"/>
      <c r="Q313" s="19"/>
      <c r="R313" s="19"/>
      <c r="S313" s="19"/>
      <c r="T313" s="19"/>
      <c r="U313" s="19"/>
      <c r="V313" s="19"/>
      <c r="W313" s="19"/>
      <c r="X313" s="19"/>
      <c r="Y313" s="19"/>
      <c r="Z313" s="19"/>
      <c r="AA313" s="19"/>
      <c r="AB313" s="19"/>
      <c r="AC313" s="19"/>
      <c r="AD313" s="19"/>
      <c r="AE313" s="814"/>
      <c r="AF313" s="814"/>
      <c r="AG313" s="814"/>
      <c r="AH313" s="814"/>
      <c r="AI313" s="814"/>
      <c r="AJ313" s="814"/>
      <c r="AK313" s="814"/>
      <c r="AL313" s="814"/>
      <c r="AM313" s="814"/>
      <c r="AN313" s="814"/>
      <c r="AO313" s="814"/>
      <c r="AP313" s="814"/>
      <c r="AQ313" s="12"/>
      <c r="AR313" s="13"/>
      <c r="AS313" s="13"/>
      <c r="AT313" s="12"/>
      <c r="AU313" s="13"/>
      <c r="AV313" s="13"/>
      <c r="AW313" s="12"/>
      <c r="AX313" s="13"/>
      <c r="AY313" s="13"/>
      <c r="AZ313" s="12"/>
      <c r="BA313" s="13"/>
      <c r="BB313" s="13"/>
      <c r="BC313" s="12"/>
      <c r="BD313" s="13"/>
      <c r="BE313" s="13"/>
      <c r="BF313" s="12"/>
      <c r="BG313" s="13"/>
      <c r="BH313" s="13"/>
      <c r="BI313" s="12"/>
      <c r="BJ313" s="13"/>
      <c r="BK313" s="13"/>
      <c r="BL313" s="12"/>
      <c r="BM313" s="13"/>
      <c r="BN313" s="13"/>
      <c r="BO313" s="13"/>
      <c r="BP313" s="13"/>
      <c r="BQ313" s="13"/>
      <c r="BR313" s="13"/>
      <c r="BS313" s="13"/>
      <c r="BT313" s="13"/>
      <c r="BU313" s="13"/>
      <c r="BV313" s="13"/>
      <c r="BW313" s="13"/>
      <c r="BX313" s="12"/>
      <c r="BY313" s="13"/>
      <c r="CA313" s="18"/>
      <c r="CB313" s="18"/>
      <c r="CD313" s="18"/>
      <c r="CE313" s="18"/>
      <c r="CG313" s="18"/>
      <c r="CH313" s="18"/>
      <c r="CI313" s="18"/>
      <c r="CK313" s="18"/>
      <c r="CL313" s="18"/>
      <c r="CN313" s="18"/>
      <c r="CO313" s="18"/>
      <c r="CP313" s="18"/>
      <c r="CR313" s="12"/>
      <c r="CT313" s="18"/>
      <c r="CU313" s="18"/>
      <c r="CV313" s="18"/>
      <c r="CW313" s="18"/>
      <c r="CX313" s="18"/>
      <c r="CY313" s="18"/>
      <c r="CZ313" s="18"/>
      <c r="DA313" s="18"/>
      <c r="DB313" s="18"/>
      <c r="DC313" s="18"/>
      <c r="DD313" s="18"/>
      <c r="DF313" s="18"/>
      <c r="DH313" s="18"/>
      <c r="DK313" s="12"/>
      <c r="DL313" s="12"/>
      <c r="DN313" s="12"/>
      <c r="DO313" s="12"/>
      <c r="DQ313" s="12"/>
      <c r="DS313" s="12"/>
      <c r="DU313" s="12"/>
      <c r="DV313" s="12"/>
      <c r="DX313" s="12"/>
      <c r="DY313" s="12"/>
      <c r="DZ313" s="12"/>
      <c r="EB313" s="12"/>
      <c r="ED313" s="810"/>
      <c r="EE313" s="810"/>
      <c r="EG313" s="12"/>
      <c r="ET313" s="19"/>
      <c r="EU313" s="19"/>
      <c r="EV313" s="19"/>
      <c r="EW313" s="18"/>
      <c r="EX313" s="18"/>
      <c r="EY313" s="18"/>
      <c r="EZ313" s="18"/>
      <c r="FA313" s="18"/>
      <c r="FB313" s="18"/>
      <c r="FC313" s="18"/>
      <c r="FD313" s="18"/>
      <c r="FE313" s="18"/>
      <c r="FF313" s="18"/>
      <c r="FG313" s="18"/>
      <c r="FH313" s="18"/>
      <c r="FI313" s="18"/>
      <c r="FJ313" s="18"/>
      <c r="FK313" s="18"/>
      <c r="FL313" s="18"/>
      <c r="FM313" s="18"/>
      <c r="FO313" s="18"/>
      <c r="FQ313" s="18"/>
      <c r="FS313" s="18"/>
      <c r="FU313" s="18"/>
      <c r="FV313" s="18"/>
      <c r="FW313" s="18"/>
      <c r="FX313" s="18"/>
      <c r="FY313" s="18"/>
      <c r="FZ313" s="18"/>
      <c r="GA313" s="18"/>
      <c r="GB313" s="18"/>
      <c r="GD313" s="18"/>
      <c r="GE313" s="18"/>
    </row>
    <row r="314" spans="1:187" hidden="1" x14ac:dyDescent="0.3">
      <c r="A314" s="807"/>
      <c r="I314" s="19"/>
      <c r="J314" s="19"/>
      <c r="K314" s="19"/>
      <c r="L314" s="19"/>
      <c r="M314" s="19"/>
      <c r="N314" s="19"/>
      <c r="O314" s="19"/>
      <c r="P314" s="19"/>
      <c r="Q314" s="19"/>
      <c r="R314" s="19"/>
      <c r="S314" s="19"/>
      <c r="T314" s="19"/>
      <c r="U314" s="19"/>
      <c r="V314" s="19"/>
      <c r="W314" s="19"/>
      <c r="X314" s="19"/>
      <c r="Y314" s="19"/>
      <c r="Z314" s="19"/>
      <c r="AA314" s="19"/>
      <c r="AB314" s="19"/>
      <c r="AC314" s="19"/>
      <c r="AD314" s="19"/>
      <c r="AE314" s="823"/>
      <c r="AF314" s="823"/>
      <c r="AG314" s="823"/>
      <c r="AH314" s="823"/>
      <c r="AI314" s="823"/>
      <c r="AJ314" s="823"/>
      <c r="AK314" s="823"/>
      <c r="AL314" s="823"/>
      <c r="AM314" s="823"/>
      <c r="AN314" s="823"/>
      <c r="AO314" s="823"/>
      <c r="AP314" s="823"/>
      <c r="AQ314" s="12"/>
      <c r="AR314" s="13"/>
      <c r="AS314" s="13"/>
      <c r="AT314" s="12"/>
      <c r="AU314" s="13"/>
      <c r="AV314" s="13"/>
      <c r="AW314" s="12"/>
      <c r="AX314" s="13"/>
      <c r="AY314" s="13"/>
      <c r="AZ314" s="12"/>
      <c r="BA314" s="13"/>
      <c r="BB314" s="13"/>
      <c r="BC314" s="12"/>
      <c r="BD314" s="13"/>
      <c r="BE314" s="13"/>
      <c r="BF314" s="12"/>
      <c r="BG314" s="13"/>
      <c r="BH314" s="13"/>
      <c r="BI314" s="12"/>
      <c r="BJ314" s="13"/>
      <c r="BK314" s="13"/>
      <c r="BL314" s="12"/>
      <c r="BM314" s="13"/>
      <c r="BN314" s="13"/>
      <c r="BO314" s="13"/>
      <c r="BP314" s="13"/>
      <c r="BQ314" s="13"/>
      <c r="BR314" s="13"/>
      <c r="BS314" s="13"/>
      <c r="BT314" s="13"/>
      <c r="BU314" s="13"/>
      <c r="BV314" s="13"/>
      <c r="BW314" s="13"/>
      <c r="BX314" s="12"/>
      <c r="BY314" s="13"/>
      <c r="CA314" s="18"/>
      <c r="CB314" s="18"/>
      <c r="CD314" s="18"/>
      <c r="CE314" s="18"/>
      <c r="CG314" s="18"/>
      <c r="CI314" s="18"/>
      <c r="CK314" s="18"/>
      <c r="CL314" s="18"/>
      <c r="CN314" s="18"/>
      <c r="CO314" s="18"/>
      <c r="CP314" s="18"/>
      <c r="CR314" s="12"/>
      <c r="CT314" s="18"/>
      <c r="CU314" s="18"/>
      <c r="CV314" s="18"/>
      <c r="CW314" s="18"/>
      <c r="CX314" s="18"/>
      <c r="CY314" s="18"/>
      <c r="CZ314" s="18"/>
      <c r="DA314" s="18"/>
      <c r="DB314" s="18"/>
      <c r="DC314" s="18"/>
      <c r="DD314" s="18"/>
      <c r="DF314" s="18"/>
      <c r="DH314" s="18"/>
      <c r="DK314" s="12"/>
      <c r="DL314" s="12"/>
      <c r="DN314" s="12"/>
      <c r="DO314" s="12"/>
      <c r="DQ314" s="12"/>
      <c r="DS314" s="12"/>
      <c r="DU314" s="12"/>
      <c r="DV314" s="12"/>
      <c r="DX314" s="12"/>
      <c r="DY314" s="12"/>
      <c r="DZ314" s="12"/>
      <c r="EB314" s="12"/>
      <c r="ED314" s="810"/>
      <c r="EE314" s="810"/>
      <c r="EG314" s="12"/>
      <c r="ER314" s="18"/>
      <c r="ET314" s="19"/>
      <c r="EU314" s="19"/>
      <c r="EV314" s="19"/>
      <c r="EW314" s="18"/>
      <c r="EX314" s="18"/>
      <c r="EY314" s="18"/>
      <c r="EZ314" s="18"/>
      <c r="FA314" s="18"/>
      <c r="FB314" s="18"/>
      <c r="FC314" s="18"/>
      <c r="FD314" s="18"/>
      <c r="FE314" s="18"/>
      <c r="FF314" s="18"/>
      <c r="FG314" s="18"/>
      <c r="FH314" s="18"/>
      <c r="FI314" s="18"/>
      <c r="FJ314" s="18"/>
      <c r="FK314" s="18"/>
      <c r="FL314" s="18"/>
      <c r="FM314" s="18"/>
      <c r="FN314" s="18"/>
      <c r="FO314" s="18"/>
      <c r="FQ314" s="18"/>
      <c r="FS314" s="18"/>
      <c r="FT314" s="18"/>
      <c r="FU314" s="18"/>
      <c r="FV314" s="18"/>
      <c r="FW314" s="18"/>
      <c r="FX314" s="18"/>
      <c r="FY314" s="18"/>
      <c r="FZ314" s="18"/>
      <c r="GB314" s="18"/>
      <c r="GD314" s="18"/>
      <c r="GE314" s="18"/>
    </row>
    <row r="315" spans="1:187" hidden="1" x14ac:dyDescent="0.3">
      <c r="A315" s="807"/>
      <c r="I315" s="19"/>
      <c r="J315" s="19"/>
      <c r="K315" s="19"/>
      <c r="L315" s="19"/>
      <c r="M315" s="19"/>
      <c r="N315" s="19"/>
      <c r="O315" s="19"/>
      <c r="P315" s="19"/>
      <c r="Q315" s="19"/>
      <c r="R315" s="19"/>
      <c r="S315" s="19"/>
      <c r="T315" s="19"/>
      <c r="U315" s="19"/>
      <c r="V315" s="19"/>
      <c r="W315" s="19"/>
      <c r="X315" s="19"/>
      <c r="Y315" s="19"/>
      <c r="Z315" s="19"/>
      <c r="AA315" s="19"/>
      <c r="AB315" s="19"/>
      <c r="AC315" s="19"/>
      <c r="AD315" s="19"/>
      <c r="AE315" s="823"/>
      <c r="AF315" s="823"/>
      <c r="AG315" s="823"/>
      <c r="AH315" s="823"/>
      <c r="AI315" s="823"/>
      <c r="AJ315" s="823"/>
      <c r="AK315" s="823"/>
      <c r="AL315" s="823"/>
      <c r="AM315" s="823"/>
      <c r="AN315" s="823"/>
      <c r="AO315" s="823"/>
      <c r="AP315" s="823"/>
      <c r="AQ315" s="12"/>
      <c r="AR315" s="13"/>
      <c r="AS315" s="13"/>
      <c r="AT315" s="12"/>
      <c r="AU315" s="13"/>
      <c r="AV315" s="13"/>
      <c r="AW315" s="12"/>
      <c r="AX315" s="13"/>
      <c r="AY315" s="13"/>
      <c r="AZ315" s="12"/>
      <c r="BA315" s="13"/>
      <c r="BB315" s="13"/>
      <c r="BC315" s="12"/>
      <c r="BD315" s="13"/>
      <c r="BE315" s="13"/>
      <c r="BF315" s="12"/>
      <c r="BG315" s="13"/>
      <c r="BH315" s="13"/>
      <c r="BI315" s="12"/>
      <c r="BJ315" s="13"/>
      <c r="BK315" s="13"/>
      <c r="BL315" s="12"/>
      <c r="BM315" s="13"/>
      <c r="BN315" s="13"/>
      <c r="BO315" s="13"/>
      <c r="BP315" s="13"/>
      <c r="BQ315" s="13"/>
      <c r="BR315" s="13"/>
      <c r="BS315" s="13"/>
      <c r="BT315" s="13"/>
      <c r="BU315" s="13"/>
      <c r="BV315" s="13"/>
      <c r="BW315" s="13"/>
      <c r="BX315" s="12"/>
      <c r="BY315" s="13"/>
      <c r="CA315" s="18"/>
      <c r="CB315" s="18"/>
      <c r="CD315" s="18"/>
      <c r="CE315" s="18"/>
      <c r="CG315" s="18"/>
      <c r="CI315" s="18"/>
      <c r="CK315" s="18"/>
      <c r="CL315" s="18"/>
      <c r="CN315" s="18"/>
      <c r="CO315" s="18"/>
      <c r="CP315" s="18"/>
      <c r="CR315" s="12"/>
      <c r="CT315" s="18"/>
      <c r="CU315" s="18"/>
      <c r="CV315" s="18"/>
      <c r="CW315" s="18"/>
      <c r="CX315" s="18"/>
      <c r="CY315" s="18"/>
      <c r="CZ315" s="18"/>
      <c r="DA315" s="18"/>
      <c r="DB315" s="18"/>
      <c r="DC315" s="18"/>
      <c r="DD315" s="18"/>
      <c r="DF315" s="18"/>
      <c r="DH315" s="18"/>
      <c r="DK315" s="12"/>
      <c r="DL315" s="12"/>
      <c r="DN315" s="12"/>
      <c r="DO315" s="12"/>
      <c r="DQ315" s="12"/>
      <c r="DS315" s="12"/>
      <c r="DU315" s="12"/>
      <c r="DV315" s="12"/>
      <c r="DX315" s="12"/>
      <c r="DY315" s="12"/>
      <c r="DZ315" s="12"/>
      <c r="EB315" s="12"/>
      <c r="ED315" s="810"/>
      <c r="EE315" s="810"/>
      <c r="EG315" s="12"/>
      <c r="ET315" s="19"/>
      <c r="EU315" s="19"/>
      <c r="EV315" s="19"/>
      <c r="EW315" s="18"/>
      <c r="EX315" s="18"/>
      <c r="EY315" s="18"/>
      <c r="EZ315" s="18"/>
      <c r="FA315" s="18"/>
      <c r="FB315" s="18"/>
      <c r="FC315" s="18"/>
      <c r="FD315" s="18"/>
      <c r="FE315" s="18"/>
      <c r="FF315" s="18"/>
      <c r="FG315" s="18"/>
      <c r="FI315" s="18"/>
      <c r="FJ315" s="18"/>
      <c r="FK315" s="18"/>
      <c r="FL315" s="18"/>
      <c r="FM315" s="18"/>
      <c r="FO315" s="18"/>
      <c r="FQ315" s="18"/>
      <c r="FS315" s="18"/>
      <c r="FU315" s="18"/>
      <c r="FV315" s="18"/>
      <c r="FW315" s="18"/>
      <c r="FX315" s="18"/>
      <c r="FY315" s="18"/>
      <c r="FZ315" s="18"/>
      <c r="GB315" s="18"/>
      <c r="GD315" s="18"/>
      <c r="GE315" s="18"/>
    </row>
    <row r="316" spans="1:187" hidden="1" x14ac:dyDescent="0.3">
      <c r="A316" s="807"/>
      <c r="I316" s="19"/>
      <c r="J316" s="19"/>
      <c r="K316" s="19"/>
      <c r="L316" s="19"/>
      <c r="M316" s="19"/>
      <c r="N316" s="19"/>
      <c r="O316" s="19"/>
      <c r="P316" s="19"/>
      <c r="Q316" s="19"/>
      <c r="R316" s="19"/>
      <c r="S316" s="19"/>
      <c r="T316" s="19"/>
      <c r="U316" s="19"/>
      <c r="V316" s="19"/>
      <c r="W316" s="19"/>
      <c r="X316" s="19"/>
      <c r="Y316" s="19"/>
      <c r="Z316" s="19"/>
      <c r="AA316" s="19"/>
      <c r="AB316" s="19"/>
      <c r="AC316" s="19"/>
      <c r="AD316" s="19"/>
      <c r="AE316" s="823"/>
      <c r="AF316" s="823"/>
      <c r="AG316" s="823"/>
      <c r="AH316" s="823"/>
      <c r="AI316" s="823"/>
      <c r="AJ316" s="823"/>
      <c r="AK316" s="823"/>
      <c r="AL316" s="823"/>
      <c r="AM316" s="823"/>
      <c r="AN316" s="823"/>
      <c r="AO316" s="823"/>
      <c r="AP316" s="823"/>
      <c r="AQ316" s="12"/>
      <c r="AR316" s="13"/>
      <c r="AS316" s="13"/>
      <c r="AT316" s="12"/>
      <c r="AU316" s="13"/>
      <c r="AV316" s="13"/>
      <c r="AW316" s="12"/>
      <c r="AX316" s="13"/>
      <c r="AY316" s="13"/>
      <c r="AZ316" s="12"/>
      <c r="BA316" s="13"/>
      <c r="BB316" s="13"/>
      <c r="BC316" s="12"/>
      <c r="BD316" s="13"/>
      <c r="BE316" s="13"/>
      <c r="BF316" s="12"/>
      <c r="BG316" s="13"/>
      <c r="BH316" s="13"/>
      <c r="BI316" s="12"/>
      <c r="BJ316" s="13"/>
      <c r="BK316" s="13"/>
      <c r="BL316" s="12"/>
      <c r="BM316" s="13"/>
      <c r="BN316" s="13"/>
      <c r="BO316" s="13"/>
      <c r="BP316" s="13"/>
      <c r="BQ316" s="13"/>
      <c r="BR316" s="13"/>
      <c r="BS316" s="13"/>
      <c r="BT316" s="13"/>
      <c r="BU316" s="13"/>
      <c r="BV316" s="13"/>
      <c r="BW316" s="13"/>
      <c r="BX316" s="12"/>
      <c r="BY316" s="13"/>
      <c r="CA316" s="18"/>
      <c r="CB316" s="18"/>
      <c r="CD316" s="18"/>
      <c r="CE316" s="18"/>
      <c r="CG316" s="18"/>
      <c r="CI316" s="18"/>
      <c r="CK316" s="18"/>
      <c r="CL316" s="18"/>
      <c r="CN316" s="18"/>
      <c r="CO316" s="18"/>
      <c r="CP316" s="18"/>
      <c r="CR316" s="12"/>
      <c r="CT316" s="18"/>
      <c r="CU316" s="18"/>
      <c r="CV316" s="18"/>
      <c r="CW316" s="18"/>
      <c r="CX316" s="18"/>
      <c r="CY316" s="18"/>
      <c r="CZ316" s="18"/>
      <c r="DA316" s="18"/>
      <c r="DB316" s="18"/>
      <c r="DC316" s="18"/>
      <c r="DD316" s="18"/>
      <c r="DF316" s="18"/>
      <c r="DH316" s="18"/>
      <c r="DK316" s="12"/>
      <c r="DL316" s="12"/>
      <c r="DN316" s="12"/>
      <c r="DO316" s="12"/>
      <c r="DQ316" s="12"/>
      <c r="DS316" s="12"/>
      <c r="DU316" s="12"/>
      <c r="DV316" s="12"/>
      <c r="DX316" s="12"/>
      <c r="DY316" s="12"/>
      <c r="DZ316" s="12"/>
      <c r="EB316" s="12"/>
      <c r="ED316" s="810"/>
      <c r="EE316" s="810"/>
      <c r="EG316" s="12"/>
      <c r="ET316" s="19"/>
      <c r="EU316" s="19"/>
      <c r="EV316" s="19"/>
      <c r="EW316" s="18"/>
      <c r="EX316" s="18"/>
      <c r="EY316" s="18"/>
      <c r="EZ316" s="18"/>
      <c r="FA316" s="18"/>
      <c r="FB316" s="18"/>
      <c r="FC316" s="18"/>
      <c r="FD316" s="18"/>
      <c r="FE316" s="18"/>
      <c r="FF316" s="18"/>
      <c r="FG316" s="18"/>
      <c r="FH316" s="18"/>
      <c r="FI316" s="18"/>
      <c r="FJ316" s="18"/>
      <c r="FK316" s="18"/>
      <c r="FL316" s="18"/>
      <c r="FM316" s="18"/>
      <c r="FN316" s="18"/>
      <c r="FO316" s="18"/>
      <c r="FP316" s="18"/>
      <c r="FQ316" s="18"/>
      <c r="FS316" s="18"/>
      <c r="FU316" s="18"/>
      <c r="FV316" s="18"/>
      <c r="FW316" s="18"/>
      <c r="FX316" s="18"/>
      <c r="FY316" s="18"/>
      <c r="FZ316" s="18"/>
      <c r="GB316" s="18"/>
      <c r="GD316" s="18"/>
      <c r="GE316" s="18"/>
    </row>
    <row r="317" spans="1:187" hidden="1" x14ac:dyDescent="0.3">
      <c r="A317" s="807"/>
      <c r="I317" s="19"/>
      <c r="J317" s="19"/>
      <c r="K317" s="19"/>
      <c r="L317" s="19"/>
      <c r="M317" s="19"/>
      <c r="N317" s="19"/>
      <c r="O317" s="19"/>
      <c r="P317" s="19"/>
      <c r="Q317" s="19"/>
      <c r="R317" s="19"/>
      <c r="S317" s="19"/>
      <c r="T317" s="19"/>
      <c r="U317" s="19"/>
      <c r="V317" s="19"/>
      <c r="W317" s="19"/>
      <c r="X317" s="19"/>
      <c r="Y317" s="19"/>
      <c r="Z317" s="19"/>
      <c r="AA317" s="19"/>
      <c r="AB317" s="19"/>
      <c r="AC317" s="19"/>
      <c r="AD317" s="19"/>
      <c r="AE317" s="823"/>
      <c r="AF317" s="823"/>
      <c r="AG317" s="823"/>
      <c r="AH317" s="823"/>
      <c r="AI317" s="823"/>
      <c r="AJ317" s="823"/>
      <c r="AK317" s="823"/>
      <c r="AL317" s="823"/>
      <c r="AM317" s="823"/>
      <c r="AN317" s="823"/>
      <c r="AO317" s="823"/>
      <c r="AP317" s="823"/>
      <c r="AQ317" s="12"/>
      <c r="AR317" s="13"/>
      <c r="AS317" s="13"/>
      <c r="AT317" s="12"/>
      <c r="AU317" s="13"/>
      <c r="AV317" s="13"/>
      <c r="AW317" s="12"/>
      <c r="AX317" s="13"/>
      <c r="AY317" s="13"/>
      <c r="AZ317" s="12"/>
      <c r="BA317" s="13"/>
      <c r="BB317" s="13"/>
      <c r="BC317" s="12"/>
      <c r="BD317" s="13"/>
      <c r="BE317" s="13"/>
      <c r="BF317" s="12"/>
      <c r="BG317" s="13"/>
      <c r="BH317" s="13"/>
      <c r="BI317" s="12"/>
      <c r="BJ317" s="13"/>
      <c r="BK317" s="13"/>
      <c r="BL317" s="12"/>
      <c r="BM317" s="13"/>
      <c r="BN317" s="13"/>
      <c r="BO317" s="13"/>
      <c r="BP317" s="13"/>
      <c r="BQ317" s="13"/>
      <c r="BR317" s="13"/>
      <c r="BS317" s="13"/>
      <c r="BT317" s="13"/>
      <c r="BU317" s="13"/>
      <c r="BV317" s="13"/>
      <c r="BW317" s="13"/>
      <c r="BX317" s="12"/>
      <c r="BY317" s="13"/>
      <c r="CA317" s="18"/>
      <c r="CB317" s="18"/>
      <c r="CD317" s="18"/>
      <c r="CE317" s="18"/>
      <c r="CG317" s="18"/>
      <c r="CI317" s="18"/>
      <c r="CK317" s="18"/>
      <c r="CL317" s="18"/>
      <c r="CN317" s="18"/>
      <c r="CO317" s="18"/>
      <c r="CP317" s="18"/>
      <c r="CR317" s="12"/>
      <c r="CT317" s="18"/>
      <c r="CU317" s="18"/>
      <c r="CV317" s="18"/>
      <c r="CW317" s="18"/>
      <c r="CX317" s="18"/>
      <c r="CY317" s="18"/>
      <c r="CZ317" s="18"/>
      <c r="DA317" s="18"/>
      <c r="DB317" s="18"/>
      <c r="DC317" s="18"/>
      <c r="DD317" s="18"/>
      <c r="DF317" s="18"/>
      <c r="DH317" s="18"/>
      <c r="DK317" s="12"/>
      <c r="DL317" s="12"/>
      <c r="DN317" s="12"/>
      <c r="DO317" s="12"/>
      <c r="DQ317" s="12"/>
      <c r="DS317" s="12"/>
      <c r="DU317" s="12"/>
      <c r="DV317" s="12"/>
      <c r="DX317" s="12"/>
      <c r="DY317" s="12"/>
      <c r="DZ317" s="12"/>
      <c r="EB317" s="12"/>
      <c r="ED317" s="810"/>
      <c r="EE317" s="810"/>
      <c r="EG317" s="12"/>
      <c r="ER317" s="18"/>
      <c r="ET317" s="19"/>
      <c r="EU317" s="19"/>
      <c r="EV317" s="19"/>
      <c r="EW317" s="18"/>
      <c r="EX317" s="18"/>
      <c r="EY317" s="18"/>
      <c r="EZ317" s="18"/>
      <c r="FA317" s="18"/>
      <c r="FB317" s="18"/>
      <c r="FC317" s="18"/>
      <c r="FD317" s="18"/>
      <c r="FE317" s="18"/>
      <c r="FF317" s="18"/>
      <c r="FG317" s="18"/>
      <c r="FH317" s="18"/>
      <c r="FI317" s="18"/>
      <c r="FJ317" s="18"/>
      <c r="FK317" s="18"/>
      <c r="FL317" s="18"/>
      <c r="FM317" s="18"/>
      <c r="FO317" s="18"/>
      <c r="FQ317" s="18"/>
      <c r="FS317" s="18"/>
      <c r="FT317" s="18"/>
      <c r="FU317" s="18"/>
      <c r="FV317" s="18"/>
      <c r="FW317" s="18"/>
      <c r="FX317" s="18"/>
      <c r="FY317" s="18"/>
      <c r="FZ317" s="18"/>
      <c r="GB317" s="18"/>
      <c r="GD317" s="18"/>
      <c r="GE317" s="18"/>
    </row>
    <row r="318" spans="1:187" hidden="1" x14ac:dyDescent="0.3">
      <c r="A318" s="807"/>
      <c r="I318" s="19"/>
      <c r="J318" s="19"/>
      <c r="K318" s="19"/>
      <c r="L318" s="19"/>
      <c r="M318" s="19"/>
      <c r="N318" s="19"/>
      <c r="O318" s="19"/>
      <c r="P318" s="19"/>
      <c r="Q318" s="19"/>
      <c r="R318" s="19"/>
      <c r="S318" s="19"/>
      <c r="T318" s="19"/>
      <c r="U318" s="19"/>
      <c r="V318" s="19"/>
      <c r="W318" s="19"/>
      <c r="X318" s="19"/>
      <c r="Y318" s="19"/>
      <c r="Z318" s="19"/>
      <c r="AA318" s="19"/>
      <c r="AB318" s="19"/>
      <c r="AC318" s="19"/>
      <c r="AD318" s="19"/>
      <c r="AE318" s="823"/>
      <c r="AF318" s="823"/>
      <c r="AG318" s="823"/>
      <c r="AH318" s="823"/>
      <c r="AI318" s="823"/>
      <c r="AJ318" s="823"/>
      <c r="AK318" s="823"/>
      <c r="AL318" s="823"/>
      <c r="AM318" s="823"/>
      <c r="AN318" s="823"/>
      <c r="AO318" s="823"/>
      <c r="AP318" s="823"/>
      <c r="AQ318" s="12"/>
      <c r="AR318" s="13"/>
      <c r="AS318" s="13"/>
      <c r="AT318" s="12"/>
      <c r="AU318" s="13"/>
      <c r="AV318" s="13"/>
      <c r="AW318" s="12"/>
      <c r="AX318" s="13"/>
      <c r="AY318" s="13"/>
      <c r="AZ318" s="12"/>
      <c r="BA318" s="13"/>
      <c r="BB318" s="13"/>
      <c r="BC318" s="12"/>
      <c r="BD318" s="13"/>
      <c r="BE318" s="13"/>
      <c r="BF318" s="12"/>
      <c r="BG318" s="13"/>
      <c r="BH318" s="13"/>
      <c r="BI318" s="12"/>
      <c r="BJ318" s="13"/>
      <c r="BK318" s="13"/>
      <c r="BL318" s="12"/>
      <c r="BM318" s="13"/>
      <c r="BN318" s="13"/>
      <c r="BO318" s="13"/>
      <c r="BP318" s="13"/>
      <c r="BQ318" s="13"/>
      <c r="BR318" s="13"/>
      <c r="BS318" s="13"/>
      <c r="BT318" s="13"/>
      <c r="BU318" s="13"/>
      <c r="BV318" s="13"/>
      <c r="BW318" s="13"/>
      <c r="BX318" s="12"/>
      <c r="BY318" s="13"/>
      <c r="CA318" s="18"/>
      <c r="CB318" s="18"/>
      <c r="CD318" s="18"/>
      <c r="CE318" s="18"/>
      <c r="CF318" s="18"/>
      <c r="CG318" s="18"/>
      <c r="CH318" s="18"/>
      <c r="CI318" s="18"/>
      <c r="CJ318" s="18"/>
      <c r="CK318" s="18"/>
      <c r="CL318" s="18"/>
      <c r="CM318" s="18"/>
      <c r="CN318" s="18"/>
      <c r="CO318" s="18"/>
      <c r="CP318" s="18"/>
      <c r="CR318" s="12"/>
      <c r="CT318" s="18"/>
      <c r="CU318" s="18"/>
      <c r="CV318" s="18"/>
      <c r="CW318" s="18"/>
      <c r="CX318" s="18"/>
      <c r="CY318" s="18"/>
      <c r="CZ318" s="18"/>
      <c r="DA318" s="18"/>
      <c r="DB318" s="18"/>
      <c r="DC318" s="18"/>
      <c r="DD318" s="18"/>
      <c r="DF318" s="18"/>
      <c r="DG318" s="18"/>
      <c r="DH318" s="18"/>
      <c r="DK318" s="12"/>
      <c r="DL318" s="12"/>
      <c r="DN318" s="12"/>
      <c r="DO318" s="12"/>
      <c r="DQ318" s="12"/>
      <c r="DS318" s="12"/>
      <c r="DU318" s="12"/>
      <c r="DV318" s="12"/>
      <c r="DX318" s="12"/>
      <c r="DY318" s="12"/>
      <c r="DZ318" s="12"/>
      <c r="EB318" s="12"/>
      <c r="ED318" s="810"/>
      <c r="EE318" s="810"/>
      <c r="EG318" s="12"/>
      <c r="ER318" s="18"/>
      <c r="ET318" s="19"/>
      <c r="EU318" s="19"/>
      <c r="EV318" s="19"/>
      <c r="EW318" s="18"/>
      <c r="EX318" s="18"/>
      <c r="EY318" s="18"/>
      <c r="EZ318" s="18"/>
      <c r="FA318" s="18"/>
      <c r="FB318" s="18"/>
      <c r="FC318" s="18"/>
      <c r="FD318" s="18"/>
      <c r="FE318" s="18"/>
      <c r="FF318" s="18"/>
      <c r="FG318" s="18"/>
      <c r="FH318" s="18"/>
      <c r="FI318" s="18"/>
      <c r="FJ318" s="18"/>
      <c r="FK318" s="18"/>
      <c r="FL318" s="18"/>
      <c r="FM318" s="18"/>
      <c r="FO318" s="18"/>
      <c r="FP318" s="18"/>
      <c r="FQ318" s="18"/>
      <c r="FS318" s="18"/>
      <c r="FT318" s="18"/>
      <c r="FU318" s="18"/>
      <c r="FV318" s="18"/>
      <c r="FW318" s="18"/>
      <c r="FX318" s="18"/>
      <c r="FY318" s="18"/>
      <c r="FZ318" s="18"/>
      <c r="GA318" s="18"/>
      <c r="GB318" s="18"/>
      <c r="GE318" s="18"/>
    </row>
    <row r="319" spans="1:187" hidden="1" x14ac:dyDescent="0.3">
      <c r="A319" s="807"/>
      <c r="I319" s="19"/>
      <c r="J319" s="19"/>
      <c r="K319" s="19"/>
      <c r="L319" s="19"/>
      <c r="M319" s="19"/>
      <c r="N319" s="19"/>
      <c r="O319" s="19"/>
      <c r="P319" s="19"/>
      <c r="Q319" s="19"/>
      <c r="R319" s="19"/>
      <c r="S319" s="19"/>
      <c r="T319" s="19"/>
      <c r="U319" s="19"/>
      <c r="V319" s="19"/>
      <c r="W319" s="19"/>
      <c r="X319" s="19"/>
      <c r="Y319" s="19"/>
      <c r="Z319" s="19"/>
      <c r="AA319" s="19"/>
      <c r="AB319" s="19"/>
      <c r="AC319" s="19"/>
      <c r="AD319" s="19"/>
      <c r="AE319" s="823"/>
      <c r="AF319" s="823"/>
      <c r="AG319" s="823"/>
      <c r="AH319" s="823"/>
      <c r="AI319" s="823"/>
      <c r="AJ319" s="823"/>
      <c r="AK319" s="823"/>
      <c r="AL319" s="823"/>
      <c r="AM319" s="823"/>
      <c r="AN319" s="823"/>
      <c r="AO319" s="823"/>
      <c r="AP319" s="823"/>
      <c r="AQ319" s="12"/>
      <c r="AR319" s="13"/>
      <c r="AS319" s="13"/>
      <c r="AT319" s="12"/>
      <c r="AU319" s="13"/>
      <c r="AV319" s="13"/>
      <c r="AW319" s="12"/>
      <c r="AX319" s="13"/>
      <c r="AY319" s="13"/>
      <c r="AZ319" s="12"/>
      <c r="BA319" s="13"/>
      <c r="BB319" s="13"/>
      <c r="BC319" s="12"/>
      <c r="BD319" s="13"/>
      <c r="BE319" s="13"/>
      <c r="BF319" s="12"/>
      <c r="BG319" s="13"/>
      <c r="BH319" s="13"/>
      <c r="BI319" s="12"/>
      <c r="BJ319" s="13"/>
      <c r="BK319" s="13"/>
      <c r="BL319" s="12"/>
      <c r="BM319" s="13"/>
      <c r="BN319" s="13"/>
      <c r="BO319" s="13"/>
      <c r="BP319" s="13"/>
      <c r="BQ319" s="13"/>
      <c r="BR319" s="13"/>
      <c r="BS319" s="13"/>
      <c r="BT319" s="13"/>
      <c r="BU319" s="13"/>
      <c r="BV319" s="13"/>
      <c r="BW319" s="13"/>
      <c r="BX319" s="12"/>
      <c r="BY319" s="13"/>
      <c r="CA319" s="18"/>
      <c r="CB319" s="18"/>
      <c r="CD319" s="18"/>
      <c r="CE319" s="18"/>
      <c r="CG319" s="18"/>
      <c r="CI319" s="18"/>
      <c r="CK319" s="18"/>
      <c r="CL319" s="18"/>
      <c r="CN319" s="18"/>
      <c r="CO319" s="18"/>
      <c r="CP319" s="18"/>
      <c r="CR319" s="12"/>
      <c r="CT319" s="18"/>
      <c r="CU319" s="18"/>
      <c r="CV319" s="18"/>
      <c r="CW319" s="18"/>
      <c r="CX319" s="18"/>
      <c r="CY319" s="18"/>
      <c r="CZ319" s="18"/>
      <c r="DA319" s="18"/>
      <c r="DB319" s="18"/>
      <c r="DC319" s="18"/>
      <c r="DD319" s="18"/>
      <c r="DF319" s="18"/>
      <c r="DH319" s="18"/>
      <c r="DK319" s="12"/>
      <c r="DL319" s="12"/>
      <c r="DN319" s="12"/>
      <c r="DO319" s="12"/>
      <c r="DQ319" s="12"/>
      <c r="DS319" s="12"/>
      <c r="DU319" s="12"/>
      <c r="DV319" s="12"/>
      <c r="DX319" s="12"/>
      <c r="DY319" s="12"/>
      <c r="DZ319" s="12"/>
      <c r="EB319" s="12"/>
      <c r="ED319" s="810"/>
      <c r="EE319" s="810"/>
      <c r="EG319" s="12"/>
      <c r="ER319" s="18"/>
      <c r="ET319" s="19"/>
      <c r="EU319" s="19"/>
      <c r="EV319" s="19"/>
      <c r="EW319" s="18"/>
      <c r="EX319" s="18"/>
      <c r="EY319" s="18"/>
      <c r="EZ319" s="18"/>
      <c r="FA319" s="18"/>
      <c r="FB319" s="18"/>
      <c r="FC319" s="18"/>
      <c r="FD319" s="18"/>
      <c r="FE319" s="18"/>
      <c r="FF319" s="18"/>
      <c r="FG319" s="18"/>
      <c r="FH319" s="18"/>
      <c r="FI319" s="18"/>
      <c r="FJ319" s="18"/>
      <c r="FK319" s="18"/>
      <c r="FL319" s="18"/>
      <c r="FM319" s="18"/>
      <c r="FO319" s="18"/>
      <c r="FP319" s="18"/>
      <c r="FQ319" s="18"/>
      <c r="FS319" s="18"/>
      <c r="FT319" s="18"/>
      <c r="FU319" s="18"/>
      <c r="FV319" s="18"/>
      <c r="FW319" s="18"/>
      <c r="FX319" s="18"/>
      <c r="FY319" s="18"/>
      <c r="FZ319" s="18"/>
      <c r="GB319" s="18"/>
      <c r="GE319" s="18"/>
    </row>
    <row r="320" spans="1:187" hidden="1" x14ac:dyDescent="0.3">
      <c r="A320" s="807"/>
      <c r="I320" s="19"/>
      <c r="J320" s="19"/>
      <c r="K320" s="19"/>
      <c r="L320" s="19"/>
      <c r="M320" s="19"/>
      <c r="N320" s="19"/>
      <c r="O320" s="19"/>
      <c r="P320" s="19"/>
      <c r="Q320" s="19"/>
      <c r="R320" s="19"/>
      <c r="S320" s="19"/>
      <c r="T320" s="19"/>
      <c r="U320" s="19"/>
      <c r="V320" s="19"/>
      <c r="W320" s="19"/>
      <c r="X320" s="19"/>
      <c r="Y320" s="19"/>
      <c r="Z320" s="19"/>
      <c r="AA320" s="19"/>
      <c r="AB320" s="19"/>
      <c r="AC320" s="19"/>
      <c r="AD320" s="19"/>
      <c r="AE320" s="823"/>
      <c r="AF320" s="823"/>
      <c r="AG320" s="823"/>
      <c r="AH320" s="823"/>
      <c r="AI320" s="823"/>
      <c r="AJ320" s="823"/>
      <c r="AK320" s="823"/>
      <c r="AL320" s="823"/>
      <c r="AM320" s="823"/>
      <c r="AN320" s="823"/>
      <c r="AO320" s="823"/>
      <c r="AP320" s="823"/>
      <c r="AQ320" s="12"/>
      <c r="AR320" s="13"/>
      <c r="AS320" s="13"/>
      <c r="AT320" s="12"/>
      <c r="AU320" s="13"/>
      <c r="AV320" s="13"/>
      <c r="AW320" s="12"/>
      <c r="AX320" s="13"/>
      <c r="AY320" s="13"/>
      <c r="AZ320" s="12"/>
      <c r="BA320" s="13"/>
      <c r="BB320" s="13"/>
      <c r="BC320" s="12"/>
      <c r="BD320" s="13"/>
      <c r="BE320" s="13"/>
      <c r="BF320" s="12"/>
      <c r="BG320" s="13"/>
      <c r="BH320" s="13"/>
      <c r="BI320" s="12"/>
      <c r="BJ320" s="13"/>
      <c r="BK320" s="13"/>
      <c r="BL320" s="12"/>
      <c r="BM320" s="13"/>
      <c r="BN320" s="13"/>
      <c r="BO320" s="13"/>
      <c r="BP320" s="13"/>
      <c r="BQ320" s="13"/>
      <c r="BR320" s="13"/>
      <c r="BS320" s="13"/>
      <c r="BT320" s="13"/>
      <c r="BU320" s="13"/>
      <c r="BV320" s="13"/>
      <c r="BW320" s="13"/>
      <c r="BX320" s="12"/>
      <c r="BY320" s="13"/>
      <c r="CA320" s="18"/>
      <c r="CB320" s="18"/>
      <c r="CD320" s="18"/>
      <c r="CE320" s="18"/>
      <c r="CG320" s="18"/>
      <c r="CI320" s="18"/>
      <c r="CK320" s="18"/>
      <c r="CL320" s="18"/>
      <c r="CN320" s="18"/>
      <c r="CO320" s="18"/>
      <c r="CP320" s="18"/>
      <c r="CR320" s="12"/>
      <c r="CT320" s="18"/>
      <c r="CU320" s="18"/>
      <c r="CV320" s="18"/>
      <c r="CW320" s="18"/>
      <c r="CX320" s="18"/>
      <c r="CY320" s="18"/>
      <c r="CZ320" s="18"/>
      <c r="DA320" s="18"/>
      <c r="DB320" s="18"/>
      <c r="DC320" s="18"/>
      <c r="DD320" s="18"/>
      <c r="DF320" s="18"/>
      <c r="DH320" s="18"/>
      <c r="DK320" s="12"/>
      <c r="DL320" s="12"/>
      <c r="DN320" s="12"/>
      <c r="DO320" s="12"/>
      <c r="DQ320" s="12"/>
      <c r="DS320" s="12"/>
      <c r="DU320" s="12"/>
      <c r="DV320" s="12"/>
      <c r="DX320" s="12"/>
      <c r="DY320" s="12"/>
      <c r="DZ320" s="12"/>
      <c r="EB320" s="12"/>
      <c r="ED320" s="810"/>
      <c r="EE320" s="810"/>
      <c r="EG320" s="12"/>
      <c r="ER320" s="18"/>
      <c r="ET320" s="19"/>
      <c r="EU320" s="19"/>
      <c r="EV320" s="19"/>
      <c r="EW320" s="18"/>
      <c r="EX320" s="18"/>
      <c r="EY320" s="18"/>
      <c r="EZ320" s="18"/>
      <c r="FA320" s="18"/>
      <c r="FB320" s="18"/>
      <c r="FC320" s="18"/>
      <c r="FD320" s="18"/>
      <c r="FE320" s="18"/>
      <c r="FF320" s="18"/>
      <c r="FG320" s="18"/>
      <c r="FH320" s="18"/>
      <c r="FI320" s="18"/>
      <c r="FJ320" s="18"/>
      <c r="FK320" s="18"/>
      <c r="FL320" s="18"/>
      <c r="FM320" s="18"/>
      <c r="FO320" s="18"/>
      <c r="FQ320" s="18"/>
      <c r="FS320" s="18"/>
      <c r="FT320" s="18"/>
      <c r="FU320" s="18"/>
      <c r="FV320" s="18"/>
      <c r="FW320" s="18"/>
      <c r="FX320" s="18"/>
      <c r="FY320" s="18"/>
      <c r="FZ320" s="18"/>
      <c r="GB320" s="18"/>
      <c r="GD320" s="18"/>
      <c r="GE320" s="18"/>
    </row>
    <row r="321" spans="1:187" hidden="1" x14ac:dyDescent="0.3">
      <c r="A321" s="807"/>
      <c r="I321" s="19"/>
      <c r="J321" s="19"/>
      <c r="K321" s="19"/>
      <c r="L321" s="19"/>
      <c r="M321" s="19"/>
      <c r="N321" s="19"/>
      <c r="O321" s="19"/>
      <c r="P321" s="19"/>
      <c r="Q321" s="19"/>
      <c r="R321" s="19"/>
      <c r="S321" s="19"/>
      <c r="T321" s="19"/>
      <c r="U321" s="19"/>
      <c r="V321" s="19"/>
      <c r="W321" s="19"/>
      <c r="X321" s="19"/>
      <c r="Y321" s="19"/>
      <c r="Z321" s="19"/>
      <c r="AA321" s="19"/>
      <c r="AB321" s="19"/>
      <c r="AC321" s="19"/>
      <c r="AD321" s="19"/>
      <c r="AE321" s="823"/>
      <c r="AF321" s="823"/>
      <c r="AG321" s="823"/>
      <c r="AH321" s="823"/>
      <c r="AI321" s="823"/>
      <c r="AJ321" s="823"/>
      <c r="AK321" s="823"/>
      <c r="AL321" s="823"/>
      <c r="AM321" s="823"/>
      <c r="AN321" s="823"/>
      <c r="AO321" s="823"/>
      <c r="AP321" s="823"/>
      <c r="AQ321" s="12"/>
      <c r="AR321" s="13"/>
      <c r="AS321" s="13"/>
      <c r="AT321" s="12"/>
      <c r="AU321" s="13"/>
      <c r="AV321" s="13"/>
      <c r="AW321" s="12"/>
      <c r="AX321" s="13"/>
      <c r="AY321" s="13"/>
      <c r="AZ321" s="12"/>
      <c r="BA321" s="13"/>
      <c r="BB321" s="13"/>
      <c r="BC321" s="12"/>
      <c r="BD321" s="13"/>
      <c r="BE321" s="13"/>
      <c r="BF321" s="12"/>
      <c r="BG321" s="13"/>
      <c r="BH321" s="13"/>
      <c r="BI321" s="12"/>
      <c r="BJ321" s="13"/>
      <c r="BK321" s="13"/>
      <c r="BL321" s="12"/>
      <c r="BM321" s="13"/>
      <c r="BN321" s="13"/>
      <c r="BO321" s="13"/>
      <c r="BP321" s="13"/>
      <c r="BQ321" s="13"/>
      <c r="BR321" s="13"/>
      <c r="BS321" s="13"/>
      <c r="BT321" s="13"/>
      <c r="BU321" s="13"/>
      <c r="BV321" s="13"/>
      <c r="BW321" s="13"/>
      <c r="BX321" s="12"/>
      <c r="BY321" s="13"/>
      <c r="CA321" s="18"/>
      <c r="CB321" s="18"/>
      <c r="CD321" s="18"/>
      <c r="CE321" s="18"/>
      <c r="CG321" s="18"/>
      <c r="CI321" s="18"/>
      <c r="CK321" s="18"/>
      <c r="CL321" s="18"/>
      <c r="CN321" s="18"/>
      <c r="CO321" s="18"/>
      <c r="CP321" s="18"/>
      <c r="CR321" s="12"/>
      <c r="CT321" s="18"/>
      <c r="CU321" s="18"/>
      <c r="CV321" s="18"/>
      <c r="CW321" s="18"/>
      <c r="CX321" s="18"/>
      <c r="CY321" s="18"/>
      <c r="CZ321" s="18"/>
      <c r="DA321" s="18"/>
      <c r="DB321" s="18"/>
      <c r="DC321" s="18"/>
      <c r="DD321" s="18"/>
      <c r="DF321" s="18"/>
      <c r="DH321" s="18"/>
      <c r="DK321" s="12"/>
      <c r="DL321" s="12"/>
      <c r="DN321" s="12"/>
      <c r="DO321" s="12"/>
      <c r="DQ321" s="12"/>
      <c r="DS321" s="12"/>
      <c r="DU321" s="12"/>
      <c r="DV321" s="12"/>
      <c r="DX321" s="12"/>
      <c r="DY321" s="12"/>
      <c r="DZ321" s="12"/>
      <c r="EB321" s="12"/>
      <c r="ED321" s="810"/>
      <c r="EE321" s="810"/>
      <c r="EG321" s="12"/>
      <c r="ET321" s="19"/>
      <c r="EU321" s="19"/>
      <c r="EV321" s="19"/>
      <c r="EW321" s="18"/>
      <c r="EX321" s="18"/>
      <c r="EY321" s="18"/>
      <c r="EZ321" s="18"/>
      <c r="FA321" s="18"/>
      <c r="FB321" s="18"/>
      <c r="FC321" s="18"/>
      <c r="FD321" s="18"/>
      <c r="FE321" s="18"/>
      <c r="FF321" s="18"/>
      <c r="FG321" s="18"/>
      <c r="FH321" s="18"/>
      <c r="FI321" s="18"/>
      <c r="FJ321" s="18"/>
      <c r="FK321" s="18"/>
      <c r="FL321" s="18"/>
      <c r="FM321" s="18"/>
      <c r="FO321" s="18"/>
      <c r="FP321" s="18"/>
      <c r="FQ321" s="18"/>
      <c r="FS321" s="18"/>
      <c r="FU321" s="18"/>
      <c r="FV321" s="18"/>
      <c r="FW321" s="18"/>
      <c r="FX321" s="18"/>
      <c r="FY321" s="18"/>
      <c r="FZ321" s="18"/>
      <c r="GB321" s="18"/>
      <c r="GD321" s="18"/>
      <c r="GE321" s="18"/>
    </row>
    <row r="322" spans="1:187" hidden="1" x14ac:dyDescent="0.3">
      <c r="A322" s="807"/>
      <c r="I322" s="19"/>
      <c r="J322" s="19"/>
      <c r="K322" s="19"/>
      <c r="L322" s="19"/>
      <c r="M322" s="19"/>
      <c r="N322" s="19"/>
      <c r="O322" s="19"/>
      <c r="P322" s="19"/>
      <c r="Q322" s="19"/>
      <c r="R322" s="19"/>
      <c r="S322" s="19"/>
      <c r="T322" s="19"/>
      <c r="U322" s="19"/>
      <c r="V322" s="19"/>
      <c r="W322" s="19"/>
      <c r="X322" s="19"/>
      <c r="Y322" s="19"/>
      <c r="Z322" s="19"/>
      <c r="AA322" s="19"/>
      <c r="AB322" s="19"/>
      <c r="AC322" s="19"/>
      <c r="AD322" s="19"/>
      <c r="AE322" s="823"/>
      <c r="AF322" s="823"/>
      <c r="AG322" s="823"/>
      <c r="AH322" s="823"/>
      <c r="AI322" s="823"/>
      <c r="AJ322" s="823"/>
      <c r="AK322" s="823"/>
      <c r="AL322" s="823"/>
      <c r="AM322" s="823"/>
      <c r="AN322" s="823"/>
      <c r="AO322" s="823"/>
      <c r="AP322" s="823"/>
      <c r="AQ322" s="12"/>
      <c r="AR322" s="13"/>
      <c r="AS322" s="13"/>
      <c r="AT322" s="12"/>
      <c r="AU322" s="13"/>
      <c r="AV322" s="13"/>
      <c r="AW322" s="12"/>
      <c r="AX322" s="13"/>
      <c r="AY322" s="13"/>
      <c r="AZ322" s="12"/>
      <c r="BA322" s="13"/>
      <c r="BB322" s="13"/>
      <c r="BC322" s="12"/>
      <c r="BD322" s="13"/>
      <c r="BE322" s="13"/>
      <c r="BF322" s="12"/>
      <c r="BG322" s="13"/>
      <c r="BH322" s="13"/>
      <c r="BI322" s="12"/>
      <c r="BJ322" s="13"/>
      <c r="BK322" s="13"/>
      <c r="BL322" s="12"/>
      <c r="BM322" s="13"/>
      <c r="BN322" s="13"/>
      <c r="BO322" s="13"/>
      <c r="BP322" s="13"/>
      <c r="BQ322" s="13"/>
      <c r="BR322" s="13"/>
      <c r="BS322" s="13"/>
      <c r="BT322" s="13"/>
      <c r="BU322" s="13"/>
      <c r="BV322" s="13"/>
      <c r="BW322" s="13"/>
      <c r="BX322" s="12"/>
      <c r="BY322" s="13"/>
      <c r="CA322" s="18"/>
      <c r="CB322" s="18"/>
      <c r="CD322" s="18"/>
      <c r="CE322" s="18"/>
      <c r="CG322" s="18"/>
      <c r="CI322" s="18"/>
      <c r="CK322" s="18"/>
      <c r="CL322" s="18"/>
      <c r="CN322" s="18"/>
      <c r="CO322" s="18"/>
      <c r="CP322" s="18"/>
      <c r="CR322" s="12"/>
      <c r="CT322" s="18"/>
      <c r="CU322" s="18"/>
      <c r="CV322" s="18"/>
      <c r="CW322" s="18"/>
      <c r="CX322" s="18"/>
      <c r="CY322" s="18"/>
      <c r="CZ322" s="18"/>
      <c r="DA322" s="18"/>
      <c r="DB322" s="18"/>
      <c r="DC322" s="18"/>
      <c r="DD322" s="18"/>
      <c r="DF322" s="18"/>
      <c r="DH322" s="18"/>
      <c r="DK322" s="12"/>
      <c r="DL322" s="12"/>
      <c r="DN322" s="12"/>
      <c r="DO322" s="12"/>
      <c r="DQ322" s="12"/>
      <c r="DS322" s="12"/>
      <c r="DU322" s="12"/>
      <c r="DV322" s="12"/>
      <c r="DX322" s="12"/>
      <c r="DY322" s="12"/>
      <c r="DZ322" s="12"/>
      <c r="EB322" s="12"/>
      <c r="ED322" s="810"/>
      <c r="EE322" s="810"/>
      <c r="EG322" s="12"/>
      <c r="ET322" s="19"/>
      <c r="EU322" s="19"/>
      <c r="EV322" s="19"/>
      <c r="EW322" s="18"/>
      <c r="EX322" s="18"/>
      <c r="EY322" s="18"/>
      <c r="EZ322" s="18"/>
      <c r="FA322" s="18"/>
      <c r="FB322" s="18"/>
      <c r="FC322" s="18"/>
      <c r="FD322" s="18"/>
      <c r="FE322" s="18"/>
      <c r="FF322" s="18"/>
      <c r="FG322" s="18"/>
      <c r="FH322" s="18"/>
      <c r="FI322" s="18"/>
      <c r="FJ322" s="18"/>
      <c r="FK322" s="18"/>
      <c r="FL322" s="18"/>
      <c r="FM322" s="18"/>
      <c r="FN322" s="18"/>
      <c r="FO322" s="18"/>
      <c r="FQ322" s="18"/>
      <c r="FS322" s="18"/>
      <c r="FU322" s="18"/>
      <c r="FV322" s="18"/>
      <c r="FW322" s="18"/>
      <c r="FX322" s="18"/>
      <c r="FY322" s="18"/>
      <c r="FZ322" s="18"/>
      <c r="GB322" s="18"/>
      <c r="GD322" s="18"/>
      <c r="GE322" s="18"/>
    </row>
    <row r="323" spans="1:187" hidden="1" x14ac:dyDescent="0.3">
      <c r="A323" s="807"/>
      <c r="I323" s="19"/>
      <c r="J323" s="19"/>
      <c r="K323" s="19"/>
      <c r="L323" s="19"/>
      <c r="M323" s="19"/>
      <c r="N323" s="19"/>
      <c r="O323" s="19"/>
      <c r="P323" s="19"/>
      <c r="Q323" s="19"/>
      <c r="R323" s="19"/>
      <c r="S323" s="19"/>
      <c r="T323" s="19"/>
      <c r="U323" s="19"/>
      <c r="V323" s="19"/>
      <c r="W323" s="19"/>
      <c r="X323" s="19"/>
      <c r="Y323" s="19"/>
      <c r="Z323" s="19"/>
      <c r="AA323" s="19"/>
      <c r="AB323" s="19"/>
      <c r="AC323" s="19"/>
      <c r="AD323" s="19"/>
      <c r="AE323" s="823"/>
      <c r="AF323" s="823"/>
      <c r="AG323" s="823"/>
      <c r="AH323" s="823"/>
      <c r="AI323" s="823"/>
      <c r="AJ323" s="823"/>
      <c r="AK323" s="823"/>
      <c r="AL323" s="823"/>
      <c r="AM323" s="823"/>
      <c r="AN323" s="823"/>
      <c r="AO323" s="823"/>
      <c r="AP323" s="823"/>
      <c r="AQ323" s="12"/>
      <c r="AR323" s="13"/>
      <c r="AS323" s="13"/>
      <c r="AT323" s="12"/>
      <c r="AU323" s="13"/>
      <c r="AV323" s="13"/>
      <c r="AW323" s="12"/>
      <c r="AX323" s="13"/>
      <c r="AY323" s="13"/>
      <c r="AZ323" s="12"/>
      <c r="BA323" s="13"/>
      <c r="BB323" s="13"/>
      <c r="BC323" s="12"/>
      <c r="BD323" s="13"/>
      <c r="BE323" s="13"/>
      <c r="BF323" s="12"/>
      <c r="BG323" s="13"/>
      <c r="BH323" s="13"/>
      <c r="BI323" s="12"/>
      <c r="BJ323" s="13"/>
      <c r="BK323" s="13"/>
      <c r="BL323" s="12"/>
      <c r="BM323" s="13"/>
      <c r="BN323" s="13"/>
      <c r="BO323" s="13"/>
      <c r="BP323" s="13"/>
      <c r="BQ323" s="13"/>
      <c r="BR323" s="13"/>
      <c r="BS323" s="13"/>
      <c r="BT323" s="13"/>
      <c r="BU323" s="13"/>
      <c r="BV323" s="13"/>
      <c r="BW323" s="13"/>
      <c r="BX323" s="12"/>
      <c r="BY323" s="13"/>
      <c r="CA323" s="18"/>
      <c r="CB323" s="18"/>
      <c r="CD323" s="18"/>
      <c r="CE323" s="18"/>
      <c r="CG323" s="18"/>
      <c r="CI323" s="18"/>
      <c r="CK323" s="18"/>
      <c r="CL323" s="18"/>
      <c r="CN323" s="18"/>
      <c r="CO323" s="18"/>
      <c r="CP323" s="18"/>
      <c r="CR323" s="12"/>
      <c r="CT323" s="18"/>
      <c r="CU323" s="18"/>
      <c r="CV323" s="18"/>
      <c r="CW323" s="18"/>
      <c r="CX323" s="18"/>
      <c r="CY323" s="18"/>
      <c r="CZ323" s="18"/>
      <c r="DA323" s="18"/>
      <c r="DB323" s="18"/>
      <c r="DC323" s="18"/>
      <c r="DD323" s="18"/>
      <c r="DF323" s="18"/>
      <c r="DH323" s="18"/>
      <c r="DK323" s="12"/>
      <c r="DL323" s="12"/>
      <c r="DN323" s="12"/>
      <c r="DO323" s="12"/>
      <c r="DQ323" s="12"/>
      <c r="DS323" s="12"/>
      <c r="DU323" s="12"/>
      <c r="DV323" s="12"/>
      <c r="DX323" s="12"/>
      <c r="DY323" s="12"/>
      <c r="DZ323" s="12"/>
      <c r="EB323" s="12"/>
      <c r="ED323" s="810"/>
      <c r="EE323" s="810"/>
      <c r="EG323" s="12"/>
      <c r="ER323" s="18"/>
      <c r="ET323" s="19"/>
      <c r="EU323" s="19"/>
      <c r="EV323" s="19"/>
      <c r="EW323" s="18"/>
      <c r="EX323" s="18"/>
      <c r="EY323" s="18"/>
      <c r="EZ323" s="18"/>
      <c r="FA323" s="18"/>
      <c r="FB323" s="18"/>
      <c r="FC323" s="18"/>
      <c r="FD323" s="18"/>
      <c r="FE323" s="18"/>
      <c r="FF323" s="18"/>
      <c r="FG323" s="18"/>
      <c r="FH323" s="18"/>
      <c r="FI323" s="18"/>
      <c r="FJ323" s="18"/>
      <c r="FK323" s="18"/>
      <c r="FL323" s="18"/>
      <c r="FM323" s="18"/>
      <c r="FO323" s="18"/>
      <c r="FP323" s="18"/>
      <c r="FQ323" s="18"/>
      <c r="FS323" s="18"/>
      <c r="FT323" s="18"/>
      <c r="FU323" s="18"/>
      <c r="FV323" s="18"/>
      <c r="FW323" s="18"/>
      <c r="FX323" s="18"/>
      <c r="FY323" s="18"/>
      <c r="FZ323" s="18"/>
      <c r="GB323" s="18"/>
      <c r="GD323" s="18"/>
      <c r="GE323" s="18"/>
    </row>
    <row r="324" spans="1:187" hidden="1" x14ac:dyDescent="0.3">
      <c r="A324" s="807"/>
      <c r="I324" s="19"/>
      <c r="J324" s="19"/>
      <c r="K324" s="19"/>
      <c r="L324" s="19"/>
      <c r="M324" s="19"/>
      <c r="N324" s="19"/>
      <c r="O324" s="19"/>
      <c r="P324" s="19"/>
      <c r="Q324" s="19"/>
      <c r="R324" s="19"/>
      <c r="S324" s="19"/>
      <c r="T324" s="19"/>
      <c r="U324" s="19"/>
      <c r="V324" s="19"/>
      <c r="W324" s="19"/>
      <c r="X324" s="19"/>
      <c r="Y324" s="19"/>
      <c r="Z324" s="19"/>
      <c r="AA324" s="19"/>
      <c r="AB324" s="19"/>
      <c r="AC324" s="19"/>
      <c r="AD324" s="19"/>
      <c r="AE324" s="823"/>
      <c r="AF324" s="823"/>
      <c r="AG324" s="823"/>
      <c r="AH324" s="823"/>
      <c r="AI324" s="823"/>
      <c r="AJ324" s="823"/>
      <c r="AK324" s="823"/>
      <c r="AL324" s="823"/>
      <c r="AM324" s="823"/>
      <c r="AN324" s="823"/>
      <c r="AO324" s="823"/>
      <c r="AP324" s="823"/>
      <c r="AQ324" s="12"/>
      <c r="AR324" s="13"/>
      <c r="AS324" s="13"/>
      <c r="AT324" s="12"/>
      <c r="AU324" s="13"/>
      <c r="AV324" s="13"/>
      <c r="AW324" s="12"/>
      <c r="AX324" s="13"/>
      <c r="AY324" s="13"/>
      <c r="AZ324" s="12"/>
      <c r="BA324" s="13"/>
      <c r="BB324" s="13"/>
      <c r="BC324" s="12"/>
      <c r="BD324" s="13"/>
      <c r="BE324" s="13"/>
      <c r="BF324" s="12"/>
      <c r="BG324" s="13"/>
      <c r="BH324" s="13"/>
      <c r="BI324" s="12"/>
      <c r="BJ324" s="13"/>
      <c r="BK324" s="13"/>
      <c r="BL324" s="12"/>
      <c r="BM324" s="13"/>
      <c r="BN324" s="13"/>
      <c r="BO324" s="13"/>
      <c r="BP324" s="13"/>
      <c r="BQ324" s="13"/>
      <c r="BR324" s="13"/>
      <c r="BS324" s="13"/>
      <c r="BT324" s="13"/>
      <c r="BU324" s="13"/>
      <c r="BV324" s="13"/>
      <c r="BW324" s="13"/>
      <c r="BX324" s="12"/>
      <c r="BY324" s="13"/>
      <c r="CA324" s="18"/>
      <c r="CB324" s="18"/>
      <c r="CD324" s="18"/>
      <c r="CE324" s="18"/>
      <c r="CG324" s="18"/>
      <c r="CI324" s="18"/>
      <c r="CK324" s="18"/>
      <c r="CL324" s="18"/>
      <c r="CN324" s="18"/>
      <c r="CO324" s="18"/>
      <c r="CP324" s="18"/>
      <c r="CR324" s="12"/>
      <c r="CT324" s="18"/>
      <c r="CU324" s="18"/>
      <c r="CV324" s="18"/>
      <c r="CW324" s="18"/>
      <c r="CX324" s="18"/>
      <c r="CY324" s="18"/>
      <c r="CZ324" s="18"/>
      <c r="DA324" s="18"/>
      <c r="DB324" s="18"/>
      <c r="DC324" s="18"/>
      <c r="DD324" s="18"/>
      <c r="DF324" s="18"/>
      <c r="DH324" s="18"/>
      <c r="DK324" s="12"/>
      <c r="DL324" s="12"/>
      <c r="DN324" s="12"/>
      <c r="DO324" s="12"/>
      <c r="DQ324" s="12"/>
      <c r="DS324" s="12"/>
      <c r="DU324" s="12"/>
      <c r="DV324" s="12"/>
      <c r="DX324" s="12"/>
      <c r="DY324" s="12"/>
      <c r="DZ324" s="12"/>
      <c r="EB324" s="12"/>
      <c r="ED324" s="810"/>
      <c r="EE324" s="810"/>
      <c r="EG324" s="12"/>
      <c r="ER324" s="18"/>
      <c r="ET324" s="19"/>
      <c r="EU324" s="19"/>
      <c r="EV324" s="19"/>
      <c r="EW324" s="18"/>
      <c r="EX324" s="18"/>
      <c r="EY324" s="18"/>
      <c r="EZ324" s="18"/>
      <c r="FA324" s="18"/>
      <c r="FB324" s="18"/>
      <c r="FC324" s="18"/>
      <c r="FD324" s="18"/>
      <c r="FE324" s="18"/>
      <c r="FF324" s="18"/>
      <c r="FG324" s="18"/>
      <c r="FH324" s="18"/>
      <c r="FI324" s="18"/>
      <c r="FJ324" s="18"/>
      <c r="FK324" s="18"/>
      <c r="FL324" s="18"/>
      <c r="FM324" s="18"/>
      <c r="FO324" s="18"/>
      <c r="FQ324" s="18"/>
      <c r="FS324" s="18"/>
      <c r="FT324" s="18"/>
      <c r="FU324" s="18"/>
      <c r="FV324" s="18"/>
      <c r="FW324" s="18"/>
      <c r="FX324" s="18"/>
      <c r="FY324" s="18"/>
      <c r="FZ324" s="18"/>
      <c r="GB324" s="18"/>
      <c r="GD324" s="18"/>
      <c r="GE324" s="18"/>
    </row>
    <row r="325" spans="1:187" hidden="1" x14ac:dyDescent="0.3">
      <c r="A325" s="807"/>
      <c r="I325" s="19"/>
      <c r="J325" s="19"/>
      <c r="K325" s="19"/>
      <c r="L325" s="19"/>
      <c r="M325" s="19"/>
      <c r="N325" s="19"/>
      <c r="O325" s="19"/>
      <c r="P325" s="19"/>
      <c r="Q325" s="19"/>
      <c r="R325" s="19"/>
      <c r="S325" s="19"/>
      <c r="T325" s="19"/>
      <c r="U325" s="19"/>
      <c r="V325" s="19"/>
      <c r="W325" s="19"/>
      <c r="X325" s="19"/>
      <c r="Y325" s="19"/>
      <c r="Z325" s="19"/>
      <c r="AA325" s="19"/>
      <c r="AB325" s="19"/>
      <c r="AC325" s="19"/>
      <c r="AD325" s="19"/>
      <c r="AE325" s="823"/>
      <c r="AF325" s="823"/>
      <c r="AG325" s="823"/>
      <c r="AH325" s="823"/>
      <c r="AI325" s="823"/>
      <c r="AJ325" s="823"/>
      <c r="AK325" s="823"/>
      <c r="AL325" s="823"/>
      <c r="AM325" s="823"/>
      <c r="AN325" s="823"/>
      <c r="AO325" s="823"/>
      <c r="AP325" s="823"/>
      <c r="AQ325" s="12"/>
      <c r="AR325" s="13"/>
      <c r="AS325" s="13"/>
      <c r="AT325" s="12"/>
      <c r="AU325" s="13"/>
      <c r="AV325" s="13"/>
      <c r="AW325" s="12"/>
      <c r="AX325" s="13"/>
      <c r="AY325" s="13"/>
      <c r="AZ325" s="12"/>
      <c r="BA325" s="13"/>
      <c r="BB325" s="13"/>
      <c r="BC325" s="12"/>
      <c r="BD325" s="13"/>
      <c r="BE325" s="13"/>
      <c r="BF325" s="12"/>
      <c r="BG325" s="13"/>
      <c r="BH325" s="13"/>
      <c r="BI325" s="12"/>
      <c r="BJ325" s="13"/>
      <c r="BK325" s="13"/>
      <c r="BL325" s="12"/>
      <c r="BM325" s="13"/>
      <c r="BN325" s="13"/>
      <c r="BO325" s="13"/>
      <c r="BP325" s="13"/>
      <c r="BQ325" s="13"/>
      <c r="BR325" s="13"/>
      <c r="BS325" s="13"/>
      <c r="BT325" s="13"/>
      <c r="BU325" s="13"/>
      <c r="BV325" s="13"/>
      <c r="BW325" s="13"/>
      <c r="BX325" s="12"/>
      <c r="BY325" s="13"/>
      <c r="CA325" s="18"/>
      <c r="CB325" s="18"/>
      <c r="CD325" s="18"/>
      <c r="CE325" s="18"/>
      <c r="CG325" s="18"/>
      <c r="CI325" s="18"/>
      <c r="CK325" s="18"/>
      <c r="CL325" s="18"/>
      <c r="CN325" s="18"/>
      <c r="CO325" s="18"/>
      <c r="CP325" s="18"/>
      <c r="CR325" s="12"/>
      <c r="CT325" s="18"/>
      <c r="CU325" s="18"/>
      <c r="CV325" s="18"/>
      <c r="CW325" s="18"/>
      <c r="CX325" s="18"/>
      <c r="CY325" s="18"/>
      <c r="CZ325" s="18"/>
      <c r="DA325" s="18"/>
      <c r="DB325" s="18"/>
      <c r="DC325" s="18"/>
      <c r="DD325" s="18"/>
      <c r="DF325" s="18"/>
      <c r="DH325" s="18"/>
      <c r="DK325" s="12"/>
      <c r="DL325" s="12"/>
      <c r="DN325" s="12"/>
      <c r="DO325" s="12"/>
      <c r="DQ325" s="12"/>
      <c r="DS325" s="12"/>
      <c r="DU325" s="12"/>
      <c r="DV325" s="12"/>
      <c r="DX325" s="12"/>
      <c r="DY325" s="12"/>
      <c r="DZ325" s="12"/>
      <c r="EB325" s="12"/>
      <c r="ED325" s="810"/>
      <c r="EE325" s="810"/>
      <c r="EG325" s="12"/>
      <c r="ER325" s="18"/>
      <c r="ET325" s="19"/>
      <c r="EU325" s="19"/>
      <c r="EV325" s="19"/>
      <c r="EW325" s="18"/>
      <c r="EX325" s="18"/>
      <c r="EY325" s="18"/>
      <c r="EZ325" s="18"/>
      <c r="FA325" s="18"/>
      <c r="FB325" s="18"/>
      <c r="FC325" s="18"/>
      <c r="FD325" s="18"/>
      <c r="FE325" s="18"/>
      <c r="FF325" s="18"/>
      <c r="FG325" s="18"/>
      <c r="FH325" s="18"/>
      <c r="FI325" s="18"/>
      <c r="FJ325" s="18"/>
      <c r="FK325" s="18"/>
      <c r="FL325" s="18"/>
      <c r="FM325" s="18"/>
      <c r="FO325" s="18"/>
      <c r="FQ325" s="18"/>
      <c r="FS325" s="18"/>
      <c r="FT325" s="18"/>
      <c r="FU325" s="18"/>
      <c r="FV325" s="18"/>
      <c r="FW325" s="18"/>
      <c r="FX325" s="18"/>
      <c r="FY325" s="18"/>
      <c r="FZ325" s="18"/>
      <c r="GB325" s="18"/>
      <c r="GD325" s="18"/>
      <c r="GE325" s="18"/>
    </row>
    <row r="326" spans="1:187" hidden="1" x14ac:dyDescent="0.3">
      <c r="A326" s="807"/>
      <c r="I326" s="19"/>
      <c r="J326" s="19"/>
      <c r="K326" s="19"/>
      <c r="L326" s="19"/>
      <c r="M326" s="19"/>
      <c r="N326" s="19"/>
      <c r="O326" s="19"/>
      <c r="P326" s="19"/>
      <c r="Q326" s="19"/>
      <c r="R326" s="19"/>
      <c r="S326" s="19"/>
      <c r="T326" s="19"/>
      <c r="U326" s="19"/>
      <c r="V326" s="19"/>
      <c r="W326" s="19"/>
      <c r="X326" s="19"/>
      <c r="Y326" s="19"/>
      <c r="Z326" s="19"/>
      <c r="AA326" s="19"/>
      <c r="AB326" s="19"/>
      <c r="AC326" s="19"/>
      <c r="AD326" s="19"/>
      <c r="AE326" s="823"/>
      <c r="AF326" s="823"/>
      <c r="AG326" s="823"/>
      <c r="AH326" s="823"/>
      <c r="AI326" s="823"/>
      <c r="AJ326" s="823"/>
      <c r="AK326" s="823"/>
      <c r="AL326" s="823"/>
      <c r="AM326" s="823"/>
      <c r="AN326" s="823"/>
      <c r="AO326" s="823"/>
      <c r="AP326" s="823"/>
      <c r="AQ326" s="12"/>
      <c r="AR326" s="13"/>
      <c r="AS326" s="13"/>
      <c r="AT326" s="12"/>
      <c r="AU326" s="13"/>
      <c r="AV326" s="13"/>
      <c r="AW326" s="12"/>
      <c r="AX326" s="13"/>
      <c r="AY326" s="13"/>
      <c r="AZ326" s="12"/>
      <c r="BA326" s="13"/>
      <c r="BB326" s="13"/>
      <c r="BC326" s="12"/>
      <c r="BD326" s="13"/>
      <c r="BE326" s="13"/>
      <c r="BF326" s="12"/>
      <c r="BG326" s="13"/>
      <c r="BH326" s="13"/>
      <c r="BI326" s="12"/>
      <c r="BJ326" s="13"/>
      <c r="BK326" s="13"/>
      <c r="BL326" s="12"/>
      <c r="BM326" s="13"/>
      <c r="BN326" s="13"/>
      <c r="BO326" s="13"/>
      <c r="BP326" s="13"/>
      <c r="BQ326" s="13"/>
      <c r="BR326" s="13"/>
      <c r="BS326" s="13"/>
      <c r="BT326" s="13"/>
      <c r="BU326" s="13"/>
      <c r="BV326" s="13"/>
      <c r="BW326" s="13"/>
      <c r="BX326" s="12"/>
      <c r="BY326" s="13"/>
      <c r="CA326" s="18"/>
      <c r="CB326" s="18"/>
      <c r="CD326" s="18"/>
      <c r="CE326" s="18"/>
      <c r="CG326" s="18"/>
      <c r="CI326" s="18"/>
      <c r="CK326" s="18"/>
      <c r="CL326" s="18"/>
      <c r="CN326" s="18"/>
      <c r="CO326" s="18"/>
      <c r="CP326" s="18"/>
      <c r="CR326" s="12"/>
      <c r="CT326" s="18"/>
      <c r="CU326" s="18"/>
      <c r="CV326" s="18"/>
      <c r="CW326" s="18"/>
      <c r="CX326" s="18"/>
      <c r="CY326" s="18"/>
      <c r="CZ326" s="18"/>
      <c r="DA326" s="18"/>
      <c r="DB326" s="18"/>
      <c r="DC326" s="18"/>
      <c r="DD326" s="18"/>
      <c r="DF326" s="18"/>
      <c r="DH326" s="18"/>
      <c r="DK326" s="12"/>
      <c r="DL326" s="12"/>
      <c r="DN326" s="12"/>
      <c r="DO326" s="12"/>
      <c r="DQ326" s="12"/>
      <c r="DS326" s="12"/>
      <c r="DU326" s="12"/>
      <c r="DV326" s="12"/>
      <c r="DX326" s="12"/>
      <c r="DY326" s="12"/>
      <c r="DZ326" s="12"/>
      <c r="EB326" s="12"/>
      <c r="ED326" s="810"/>
      <c r="EE326" s="810"/>
      <c r="EG326" s="12"/>
      <c r="ER326" s="18"/>
      <c r="ET326" s="19"/>
      <c r="EU326" s="19"/>
      <c r="EV326" s="19"/>
      <c r="EW326" s="18"/>
      <c r="EX326" s="18"/>
      <c r="EY326" s="18"/>
      <c r="EZ326" s="18"/>
      <c r="FA326" s="18"/>
      <c r="FB326" s="18"/>
      <c r="FC326" s="18"/>
      <c r="FD326" s="18"/>
      <c r="FE326" s="18"/>
      <c r="FF326" s="18"/>
      <c r="FG326" s="18"/>
      <c r="FH326" s="18"/>
      <c r="FI326" s="18"/>
      <c r="FJ326" s="18"/>
      <c r="FK326" s="18"/>
      <c r="FL326" s="18"/>
      <c r="FM326" s="18"/>
      <c r="FO326" s="18"/>
      <c r="FQ326" s="18"/>
      <c r="FS326" s="18"/>
      <c r="FT326" s="18"/>
      <c r="FU326" s="18"/>
      <c r="FV326" s="18"/>
      <c r="FW326" s="18"/>
      <c r="FX326" s="18"/>
      <c r="FY326" s="18"/>
      <c r="FZ326" s="18"/>
      <c r="GB326" s="18"/>
      <c r="GD326" s="18"/>
      <c r="GE326" s="18"/>
    </row>
    <row r="327" spans="1:187" hidden="1" x14ac:dyDescent="0.3">
      <c r="A327" s="807"/>
      <c r="I327" s="19"/>
      <c r="J327" s="19"/>
      <c r="K327" s="19"/>
      <c r="L327" s="19"/>
      <c r="M327" s="19"/>
      <c r="N327" s="19"/>
      <c r="O327" s="19"/>
      <c r="P327" s="19"/>
      <c r="Q327" s="19"/>
      <c r="R327" s="19"/>
      <c r="S327" s="19"/>
      <c r="T327" s="19"/>
      <c r="U327" s="19"/>
      <c r="V327" s="19"/>
      <c r="W327" s="19"/>
      <c r="X327" s="19"/>
      <c r="Y327" s="19"/>
      <c r="Z327" s="19"/>
      <c r="AA327" s="19"/>
      <c r="AB327" s="19"/>
      <c r="AC327" s="19"/>
      <c r="AD327" s="19"/>
      <c r="AE327" s="823"/>
      <c r="AF327" s="823"/>
      <c r="AG327" s="823"/>
      <c r="AH327" s="823"/>
      <c r="AI327" s="823"/>
      <c r="AJ327" s="823"/>
      <c r="AK327" s="823"/>
      <c r="AL327" s="823"/>
      <c r="AM327" s="823"/>
      <c r="AN327" s="823"/>
      <c r="AO327" s="823"/>
      <c r="AP327" s="823"/>
      <c r="AQ327" s="12"/>
      <c r="AR327" s="13"/>
      <c r="AS327" s="13"/>
      <c r="AT327" s="12"/>
      <c r="AU327" s="13"/>
      <c r="AV327" s="13"/>
      <c r="AW327" s="12"/>
      <c r="AX327" s="13"/>
      <c r="AY327" s="13"/>
      <c r="AZ327" s="12"/>
      <c r="BA327" s="13"/>
      <c r="BB327" s="13"/>
      <c r="BC327" s="12"/>
      <c r="BD327" s="13"/>
      <c r="BE327" s="13"/>
      <c r="BF327" s="12"/>
      <c r="BG327" s="13"/>
      <c r="BH327" s="13"/>
      <c r="BI327" s="12"/>
      <c r="BJ327" s="13"/>
      <c r="BK327" s="13"/>
      <c r="BL327" s="12"/>
      <c r="BM327" s="13"/>
      <c r="BN327" s="13"/>
      <c r="BO327" s="13"/>
      <c r="BP327" s="13"/>
      <c r="BQ327" s="13"/>
      <c r="BR327" s="13"/>
      <c r="BS327" s="13"/>
      <c r="BT327" s="13"/>
      <c r="BU327" s="13"/>
      <c r="BV327" s="13"/>
      <c r="BW327" s="13"/>
      <c r="BX327" s="12"/>
      <c r="BY327" s="13"/>
      <c r="CA327" s="18"/>
      <c r="CB327" s="18"/>
      <c r="CD327" s="18"/>
      <c r="CE327" s="18"/>
      <c r="CG327" s="18"/>
      <c r="CI327" s="18"/>
      <c r="CK327" s="18"/>
      <c r="CL327" s="18"/>
      <c r="CN327" s="18"/>
      <c r="CO327" s="18"/>
      <c r="CP327" s="18"/>
      <c r="CR327" s="12"/>
      <c r="CT327" s="18"/>
      <c r="CU327" s="18"/>
      <c r="CV327" s="18"/>
      <c r="CW327" s="18"/>
      <c r="CX327" s="18"/>
      <c r="CY327" s="18"/>
      <c r="CZ327" s="18"/>
      <c r="DA327" s="18"/>
      <c r="DB327" s="18"/>
      <c r="DC327" s="18"/>
      <c r="DD327" s="18"/>
      <c r="DF327" s="18"/>
      <c r="DH327" s="18"/>
      <c r="DK327" s="12"/>
      <c r="DL327" s="12"/>
      <c r="DN327" s="12"/>
      <c r="DO327" s="12"/>
      <c r="DQ327" s="12"/>
      <c r="DS327" s="12"/>
      <c r="DU327" s="12"/>
      <c r="DV327" s="12"/>
      <c r="DX327" s="12"/>
      <c r="DY327" s="12"/>
      <c r="DZ327" s="12"/>
      <c r="EB327" s="12"/>
      <c r="ED327" s="810"/>
      <c r="EE327" s="810"/>
      <c r="EG327" s="12"/>
      <c r="ER327" s="18"/>
      <c r="ET327" s="19"/>
      <c r="EU327" s="19"/>
      <c r="EV327" s="19"/>
      <c r="EW327" s="18"/>
      <c r="EX327" s="18"/>
      <c r="EY327" s="18"/>
      <c r="EZ327" s="18"/>
      <c r="FA327" s="18"/>
      <c r="FB327" s="18"/>
      <c r="FC327" s="18"/>
      <c r="FD327" s="18"/>
      <c r="FE327" s="18"/>
      <c r="FF327" s="18"/>
      <c r="FG327" s="18"/>
      <c r="FH327" s="18"/>
      <c r="FI327" s="18"/>
      <c r="FJ327" s="18"/>
      <c r="FK327" s="18"/>
      <c r="FL327" s="18"/>
      <c r="FM327" s="18"/>
      <c r="FO327" s="18"/>
      <c r="FQ327" s="18"/>
      <c r="FS327" s="18"/>
      <c r="FT327" s="18"/>
      <c r="FU327" s="18"/>
      <c r="FV327" s="18"/>
      <c r="FW327" s="18"/>
      <c r="FX327" s="18"/>
      <c r="FY327" s="18"/>
      <c r="FZ327" s="18"/>
      <c r="GB327" s="18"/>
      <c r="GD327" s="18"/>
      <c r="GE327" s="18"/>
    </row>
    <row r="328" spans="1:187" hidden="1" x14ac:dyDescent="0.3">
      <c r="A328" s="807"/>
      <c r="I328" s="19"/>
      <c r="J328" s="19"/>
      <c r="K328" s="19"/>
      <c r="L328" s="19"/>
      <c r="M328" s="19"/>
      <c r="N328" s="19"/>
      <c r="O328" s="19"/>
      <c r="P328" s="19"/>
      <c r="Q328" s="19"/>
      <c r="R328" s="19"/>
      <c r="S328" s="19"/>
      <c r="T328" s="19"/>
      <c r="U328" s="19"/>
      <c r="V328" s="19"/>
      <c r="W328" s="19"/>
      <c r="X328" s="19"/>
      <c r="Y328" s="19"/>
      <c r="Z328" s="19"/>
      <c r="AA328" s="19"/>
      <c r="AB328" s="19"/>
      <c r="AC328" s="19"/>
      <c r="AD328" s="19"/>
      <c r="AE328" s="823"/>
      <c r="AF328" s="823"/>
      <c r="AG328" s="823"/>
      <c r="AH328" s="823"/>
      <c r="AI328" s="823"/>
      <c r="AJ328" s="823"/>
      <c r="AK328" s="823"/>
      <c r="AL328" s="823"/>
      <c r="AM328" s="823"/>
      <c r="AN328" s="823"/>
      <c r="AO328" s="823"/>
      <c r="AP328" s="823"/>
      <c r="AQ328" s="12"/>
      <c r="AR328" s="13"/>
      <c r="AS328" s="13"/>
      <c r="AT328" s="12"/>
      <c r="AU328" s="13"/>
      <c r="AV328" s="13"/>
      <c r="AW328" s="12"/>
      <c r="AX328" s="13"/>
      <c r="AY328" s="13"/>
      <c r="AZ328" s="12"/>
      <c r="BA328" s="13"/>
      <c r="BB328" s="13"/>
      <c r="BC328" s="12"/>
      <c r="BD328" s="13"/>
      <c r="BE328" s="13"/>
      <c r="BF328" s="12"/>
      <c r="BG328" s="13"/>
      <c r="BH328" s="13"/>
      <c r="BI328" s="12"/>
      <c r="BJ328" s="13"/>
      <c r="BK328" s="13"/>
      <c r="BL328" s="12"/>
      <c r="BM328" s="13"/>
      <c r="BN328" s="13"/>
      <c r="BO328" s="13"/>
      <c r="BP328" s="13"/>
      <c r="BQ328" s="13"/>
      <c r="BR328" s="13"/>
      <c r="BS328" s="13"/>
      <c r="BT328" s="13"/>
      <c r="BU328" s="13"/>
      <c r="BV328" s="13"/>
      <c r="BW328" s="13"/>
      <c r="BX328" s="12"/>
      <c r="BY328" s="13"/>
      <c r="CA328" s="18"/>
      <c r="CB328" s="18"/>
      <c r="CD328" s="18"/>
      <c r="CE328" s="18"/>
      <c r="CG328" s="18"/>
      <c r="CI328" s="18"/>
      <c r="CK328" s="18"/>
      <c r="CL328" s="18"/>
      <c r="CN328" s="18"/>
      <c r="CO328" s="18"/>
      <c r="CP328" s="18"/>
      <c r="CR328" s="12"/>
      <c r="CT328" s="18"/>
      <c r="CU328" s="18"/>
      <c r="CV328" s="18"/>
      <c r="CW328" s="18"/>
      <c r="CX328" s="18"/>
      <c r="CY328" s="18"/>
      <c r="CZ328" s="18"/>
      <c r="DA328" s="18"/>
      <c r="DB328" s="18"/>
      <c r="DC328" s="18"/>
      <c r="DD328" s="18"/>
      <c r="DF328" s="18"/>
      <c r="DH328" s="18"/>
      <c r="DK328" s="12"/>
      <c r="DL328" s="12"/>
      <c r="DN328" s="12"/>
      <c r="DO328" s="12"/>
      <c r="DQ328" s="12"/>
      <c r="DS328" s="12"/>
      <c r="DU328" s="12"/>
      <c r="DV328" s="12"/>
      <c r="DX328" s="12"/>
      <c r="DY328" s="12"/>
      <c r="DZ328" s="12"/>
      <c r="EB328" s="12"/>
      <c r="ED328" s="810"/>
      <c r="EE328" s="810"/>
      <c r="EG328" s="12"/>
      <c r="ER328" s="18"/>
      <c r="ET328" s="19"/>
      <c r="EU328" s="19"/>
      <c r="EV328" s="19"/>
      <c r="EW328" s="18"/>
      <c r="EX328" s="18"/>
      <c r="EY328" s="18"/>
      <c r="EZ328" s="18"/>
      <c r="FA328" s="18"/>
      <c r="FB328" s="18"/>
      <c r="FC328" s="18"/>
      <c r="FD328" s="18"/>
      <c r="FE328" s="18"/>
      <c r="FF328" s="18"/>
      <c r="FG328" s="18"/>
      <c r="FH328" s="18"/>
      <c r="FI328" s="18"/>
      <c r="FJ328" s="18"/>
      <c r="FK328" s="18"/>
      <c r="FL328" s="18"/>
      <c r="FM328" s="18"/>
      <c r="FO328" s="18"/>
      <c r="FQ328" s="18"/>
      <c r="FS328" s="18"/>
      <c r="FT328" s="18"/>
      <c r="FU328" s="18"/>
      <c r="FV328" s="18"/>
      <c r="FW328" s="18"/>
      <c r="FX328" s="18"/>
      <c r="FY328" s="18"/>
      <c r="FZ328" s="18"/>
      <c r="GB328" s="18"/>
      <c r="GD328" s="18"/>
      <c r="GE328" s="18"/>
    </row>
    <row r="329" spans="1:187" hidden="1" x14ac:dyDescent="0.3">
      <c r="A329" s="807"/>
      <c r="I329" s="19"/>
      <c r="J329" s="19"/>
      <c r="K329" s="19"/>
      <c r="L329" s="19"/>
      <c r="M329" s="19"/>
      <c r="N329" s="19"/>
      <c r="O329" s="19"/>
      <c r="P329" s="19"/>
      <c r="Q329" s="19"/>
      <c r="R329" s="19"/>
      <c r="S329" s="19"/>
      <c r="T329" s="19"/>
      <c r="U329" s="19"/>
      <c r="V329" s="19"/>
      <c r="W329" s="19"/>
      <c r="X329" s="19"/>
      <c r="Y329" s="19"/>
      <c r="Z329" s="19"/>
      <c r="AA329" s="19"/>
      <c r="AB329" s="19"/>
      <c r="AC329" s="19"/>
      <c r="AD329" s="19"/>
      <c r="AE329" s="823"/>
      <c r="AF329" s="823"/>
      <c r="AG329" s="823"/>
      <c r="AH329" s="823"/>
      <c r="AI329" s="823"/>
      <c r="AJ329" s="823"/>
      <c r="AK329" s="823"/>
      <c r="AL329" s="823"/>
      <c r="AM329" s="823"/>
      <c r="AN329" s="823"/>
      <c r="AO329" s="823"/>
      <c r="AP329" s="823"/>
      <c r="AQ329" s="12"/>
      <c r="AR329" s="13"/>
      <c r="AS329" s="13"/>
      <c r="AT329" s="12"/>
      <c r="AU329" s="13"/>
      <c r="AV329" s="13"/>
      <c r="AW329" s="12"/>
      <c r="AX329" s="13"/>
      <c r="AY329" s="13"/>
      <c r="AZ329" s="12"/>
      <c r="BA329" s="13"/>
      <c r="BB329" s="13"/>
      <c r="BC329" s="12"/>
      <c r="BD329" s="13"/>
      <c r="BE329" s="13"/>
      <c r="BF329" s="12"/>
      <c r="BG329" s="13"/>
      <c r="BH329" s="13"/>
      <c r="BI329" s="12"/>
      <c r="BJ329" s="13"/>
      <c r="BK329" s="13"/>
      <c r="BL329" s="12"/>
      <c r="BM329" s="13"/>
      <c r="BN329" s="13"/>
      <c r="BO329" s="13"/>
      <c r="BP329" s="13"/>
      <c r="BQ329" s="13"/>
      <c r="BR329" s="13"/>
      <c r="BS329" s="13"/>
      <c r="BT329" s="13"/>
      <c r="BU329" s="13"/>
      <c r="BV329" s="13"/>
      <c r="BW329" s="13"/>
      <c r="BX329" s="12"/>
      <c r="BY329" s="13"/>
      <c r="CA329" s="18"/>
      <c r="CB329" s="18"/>
      <c r="CD329" s="18"/>
      <c r="CE329" s="18"/>
      <c r="CG329" s="18"/>
      <c r="CI329" s="18"/>
      <c r="CK329" s="18"/>
      <c r="CL329" s="18"/>
      <c r="CN329" s="18"/>
      <c r="CO329" s="18"/>
      <c r="CP329" s="18"/>
      <c r="CR329" s="12"/>
      <c r="CT329" s="18"/>
      <c r="CU329" s="18"/>
      <c r="CV329" s="18"/>
      <c r="CW329" s="18"/>
      <c r="CX329" s="18"/>
      <c r="CY329" s="18"/>
      <c r="CZ329" s="18"/>
      <c r="DA329" s="18"/>
      <c r="DB329" s="18"/>
      <c r="DC329" s="18"/>
      <c r="DD329" s="18"/>
      <c r="DF329" s="18"/>
      <c r="DH329" s="18"/>
      <c r="DK329" s="12"/>
      <c r="DL329" s="12"/>
      <c r="DM329" s="18"/>
      <c r="DN329" s="12"/>
      <c r="DO329" s="12"/>
      <c r="DQ329" s="12"/>
      <c r="DS329" s="12"/>
      <c r="DU329" s="12"/>
      <c r="DV329" s="12"/>
      <c r="DX329" s="12"/>
      <c r="DY329" s="12"/>
      <c r="DZ329" s="12"/>
      <c r="EB329" s="12"/>
      <c r="ED329" s="810"/>
      <c r="EE329" s="810"/>
      <c r="EG329" s="12"/>
      <c r="EI329" s="18"/>
      <c r="EK329" s="18"/>
      <c r="EL329" s="18"/>
      <c r="EM329" s="18"/>
      <c r="EN329" s="18"/>
      <c r="EO329" s="18"/>
      <c r="EP329" s="18"/>
      <c r="EQ329" s="18"/>
      <c r="ET329" s="19"/>
      <c r="EU329" s="19"/>
      <c r="EV329" s="19"/>
      <c r="EW329" s="18"/>
      <c r="EX329" s="18"/>
      <c r="EY329" s="18"/>
      <c r="EZ329" s="18"/>
      <c r="FA329" s="18"/>
      <c r="FB329" s="18"/>
      <c r="FC329" s="18"/>
      <c r="FD329" s="18"/>
      <c r="FE329" s="18"/>
      <c r="FF329" s="18"/>
      <c r="FG329" s="18"/>
      <c r="FH329" s="18"/>
      <c r="FI329" s="18"/>
      <c r="FJ329" s="18"/>
      <c r="FK329" s="18"/>
      <c r="FL329" s="18"/>
      <c r="FM329" s="18"/>
      <c r="FN329" s="18"/>
      <c r="FO329" s="18"/>
      <c r="FQ329" s="18"/>
      <c r="FS329" s="18"/>
      <c r="FU329" s="18"/>
      <c r="FV329" s="18"/>
      <c r="FW329" s="18"/>
      <c r="FX329" s="18"/>
      <c r="FY329" s="18"/>
      <c r="FZ329" s="18"/>
      <c r="GA329" s="18"/>
      <c r="GB329" s="18"/>
      <c r="GD329" s="18"/>
      <c r="GE329" s="18"/>
    </row>
    <row r="330" spans="1:187" hidden="1" x14ac:dyDescent="0.3">
      <c r="A330" s="807"/>
      <c r="I330" s="19"/>
      <c r="J330" s="19"/>
      <c r="K330" s="19"/>
      <c r="L330" s="19"/>
      <c r="M330" s="19"/>
      <c r="N330" s="19"/>
      <c r="O330" s="19"/>
      <c r="P330" s="19"/>
      <c r="Q330" s="19"/>
      <c r="R330" s="19"/>
      <c r="S330" s="19"/>
      <c r="T330" s="19"/>
      <c r="U330" s="19"/>
      <c r="V330" s="19"/>
      <c r="W330" s="19"/>
      <c r="X330" s="19"/>
      <c r="Y330" s="19"/>
      <c r="Z330" s="19"/>
      <c r="AA330" s="19"/>
      <c r="AB330" s="19"/>
      <c r="AC330" s="19"/>
      <c r="AD330" s="19"/>
      <c r="AE330" s="823"/>
      <c r="AF330" s="823"/>
      <c r="AG330" s="823"/>
      <c r="AH330" s="823"/>
      <c r="AI330" s="823"/>
      <c r="AJ330" s="823"/>
      <c r="AK330" s="823"/>
      <c r="AL330" s="823"/>
      <c r="AM330" s="823"/>
      <c r="AN330" s="823"/>
      <c r="AO330" s="823"/>
      <c r="AP330" s="823"/>
      <c r="AQ330" s="12"/>
      <c r="AR330" s="13"/>
      <c r="AS330" s="13"/>
      <c r="AT330" s="12"/>
      <c r="AU330" s="13"/>
      <c r="AV330" s="13"/>
      <c r="AW330" s="12"/>
      <c r="AX330" s="13"/>
      <c r="AY330" s="13"/>
      <c r="AZ330" s="12"/>
      <c r="BA330" s="13"/>
      <c r="BB330" s="13"/>
      <c r="BC330" s="12"/>
      <c r="BD330" s="13"/>
      <c r="BE330" s="13"/>
      <c r="BF330" s="12"/>
      <c r="BG330" s="13"/>
      <c r="BH330" s="13"/>
      <c r="BI330" s="12"/>
      <c r="BJ330" s="13"/>
      <c r="BK330" s="13"/>
      <c r="BL330" s="12"/>
      <c r="BM330" s="13"/>
      <c r="BN330" s="13"/>
      <c r="BO330" s="13"/>
      <c r="BP330" s="13"/>
      <c r="BQ330" s="13"/>
      <c r="BR330" s="13"/>
      <c r="BS330" s="13"/>
      <c r="BT330" s="13"/>
      <c r="BU330" s="13"/>
      <c r="BV330" s="13"/>
      <c r="BW330" s="13"/>
      <c r="BX330" s="12"/>
      <c r="BY330" s="13"/>
      <c r="CA330" s="18"/>
      <c r="CB330" s="18"/>
      <c r="CD330" s="18"/>
      <c r="CE330" s="18"/>
      <c r="CG330" s="18"/>
      <c r="CI330" s="18"/>
      <c r="CK330" s="18"/>
      <c r="CL330" s="18"/>
      <c r="CN330" s="18"/>
      <c r="CO330" s="18"/>
      <c r="CP330" s="18"/>
      <c r="CR330" s="12"/>
      <c r="CT330" s="18"/>
      <c r="CU330" s="18"/>
      <c r="CV330" s="18"/>
      <c r="CW330" s="18"/>
      <c r="CX330" s="18"/>
      <c r="CY330" s="18"/>
      <c r="CZ330" s="18"/>
      <c r="DA330" s="18"/>
      <c r="DB330" s="18"/>
      <c r="DC330" s="18"/>
      <c r="DD330" s="18"/>
      <c r="DF330" s="18"/>
      <c r="DH330" s="18"/>
      <c r="DK330" s="12"/>
      <c r="DL330" s="12"/>
      <c r="DN330" s="12"/>
      <c r="DO330" s="12"/>
      <c r="DQ330" s="12"/>
      <c r="DS330" s="12"/>
      <c r="DU330" s="12"/>
      <c r="DV330" s="12"/>
      <c r="DX330" s="12"/>
      <c r="DY330" s="12"/>
      <c r="DZ330" s="12"/>
      <c r="EB330" s="12"/>
      <c r="ED330" s="810"/>
      <c r="EE330" s="810"/>
      <c r="EG330" s="12"/>
      <c r="ER330" s="18"/>
      <c r="ET330" s="19"/>
      <c r="EU330" s="19"/>
      <c r="EV330" s="19"/>
      <c r="EW330" s="18"/>
      <c r="EX330" s="18"/>
      <c r="EY330" s="18"/>
      <c r="EZ330" s="18"/>
      <c r="FA330" s="18"/>
      <c r="FB330" s="18"/>
      <c r="FC330" s="18"/>
      <c r="FD330" s="18"/>
      <c r="FE330" s="18"/>
      <c r="FF330" s="18"/>
      <c r="FG330" s="18"/>
      <c r="FH330" s="18"/>
      <c r="FI330" s="18"/>
      <c r="FJ330" s="18"/>
      <c r="FK330" s="18"/>
      <c r="FL330" s="18"/>
      <c r="FM330" s="18"/>
      <c r="FO330" s="18"/>
      <c r="FQ330" s="18"/>
      <c r="FS330" s="18"/>
      <c r="FT330" s="18"/>
      <c r="FU330" s="18"/>
      <c r="FV330" s="18"/>
      <c r="FW330" s="18"/>
      <c r="FX330" s="18"/>
      <c r="FY330" s="18"/>
      <c r="FZ330" s="18"/>
      <c r="GB330" s="18"/>
      <c r="GD330" s="18"/>
      <c r="GE330" s="18"/>
    </row>
    <row r="331" spans="1:187" hidden="1" x14ac:dyDescent="0.3">
      <c r="A331" s="807"/>
      <c r="I331" s="19"/>
      <c r="J331" s="19"/>
      <c r="K331" s="19"/>
      <c r="L331" s="19"/>
      <c r="M331" s="19"/>
      <c r="N331" s="19"/>
      <c r="O331" s="19"/>
      <c r="P331" s="19"/>
      <c r="Q331" s="19"/>
      <c r="R331" s="19"/>
      <c r="S331" s="19"/>
      <c r="T331" s="19"/>
      <c r="U331" s="19"/>
      <c r="V331" s="19"/>
      <c r="W331" s="19"/>
      <c r="X331" s="19"/>
      <c r="Y331" s="19"/>
      <c r="Z331" s="19"/>
      <c r="AA331" s="19"/>
      <c r="AB331" s="19"/>
      <c r="AC331" s="19"/>
      <c r="AD331" s="19"/>
      <c r="AE331" s="823"/>
      <c r="AF331" s="823"/>
      <c r="AG331" s="823"/>
      <c r="AH331" s="823"/>
      <c r="AI331" s="823"/>
      <c r="AJ331" s="823"/>
      <c r="AK331" s="823"/>
      <c r="AL331" s="823"/>
      <c r="AM331" s="823"/>
      <c r="AN331" s="823"/>
      <c r="AO331" s="823"/>
      <c r="AP331" s="823"/>
      <c r="AQ331" s="12"/>
      <c r="AR331" s="13"/>
      <c r="AS331" s="13"/>
      <c r="AT331" s="12"/>
      <c r="AU331" s="13"/>
      <c r="AV331" s="13"/>
      <c r="AW331" s="12"/>
      <c r="AX331" s="13"/>
      <c r="AY331" s="13"/>
      <c r="AZ331" s="12"/>
      <c r="BA331" s="13"/>
      <c r="BB331" s="13"/>
      <c r="BC331" s="12"/>
      <c r="BD331" s="13"/>
      <c r="BE331" s="13"/>
      <c r="BF331" s="12"/>
      <c r="BG331" s="13"/>
      <c r="BH331" s="13"/>
      <c r="BI331" s="12"/>
      <c r="BJ331" s="13"/>
      <c r="BK331" s="13"/>
      <c r="BL331" s="12"/>
      <c r="BM331" s="13"/>
      <c r="BN331" s="13"/>
      <c r="BO331" s="13"/>
      <c r="BP331" s="13"/>
      <c r="BQ331" s="13"/>
      <c r="BR331" s="13"/>
      <c r="BS331" s="13"/>
      <c r="BT331" s="13"/>
      <c r="BU331" s="13"/>
      <c r="BV331" s="13"/>
      <c r="BW331" s="13"/>
      <c r="BX331" s="12"/>
      <c r="BY331" s="13"/>
      <c r="CA331" s="18"/>
      <c r="CB331" s="18"/>
      <c r="CD331" s="18"/>
      <c r="CE331" s="18"/>
      <c r="CG331" s="18"/>
      <c r="CI331" s="18"/>
      <c r="CK331" s="18"/>
      <c r="CL331" s="18"/>
      <c r="CN331" s="18"/>
      <c r="CO331" s="18"/>
      <c r="CP331" s="18"/>
      <c r="CR331" s="12"/>
      <c r="CT331" s="18"/>
      <c r="CU331" s="18"/>
      <c r="CV331" s="18"/>
      <c r="CW331" s="18"/>
      <c r="CX331" s="18"/>
      <c r="CY331" s="18"/>
      <c r="CZ331" s="18"/>
      <c r="DA331" s="18"/>
      <c r="DB331" s="18"/>
      <c r="DC331" s="18"/>
      <c r="DD331" s="18"/>
      <c r="DF331" s="18"/>
      <c r="DH331" s="18"/>
      <c r="DK331" s="12"/>
      <c r="DL331" s="12"/>
      <c r="DN331" s="12"/>
      <c r="DO331" s="12"/>
      <c r="DQ331" s="12"/>
      <c r="DS331" s="12"/>
      <c r="DU331" s="12"/>
      <c r="DV331" s="12"/>
      <c r="DX331" s="12"/>
      <c r="DY331" s="12"/>
      <c r="DZ331" s="12"/>
      <c r="EB331" s="12"/>
      <c r="ED331" s="810"/>
      <c r="EE331" s="810"/>
      <c r="EG331" s="12"/>
      <c r="ER331" s="18"/>
      <c r="ET331" s="19"/>
      <c r="EU331" s="19"/>
      <c r="EV331" s="19"/>
      <c r="EW331" s="18"/>
      <c r="EX331" s="18"/>
      <c r="EY331" s="18"/>
      <c r="EZ331" s="18"/>
      <c r="FA331" s="18"/>
      <c r="FB331" s="18"/>
      <c r="FC331" s="18"/>
      <c r="FD331" s="18"/>
      <c r="FE331" s="18"/>
      <c r="FF331" s="18"/>
      <c r="FG331" s="18"/>
      <c r="FH331" s="18"/>
      <c r="FI331" s="18"/>
      <c r="FJ331" s="18"/>
      <c r="FK331" s="18"/>
      <c r="FL331" s="18"/>
      <c r="FM331" s="18"/>
      <c r="FO331" s="18"/>
      <c r="FQ331" s="18"/>
      <c r="FS331" s="18"/>
      <c r="FT331" s="18"/>
      <c r="FU331" s="18"/>
      <c r="FV331" s="18"/>
      <c r="FW331" s="18"/>
      <c r="FX331" s="18"/>
      <c r="FY331" s="18"/>
      <c r="FZ331" s="18"/>
      <c r="GB331" s="18"/>
      <c r="GD331" s="18"/>
      <c r="GE331" s="18"/>
    </row>
    <row r="332" spans="1:187" hidden="1" x14ac:dyDescent="0.3">
      <c r="A332" s="807"/>
      <c r="I332" s="19"/>
      <c r="J332" s="19"/>
      <c r="K332" s="19"/>
      <c r="L332" s="19"/>
      <c r="M332" s="19"/>
      <c r="N332" s="19"/>
      <c r="O332" s="19"/>
      <c r="P332" s="19"/>
      <c r="Q332" s="19"/>
      <c r="R332" s="19"/>
      <c r="S332" s="19"/>
      <c r="T332" s="19"/>
      <c r="U332" s="19"/>
      <c r="V332" s="19"/>
      <c r="W332" s="19"/>
      <c r="X332" s="19"/>
      <c r="Y332" s="19"/>
      <c r="Z332" s="19"/>
      <c r="AA332" s="19"/>
      <c r="AB332" s="19"/>
      <c r="AC332" s="19"/>
      <c r="AD332" s="19"/>
      <c r="AE332" s="823"/>
      <c r="AF332" s="823"/>
      <c r="AG332" s="823"/>
      <c r="AH332" s="823"/>
      <c r="AI332" s="823"/>
      <c r="AJ332" s="823"/>
      <c r="AK332" s="823"/>
      <c r="AL332" s="823"/>
      <c r="AM332" s="823"/>
      <c r="AN332" s="823"/>
      <c r="AO332" s="823"/>
      <c r="AP332" s="823"/>
      <c r="AQ332" s="12"/>
      <c r="AR332" s="13"/>
      <c r="AS332" s="13"/>
      <c r="AT332" s="12"/>
      <c r="AU332" s="13"/>
      <c r="AV332" s="13"/>
      <c r="AW332" s="12"/>
      <c r="AX332" s="13"/>
      <c r="AY332" s="13"/>
      <c r="AZ332" s="12"/>
      <c r="BA332" s="13"/>
      <c r="BB332" s="13"/>
      <c r="BC332" s="12"/>
      <c r="BD332" s="13"/>
      <c r="BE332" s="13"/>
      <c r="BF332" s="12"/>
      <c r="BG332" s="13"/>
      <c r="BH332" s="13"/>
      <c r="BI332" s="12"/>
      <c r="BJ332" s="13"/>
      <c r="BK332" s="13"/>
      <c r="BL332" s="12"/>
      <c r="BM332" s="13"/>
      <c r="BN332" s="13"/>
      <c r="BO332" s="13"/>
      <c r="BP332" s="13"/>
      <c r="BQ332" s="13"/>
      <c r="BR332" s="13"/>
      <c r="BS332" s="13"/>
      <c r="BT332" s="13"/>
      <c r="BU332" s="13"/>
      <c r="BV332" s="13"/>
      <c r="BW332" s="13"/>
      <c r="BX332" s="12"/>
      <c r="BY332" s="13"/>
      <c r="CA332" s="18"/>
      <c r="CB332" s="18"/>
      <c r="CD332" s="18"/>
      <c r="CE332" s="18"/>
      <c r="CG332" s="18"/>
      <c r="CI332" s="18"/>
      <c r="CK332" s="18"/>
      <c r="CL332" s="18"/>
      <c r="CN332" s="18"/>
      <c r="CO332" s="18"/>
      <c r="CP332" s="18"/>
      <c r="CR332" s="12"/>
      <c r="CT332" s="18"/>
      <c r="CU332" s="18"/>
      <c r="CV332" s="18"/>
      <c r="CW332" s="18"/>
      <c r="CX332" s="18"/>
      <c r="CY332" s="18"/>
      <c r="CZ332" s="18"/>
      <c r="DA332" s="18"/>
      <c r="DB332" s="18"/>
      <c r="DC332" s="18"/>
      <c r="DD332" s="18"/>
      <c r="DF332" s="18"/>
      <c r="DH332" s="18"/>
      <c r="DK332" s="12"/>
      <c r="DL332" s="12"/>
      <c r="DN332" s="12"/>
      <c r="DO332" s="12"/>
      <c r="DQ332" s="12"/>
      <c r="DS332" s="12"/>
      <c r="DU332" s="12"/>
      <c r="DV332" s="12"/>
      <c r="DX332" s="12"/>
      <c r="DY332" s="12"/>
      <c r="DZ332" s="12"/>
      <c r="EB332" s="12"/>
      <c r="ED332" s="810"/>
      <c r="EE332" s="810"/>
      <c r="EG332" s="12"/>
      <c r="EI332" s="18"/>
      <c r="EM332" s="18"/>
      <c r="EN332" s="18"/>
      <c r="EQ332" s="18"/>
      <c r="ER332" s="18"/>
      <c r="ET332" s="19"/>
      <c r="EU332" s="19"/>
      <c r="EV332" s="19"/>
      <c r="EW332" s="18"/>
      <c r="EX332" s="18"/>
      <c r="EY332" s="18"/>
      <c r="EZ332" s="18"/>
      <c r="FA332" s="18"/>
      <c r="FB332" s="18"/>
      <c r="FC332" s="18"/>
      <c r="FD332" s="18"/>
      <c r="FE332" s="18"/>
      <c r="FF332" s="18"/>
      <c r="FG332" s="18"/>
      <c r="FH332" s="18"/>
      <c r="FI332" s="18"/>
      <c r="FJ332" s="18"/>
      <c r="FK332" s="18"/>
      <c r="FL332" s="18"/>
      <c r="FM332" s="18"/>
      <c r="FN332" s="18"/>
      <c r="FO332" s="18"/>
      <c r="FQ332" s="18"/>
      <c r="FS332" s="18"/>
      <c r="FT332" s="18"/>
      <c r="FU332" s="18"/>
      <c r="FV332" s="18"/>
      <c r="FW332" s="18"/>
      <c r="FX332" s="18"/>
      <c r="FY332" s="18"/>
      <c r="FZ332" s="18"/>
      <c r="GB332" s="18"/>
      <c r="GD332" s="18"/>
      <c r="GE332" s="18"/>
    </row>
    <row r="333" spans="1:187" hidden="1" x14ac:dyDescent="0.3">
      <c r="A333" s="807"/>
      <c r="I333" s="19"/>
      <c r="J333" s="19"/>
      <c r="K333" s="19"/>
      <c r="L333" s="19"/>
      <c r="M333" s="19"/>
      <c r="N333" s="19"/>
      <c r="O333" s="19"/>
      <c r="P333" s="19"/>
      <c r="Q333" s="19"/>
      <c r="R333" s="19"/>
      <c r="S333" s="19"/>
      <c r="T333" s="19"/>
      <c r="U333" s="19"/>
      <c r="V333" s="19"/>
      <c r="W333" s="19"/>
      <c r="X333" s="19"/>
      <c r="Y333" s="19"/>
      <c r="Z333" s="19"/>
      <c r="AA333" s="19"/>
      <c r="AB333" s="19"/>
      <c r="AC333" s="19"/>
      <c r="AD333" s="19"/>
      <c r="AE333" s="823"/>
      <c r="AF333" s="823"/>
      <c r="AG333" s="823"/>
      <c r="AH333" s="823"/>
      <c r="AI333" s="823"/>
      <c r="AJ333" s="823"/>
      <c r="AK333" s="823"/>
      <c r="AL333" s="823"/>
      <c r="AM333" s="823"/>
      <c r="AN333" s="823"/>
      <c r="AO333" s="823"/>
      <c r="AP333" s="823"/>
      <c r="AQ333" s="12"/>
      <c r="AR333" s="13"/>
      <c r="AS333" s="13"/>
      <c r="AT333" s="12"/>
      <c r="AU333" s="13"/>
      <c r="AV333" s="13"/>
      <c r="AW333" s="12"/>
      <c r="AX333" s="13"/>
      <c r="AY333" s="13"/>
      <c r="AZ333" s="12"/>
      <c r="BA333" s="13"/>
      <c r="BB333" s="13"/>
      <c r="BC333" s="12"/>
      <c r="BD333" s="13"/>
      <c r="BE333" s="13"/>
      <c r="BF333" s="12"/>
      <c r="BG333" s="13"/>
      <c r="BH333" s="13"/>
      <c r="BI333" s="12"/>
      <c r="BJ333" s="13"/>
      <c r="BK333" s="13"/>
      <c r="BL333" s="12"/>
      <c r="BM333" s="13"/>
      <c r="BN333" s="13"/>
      <c r="BO333" s="13"/>
      <c r="BP333" s="13"/>
      <c r="BQ333" s="13"/>
      <c r="BR333" s="13"/>
      <c r="BS333" s="13"/>
      <c r="BT333" s="13"/>
      <c r="BU333" s="13"/>
      <c r="BV333" s="13"/>
      <c r="BW333" s="13"/>
      <c r="BX333" s="12"/>
      <c r="BY333" s="13"/>
      <c r="CA333" s="18"/>
      <c r="CB333" s="18"/>
      <c r="CD333" s="18"/>
      <c r="CE333" s="18"/>
      <c r="CG333" s="18"/>
      <c r="CI333" s="18"/>
      <c r="CK333" s="18"/>
      <c r="CL333" s="18"/>
      <c r="CN333" s="18"/>
      <c r="CO333" s="18"/>
      <c r="CP333" s="18"/>
      <c r="CR333" s="12"/>
      <c r="CT333" s="18"/>
      <c r="CU333" s="18"/>
      <c r="CV333" s="18"/>
      <c r="CW333" s="18"/>
      <c r="CX333" s="18"/>
      <c r="CY333" s="18"/>
      <c r="CZ333" s="18"/>
      <c r="DA333" s="18"/>
      <c r="DB333" s="18"/>
      <c r="DC333" s="18"/>
      <c r="DD333" s="18"/>
      <c r="DF333" s="18"/>
      <c r="DH333" s="18"/>
      <c r="DK333" s="12"/>
      <c r="DL333" s="12"/>
      <c r="DN333" s="12"/>
      <c r="DO333" s="12"/>
      <c r="DQ333" s="12"/>
      <c r="DS333" s="12"/>
      <c r="DU333" s="12"/>
      <c r="DV333" s="12"/>
      <c r="DX333" s="12"/>
      <c r="DY333" s="12"/>
      <c r="DZ333" s="12"/>
      <c r="EB333" s="12"/>
      <c r="ED333" s="810"/>
      <c r="EE333" s="810"/>
      <c r="EG333" s="12"/>
      <c r="ET333" s="19"/>
      <c r="EU333" s="19"/>
      <c r="EV333" s="19"/>
      <c r="EW333" s="18"/>
      <c r="EX333" s="18"/>
      <c r="EY333" s="18"/>
      <c r="EZ333" s="18"/>
      <c r="FA333" s="18"/>
      <c r="FB333" s="18"/>
      <c r="FC333" s="18"/>
      <c r="FD333" s="18"/>
      <c r="FE333" s="18"/>
      <c r="FF333" s="18"/>
      <c r="FG333" s="18"/>
      <c r="FI333" s="18"/>
      <c r="FJ333" s="18"/>
      <c r="FK333" s="18"/>
      <c r="FL333" s="18"/>
      <c r="FM333" s="18"/>
      <c r="FO333" s="18"/>
      <c r="FQ333" s="18"/>
      <c r="FS333" s="18"/>
      <c r="FU333" s="18"/>
      <c r="FV333" s="18"/>
      <c r="FW333" s="18"/>
      <c r="FX333" s="18"/>
      <c r="FY333" s="18"/>
      <c r="FZ333" s="18"/>
      <c r="GB333" s="18"/>
      <c r="GD333" s="18"/>
      <c r="GE333" s="18"/>
    </row>
    <row r="334" spans="1:187" hidden="1" x14ac:dyDescent="0.3">
      <c r="A334" s="807"/>
      <c r="I334" s="19"/>
      <c r="J334" s="19"/>
      <c r="K334" s="19"/>
      <c r="L334" s="19"/>
      <c r="M334" s="19"/>
      <c r="N334" s="19"/>
      <c r="O334" s="19"/>
      <c r="P334" s="19"/>
      <c r="Q334" s="19"/>
      <c r="R334" s="19"/>
      <c r="S334" s="19"/>
      <c r="T334" s="19"/>
      <c r="U334" s="19"/>
      <c r="V334" s="19"/>
      <c r="W334" s="19"/>
      <c r="X334" s="19"/>
      <c r="Y334" s="19"/>
      <c r="Z334" s="19"/>
      <c r="AA334" s="19"/>
      <c r="AB334" s="19"/>
      <c r="AC334" s="19"/>
      <c r="AD334" s="19"/>
      <c r="AE334" s="823"/>
      <c r="AF334" s="823"/>
      <c r="AG334" s="823"/>
      <c r="AH334" s="823"/>
      <c r="AI334" s="823"/>
      <c r="AJ334" s="823"/>
      <c r="AK334" s="823"/>
      <c r="AL334" s="823"/>
      <c r="AM334" s="823"/>
      <c r="AN334" s="823"/>
      <c r="AO334" s="823"/>
      <c r="AP334" s="823"/>
      <c r="AQ334" s="12"/>
      <c r="AR334" s="13"/>
      <c r="AS334" s="13"/>
      <c r="AT334" s="12"/>
      <c r="AU334" s="13"/>
      <c r="AV334" s="13"/>
      <c r="AW334" s="12"/>
      <c r="AX334" s="13"/>
      <c r="AY334" s="13"/>
      <c r="AZ334" s="12"/>
      <c r="BA334" s="13"/>
      <c r="BB334" s="13"/>
      <c r="BC334" s="12"/>
      <c r="BD334" s="13"/>
      <c r="BE334" s="13"/>
      <c r="BF334" s="12"/>
      <c r="BG334" s="13"/>
      <c r="BH334" s="13"/>
      <c r="BI334" s="12"/>
      <c r="BJ334" s="13"/>
      <c r="BK334" s="13"/>
      <c r="BL334" s="12"/>
      <c r="BM334" s="13"/>
      <c r="BN334" s="13"/>
      <c r="BO334" s="13"/>
      <c r="BP334" s="13"/>
      <c r="BQ334" s="13"/>
      <c r="BR334" s="13"/>
      <c r="BS334" s="13"/>
      <c r="BT334" s="13"/>
      <c r="BU334" s="13"/>
      <c r="BV334" s="13"/>
      <c r="BW334" s="13"/>
      <c r="BX334" s="12"/>
      <c r="BY334" s="13"/>
      <c r="CA334" s="18"/>
      <c r="CB334" s="18"/>
      <c r="CD334" s="18"/>
      <c r="CE334" s="18"/>
      <c r="CG334" s="18"/>
      <c r="CH334" s="18"/>
      <c r="CI334" s="18"/>
      <c r="CJ334" s="18"/>
      <c r="CK334" s="18"/>
      <c r="CL334" s="18"/>
      <c r="CN334" s="18"/>
      <c r="CO334" s="18"/>
      <c r="CP334" s="18"/>
      <c r="CR334" s="12"/>
      <c r="CT334" s="18"/>
      <c r="CU334" s="18"/>
      <c r="CV334" s="18"/>
      <c r="CW334" s="18"/>
      <c r="CX334" s="18"/>
      <c r="CY334" s="18"/>
      <c r="CZ334" s="18"/>
      <c r="DA334" s="18"/>
      <c r="DB334" s="18"/>
      <c r="DC334" s="18"/>
      <c r="DD334" s="18"/>
      <c r="DF334" s="18"/>
      <c r="DG334" s="18"/>
      <c r="DH334" s="18"/>
      <c r="DK334" s="12"/>
      <c r="DL334" s="12"/>
      <c r="DN334" s="12"/>
      <c r="DO334" s="12"/>
      <c r="DQ334" s="12"/>
      <c r="DS334" s="12"/>
      <c r="DU334" s="12"/>
      <c r="DV334" s="12"/>
      <c r="DX334" s="12"/>
      <c r="DY334" s="12"/>
      <c r="DZ334" s="12"/>
      <c r="EB334" s="12"/>
      <c r="ED334" s="810"/>
      <c r="EE334" s="810"/>
      <c r="EG334" s="12"/>
      <c r="ET334" s="19"/>
      <c r="EU334" s="19"/>
      <c r="EV334" s="19"/>
      <c r="EW334" s="18"/>
      <c r="EX334" s="18"/>
      <c r="EY334" s="18"/>
      <c r="EZ334" s="18"/>
      <c r="FA334" s="18"/>
      <c r="FB334" s="18"/>
      <c r="FC334" s="18"/>
      <c r="FD334" s="18"/>
      <c r="FE334" s="18"/>
      <c r="FF334" s="18"/>
      <c r="FG334" s="18"/>
      <c r="FH334" s="18"/>
      <c r="FI334" s="18"/>
      <c r="FJ334" s="18"/>
      <c r="FK334" s="18"/>
      <c r="FL334" s="18"/>
      <c r="FM334" s="18"/>
      <c r="FO334" s="18"/>
      <c r="FP334" s="18"/>
      <c r="FQ334" s="18"/>
      <c r="FS334" s="18"/>
      <c r="FU334" s="18"/>
      <c r="FV334" s="18"/>
      <c r="FW334" s="18"/>
      <c r="FX334" s="18"/>
      <c r="FY334" s="18"/>
      <c r="FZ334" s="18"/>
      <c r="GA334" s="18"/>
      <c r="GB334" s="18"/>
      <c r="GE334" s="18"/>
    </row>
    <row r="335" spans="1:187" hidden="1" x14ac:dyDescent="0.3">
      <c r="A335" s="807"/>
      <c r="I335" s="19"/>
      <c r="J335" s="19"/>
      <c r="K335" s="19"/>
      <c r="L335" s="19"/>
      <c r="M335" s="19"/>
      <c r="N335" s="19"/>
      <c r="O335" s="19"/>
      <c r="P335" s="19"/>
      <c r="Q335" s="19"/>
      <c r="R335" s="19"/>
      <c r="S335" s="19"/>
      <c r="T335" s="19"/>
      <c r="U335" s="19"/>
      <c r="V335" s="19"/>
      <c r="W335" s="19"/>
      <c r="X335" s="19"/>
      <c r="Y335" s="19"/>
      <c r="Z335" s="19"/>
      <c r="AA335" s="19"/>
      <c r="AB335" s="19"/>
      <c r="AC335" s="19"/>
      <c r="AD335" s="19"/>
      <c r="AE335" s="823"/>
      <c r="AF335" s="823"/>
      <c r="AG335" s="823"/>
      <c r="AH335" s="823"/>
      <c r="AI335" s="823"/>
      <c r="AJ335" s="823"/>
      <c r="AK335" s="823"/>
      <c r="AL335" s="823"/>
      <c r="AM335" s="823"/>
      <c r="AN335" s="823"/>
      <c r="AO335" s="823"/>
      <c r="AP335" s="823"/>
      <c r="AQ335" s="12"/>
      <c r="AR335" s="13"/>
      <c r="AS335" s="13"/>
      <c r="AT335" s="12"/>
      <c r="AU335" s="13"/>
      <c r="AV335" s="13"/>
      <c r="AW335" s="12"/>
      <c r="AX335" s="13"/>
      <c r="AY335" s="13"/>
      <c r="AZ335" s="12"/>
      <c r="BA335" s="13"/>
      <c r="BB335" s="13"/>
      <c r="BC335" s="12"/>
      <c r="BD335" s="13"/>
      <c r="BE335" s="13"/>
      <c r="BF335" s="12"/>
      <c r="BG335" s="13"/>
      <c r="BH335" s="13"/>
      <c r="BI335" s="12"/>
      <c r="BJ335" s="13"/>
      <c r="BK335" s="13"/>
      <c r="BL335" s="12"/>
      <c r="BM335" s="13"/>
      <c r="BN335" s="13"/>
      <c r="BO335" s="13"/>
      <c r="BP335" s="13"/>
      <c r="BQ335" s="13"/>
      <c r="BR335" s="13"/>
      <c r="BS335" s="13"/>
      <c r="BT335" s="13"/>
      <c r="BU335" s="13"/>
      <c r="BV335" s="13"/>
      <c r="BW335" s="13"/>
      <c r="BX335" s="12"/>
      <c r="BY335" s="13"/>
      <c r="CA335" s="18"/>
      <c r="CB335" s="18"/>
      <c r="CD335" s="18"/>
      <c r="CE335" s="18"/>
      <c r="CG335" s="18"/>
      <c r="CI335" s="18"/>
      <c r="CK335" s="18"/>
      <c r="CL335" s="18"/>
      <c r="CN335" s="18"/>
      <c r="CO335" s="18"/>
      <c r="CP335" s="18"/>
      <c r="CR335" s="12"/>
      <c r="CT335" s="18"/>
      <c r="CU335" s="18"/>
      <c r="CV335" s="18"/>
      <c r="CW335" s="18"/>
      <c r="CX335" s="18"/>
      <c r="CY335" s="18"/>
      <c r="CZ335" s="18"/>
      <c r="DA335" s="18"/>
      <c r="DB335" s="18"/>
      <c r="DC335" s="18"/>
      <c r="DD335" s="18"/>
      <c r="DF335" s="18"/>
      <c r="DH335" s="18"/>
      <c r="DK335" s="12"/>
      <c r="DL335" s="12"/>
      <c r="DN335" s="12"/>
      <c r="DO335" s="12"/>
      <c r="DQ335" s="12"/>
      <c r="DS335" s="12"/>
      <c r="DU335" s="12"/>
      <c r="DV335" s="12"/>
      <c r="DX335" s="12"/>
      <c r="DY335" s="12"/>
      <c r="DZ335" s="12"/>
      <c r="EB335" s="12"/>
      <c r="ED335" s="810"/>
      <c r="EE335" s="810"/>
      <c r="EG335" s="12"/>
      <c r="ER335" s="18"/>
      <c r="ET335" s="19"/>
      <c r="EU335" s="19"/>
      <c r="EV335" s="19"/>
      <c r="EW335" s="18"/>
      <c r="EX335" s="18"/>
      <c r="EY335" s="18"/>
      <c r="EZ335" s="18"/>
      <c r="FA335" s="18"/>
      <c r="FB335" s="18"/>
      <c r="FC335" s="18"/>
      <c r="FD335" s="18"/>
      <c r="FE335" s="18"/>
      <c r="FF335" s="18"/>
      <c r="FG335" s="18"/>
      <c r="FH335" s="18"/>
      <c r="FI335" s="18"/>
      <c r="FJ335" s="18"/>
      <c r="FK335" s="18"/>
      <c r="FL335" s="18"/>
      <c r="FM335" s="18"/>
      <c r="FO335" s="18"/>
      <c r="FQ335" s="18"/>
      <c r="FS335" s="18"/>
      <c r="FT335" s="18"/>
      <c r="FU335" s="18"/>
      <c r="FV335" s="18"/>
      <c r="FW335" s="18"/>
      <c r="FX335" s="18"/>
      <c r="FY335" s="18"/>
      <c r="FZ335" s="18"/>
      <c r="GB335" s="18"/>
      <c r="GD335" s="18"/>
      <c r="GE335" s="18"/>
    </row>
    <row r="336" spans="1:187" hidden="1" x14ac:dyDescent="0.3">
      <c r="A336" s="807"/>
      <c r="B336" s="18"/>
      <c r="C336" s="18"/>
      <c r="I336" s="19"/>
      <c r="J336" s="19"/>
      <c r="K336" s="19"/>
      <c r="L336" s="19"/>
      <c r="M336" s="19"/>
      <c r="N336" s="19"/>
      <c r="O336" s="19"/>
      <c r="P336" s="19"/>
      <c r="Q336" s="19"/>
      <c r="R336" s="19"/>
      <c r="S336" s="19"/>
      <c r="T336" s="19"/>
      <c r="U336" s="19"/>
      <c r="V336" s="19"/>
      <c r="W336" s="19"/>
      <c r="X336" s="19"/>
      <c r="Y336" s="19"/>
      <c r="Z336" s="19"/>
      <c r="AA336" s="19"/>
      <c r="AB336" s="19"/>
      <c r="AC336" s="19"/>
      <c r="AD336" s="19"/>
      <c r="AE336" s="823"/>
      <c r="AF336" s="823"/>
      <c r="AG336" s="823"/>
      <c r="AH336" s="823"/>
      <c r="AI336" s="823"/>
      <c r="AJ336" s="823"/>
      <c r="AK336" s="823"/>
      <c r="AL336" s="823"/>
      <c r="AM336" s="823"/>
      <c r="AN336" s="823"/>
      <c r="AO336" s="823"/>
      <c r="AP336" s="823"/>
      <c r="AQ336" s="12"/>
      <c r="AR336" s="13"/>
      <c r="AS336" s="13"/>
      <c r="AT336" s="12"/>
      <c r="AU336" s="13"/>
      <c r="AV336" s="13"/>
      <c r="AW336" s="12"/>
      <c r="AX336" s="13"/>
      <c r="AY336" s="13"/>
      <c r="AZ336" s="12"/>
      <c r="BA336" s="13"/>
      <c r="BB336" s="13"/>
      <c r="BC336" s="12"/>
      <c r="BD336" s="13"/>
      <c r="BE336" s="13"/>
      <c r="BF336" s="12"/>
      <c r="BG336" s="13"/>
      <c r="BH336" s="13"/>
      <c r="BI336" s="12"/>
      <c r="BJ336" s="13"/>
      <c r="BK336" s="13"/>
      <c r="BL336" s="12"/>
      <c r="BM336" s="13"/>
      <c r="BN336" s="13"/>
      <c r="BO336" s="13"/>
      <c r="BP336" s="13"/>
      <c r="BQ336" s="13"/>
      <c r="BR336" s="13"/>
      <c r="BS336" s="13"/>
      <c r="BT336" s="13"/>
      <c r="BU336" s="13"/>
      <c r="BV336" s="13"/>
      <c r="BW336" s="13"/>
      <c r="BX336" s="12"/>
      <c r="BY336" s="13"/>
      <c r="CA336" s="18"/>
      <c r="CB336" s="18"/>
      <c r="CC336" s="18"/>
      <c r="CD336" s="18"/>
      <c r="CE336" s="18"/>
      <c r="CG336" s="18"/>
      <c r="CH336" s="18"/>
      <c r="CI336" s="18"/>
      <c r="CJ336" s="18"/>
      <c r="CK336" s="18"/>
      <c r="CL336" s="18"/>
      <c r="CN336" s="18"/>
      <c r="CO336" s="18"/>
      <c r="CP336" s="18"/>
      <c r="CR336" s="12"/>
      <c r="CT336" s="18"/>
      <c r="CU336" s="18"/>
      <c r="CV336" s="18"/>
      <c r="CW336" s="18"/>
      <c r="CX336" s="18"/>
      <c r="CY336" s="18"/>
      <c r="CZ336" s="18"/>
      <c r="DA336" s="18"/>
      <c r="DB336" s="18"/>
      <c r="DC336" s="18"/>
      <c r="DD336" s="18"/>
      <c r="DF336" s="18"/>
      <c r="DG336" s="18"/>
      <c r="DH336" s="18"/>
      <c r="DK336" s="12"/>
      <c r="DL336" s="12"/>
      <c r="DN336" s="12"/>
      <c r="DO336" s="12"/>
      <c r="DQ336" s="12"/>
      <c r="DS336" s="12"/>
      <c r="DU336" s="12"/>
      <c r="DV336" s="12"/>
      <c r="DX336" s="12"/>
      <c r="DY336" s="12"/>
      <c r="DZ336" s="12"/>
      <c r="EB336" s="12"/>
      <c r="ED336" s="810"/>
      <c r="EE336" s="810"/>
      <c r="EF336" s="18"/>
      <c r="EG336" s="12"/>
      <c r="ET336" s="19"/>
      <c r="EU336" s="19"/>
      <c r="EV336" s="19"/>
      <c r="EW336" s="18"/>
      <c r="EX336" s="18"/>
      <c r="EY336" s="18"/>
      <c r="EZ336" s="18"/>
      <c r="FA336" s="18"/>
      <c r="FB336" s="18"/>
      <c r="FC336" s="18"/>
      <c r="FD336" s="18"/>
      <c r="FE336" s="18"/>
      <c r="FF336" s="18"/>
      <c r="FG336" s="18"/>
      <c r="FH336" s="18"/>
      <c r="FI336" s="18"/>
      <c r="FJ336" s="18"/>
      <c r="FK336" s="18"/>
      <c r="FL336" s="18"/>
      <c r="FM336" s="18"/>
      <c r="FO336" s="18"/>
      <c r="FQ336" s="18"/>
      <c r="FS336" s="18"/>
      <c r="FU336" s="18"/>
      <c r="FV336" s="18"/>
      <c r="FW336" s="18"/>
      <c r="FX336" s="18"/>
      <c r="FY336" s="18"/>
      <c r="FZ336" s="18"/>
      <c r="GA336" s="18"/>
      <c r="GB336" s="18"/>
      <c r="GE336" s="18"/>
    </row>
    <row r="337" spans="1:187" hidden="1" x14ac:dyDescent="0.3">
      <c r="A337" s="807"/>
      <c r="I337" s="19"/>
      <c r="J337" s="19"/>
      <c r="K337" s="19"/>
      <c r="L337" s="19"/>
      <c r="M337" s="19"/>
      <c r="N337" s="19"/>
      <c r="O337" s="19"/>
      <c r="P337" s="19"/>
      <c r="Q337" s="19"/>
      <c r="R337" s="19"/>
      <c r="S337" s="19"/>
      <c r="T337" s="19"/>
      <c r="U337" s="19"/>
      <c r="V337" s="19"/>
      <c r="W337" s="19"/>
      <c r="X337" s="19"/>
      <c r="Y337" s="19"/>
      <c r="Z337" s="19"/>
      <c r="AA337" s="19"/>
      <c r="AB337" s="19"/>
      <c r="AC337" s="19"/>
      <c r="AD337" s="19"/>
      <c r="AE337" s="823"/>
      <c r="AF337" s="823"/>
      <c r="AG337" s="823"/>
      <c r="AH337" s="823"/>
      <c r="AI337" s="823"/>
      <c r="AJ337" s="823"/>
      <c r="AK337" s="823"/>
      <c r="AL337" s="823"/>
      <c r="AM337" s="823"/>
      <c r="AN337" s="823"/>
      <c r="AO337" s="823"/>
      <c r="AP337" s="823"/>
      <c r="AQ337" s="12"/>
      <c r="AR337" s="13"/>
      <c r="AS337" s="13"/>
      <c r="AT337" s="12"/>
      <c r="AU337" s="13"/>
      <c r="AV337" s="13"/>
      <c r="AW337" s="12"/>
      <c r="AX337" s="13"/>
      <c r="AY337" s="13"/>
      <c r="AZ337" s="12"/>
      <c r="BA337" s="13"/>
      <c r="BB337" s="13"/>
      <c r="BC337" s="12"/>
      <c r="BD337" s="13"/>
      <c r="BE337" s="13"/>
      <c r="BF337" s="12"/>
      <c r="BG337" s="13"/>
      <c r="BH337" s="13"/>
      <c r="BI337" s="12"/>
      <c r="BJ337" s="13"/>
      <c r="BK337" s="13"/>
      <c r="BL337" s="12"/>
      <c r="BM337" s="13"/>
      <c r="BN337" s="13"/>
      <c r="BO337" s="13"/>
      <c r="BP337" s="13"/>
      <c r="BQ337" s="13"/>
      <c r="BR337" s="13"/>
      <c r="BS337" s="13"/>
      <c r="BT337" s="13"/>
      <c r="BU337" s="13"/>
      <c r="BV337" s="13"/>
      <c r="BW337" s="13"/>
      <c r="BX337" s="12"/>
      <c r="BY337" s="13"/>
      <c r="CA337" s="18"/>
      <c r="CB337" s="18"/>
      <c r="CD337" s="18"/>
      <c r="CE337" s="18"/>
      <c r="CG337" s="18"/>
      <c r="CI337" s="18"/>
      <c r="CK337" s="18"/>
      <c r="CL337" s="18"/>
      <c r="CN337" s="18"/>
      <c r="CO337" s="18"/>
      <c r="CP337" s="18"/>
      <c r="CR337" s="12"/>
      <c r="CT337" s="18"/>
      <c r="CU337" s="18"/>
      <c r="CV337" s="18"/>
      <c r="CW337" s="18"/>
      <c r="CX337" s="18"/>
      <c r="CY337" s="18"/>
      <c r="CZ337" s="18"/>
      <c r="DA337" s="18"/>
      <c r="DB337" s="18"/>
      <c r="DC337" s="18"/>
      <c r="DD337" s="18"/>
      <c r="DF337" s="18"/>
      <c r="DH337" s="18"/>
      <c r="DK337" s="12"/>
      <c r="DL337" s="12"/>
      <c r="DN337" s="12"/>
      <c r="DO337" s="12"/>
      <c r="DQ337" s="12"/>
      <c r="DS337" s="12"/>
      <c r="DU337" s="12"/>
      <c r="DV337" s="12"/>
      <c r="DX337" s="12"/>
      <c r="DY337" s="12"/>
      <c r="DZ337" s="12"/>
      <c r="EB337" s="12"/>
      <c r="ED337" s="810"/>
      <c r="EE337" s="810"/>
      <c r="EG337" s="12"/>
      <c r="ER337" s="18"/>
      <c r="ET337" s="19"/>
      <c r="EU337" s="19"/>
      <c r="EV337" s="19"/>
      <c r="EW337" s="18"/>
      <c r="EX337" s="18"/>
      <c r="EY337" s="18"/>
      <c r="EZ337" s="18"/>
      <c r="FA337" s="18"/>
      <c r="FB337" s="18"/>
      <c r="FC337" s="18"/>
      <c r="FD337" s="18"/>
      <c r="FE337" s="18"/>
      <c r="FF337" s="18"/>
      <c r="FG337" s="18"/>
      <c r="FI337" s="18"/>
      <c r="FJ337" s="18"/>
      <c r="FK337" s="18"/>
      <c r="FL337" s="18"/>
      <c r="FM337" s="18"/>
      <c r="FO337" s="18"/>
      <c r="FQ337" s="18"/>
      <c r="FS337" s="18"/>
      <c r="FT337" s="18"/>
      <c r="FU337" s="18"/>
      <c r="FV337" s="18"/>
      <c r="FW337" s="18"/>
      <c r="FX337" s="18"/>
      <c r="FY337" s="18"/>
      <c r="FZ337" s="18"/>
      <c r="GB337" s="18"/>
      <c r="GD337" s="18"/>
      <c r="GE337" s="18"/>
    </row>
    <row r="338" spans="1:187" hidden="1" x14ac:dyDescent="0.3">
      <c r="A338" s="807"/>
      <c r="I338" s="19"/>
      <c r="J338" s="19"/>
      <c r="K338" s="19"/>
      <c r="L338" s="19"/>
      <c r="M338" s="19"/>
      <c r="N338" s="19"/>
      <c r="O338" s="19"/>
      <c r="P338" s="19"/>
      <c r="Q338" s="19"/>
      <c r="R338" s="19"/>
      <c r="S338" s="19"/>
      <c r="T338" s="19"/>
      <c r="U338" s="19"/>
      <c r="V338" s="19"/>
      <c r="W338" s="19"/>
      <c r="X338" s="19"/>
      <c r="Y338" s="19"/>
      <c r="Z338" s="19"/>
      <c r="AA338" s="19"/>
      <c r="AB338" s="19"/>
      <c r="AC338" s="19"/>
      <c r="AD338" s="19"/>
      <c r="AE338" s="823"/>
      <c r="AF338" s="823"/>
      <c r="AG338" s="823"/>
      <c r="AH338" s="823"/>
      <c r="AI338" s="823"/>
      <c r="AJ338" s="823"/>
      <c r="AK338" s="823"/>
      <c r="AL338" s="823"/>
      <c r="AM338" s="823"/>
      <c r="AN338" s="823"/>
      <c r="AO338" s="823"/>
      <c r="AP338" s="823"/>
      <c r="AQ338" s="12"/>
      <c r="AR338" s="13"/>
      <c r="AS338" s="13"/>
      <c r="AT338" s="12"/>
      <c r="AU338" s="13"/>
      <c r="AV338" s="13"/>
      <c r="AW338" s="12"/>
      <c r="AX338" s="13"/>
      <c r="AY338" s="13"/>
      <c r="AZ338" s="12"/>
      <c r="BA338" s="13"/>
      <c r="BB338" s="13"/>
      <c r="BC338" s="12"/>
      <c r="BD338" s="13"/>
      <c r="BE338" s="13"/>
      <c r="BF338" s="12"/>
      <c r="BG338" s="13"/>
      <c r="BH338" s="13"/>
      <c r="BI338" s="12"/>
      <c r="BJ338" s="13"/>
      <c r="BK338" s="13"/>
      <c r="BL338" s="12"/>
      <c r="BM338" s="13"/>
      <c r="BN338" s="13"/>
      <c r="BO338" s="13"/>
      <c r="BP338" s="13"/>
      <c r="BQ338" s="13"/>
      <c r="BR338" s="13"/>
      <c r="BS338" s="13"/>
      <c r="BT338" s="13"/>
      <c r="BU338" s="13"/>
      <c r="BV338" s="13"/>
      <c r="BW338" s="13"/>
      <c r="BX338" s="12"/>
      <c r="BY338" s="13"/>
      <c r="CA338" s="18"/>
      <c r="CB338" s="18"/>
      <c r="CD338" s="18"/>
      <c r="CE338" s="18"/>
      <c r="CG338" s="18"/>
      <c r="CI338" s="18"/>
      <c r="CK338" s="18"/>
      <c r="CL338" s="18"/>
      <c r="CN338" s="18"/>
      <c r="CO338" s="18"/>
      <c r="CP338" s="18"/>
      <c r="CR338" s="12"/>
      <c r="CT338" s="18"/>
      <c r="CU338" s="18"/>
      <c r="CV338" s="18"/>
      <c r="CW338" s="18"/>
      <c r="CX338" s="18"/>
      <c r="CY338" s="18"/>
      <c r="CZ338" s="18"/>
      <c r="DA338" s="18"/>
      <c r="DB338" s="18"/>
      <c r="DC338" s="18"/>
      <c r="DD338" s="18"/>
      <c r="DF338" s="18"/>
      <c r="DH338" s="18"/>
      <c r="DK338" s="12"/>
      <c r="DL338" s="12"/>
      <c r="DN338" s="12"/>
      <c r="DO338" s="12"/>
      <c r="DQ338" s="12"/>
      <c r="DS338" s="12"/>
      <c r="DU338" s="12"/>
      <c r="DV338" s="12"/>
      <c r="DX338" s="12"/>
      <c r="DY338" s="12"/>
      <c r="DZ338" s="12"/>
      <c r="EB338" s="12"/>
      <c r="ED338" s="810"/>
      <c r="EE338" s="810"/>
      <c r="EG338" s="12"/>
      <c r="EK338" s="18"/>
      <c r="ET338" s="19"/>
      <c r="EU338" s="19"/>
      <c r="EV338" s="19"/>
      <c r="EW338" s="18"/>
      <c r="EX338" s="18"/>
      <c r="EY338" s="18"/>
      <c r="EZ338" s="18"/>
      <c r="FA338" s="18"/>
      <c r="FB338" s="18"/>
      <c r="FC338" s="18"/>
      <c r="FD338" s="18"/>
      <c r="FE338" s="18"/>
      <c r="FF338" s="18"/>
      <c r="FG338" s="18"/>
      <c r="FH338" s="18"/>
      <c r="FI338" s="18"/>
      <c r="FJ338" s="18"/>
      <c r="FK338" s="18"/>
      <c r="FL338" s="18"/>
      <c r="FM338" s="18"/>
      <c r="FN338" s="18"/>
      <c r="FO338" s="18"/>
      <c r="FQ338" s="18"/>
      <c r="FS338" s="18"/>
      <c r="FU338" s="18"/>
      <c r="FV338" s="18"/>
      <c r="FW338" s="18"/>
      <c r="FX338" s="18"/>
      <c r="FY338" s="18"/>
      <c r="FZ338" s="18"/>
      <c r="GA338" s="18"/>
      <c r="GB338" s="18"/>
      <c r="GD338" s="18"/>
      <c r="GE338" s="18"/>
    </row>
    <row r="339" spans="1:187" hidden="1" x14ac:dyDescent="0.3">
      <c r="A339" s="807"/>
      <c r="I339" s="19"/>
      <c r="J339" s="19"/>
      <c r="K339" s="19"/>
      <c r="L339" s="19"/>
      <c r="M339" s="19"/>
      <c r="N339" s="19"/>
      <c r="O339" s="19"/>
      <c r="P339" s="19"/>
      <c r="Q339" s="19"/>
      <c r="R339" s="19"/>
      <c r="S339" s="19"/>
      <c r="T339" s="19"/>
      <c r="U339" s="19"/>
      <c r="V339" s="19"/>
      <c r="W339" s="19"/>
      <c r="X339" s="19"/>
      <c r="Y339" s="19"/>
      <c r="Z339" s="19"/>
      <c r="AA339" s="19"/>
      <c r="AB339" s="19"/>
      <c r="AC339" s="19"/>
      <c r="AD339" s="19"/>
      <c r="AE339" s="823"/>
      <c r="AF339" s="823"/>
      <c r="AG339" s="823"/>
      <c r="AH339" s="823"/>
      <c r="AI339" s="823"/>
      <c r="AJ339" s="823"/>
      <c r="AK339" s="823"/>
      <c r="AL339" s="823"/>
      <c r="AM339" s="823"/>
      <c r="AN339" s="823"/>
      <c r="AO339" s="823"/>
      <c r="AP339" s="823"/>
      <c r="AQ339" s="12"/>
      <c r="AR339" s="13"/>
      <c r="AS339" s="13"/>
      <c r="AT339" s="12"/>
      <c r="AU339" s="13"/>
      <c r="AV339" s="13"/>
      <c r="AW339" s="12"/>
      <c r="AX339" s="13"/>
      <c r="AY339" s="13"/>
      <c r="AZ339" s="12"/>
      <c r="BA339" s="13"/>
      <c r="BB339" s="13"/>
      <c r="BC339" s="12"/>
      <c r="BD339" s="13"/>
      <c r="BE339" s="13"/>
      <c r="BF339" s="12"/>
      <c r="BG339" s="13"/>
      <c r="BH339" s="13"/>
      <c r="BI339" s="12"/>
      <c r="BJ339" s="13"/>
      <c r="BK339" s="13"/>
      <c r="BL339" s="12"/>
      <c r="BM339" s="13"/>
      <c r="BN339" s="13"/>
      <c r="BO339" s="13"/>
      <c r="BP339" s="13"/>
      <c r="BQ339" s="13"/>
      <c r="BR339" s="13"/>
      <c r="BS339" s="13"/>
      <c r="BT339" s="13"/>
      <c r="BU339" s="13"/>
      <c r="BV339" s="13"/>
      <c r="BW339" s="13"/>
      <c r="BX339" s="12"/>
      <c r="BY339" s="13"/>
      <c r="CA339" s="18"/>
      <c r="CB339" s="18"/>
      <c r="CD339" s="18"/>
      <c r="CE339" s="18"/>
      <c r="CG339" s="18"/>
      <c r="CI339" s="18"/>
      <c r="CK339" s="18"/>
      <c r="CL339" s="18"/>
      <c r="CN339" s="18"/>
      <c r="CO339" s="18"/>
      <c r="CP339" s="18"/>
      <c r="CR339" s="12"/>
      <c r="CT339" s="18"/>
      <c r="CU339" s="18"/>
      <c r="CV339" s="18"/>
      <c r="CW339" s="18"/>
      <c r="CX339" s="18"/>
      <c r="CY339" s="18"/>
      <c r="CZ339" s="18"/>
      <c r="DA339" s="18"/>
      <c r="DB339" s="18"/>
      <c r="DC339" s="18"/>
      <c r="DD339" s="18"/>
      <c r="DF339" s="18"/>
      <c r="DH339" s="18"/>
      <c r="DK339" s="12"/>
      <c r="DL339" s="12"/>
      <c r="DN339" s="12"/>
      <c r="DO339" s="12"/>
      <c r="DQ339" s="12"/>
      <c r="DS339" s="12"/>
      <c r="DU339" s="12"/>
      <c r="DV339" s="12"/>
      <c r="DX339" s="12"/>
      <c r="DY339" s="12"/>
      <c r="DZ339" s="12"/>
      <c r="EB339" s="12"/>
      <c r="ED339" s="810"/>
      <c r="EE339" s="810"/>
      <c r="EG339" s="12"/>
      <c r="ET339" s="19"/>
      <c r="EU339" s="19"/>
      <c r="EV339" s="19"/>
      <c r="EW339" s="18"/>
      <c r="EX339" s="18"/>
      <c r="EY339" s="18"/>
      <c r="EZ339" s="18"/>
      <c r="FA339" s="18"/>
      <c r="FB339" s="18"/>
      <c r="FC339" s="18"/>
      <c r="FD339" s="18"/>
      <c r="FE339" s="18"/>
      <c r="FF339" s="18"/>
      <c r="FG339" s="18"/>
      <c r="FH339" s="18"/>
      <c r="FI339" s="18"/>
      <c r="FJ339" s="18"/>
      <c r="FK339" s="18"/>
      <c r="FL339" s="18"/>
      <c r="FM339" s="18"/>
      <c r="FO339" s="18"/>
      <c r="FQ339" s="18"/>
      <c r="FS339" s="18"/>
      <c r="FU339" s="18"/>
      <c r="FV339" s="18"/>
      <c r="FW339" s="18"/>
      <c r="FX339" s="18"/>
      <c r="FY339" s="18"/>
      <c r="FZ339" s="18"/>
      <c r="GB339" s="18"/>
      <c r="GD339" s="18"/>
      <c r="GE339" s="18"/>
    </row>
    <row r="340" spans="1:187" hidden="1" x14ac:dyDescent="0.3">
      <c r="A340" s="807"/>
      <c r="I340" s="19"/>
      <c r="J340" s="19"/>
      <c r="K340" s="19"/>
      <c r="L340" s="19"/>
      <c r="M340" s="19"/>
      <c r="N340" s="19"/>
      <c r="O340" s="19"/>
      <c r="P340" s="19"/>
      <c r="Q340" s="19"/>
      <c r="R340" s="19"/>
      <c r="S340" s="19"/>
      <c r="T340" s="19"/>
      <c r="U340" s="19"/>
      <c r="V340" s="19"/>
      <c r="W340" s="19"/>
      <c r="X340" s="19"/>
      <c r="Y340" s="19"/>
      <c r="Z340" s="19"/>
      <c r="AA340" s="19"/>
      <c r="AB340" s="19"/>
      <c r="AC340" s="19"/>
      <c r="AD340" s="19"/>
      <c r="AE340" s="823"/>
      <c r="AF340" s="823"/>
      <c r="AG340" s="823"/>
      <c r="AH340" s="823"/>
      <c r="AI340" s="823"/>
      <c r="AJ340" s="823"/>
      <c r="AK340" s="823"/>
      <c r="AL340" s="823"/>
      <c r="AM340" s="823"/>
      <c r="AN340" s="823"/>
      <c r="AO340" s="823"/>
      <c r="AP340" s="823"/>
      <c r="AQ340" s="12"/>
      <c r="AR340" s="13"/>
      <c r="AS340" s="13"/>
      <c r="AT340" s="12"/>
      <c r="AU340" s="13"/>
      <c r="AV340" s="13"/>
      <c r="AW340" s="12"/>
      <c r="AX340" s="13"/>
      <c r="AY340" s="13"/>
      <c r="AZ340" s="12"/>
      <c r="BA340" s="13"/>
      <c r="BB340" s="13"/>
      <c r="BC340" s="12"/>
      <c r="BD340" s="13"/>
      <c r="BE340" s="13"/>
      <c r="BF340" s="12"/>
      <c r="BG340" s="13"/>
      <c r="BH340" s="13"/>
      <c r="BI340" s="12"/>
      <c r="BJ340" s="13"/>
      <c r="BK340" s="13"/>
      <c r="BL340" s="12"/>
      <c r="BM340" s="13"/>
      <c r="BN340" s="13"/>
      <c r="BO340" s="13"/>
      <c r="BP340" s="13"/>
      <c r="BQ340" s="13"/>
      <c r="BR340" s="13"/>
      <c r="BS340" s="13"/>
      <c r="BT340" s="13"/>
      <c r="BU340" s="13"/>
      <c r="BV340" s="13"/>
      <c r="BW340" s="13"/>
      <c r="BX340" s="12"/>
      <c r="BY340" s="13"/>
      <c r="CA340" s="18"/>
      <c r="CB340" s="18"/>
      <c r="CD340" s="18"/>
      <c r="CE340" s="18"/>
      <c r="CG340" s="18"/>
      <c r="CI340" s="18"/>
      <c r="CK340" s="18"/>
      <c r="CL340" s="18"/>
      <c r="CN340" s="18"/>
      <c r="CO340" s="18"/>
      <c r="CP340" s="18"/>
      <c r="CR340" s="12"/>
      <c r="CT340" s="18"/>
      <c r="CU340" s="18"/>
      <c r="CV340" s="18"/>
      <c r="CW340" s="18"/>
      <c r="CX340" s="18"/>
      <c r="CY340" s="18"/>
      <c r="CZ340" s="18"/>
      <c r="DA340" s="18"/>
      <c r="DB340" s="18"/>
      <c r="DC340" s="18"/>
      <c r="DD340" s="18"/>
      <c r="DF340" s="18"/>
      <c r="DH340" s="18"/>
      <c r="DK340" s="12"/>
      <c r="DL340" s="12"/>
      <c r="DN340" s="12"/>
      <c r="DO340" s="12"/>
      <c r="DQ340" s="12"/>
      <c r="DS340" s="12"/>
      <c r="DU340" s="12"/>
      <c r="DV340" s="12"/>
      <c r="DX340" s="12"/>
      <c r="DY340" s="12"/>
      <c r="DZ340" s="12"/>
      <c r="EB340" s="12"/>
      <c r="ED340" s="810"/>
      <c r="EE340" s="810"/>
      <c r="EG340" s="12"/>
      <c r="ET340" s="19"/>
      <c r="EU340" s="19"/>
      <c r="EV340" s="19"/>
      <c r="EW340" s="18"/>
      <c r="EX340" s="18"/>
      <c r="EY340" s="18"/>
      <c r="EZ340" s="18"/>
      <c r="FA340" s="18"/>
      <c r="FB340" s="18"/>
      <c r="FC340" s="18"/>
      <c r="FD340" s="18"/>
      <c r="FE340" s="18"/>
      <c r="FF340" s="18"/>
      <c r="FG340" s="18"/>
      <c r="FH340" s="18"/>
      <c r="FI340" s="18"/>
      <c r="FJ340" s="18"/>
      <c r="FK340" s="18"/>
      <c r="FL340" s="18"/>
      <c r="FM340" s="18"/>
      <c r="FO340" s="18"/>
      <c r="FP340" s="18"/>
      <c r="FQ340" s="18"/>
      <c r="FS340" s="18"/>
      <c r="FU340" s="18"/>
      <c r="FV340" s="18"/>
      <c r="FW340" s="18"/>
      <c r="FX340" s="18"/>
      <c r="FY340" s="18"/>
      <c r="FZ340" s="18"/>
      <c r="GB340" s="18"/>
      <c r="GD340" s="18"/>
      <c r="GE340" s="18"/>
    </row>
    <row r="341" spans="1:187" hidden="1" x14ac:dyDescent="0.3">
      <c r="A341" s="807"/>
      <c r="I341" s="19"/>
      <c r="J341" s="19"/>
      <c r="K341" s="19"/>
      <c r="L341" s="19"/>
      <c r="M341" s="19"/>
      <c r="N341" s="19"/>
      <c r="O341" s="19"/>
      <c r="P341" s="19"/>
      <c r="Q341" s="19"/>
      <c r="R341" s="19"/>
      <c r="S341" s="19"/>
      <c r="T341" s="19"/>
      <c r="U341" s="19"/>
      <c r="V341" s="19"/>
      <c r="W341" s="19"/>
      <c r="X341" s="19"/>
      <c r="Y341" s="19"/>
      <c r="Z341" s="19"/>
      <c r="AA341" s="19"/>
      <c r="AB341" s="19"/>
      <c r="AC341" s="19"/>
      <c r="AD341" s="19"/>
      <c r="AE341" s="823"/>
      <c r="AF341" s="823"/>
      <c r="AG341" s="823"/>
      <c r="AH341" s="823"/>
      <c r="AI341" s="823"/>
      <c r="AJ341" s="823"/>
      <c r="AK341" s="823"/>
      <c r="AL341" s="823"/>
      <c r="AM341" s="823"/>
      <c r="AN341" s="823"/>
      <c r="AO341" s="823"/>
      <c r="AP341" s="823"/>
      <c r="AQ341" s="12"/>
      <c r="AR341" s="13"/>
      <c r="AS341" s="13"/>
      <c r="AT341" s="12"/>
      <c r="AU341" s="13"/>
      <c r="AV341" s="13"/>
      <c r="AW341" s="12"/>
      <c r="AX341" s="13"/>
      <c r="AY341" s="13"/>
      <c r="AZ341" s="12"/>
      <c r="BA341" s="13"/>
      <c r="BB341" s="13"/>
      <c r="BC341" s="12"/>
      <c r="BD341" s="13"/>
      <c r="BE341" s="13"/>
      <c r="BF341" s="12"/>
      <c r="BG341" s="13"/>
      <c r="BH341" s="13"/>
      <c r="BI341" s="12"/>
      <c r="BJ341" s="13"/>
      <c r="BK341" s="13"/>
      <c r="BL341" s="12"/>
      <c r="BM341" s="13"/>
      <c r="BN341" s="13"/>
      <c r="BO341" s="13"/>
      <c r="BP341" s="13"/>
      <c r="BQ341" s="13"/>
      <c r="BR341" s="13"/>
      <c r="BS341" s="13"/>
      <c r="BT341" s="13"/>
      <c r="BU341" s="13"/>
      <c r="BV341" s="13"/>
      <c r="BW341" s="13"/>
      <c r="BX341" s="12"/>
      <c r="BY341" s="13"/>
      <c r="CA341" s="18"/>
      <c r="CB341" s="18"/>
      <c r="CD341" s="18"/>
      <c r="CE341" s="18"/>
      <c r="CG341" s="18"/>
      <c r="CH341" s="18"/>
      <c r="CI341" s="18"/>
      <c r="CJ341" s="18"/>
      <c r="CK341" s="18"/>
      <c r="CL341" s="18"/>
      <c r="CN341" s="18"/>
      <c r="CO341" s="18"/>
      <c r="CP341" s="18"/>
      <c r="CR341" s="12"/>
      <c r="CS341" s="18"/>
      <c r="CT341" s="18"/>
      <c r="CU341" s="18"/>
      <c r="CV341" s="18"/>
      <c r="CW341" s="18"/>
      <c r="CX341" s="18"/>
      <c r="CY341" s="18"/>
      <c r="CZ341" s="18"/>
      <c r="DA341" s="18"/>
      <c r="DB341" s="18"/>
      <c r="DC341" s="18"/>
      <c r="DD341" s="18"/>
      <c r="DE341" s="18"/>
      <c r="DF341" s="18"/>
      <c r="DG341" s="18"/>
      <c r="DH341" s="18"/>
      <c r="DI341" s="18"/>
      <c r="DK341" s="12"/>
      <c r="DL341" s="12"/>
      <c r="DN341" s="12"/>
      <c r="DO341" s="12"/>
      <c r="DP341" s="18"/>
      <c r="DQ341" s="12"/>
      <c r="DR341" s="18"/>
      <c r="DS341" s="12"/>
      <c r="DU341" s="12"/>
      <c r="DV341" s="12"/>
      <c r="DX341" s="12"/>
      <c r="DY341" s="12"/>
      <c r="DZ341" s="12"/>
      <c r="EA341" s="18"/>
      <c r="EB341" s="12"/>
      <c r="EC341" s="18"/>
      <c r="ED341" s="810"/>
      <c r="EE341" s="810"/>
      <c r="EF341" s="18"/>
      <c r="EG341" s="12"/>
      <c r="EH341" s="18"/>
      <c r="ET341" s="19"/>
      <c r="EU341" s="19"/>
      <c r="EV341" s="19"/>
      <c r="EW341" s="18"/>
      <c r="EX341" s="18"/>
      <c r="EY341" s="18"/>
      <c r="EZ341" s="18"/>
      <c r="FA341" s="18"/>
      <c r="FB341" s="18"/>
      <c r="FC341" s="18"/>
      <c r="FD341" s="18"/>
      <c r="FE341" s="18"/>
      <c r="FF341" s="18"/>
      <c r="FG341" s="18"/>
      <c r="FH341" s="18"/>
      <c r="FI341" s="18"/>
      <c r="FJ341" s="18"/>
      <c r="FK341" s="18"/>
      <c r="FL341" s="18"/>
      <c r="FM341" s="18"/>
      <c r="FN341" s="18"/>
      <c r="FO341" s="18"/>
      <c r="FQ341" s="18"/>
      <c r="FS341" s="18"/>
      <c r="FU341" s="18"/>
      <c r="FV341" s="18"/>
      <c r="FW341" s="18"/>
      <c r="FX341" s="18"/>
      <c r="FY341" s="18"/>
      <c r="FZ341" s="18"/>
      <c r="GA341" s="18"/>
      <c r="GB341" s="18"/>
      <c r="GD341" s="18"/>
      <c r="GE341" s="18"/>
    </row>
    <row r="342" spans="1:187" hidden="1" x14ac:dyDescent="0.3">
      <c r="A342" s="807"/>
      <c r="I342" s="19"/>
      <c r="J342" s="19"/>
      <c r="K342" s="19"/>
      <c r="L342" s="19"/>
      <c r="M342" s="19"/>
      <c r="N342" s="19"/>
      <c r="O342" s="19"/>
      <c r="P342" s="19"/>
      <c r="Q342" s="19"/>
      <c r="R342" s="19"/>
      <c r="S342" s="19"/>
      <c r="T342" s="19"/>
      <c r="U342" s="19"/>
      <c r="V342" s="19"/>
      <c r="W342" s="19"/>
      <c r="X342" s="19"/>
      <c r="Y342" s="19"/>
      <c r="Z342" s="19"/>
      <c r="AA342" s="19"/>
      <c r="AB342" s="19"/>
      <c r="AC342" s="19"/>
      <c r="AD342" s="19"/>
      <c r="AE342" s="823"/>
      <c r="AF342" s="823"/>
      <c r="AG342" s="823"/>
      <c r="AH342" s="823"/>
      <c r="AI342" s="823"/>
      <c r="AJ342" s="823"/>
      <c r="AK342" s="823"/>
      <c r="AL342" s="823"/>
      <c r="AM342" s="823"/>
      <c r="AN342" s="823"/>
      <c r="AO342" s="823"/>
      <c r="AP342" s="823"/>
      <c r="AQ342" s="12"/>
      <c r="AR342" s="13"/>
      <c r="AS342" s="13"/>
      <c r="AT342" s="12"/>
      <c r="AU342" s="13"/>
      <c r="AV342" s="13"/>
      <c r="AW342" s="12"/>
      <c r="AX342" s="13"/>
      <c r="AY342" s="13"/>
      <c r="AZ342" s="12"/>
      <c r="BA342" s="13"/>
      <c r="BB342" s="13"/>
      <c r="BC342" s="12"/>
      <c r="BD342" s="13"/>
      <c r="BE342" s="13"/>
      <c r="BF342" s="12"/>
      <c r="BG342" s="13"/>
      <c r="BH342" s="13"/>
      <c r="BI342" s="12"/>
      <c r="BJ342" s="13"/>
      <c r="BK342" s="13"/>
      <c r="BL342" s="12"/>
      <c r="BM342" s="13"/>
      <c r="BN342" s="13"/>
      <c r="BO342" s="13"/>
      <c r="BP342" s="13"/>
      <c r="BQ342" s="13"/>
      <c r="BR342" s="13"/>
      <c r="BS342" s="13"/>
      <c r="BT342" s="13"/>
      <c r="BU342" s="13"/>
      <c r="BV342" s="13"/>
      <c r="BW342" s="13"/>
      <c r="BX342" s="12"/>
      <c r="BY342" s="13"/>
      <c r="CA342" s="18"/>
      <c r="CB342" s="18"/>
      <c r="CD342" s="18"/>
      <c r="CE342" s="18"/>
      <c r="CG342" s="18"/>
      <c r="CI342" s="18"/>
      <c r="CK342" s="18"/>
      <c r="CL342" s="18"/>
      <c r="CN342" s="18"/>
      <c r="CO342" s="18"/>
      <c r="CP342" s="18"/>
      <c r="CR342" s="12"/>
      <c r="CT342" s="18"/>
      <c r="CU342" s="18"/>
      <c r="CV342" s="18"/>
      <c r="CW342" s="18"/>
      <c r="CX342" s="18"/>
      <c r="CY342" s="18"/>
      <c r="CZ342" s="18"/>
      <c r="DA342" s="18"/>
      <c r="DB342" s="18"/>
      <c r="DC342" s="18"/>
      <c r="DD342" s="18"/>
      <c r="DF342" s="18"/>
      <c r="DH342" s="18"/>
      <c r="DK342" s="12"/>
      <c r="DL342" s="12"/>
      <c r="DN342" s="12"/>
      <c r="DO342" s="12"/>
      <c r="DQ342" s="12"/>
      <c r="DS342" s="12"/>
      <c r="DU342" s="12"/>
      <c r="DV342" s="12"/>
      <c r="DX342" s="12"/>
      <c r="DY342" s="12"/>
      <c r="DZ342" s="12"/>
      <c r="EB342" s="12"/>
      <c r="ED342" s="810"/>
      <c r="EE342" s="810"/>
      <c r="EG342" s="12"/>
      <c r="ER342" s="18"/>
      <c r="ET342" s="19"/>
      <c r="EU342" s="19"/>
      <c r="EV342" s="19"/>
      <c r="EW342" s="18"/>
      <c r="EX342" s="18"/>
      <c r="EY342" s="18"/>
      <c r="EZ342" s="18"/>
      <c r="FA342" s="18"/>
      <c r="FB342" s="18"/>
      <c r="FC342" s="18"/>
      <c r="FD342" s="18"/>
      <c r="FE342" s="18"/>
      <c r="FF342" s="18"/>
      <c r="FG342" s="18"/>
      <c r="FH342" s="18"/>
      <c r="FI342" s="18"/>
      <c r="FJ342" s="18"/>
      <c r="FK342" s="18"/>
      <c r="FL342" s="18"/>
      <c r="FM342" s="18"/>
      <c r="FO342" s="18"/>
      <c r="FQ342" s="18"/>
      <c r="FS342" s="18"/>
      <c r="FT342" s="18"/>
      <c r="FU342" s="18"/>
      <c r="FV342" s="18"/>
      <c r="FW342" s="18"/>
      <c r="FX342" s="18"/>
      <c r="FY342" s="18"/>
      <c r="FZ342" s="18"/>
      <c r="GB342" s="18"/>
      <c r="GD342" s="18"/>
      <c r="GE342" s="18"/>
    </row>
    <row r="343" spans="1:187" hidden="1" x14ac:dyDescent="0.3">
      <c r="A343" s="807"/>
      <c r="I343" s="19"/>
      <c r="J343" s="19"/>
      <c r="K343" s="19"/>
      <c r="L343" s="19"/>
      <c r="M343" s="19"/>
      <c r="N343" s="19"/>
      <c r="O343" s="19"/>
      <c r="P343" s="19"/>
      <c r="Q343" s="19"/>
      <c r="R343" s="19"/>
      <c r="S343" s="19"/>
      <c r="T343" s="19"/>
      <c r="U343" s="19"/>
      <c r="V343" s="19"/>
      <c r="W343" s="19"/>
      <c r="X343" s="19"/>
      <c r="Y343" s="19"/>
      <c r="Z343" s="19"/>
      <c r="AA343" s="19"/>
      <c r="AB343" s="19"/>
      <c r="AC343" s="19"/>
      <c r="AD343" s="19"/>
      <c r="AE343" s="823"/>
      <c r="AF343" s="823"/>
      <c r="AG343" s="823"/>
      <c r="AH343" s="823"/>
      <c r="AI343" s="823"/>
      <c r="AJ343" s="823"/>
      <c r="AK343" s="823"/>
      <c r="AL343" s="823"/>
      <c r="AM343" s="823"/>
      <c r="AN343" s="823"/>
      <c r="AO343" s="823"/>
      <c r="AP343" s="823"/>
      <c r="AQ343" s="12"/>
      <c r="AR343" s="13"/>
      <c r="AS343" s="13"/>
      <c r="AT343" s="12"/>
      <c r="AU343" s="13"/>
      <c r="AV343" s="13"/>
      <c r="AW343" s="12"/>
      <c r="AX343" s="13"/>
      <c r="AY343" s="13"/>
      <c r="AZ343" s="12"/>
      <c r="BA343" s="13"/>
      <c r="BB343" s="13"/>
      <c r="BC343" s="12"/>
      <c r="BD343" s="13"/>
      <c r="BE343" s="13"/>
      <c r="BF343" s="12"/>
      <c r="BG343" s="13"/>
      <c r="BH343" s="13"/>
      <c r="BI343" s="12"/>
      <c r="BJ343" s="13"/>
      <c r="BK343" s="13"/>
      <c r="BL343" s="12"/>
      <c r="BM343" s="13"/>
      <c r="BN343" s="13"/>
      <c r="BO343" s="13"/>
      <c r="BP343" s="13"/>
      <c r="BQ343" s="13"/>
      <c r="BR343" s="13"/>
      <c r="BS343" s="13"/>
      <c r="BT343" s="13"/>
      <c r="BU343" s="13"/>
      <c r="BV343" s="13"/>
      <c r="BW343" s="13"/>
      <c r="BX343" s="12"/>
      <c r="BY343" s="13"/>
      <c r="CA343" s="18"/>
      <c r="CB343" s="18"/>
      <c r="CD343" s="18"/>
      <c r="CE343" s="18"/>
      <c r="CG343" s="18"/>
      <c r="CI343" s="18"/>
      <c r="CK343" s="18"/>
      <c r="CL343" s="18"/>
      <c r="CN343" s="18"/>
      <c r="CO343" s="18"/>
      <c r="CP343" s="18"/>
      <c r="CR343" s="12"/>
      <c r="CT343" s="18"/>
      <c r="CU343" s="18"/>
      <c r="CV343" s="18"/>
      <c r="CW343" s="18"/>
      <c r="CX343" s="18"/>
      <c r="CY343" s="18"/>
      <c r="CZ343" s="18"/>
      <c r="DA343" s="18"/>
      <c r="DB343" s="18"/>
      <c r="DC343" s="18"/>
      <c r="DD343" s="18"/>
      <c r="DF343" s="18"/>
      <c r="DH343" s="18"/>
      <c r="DK343" s="12"/>
      <c r="DL343" s="12"/>
      <c r="DN343" s="12"/>
      <c r="DO343" s="12"/>
      <c r="DQ343" s="12"/>
      <c r="DS343" s="12"/>
      <c r="DU343" s="12"/>
      <c r="DV343" s="12"/>
      <c r="DX343" s="12"/>
      <c r="DY343" s="12"/>
      <c r="DZ343" s="12"/>
      <c r="EB343" s="12"/>
      <c r="ED343" s="810"/>
      <c r="EE343" s="810"/>
      <c r="EG343" s="12"/>
      <c r="ET343" s="19"/>
      <c r="EU343" s="19"/>
      <c r="EV343" s="19"/>
      <c r="EW343" s="18"/>
      <c r="FA343" s="18"/>
      <c r="FB343" s="18"/>
      <c r="FC343" s="18"/>
      <c r="FD343" s="18"/>
      <c r="FE343" s="18"/>
      <c r="FF343" s="18"/>
      <c r="FG343" s="18"/>
      <c r="FJ343" s="18"/>
      <c r="FK343" s="18"/>
      <c r="FL343" s="18"/>
      <c r="FM343" s="18"/>
      <c r="FO343" s="18"/>
      <c r="FQ343" s="18"/>
      <c r="FS343" s="18"/>
      <c r="FU343" s="18"/>
      <c r="FV343" s="18"/>
      <c r="FW343" s="18"/>
      <c r="FX343" s="18"/>
      <c r="FY343" s="18"/>
      <c r="FZ343" s="18"/>
      <c r="GB343" s="18"/>
      <c r="GE343" s="18"/>
    </row>
    <row r="344" spans="1:187" hidden="1" x14ac:dyDescent="0.3">
      <c r="A344" s="807"/>
      <c r="I344" s="19"/>
      <c r="J344" s="19"/>
      <c r="K344" s="19"/>
      <c r="L344" s="19"/>
      <c r="M344" s="19"/>
      <c r="N344" s="19"/>
      <c r="O344" s="19"/>
      <c r="P344" s="19"/>
      <c r="Q344" s="19"/>
      <c r="R344" s="19"/>
      <c r="S344" s="19"/>
      <c r="T344" s="19"/>
      <c r="U344" s="19"/>
      <c r="V344" s="19"/>
      <c r="W344" s="19"/>
      <c r="X344" s="19"/>
      <c r="Y344" s="19"/>
      <c r="Z344" s="19"/>
      <c r="AA344" s="19"/>
      <c r="AB344" s="19"/>
      <c r="AC344" s="19"/>
      <c r="AD344" s="19"/>
      <c r="AE344" s="823"/>
      <c r="AF344" s="823"/>
      <c r="AG344" s="823"/>
      <c r="AH344" s="823"/>
      <c r="AI344" s="823"/>
      <c r="AJ344" s="823"/>
      <c r="AK344" s="823"/>
      <c r="AL344" s="823"/>
      <c r="AM344" s="823"/>
      <c r="AN344" s="823"/>
      <c r="AO344" s="823"/>
      <c r="AP344" s="823"/>
      <c r="AQ344" s="12"/>
      <c r="AR344" s="13"/>
      <c r="AS344" s="13"/>
      <c r="AT344" s="12"/>
      <c r="AU344" s="13"/>
      <c r="AV344" s="13"/>
      <c r="AW344" s="12"/>
      <c r="AX344" s="13"/>
      <c r="AY344" s="13"/>
      <c r="AZ344" s="12"/>
      <c r="BA344" s="13"/>
      <c r="BB344" s="13"/>
      <c r="BC344" s="12"/>
      <c r="BD344" s="13"/>
      <c r="BE344" s="13"/>
      <c r="BF344" s="12"/>
      <c r="BG344" s="13"/>
      <c r="BH344" s="13"/>
      <c r="BI344" s="12"/>
      <c r="BJ344" s="13"/>
      <c r="BK344" s="13"/>
      <c r="BL344" s="12"/>
      <c r="BM344" s="13"/>
      <c r="BN344" s="13"/>
      <c r="BO344" s="13"/>
      <c r="BP344" s="13"/>
      <c r="BQ344" s="13"/>
      <c r="BR344" s="13"/>
      <c r="BS344" s="13"/>
      <c r="BT344" s="13"/>
      <c r="BU344" s="13"/>
      <c r="BV344" s="13"/>
      <c r="BW344" s="13"/>
      <c r="BX344" s="12"/>
      <c r="BY344" s="13"/>
      <c r="CA344" s="18"/>
      <c r="CB344" s="18"/>
      <c r="CD344" s="18"/>
      <c r="CE344" s="18"/>
      <c r="CG344" s="18"/>
      <c r="CI344" s="18"/>
      <c r="CK344" s="18"/>
      <c r="CL344" s="18"/>
      <c r="CN344" s="18"/>
      <c r="CO344" s="18"/>
      <c r="CP344" s="18"/>
      <c r="CR344" s="12"/>
      <c r="CT344" s="18"/>
      <c r="CU344" s="18"/>
      <c r="CV344" s="18"/>
      <c r="CW344" s="18"/>
      <c r="CX344" s="18"/>
      <c r="CY344" s="18"/>
      <c r="CZ344" s="18"/>
      <c r="DA344" s="18"/>
      <c r="DB344" s="18"/>
      <c r="DC344" s="18"/>
      <c r="DD344" s="18"/>
      <c r="DF344" s="18"/>
      <c r="DH344" s="18"/>
      <c r="DK344" s="12"/>
      <c r="DL344" s="12"/>
      <c r="DN344" s="12"/>
      <c r="DO344" s="12"/>
      <c r="DQ344" s="12"/>
      <c r="DS344" s="12"/>
      <c r="DU344" s="12"/>
      <c r="DV344" s="12"/>
      <c r="DX344" s="12"/>
      <c r="DY344" s="12"/>
      <c r="DZ344" s="12"/>
      <c r="EB344" s="12"/>
      <c r="ED344" s="810"/>
      <c r="EE344" s="810"/>
      <c r="EG344" s="12"/>
      <c r="ER344" s="18"/>
      <c r="ET344" s="19"/>
      <c r="EU344" s="19"/>
      <c r="EV344" s="19"/>
      <c r="EW344" s="18"/>
      <c r="EX344" s="18"/>
      <c r="EY344" s="18"/>
      <c r="EZ344" s="18"/>
      <c r="FA344" s="18"/>
      <c r="FB344" s="18"/>
      <c r="FC344" s="18"/>
      <c r="FD344" s="18"/>
      <c r="FE344" s="18"/>
      <c r="FF344" s="18"/>
      <c r="FG344" s="18"/>
      <c r="FH344" s="18"/>
      <c r="FI344" s="18"/>
      <c r="FJ344" s="18"/>
      <c r="FK344" s="18"/>
      <c r="FL344" s="18"/>
      <c r="FM344" s="18"/>
      <c r="FN344" s="18"/>
      <c r="FO344" s="18"/>
      <c r="FQ344" s="18"/>
      <c r="FS344" s="18"/>
      <c r="FT344" s="18"/>
      <c r="FU344" s="18"/>
      <c r="FV344" s="18"/>
      <c r="FW344" s="18"/>
      <c r="FX344" s="18"/>
      <c r="FY344" s="18"/>
      <c r="FZ344" s="18"/>
      <c r="GB344" s="18"/>
      <c r="GD344" s="18"/>
      <c r="GE344" s="18"/>
    </row>
    <row r="345" spans="1:187" hidden="1" x14ac:dyDescent="0.3">
      <c r="A345" s="807"/>
      <c r="B345" s="18"/>
      <c r="C345" s="18"/>
      <c r="D345" s="18"/>
      <c r="I345" s="19"/>
      <c r="J345" s="19"/>
      <c r="K345" s="19"/>
      <c r="L345" s="19"/>
      <c r="M345" s="19"/>
      <c r="N345" s="19"/>
      <c r="O345" s="19"/>
      <c r="P345" s="19"/>
      <c r="Q345" s="19"/>
      <c r="R345" s="19"/>
      <c r="S345" s="19"/>
      <c r="T345" s="19"/>
      <c r="U345" s="19"/>
      <c r="V345" s="19"/>
      <c r="W345" s="19"/>
      <c r="X345" s="19"/>
      <c r="Y345" s="19"/>
      <c r="Z345" s="19"/>
      <c r="AA345" s="19"/>
      <c r="AB345" s="19"/>
      <c r="AC345" s="19"/>
      <c r="AD345" s="19"/>
      <c r="AE345" s="823"/>
      <c r="AF345" s="823"/>
      <c r="AG345" s="823"/>
      <c r="AH345" s="823"/>
      <c r="AI345" s="823"/>
      <c r="AJ345" s="823"/>
      <c r="AK345" s="823"/>
      <c r="AL345" s="823"/>
      <c r="AM345" s="823"/>
      <c r="AN345" s="823"/>
      <c r="AO345" s="823"/>
      <c r="AP345" s="823"/>
      <c r="AQ345" s="12"/>
      <c r="AR345" s="13"/>
      <c r="AS345" s="13"/>
      <c r="AT345" s="12"/>
      <c r="AU345" s="13"/>
      <c r="AV345" s="13"/>
      <c r="AW345" s="12"/>
      <c r="AX345" s="13"/>
      <c r="AY345" s="13"/>
      <c r="AZ345" s="12"/>
      <c r="BA345" s="13"/>
      <c r="BB345" s="13"/>
      <c r="BC345" s="12"/>
      <c r="BD345" s="13"/>
      <c r="BE345" s="13"/>
      <c r="BF345" s="12"/>
      <c r="BG345" s="13"/>
      <c r="BH345" s="13"/>
      <c r="BI345" s="12"/>
      <c r="BJ345" s="13"/>
      <c r="BK345" s="13"/>
      <c r="BL345" s="12"/>
      <c r="BM345" s="13"/>
      <c r="BN345" s="13"/>
      <c r="BO345" s="13"/>
      <c r="BP345" s="13"/>
      <c r="BQ345" s="13"/>
      <c r="BR345" s="13"/>
      <c r="BS345" s="13"/>
      <c r="BT345" s="13"/>
      <c r="BU345" s="13"/>
      <c r="BV345" s="13"/>
      <c r="BW345" s="13"/>
      <c r="BX345" s="12"/>
      <c r="BY345" s="13"/>
      <c r="CA345" s="18"/>
      <c r="CB345" s="18"/>
      <c r="CC345" s="18"/>
      <c r="CD345" s="18"/>
      <c r="CE345" s="18"/>
      <c r="CF345" s="18"/>
      <c r="CG345" s="18"/>
      <c r="CH345" s="18"/>
      <c r="CI345" s="18"/>
      <c r="CJ345" s="18"/>
      <c r="CK345" s="18"/>
      <c r="CL345" s="18"/>
      <c r="CM345" s="18"/>
      <c r="CN345" s="18"/>
      <c r="CO345" s="18"/>
      <c r="CP345" s="18"/>
      <c r="CQ345" s="18"/>
      <c r="CR345" s="12"/>
      <c r="CS345" s="18"/>
      <c r="CT345" s="18"/>
      <c r="CU345" s="18"/>
      <c r="CV345" s="18"/>
      <c r="CW345" s="18"/>
      <c r="CX345" s="18"/>
      <c r="CY345" s="18"/>
      <c r="CZ345" s="18"/>
      <c r="DA345" s="18"/>
      <c r="DB345" s="18"/>
      <c r="DC345" s="18"/>
      <c r="DD345" s="18"/>
      <c r="DE345" s="18"/>
      <c r="DF345" s="18"/>
      <c r="DG345" s="18"/>
      <c r="DH345" s="18"/>
      <c r="DJ345" s="18"/>
      <c r="DK345" s="12"/>
      <c r="DL345" s="12"/>
      <c r="DN345" s="12"/>
      <c r="DO345" s="12"/>
      <c r="DP345" s="18"/>
      <c r="DQ345" s="12"/>
      <c r="DR345" s="18"/>
      <c r="DS345" s="12"/>
      <c r="DT345" s="18"/>
      <c r="DU345" s="12"/>
      <c r="DV345" s="12"/>
      <c r="DW345" s="18"/>
      <c r="DX345" s="12"/>
      <c r="DY345" s="12"/>
      <c r="DZ345" s="12"/>
      <c r="EA345" s="18"/>
      <c r="EB345" s="12"/>
      <c r="EC345" s="18"/>
      <c r="ED345" s="810"/>
      <c r="EE345" s="810"/>
      <c r="EF345" s="18"/>
      <c r="EG345" s="12"/>
      <c r="EJ345" s="18"/>
      <c r="ET345" s="19"/>
      <c r="EU345" s="19"/>
      <c r="EV345" s="19"/>
      <c r="EW345" s="18"/>
      <c r="EX345" s="18"/>
      <c r="EY345" s="18"/>
      <c r="EZ345" s="18"/>
      <c r="FA345" s="18"/>
      <c r="FB345" s="18"/>
      <c r="FC345" s="18"/>
      <c r="FD345" s="18"/>
      <c r="FE345" s="18"/>
      <c r="FF345" s="18"/>
      <c r="FG345" s="18"/>
      <c r="FH345" s="18"/>
      <c r="FI345" s="18"/>
      <c r="FJ345" s="18"/>
      <c r="FK345" s="18"/>
      <c r="FL345" s="18"/>
      <c r="FM345" s="18"/>
      <c r="FO345" s="18"/>
      <c r="FP345" s="18"/>
      <c r="FQ345" s="18"/>
      <c r="FS345" s="18"/>
      <c r="FU345" s="18"/>
      <c r="FV345" s="18"/>
      <c r="FW345" s="18"/>
      <c r="FX345" s="18"/>
      <c r="FY345" s="18"/>
      <c r="FZ345" s="18"/>
      <c r="GB345" s="18"/>
      <c r="GD345" s="18"/>
      <c r="GE345" s="18"/>
    </row>
    <row r="346" spans="1:187" hidden="1" x14ac:dyDescent="0.3">
      <c r="A346" s="807"/>
      <c r="I346" s="19"/>
      <c r="J346" s="19"/>
      <c r="K346" s="19"/>
      <c r="L346" s="19"/>
      <c r="M346" s="19"/>
      <c r="N346" s="19"/>
      <c r="O346" s="19"/>
      <c r="P346" s="19"/>
      <c r="Q346" s="19"/>
      <c r="R346" s="19"/>
      <c r="S346" s="19"/>
      <c r="T346" s="19"/>
      <c r="U346" s="19"/>
      <c r="V346" s="19"/>
      <c r="W346" s="19"/>
      <c r="X346" s="19"/>
      <c r="Y346" s="19"/>
      <c r="Z346" s="19"/>
      <c r="AA346" s="19"/>
      <c r="AB346" s="19"/>
      <c r="AC346" s="19"/>
      <c r="AD346" s="19"/>
      <c r="AE346" s="823"/>
      <c r="AF346" s="823"/>
      <c r="AG346" s="823"/>
      <c r="AH346" s="823"/>
      <c r="AI346" s="823"/>
      <c r="AJ346" s="823"/>
      <c r="AK346" s="823"/>
      <c r="AL346" s="823"/>
      <c r="AM346" s="823"/>
      <c r="AN346" s="823"/>
      <c r="AO346" s="823"/>
      <c r="AP346" s="823"/>
      <c r="AQ346" s="12"/>
      <c r="AR346" s="13"/>
      <c r="AS346" s="13"/>
      <c r="AT346" s="12"/>
      <c r="AU346" s="13"/>
      <c r="AV346" s="13"/>
      <c r="AW346" s="12"/>
      <c r="AX346" s="13"/>
      <c r="AY346" s="13"/>
      <c r="AZ346" s="12"/>
      <c r="BA346" s="13"/>
      <c r="BB346" s="13"/>
      <c r="BC346" s="12"/>
      <c r="BD346" s="13"/>
      <c r="BE346" s="13"/>
      <c r="BF346" s="12"/>
      <c r="BG346" s="13"/>
      <c r="BH346" s="13"/>
      <c r="BI346" s="12"/>
      <c r="BJ346" s="13"/>
      <c r="BK346" s="13"/>
      <c r="BL346" s="12"/>
      <c r="BM346" s="13"/>
      <c r="BN346" s="13"/>
      <c r="BO346" s="13"/>
      <c r="BP346" s="13"/>
      <c r="BQ346" s="13"/>
      <c r="BR346" s="13"/>
      <c r="BS346" s="13"/>
      <c r="BT346" s="13"/>
      <c r="BU346" s="13"/>
      <c r="BV346" s="13"/>
      <c r="BW346" s="13"/>
      <c r="BX346" s="12"/>
      <c r="BY346" s="13"/>
      <c r="CA346" s="18"/>
      <c r="CB346" s="18"/>
      <c r="CD346" s="18"/>
      <c r="CE346" s="18"/>
      <c r="CG346" s="18"/>
      <c r="CI346" s="18"/>
      <c r="CK346" s="18"/>
      <c r="CL346" s="18"/>
      <c r="CN346" s="18"/>
      <c r="CO346" s="18"/>
      <c r="CP346" s="18"/>
      <c r="CR346" s="12"/>
      <c r="CT346" s="18"/>
      <c r="CU346" s="18"/>
      <c r="CV346" s="18"/>
      <c r="CW346" s="18"/>
      <c r="CX346" s="18"/>
      <c r="CY346" s="18"/>
      <c r="CZ346" s="18"/>
      <c r="DA346" s="18"/>
      <c r="DB346" s="18"/>
      <c r="DC346" s="18"/>
      <c r="DD346" s="18"/>
      <c r="DF346" s="18"/>
      <c r="DH346" s="18"/>
      <c r="DK346" s="12"/>
      <c r="DL346" s="12"/>
      <c r="DN346" s="12"/>
      <c r="DO346" s="12"/>
      <c r="DQ346" s="12"/>
      <c r="DS346" s="12"/>
      <c r="DU346" s="12"/>
      <c r="DV346" s="12"/>
      <c r="DX346" s="12"/>
      <c r="DY346" s="12"/>
      <c r="DZ346" s="12"/>
      <c r="EB346" s="12"/>
      <c r="ED346" s="810"/>
      <c r="EE346" s="810"/>
      <c r="EG346" s="12"/>
      <c r="ER346" s="18"/>
      <c r="ET346" s="19"/>
      <c r="EU346" s="19"/>
      <c r="EV346" s="19"/>
      <c r="EW346" s="18"/>
      <c r="EX346" s="18"/>
      <c r="EY346" s="18"/>
      <c r="EZ346" s="18"/>
      <c r="FA346" s="18"/>
      <c r="FB346" s="18"/>
      <c r="FC346" s="18"/>
      <c r="FD346" s="18"/>
      <c r="FE346" s="18"/>
      <c r="FF346" s="18"/>
      <c r="FG346" s="18"/>
      <c r="FH346" s="18"/>
      <c r="FI346" s="18"/>
      <c r="FJ346" s="18"/>
      <c r="FK346" s="18"/>
      <c r="FL346" s="18"/>
      <c r="FM346" s="18"/>
      <c r="FO346" s="18"/>
      <c r="FP346" s="18"/>
      <c r="FQ346" s="18"/>
      <c r="FS346" s="18"/>
      <c r="FT346" s="18"/>
      <c r="FU346" s="18"/>
      <c r="FV346" s="18"/>
      <c r="FW346" s="18"/>
      <c r="FX346" s="18"/>
      <c r="FY346" s="18"/>
      <c r="FZ346" s="18"/>
      <c r="GB346" s="18"/>
      <c r="GD346" s="18"/>
      <c r="GE346" s="18"/>
    </row>
    <row r="347" spans="1:187" hidden="1" x14ac:dyDescent="0.3">
      <c r="A347" s="807"/>
      <c r="I347" s="19"/>
      <c r="J347" s="19"/>
      <c r="K347" s="19"/>
      <c r="L347" s="19"/>
      <c r="M347" s="19"/>
      <c r="N347" s="19"/>
      <c r="O347" s="19"/>
      <c r="P347" s="19"/>
      <c r="Q347" s="19"/>
      <c r="R347" s="19"/>
      <c r="S347" s="19"/>
      <c r="T347" s="19"/>
      <c r="U347" s="19"/>
      <c r="V347" s="19"/>
      <c r="W347" s="19"/>
      <c r="X347" s="19"/>
      <c r="Y347" s="19"/>
      <c r="Z347" s="19"/>
      <c r="AA347" s="19"/>
      <c r="AB347" s="19"/>
      <c r="AC347" s="19"/>
      <c r="AD347" s="19"/>
      <c r="AE347" s="823"/>
      <c r="AF347" s="823"/>
      <c r="AG347" s="823"/>
      <c r="AH347" s="823"/>
      <c r="AI347" s="823"/>
      <c r="AJ347" s="823"/>
      <c r="AK347" s="823"/>
      <c r="AL347" s="823"/>
      <c r="AM347" s="823"/>
      <c r="AN347" s="823"/>
      <c r="AO347" s="823"/>
      <c r="AP347" s="823"/>
      <c r="AQ347" s="12"/>
      <c r="AR347" s="13"/>
      <c r="AS347" s="13"/>
      <c r="AT347" s="12"/>
      <c r="AU347" s="13"/>
      <c r="AV347" s="13"/>
      <c r="AW347" s="12"/>
      <c r="AX347" s="13"/>
      <c r="AY347" s="13"/>
      <c r="AZ347" s="12"/>
      <c r="BA347" s="13"/>
      <c r="BB347" s="13"/>
      <c r="BC347" s="12"/>
      <c r="BD347" s="13"/>
      <c r="BE347" s="13"/>
      <c r="BF347" s="12"/>
      <c r="BG347" s="13"/>
      <c r="BH347" s="13"/>
      <c r="BI347" s="12"/>
      <c r="BJ347" s="13"/>
      <c r="BK347" s="13"/>
      <c r="BL347" s="12"/>
      <c r="BM347" s="13"/>
      <c r="BN347" s="13"/>
      <c r="BO347" s="13"/>
      <c r="BP347" s="13"/>
      <c r="BQ347" s="13"/>
      <c r="BR347" s="13"/>
      <c r="BS347" s="13"/>
      <c r="BT347" s="13"/>
      <c r="BU347" s="13"/>
      <c r="BV347" s="13"/>
      <c r="BW347" s="13"/>
      <c r="BX347" s="12"/>
      <c r="BY347" s="13"/>
      <c r="CA347" s="18"/>
      <c r="CB347" s="18"/>
      <c r="CD347" s="18"/>
      <c r="CE347" s="18"/>
      <c r="CG347" s="18"/>
      <c r="CI347" s="18"/>
      <c r="CK347" s="18"/>
      <c r="CL347" s="18"/>
      <c r="CN347" s="18"/>
      <c r="CO347" s="18"/>
      <c r="CP347" s="18"/>
      <c r="CR347" s="12"/>
      <c r="CT347" s="18"/>
      <c r="CU347" s="18"/>
      <c r="CV347" s="18"/>
      <c r="CW347" s="18"/>
      <c r="CX347" s="18"/>
      <c r="CY347" s="18"/>
      <c r="CZ347" s="18"/>
      <c r="DA347" s="18"/>
      <c r="DB347" s="18"/>
      <c r="DC347" s="18"/>
      <c r="DD347" s="18"/>
      <c r="DF347" s="18"/>
      <c r="DH347" s="18"/>
      <c r="DK347" s="12"/>
      <c r="DL347" s="12"/>
      <c r="DN347" s="12"/>
      <c r="DO347" s="12"/>
      <c r="DQ347" s="12"/>
      <c r="DS347" s="12"/>
      <c r="DU347" s="12"/>
      <c r="DV347" s="12"/>
      <c r="DX347" s="12"/>
      <c r="DY347" s="12"/>
      <c r="DZ347" s="12"/>
      <c r="EB347" s="12"/>
      <c r="ED347" s="810"/>
      <c r="EE347" s="810"/>
      <c r="EG347" s="12"/>
      <c r="ET347" s="19"/>
      <c r="EU347" s="19"/>
      <c r="EV347" s="19"/>
      <c r="EW347" s="18"/>
      <c r="FA347" s="18"/>
      <c r="FB347" s="18"/>
      <c r="FC347" s="18"/>
      <c r="FD347" s="18"/>
      <c r="FE347" s="18"/>
      <c r="FF347" s="18"/>
      <c r="FG347" s="18"/>
      <c r="FJ347" s="18"/>
      <c r="FK347" s="18"/>
      <c r="FL347" s="18"/>
      <c r="FM347" s="18"/>
      <c r="FO347" s="18"/>
      <c r="FQ347" s="18"/>
      <c r="FS347" s="18"/>
      <c r="FU347" s="18"/>
      <c r="FV347" s="18"/>
      <c r="FW347" s="18"/>
      <c r="FX347" s="18"/>
      <c r="FY347" s="18"/>
      <c r="FZ347" s="18"/>
      <c r="GB347" s="18"/>
      <c r="GD347" s="18"/>
      <c r="GE347" s="18"/>
    </row>
    <row r="348" spans="1:187" hidden="1" x14ac:dyDescent="0.3">
      <c r="A348" s="807"/>
      <c r="I348" s="19"/>
      <c r="J348" s="19"/>
      <c r="K348" s="19"/>
      <c r="L348" s="19"/>
      <c r="M348" s="19"/>
      <c r="N348" s="19"/>
      <c r="O348" s="19"/>
      <c r="P348" s="19"/>
      <c r="Q348" s="19"/>
      <c r="R348" s="19"/>
      <c r="S348" s="19"/>
      <c r="T348" s="19"/>
      <c r="U348" s="19"/>
      <c r="V348" s="19"/>
      <c r="W348" s="19"/>
      <c r="X348" s="19"/>
      <c r="Y348" s="19"/>
      <c r="Z348" s="19"/>
      <c r="AA348" s="19"/>
      <c r="AB348" s="19"/>
      <c r="AC348" s="19"/>
      <c r="AD348" s="19"/>
      <c r="AE348" s="823"/>
      <c r="AF348" s="823"/>
      <c r="AG348" s="823"/>
      <c r="AH348" s="823"/>
      <c r="AI348" s="823"/>
      <c r="AJ348" s="823"/>
      <c r="AK348" s="823"/>
      <c r="AL348" s="823"/>
      <c r="AM348" s="823"/>
      <c r="AN348" s="823"/>
      <c r="AO348" s="823"/>
      <c r="AP348" s="823"/>
      <c r="AQ348" s="12"/>
      <c r="AR348" s="13"/>
      <c r="AS348" s="13"/>
      <c r="AT348" s="12"/>
      <c r="AU348" s="13"/>
      <c r="AV348" s="13"/>
      <c r="AW348" s="12"/>
      <c r="AX348" s="13"/>
      <c r="AY348" s="13"/>
      <c r="AZ348" s="12"/>
      <c r="BA348" s="13"/>
      <c r="BB348" s="13"/>
      <c r="BC348" s="12"/>
      <c r="BD348" s="13"/>
      <c r="BE348" s="13"/>
      <c r="BF348" s="12"/>
      <c r="BG348" s="13"/>
      <c r="BH348" s="13"/>
      <c r="BI348" s="12"/>
      <c r="BJ348" s="13"/>
      <c r="BK348" s="13"/>
      <c r="BL348" s="12"/>
      <c r="BM348" s="13"/>
      <c r="BN348" s="13"/>
      <c r="BO348" s="13"/>
      <c r="BP348" s="13"/>
      <c r="BQ348" s="13"/>
      <c r="BR348" s="13"/>
      <c r="BS348" s="13"/>
      <c r="BT348" s="13"/>
      <c r="BU348" s="13"/>
      <c r="BV348" s="13"/>
      <c r="BW348" s="13"/>
      <c r="BX348" s="12"/>
      <c r="BY348" s="13"/>
      <c r="CA348" s="18"/>
      <c r="CB348" s="18"/>
      <c r="CD348" s="18"/>
      <c r="CE348" s="18"/>
      <c r="CG348" s="18"/>
      <c r="CI348" s="18"/>
      <c r="CK348" s="18"/>
      <c r="CL348" s="18"/>
      <c r="CN348" s="18"/>
      <c r="CO348" s="18"/>
      <c r="CP348" s="18"/>
      <c r="CR348" s="12"/>
      <c r="CT348" s="18"/>
      <c r="CU348" s="18"/>
      <c r="CV348" s="18"/>
      <c r="CW348" s="18"/>
      <c r="CX348" s="18"/>
      <c r="CY348" s="18"/>
      <c r="CZ348" s="18"/>
      <c r="DA348" s="18"/>
      <c r="DB348" s="18"/>
      <c r="DC348" s="18"/>
      <c r="DD348" s="18"/>
      <c r="DF348" s="18"/>
      <c r="DH348" s="18"/>
      <c r="DK348" s="12"/>
      <c r="DL348" s="12"/>
      <c r="DN348" s="12"/>
      <c r="DO348" s="12"/>
      <c r="DQ348" s="12"/>
      <c r="DS348" s="12"/>
      <c r="DU348" s="12"/>
      <c r="DV348" s="12"/>
      <c r="DX348" s="12"/>
      <c r="DY348" s="12"/>
      <c r="DZ348" s="12"/>
      <c r="EB348" s="12"/>
      <c r="ED348" s="810"/>
      <c r="EE348" s="810"/>
      <c r="EG348" s="12"/>
      <c r="ET348" s="19"/>
      <c r="EU348" s="19"/>
      <c r="EV348" s="19"/>
      <c r="EW348" s="18"/>
      <c r="FA348" s="18"/>
      <c r="FB348" s="18"/>
      <c r="FC348" s="18"/>
      <c r="FD348" s="18"/>
      <c r="FE348" s="18"/>
      <c r="FF348" s="18"/>
      <c r="FG348" s="18"/>
      <c r="FJ348" s="18"/>
      <c r="FK348" s="18"/>
      <c r="FL348" s="18"/>
      <c r="FM348" s="18"/>
      <c r="FO348" s="18"/>
      <c r="FQ348" s="18"/>
      <c r="FS348" s="18"/>
      <c r="FU348" s="18"/>
      <c r="FV348" s="18"/>
      <c r="FW348" s="18"/>
      <c r="FX348" s="18"/>
      <c r="FY348" s="18"/>
      <c r="FZ348" s="18"/>
      <c r="GB348" s="18"/>
      <c r="GD348" s="18"/>
      <c r="GE348" s="18"/>
    </row>
    <row r="349" spans="1:187" hidden="1" x14ac:dyDescent="0.3">
      <c r="A349" s="807"/>
      <c r="I349" s="19"/>
      <c r="J349" s="19"/>
      <c r="K349" s="19"/>
      <c r="L349" s="19"/>
      <c r="M349" s="19"/>
      <c r="N349" s="19"/>
      <c r="O349" s="19"/>
      <c r="P349" s="19"/>
      <c r="Q349" s="19"/>
      <c r="R349" s="19"/>
      <c r="S349" s="19"/>
      <c r="T349" s="19"/>
      <c r="U349" s="19"/>
      <c r="V349" s="19"/>
      <c r="W349" s="19"/>
      <c r="X349" s="19"/>
      <c r="Y349" s="19"/>
      <c r="Z349" s="19"/>
      <c r="AA349" s="19"/>
      <c r="AB349" s="19"/>
      <c r="AC349" s="19"/>
      <c r="AD349" s="19"/>
      <c r="AE349" s="823"/>
      <c r="AF349" s="823"/>
      <c r="AG349" s="823"/>
      <c r="AH349" s="823"/>
      <c r="AI349" s="823"/>
      <c r="AJ349" s="823"/>
      <c r="AK349" s="823"/>
      <c r="AL349" s="823"/>
      <c r="AM349" s="823"/>
      <c r="AN349" s="823"/>
      <c r="AO349" s="823"/>
      <c r="AP349" s="823"/>
      <c r="AQ349" s="12"/>
      <c r="AR349" s="13"/>
      <c r="AS349" s="13"/>
      <c r="AT349" s="12"/>
      <c r="AU349" s="13"/>
      <c r="AV349" s="13"/>
      <c r="AW349" s="12"/>
      <c r="AX349" s="13"/>
      <c r="AY349" s="13"/>
      <c r="AZ349" s="12"/>
      <c r="BA349" s="13"/>
      <c r="BB349" s="13"/>
      <c r="BC349" s="12"/>
      <c r="BD349" s="13"/>
      <c r="BE349" s="13"/>
      <c r="BF349" s="12"/>
      <c r="BG349" s="13"/>
      <c r="BH349" s="13"/>
      <c r="BI349" s="12"/>
      <c r="BJ349" s="13"/>
      <c r="BK349" s="13"/>
      <c r="BL349" s="12"/>
      <c r="BM349" s="13"/>
      <c r="BN349" s="13"/>
      <c r="BO349" s="13"/>
      <c r="BP349" s="13"/>
      <c r="BQ349" s="13"/>
      <c r="BR349" s="13"/>
      <c r="BS349" s="13"/>
      <c r="BT349" s="13"/>
      <c r="BU349" s="13"/>
      <c r="BV349" s="13"/>
      <c r="BW349" s="13"/>
      <c r="BX349" s="12"/>
      <c r="BY349" s="13"/>
      <c r="CA349" s="18"/>
      <c r="CB349" s="18"/>
      <c r="CC349" s="18"/>
      <c r="CD349" s="18"/>
      <c r="CE349" s="18"/>
      <c r="CF349" s="18"/>
      <c r="CG349" s="18"/>
      <c r="CH349" s="18"/>
      <c r="CI349" s="18"/>
      <c r="CJ349" s="18"/>
      <c r="CK349" s="18"/>
      <c r="CL349" s="18"/>
      <c r="CM349" s="18"/>
      <c r="CN349" s="18"/>
      <c r="CO349" s="18"/>
      <c r="CP349" s="18"/>
      <c r="CQ349" s="18"/>
      <c r="CR349" s="12"/>
      <c r="CS349" s="18"/>
      <c r="CT349" s="18"/>
      <c r="CU349" s="18"/>
      <c r="CV349" s="18"/>
      <c r="CW349" s="18"/>
      <c r="CX349" s="18"/>
      <c r="CY349" s="18"/>
      <c r="CZ349" s="18"/>
      <c r="DA349" s="18"/>
      <c r="DB349" s="18"/>
      <c r="DC349" s="18"/>
      <c r="DD349" s="18"/>
      <c r="DE349" s="18"/>
      <c r="DF349" s="18"/>
      <c r="DG349" s="18"/>
      <c r="DH349" s="18"/>
      <c r="DJ349" s="18"/>
      <c r="DK349" s="12"/>
      <c r="DL349" s="12"/>
      <c r="DM349" s="18"/>
      <c r="DN349" s="12"/>
      <c r="DO349" s="12"/>
      <c r="DP349" s="18"/>
      <c r="DQ349" s="12"/>
      <c r="DR349" s="18"/>
      <c r="DS349" s="12"/>
      <c r="DT349" s="18"/>
      <c r="DU349" s="12"/>
      <c r="DV349" s="12"/>
      <c r="DW349" s="18"/>
      <c r="DX349" s="12"/>
      <c r="DY349" s="12"/>
      <c r="DZ349" s="12"/>
      <c r="EA349" s="18"/>
      <c r="EB349" s="12"/>
      <c r="EC349" s="18"/>
      <c r="ED349" s="810"/>
      <c r="EE349" s="810"/>
      <c r="EF349" s="18"/>
      <c r="EG349" s="12"/>
      <c r="EI349" s="18"/>
      <c r="EJ349" s="18"/>
      <c r="EK349" s="18"/>
      <c r="EL349" s="18"/>
      <c r="EM349" s="18"/>
      <c r="EN349" s="18"/>
      <c r="EO349" s="18"/>
      <c r="EP349" s="18"/>
      <c r="EQ349" s="18"/>
      <c r="ET349" s="19"/>
      <c r="EU349" s="19"/>
      <c r="EV349" s="19"/>
      <c r="EW349" s="18"/>
      <c r="EX349" s="18"/>
      <c r="EY349" s="18"/>
      <c r="EZ349" s="18"/>
      <c r="FA349" s="18"/>
      <c r="FB349" s="18"/>
      <c r="FC349" s="18"/>
      <c r="FD349" s="18"/>
      <c r="FE349" s="18"/>
      <c r="FF349" s="18"/>
      <c r="FG349" s="18"/>
      <c r="FH349" s="18"/>
      <c r="FI349" s="18"/>
      <c r="FJ349" s="18"/>
      <c r="FK349" s="18"/>
      <c r="FL349" s="18"/>
      <c r="FM349" s="18"/>
      <c r="FN349" s="18"/>
      <c r="FO349" s="18"/>
      <c r="FQ349" s="18"/>
      <c r="FS349" s="18"/>
      <c r="FU349" s="18"/>
      <c r="FV349" s="18"/>
      <c r="FW349" s="18"/>
      <c r="FX349" s="18"/>
      <c r="FY349" s="18"/>
      <c r="FZ349" s="18"/>
      <c r="GA349" s="18"/>
      <c r="GB349" s="18"/>
      <c r="GC349" s="18"/>
      <c r="GD349" s="18"/>
      <c r="GE349" s="18"/>
    </row>
    <row r="350" spans="1:187" hidden="1" x14ac:dyDescent="0.3">
      <c r="A350" s="807"/>
      <c r="I350" s="19"/>
      <c r="J350" s="19"/>
      <c r="K350" s="19"/>
      <c r="L350" s="19"/>
      <c r="M350" s="19"/>
      <c r="N350" s="19"/>
      <c r="O350" s="19"/>
      <c r="P350" s="19"/>
      <c r="Q350" s="19"/>
      <c r="R350" s="19"/>
      <c r="S350" s="19"/>
      <c r="T350" s="19"/>
      <c r="U350" s="19"/>
      <c r="V350" s="19"/>
      <c r="W350" s="19"/>
      <c r="X350" s="19"/>
      <c r="Y350" s="19"/>
      <c r="Z350" s="19"/>
      <c r="AA350" s="19"/>
      <c r="AB350" s="19"/>
      <c r="AC350" s="19"/>
      <c r="AD350" s="19"/>
      <c r="AE350" s="823"/>
      <c r="AF350" s="823"/>
      <c r="AG350" s="823"/>
      <c r="AH350" s="823"/>
      <c r="AI350" s="823"/>
      <c r="AJ350" s="823"/>
      <c r="AK350" s="823"/>
      <c r="AL350" s="823"/>
      <c r="AM350" s="823"/>
      <c r="AN350" s="823"/>
      <c r="AO350" s="823"/>
      <c r="AP350" s="823"/>
      <c r="AQ350" s="12"/>
      <c r="AR350" s="13"/>
      <c r="AS350" s="13"/>
      <c r="AT350" s="12"/>
      <c r="AU350" s="13"/>
      <c r="AV350" s="13"/>
      <c r="AW350" s="12"/>
      <c r="AX350" s="13"/>
      <c r="AY350" s="13"/>
      <c r="AZ350" s="12"/>
      <c r="BA350" s="13"/>
      <c r="BB350" s="13"/>
      <c r="BC350" s="12"/>
      <c r="BD350" s="13"/>
      <c r="BE350" s="13"/>
      <c r="BF350" s="12"/>
      <c r="BG350" s="13"/>
      <c r="BH350" s="13"/>
      <c r="BI350" s="12"/>
      <c r="BJ350" s="13"/>
      <c r="BK350" s="13"/>
      <c r="BL350" s="12"/>
      <c r="BM350" s="13"/>
      <c r="BN350" s="13"/>
      <c r="BO350" s="13"/>
      <c r="BP350" s="13"/>
      <c r="BQ350" s="13"/>
      <c r="BR350" s="13"/>
      <c r="BS350" s="13"/>
      <c r="BT350" s="13"/>
      <c r="BU350" s="13"/>
      <c r="BV350" s="13"/>
      <c r="BW350" s="13"/>
      <c r="BX350" s="12"/>
      <c r="BY350" s="13"/>
      <c r="CA350" s="18"/>
      <c r="CB350" s="18"/>
      <c r="CD350" s="18"/>
      <c r="CE350" s="18"/>
      <c r="CG350" s="18"/>
      <c r="CI350" s="18"/>
      <c r="CK350" s="18"/>
      <c r="CL350" s="18"/>
      <c r="CN350" s="18"/>
      <c r="CO350" s="18"/>
      <c r="CP350" s="18"/>
      <c r="CR350" s="12"/>
      <c r="CT350" s="18"/>
      <c r="CU350" s="18"/>
      <c r="CV350" s="18"/>
      <c r="CW350" s="18"/>
      <c r="CX350" s="18"/>
      <c r="CY350" s="18"/>
      <c r="CZ350" s="18"/>
      <c r="DA350" s="18"/>
      <c r="DB350" s="18"/>
      <c r="DC350" s="18"/>
      <c r="DD350" s="18"/>
      <c r="DF350" s="18"/>
      <c r="DH350" s="18"/>
      <c r="DK350" s="12"/>
      <c r="DL350" s="12"/>
      <c r="DN350" s="12"/>
      <c r="DO350" s="12"/>
      <c r="DQ350" s="12"/>
      <c r="DS350" s="12"/>
      <c r="DU350" s="12"/>
      <c r="DV350" s="12"/>
      <c r="DX350" s="12"/>
      <c r="DY350" s="12"/>
      <c r="DZ350" s="12"/>
      <c r="EB350" s="12"/>
      <c r="ED350" s="810"/>
      <c r="EE350" s="810"/>
      <c r="EG350" s="12"/>
      <c r="ER350" s="18"/>
      <c r="ET350" s="19"/>
      <c r="EU350" s="19"/>
      <c r="EV350" s="19"/>
      <c r="EW350" s="18"/>
      <c r="EX350" s="18"/>
      <c r="EY350" s="18"/>
      <c r="EZ350" s="18"/>
      <c r="FA350" s="18"/>
      <c r="FB350" s="18"/>
      <c r="FC350" s="18"/>
      <c r="FD350" s="18"/>
      <c r="FE350" s="18"/>
      <c r="FF350" s="18"/>
      <c r="FG350" s="18"/>
      <c r="FH350" s="18"/>
      <c r="FI350" s="18"/>
      <c r="FJ350" s="18"/>
      <c r="FK350" s="18"/>
      <c r="FL350" s="18"/>
      <c r="FM350" s="18"/>
      <c r="FO350" s="18"/>
      <c r="FQ350" s="18"/>
      <c r="FS350" s="18"/>
      <c r="FT350" s="18"/>
      <c r="FU350" s="18"/>
      <c r="FV350" s="18"/>
      <c r="FW350" s="18"/>
      <c r="FX350" s="18"/>
      <c r="FY350" s="18"/>
      <c r="FZ350" s="18"/>
      <c r="GB350" s="18"/>
      <c r="GD350" s="18"/>
      <c r="GE350" s="18"/>
    </row>
    <row r="351" spans="1:187" hidden="1" x14ac:dyDescent="0.3">
      <c r="A351" s="807"/>
      <c r="I351" s="19"/>
      <c r="J351" s="19"/>
      <c r="K351" s="19"/>
      <c r="L351" s="19"/>
      <c r="M351" s="19"/>
      <c r="N351" s="19"/>
      <c r="O351" s="19"/>
      <c r="P351" s="19"/>
      <c r="Q351" s="19"/>
      <c r="R351" s="19"/>
      <c r="S351" s="19"/>
      <c r="T351" s="19"/>
      <c r="U351" s="19"/>
      <c r="V351" s="19"/>
      <c r="W351" s="19"/>
      <c r="X351" s="19"/>
      <c r="Y351" s="19"/>
      <c r="Z351" s="19"/>
      <c r="AA351" s="19"/>
      <c r="AB351" s="19"/>
      <c r="AC351" s="19"/>
      <c r="AD351" s="19"/>
      <c r="AE351" s="823"/>
      <c r="AF351" s="823"/>
      <c r="AG351" s="823"/>
      <c r="AH351" s="823"/>
      <c r="AI351" s="823"/>
      <c r="AJ351" s="823"/>
      <c r="AK351" s="823"/>
      <c r="AL351" s="823"/>
      <c r="AM351" s="823"/>
      <c r="AN351" s="823"/>
      <c r="AO351" s="823"/>
      <c r="AP351" s="823"/>
      <c r="AQ351" s="12"/>
      <c r="AR351" s="13"/>
      <c r="AS351" s="13"/>
      <c r="AT351" s="12"/>
      <c r="AU351" s="13"/>
      <c r="AV351" s="13"/>
      <c r="AW351" s="12"/>
      <c r="AX351" s="13"/>
      <c r="AY351" s="13"/>
      <c r="AZ351" s="12"/>
      <c r="BA351" s="13"/>
      <c r="BB351" s="13"/>
      <c r="BC351" s="12"/>
      <c r="BD351" s="13"/>
      <c r="BE351" s="13"/>
      <c r="BF351" s="12"/>
      <c r="BG351" s="13"/>
      <c r="BH351" s="13"/>
      <c r="BI351" s="12"/>
      <c r="BJ351" s="13"/>
      <c r="BK351" s="13"/>
      <c r="BL351" s="12"/>
      <c r="BM351" s="13"/>
      <c r="BN351" s="13"/>
      <c r="BO351" s="13"/>
      <c r="BP351" s="13"/>
      <c r="BQ351" s="13"/>
      <c r="BR351" s="13"/>
      <c r="BS351" s="13"/>
      <c r="BT351" s="13"/>
      <c r="BU351" s="13"/>
      <c r="BV351" s="13"/>
      <c r="BW351" s="13"/>
      <c r="BX351" s="12"/>
      <c r="BY351" s="13"/>
      <c r="CA351" s="18"/>
      <c r="CB351" s="18"/>
      <c r="CD351" s="18"/>
      <c r="CE351" s="18"/>
      <c r="CG351" s="18"/>
      <c r="CI351" s="18"/>
      <c r="CK351" s="18"/>
      <c r="CL351" s="18"/>
      <c r="CN351" s="18"/>
      <c r="CO351" s="18"/>
      <c r="CP351" s="18"/>
      <c r="CR351" s="12"/>
      <c r="CT351" s="18"/>
      <c r="CU351" s="18"/>
      <c r="CV351" s="18"/>
      <c r="CW351" s="18"/>
      <c r="CX351" s="18"/>
      <c r="CY351" s="18"/>
      <c r="CZ351" s="18"/>
      <c r="DA351" s="18"/>
      <c r="DB351" s="18"/>
      <c r="DC351" s="18"/>
      <c r="DD351" s="18"/>
      <c r="DF351" s="18"/>
      <c r="DH351" s="18"/>
      <c r="DK351" s="12"/>
      <c r="DL351" s="12"/>
      <c r="DN351" s="12"/>
      <c r="DO351" s="12"/>
      <c r="DQ351" s="12"/>
      <c r="DS351" s="12"/>
      <c r="DU351" s="12"/>
      <c r="DV351" s="12"/>
      <c r="DX351" s="12"/>
      <c r="DY351" s="12"/>
      <c r="DZ351" s="12"/>
      <c r="EB351" s="12"/>
      <c r="ED351" s="810"/>
      <c r="EE351" s="810"/>
      <c r="EG351" s="12"/>
      <c r="ER351" s="18"/>
      <c r="ET351" s="19"/>
      <c r="EU351" s="19"/>
      <c r="EV351" s="19"/>
      <c r="EW351" s="18"/>
      <c r="EX351" s="18"/>
      <c r="EY351" s="18"/>
      <c r="EZ351" s="18"/>
      <c r="FA351" s="18"/>
      <c r="FB351" s="18"/>
      <c r="FC351" s="18"/>
      <c r="FD351" s="18"/>
      <c r="FE351" s="18"/>
      <c r="FF351" s="18"/>
      <c r="FG351" s="18"/>
      <c r="FH351" s="18"/>
      <c r="FI351" s="18"/>
      <c r="FJ351" s="18"/>
      <c r="FK351" s="18"/>
      <c r="FL351" s="18"/>
      <c r="FM351" s="18"/>
      <c r="FO351" s="18"/>
      <c r="FQ351" s="18"/>
      <c r="FS351" s="18"/>
      <c r="FT351" s="18"/>
      <c r="FU351" s="18"/>
      <c r="FV351" s="18"/>
      <c r="FW351" s="18"/>
      <c r="FX351" s="18"/>
      <c r="FY351" s="18"/>
      <c r="FZ351" s="18"/>
      <c r="GB351" s="18"/>
      <c r="GD351" s="18"/>
      <c r="GE351" s="18"/>
    </row>
    <row r="352" spans="1:187" hidden="1" x14ac:dyDescent="0.3">
      <c r="A352" s="807"/>
      <c r="I352" s="19"/>
      <c r="J352" s="19"/>
      <c r="K352" s="19"/>
      <c r="L352" s="19"/>
      <c r="M352" s="19"/>
      <c r="N352" s="19"/>
      <c r="O352" s="19"/>
      <c r="P352" s="19"/>
      <c r="Q352" s="19"/>
      <c r="R352" s="19"/>
      <c r="S352" s="19"/>
      <c r="T352" s="19"/>
      <c r="U352" s="19"/>
      <c r="V352" s="19"/>
      <c r="W352" s="19"/>
      <c r="X352" s="19"/>
      <c r="Y352" s="19"/>
      <c r="Z352" s="19"/>
      <c r="AA352" s="19"/>
      <c r="AB352" s="19"/>
      <c r="AC352" s="19"/>
      <c r="AD352" s="19"/>
      <c r="AE352" s="823"/>
      <c r="AF352" s="823"/>
      <c r="AG352" s="823"/>
      <c r="AH352" s="823"/>
      <c r="AI352" s="823"/>
      <c r="AJ352" s="823"/>
      <c r="AK352" s="823"/>
      <c r="AL352" s="823"/>
      <c r="AM352" s="823"/>
      <c r="AN352" s="823"/>
      <c r="AO352" s="823"/>
      <c r="AP352" s="823"/>
      <c r="AQ352" s="12"/>
      <c r="AR352" s="13"/>
      <c r="AS352" s="13"/>
      <c r="AT352" s="12"/>
      <c r="AU352" s="13"/>
      <c r="AV352" s="13"/>
      <c r="AW352" s="12"/>
      <c r="AX352" s="13"/>
      <c r="AY352" s="13"/>
      <c r="AZ352" s="12"/>
      <c r="BA352" s="13"/>
      <c r="BB352" s="13"/>
      <c r="BC352" s="12"/>
      <c r="BD352" s="13"/>
      <c r="BE352" s="13"/>
      <c r="BF352" s="12"/>
      <c r="BG352" s="13"/>
      <c r="BH352" s="13"/>
      <c r="BI352" s="12"/>
      <c r="BJ352" s="13"/>
      <c r="BK352" s="13"/>
      <c r="BL352" s="12"/>
      <c r="BM352" s="13"/>
      <c r="BN352" s="13"/>
      <c r="BO352" s="13"/>
      <c r="BP352" s="13"/>
      <c r="BQ352" s="13"/>
      <c r="BR352" s="13"/>
      <c r="BS352" s="13"/>
      <c r="BT352" s="13"/>
      <c r="BU352" s="13"/>
      <c r="BV352" s="13"/>
      <c r="BW352" s="13"/>
      <c r="BX352" s="12"/>
      <c r="BY352" s="13"/>
      <c r="CA352" s="18"/>
      <c r="CB352" s="18"/>
      <c r="CD352" s="18"/>
      <c r="CE352" s="18"/>
      <c r="CG352" s="18"/>
      <c r="CI352" s="18"/>
      <c r="CK352" s="18"/>
      <c r="CL352" s="18"/>
      <c r="CN352" s="18"/>
      <c r="CO352" s="18"/>
      <c r="CP352" s="18"/>
      <c r="CR352" s="12"/>
      <c r="CT352" s="18"/>
      <c r="CU352" s="18"/>
      <c r="CV352" s="18"/>
      <c r="CW352" s="18"/>
      <c r="CX352" s="18"/>
      <c r="CY352" s="18"/>
      <c r="CZ352" s="18"/>
      <c r="DA352" s="18"/>
      <c r="DB352" s="18"/>
      <c r="DC352" s="18"/>
      <c r="DD352" s="18"/>
      <c r="DF352" s="18"/>
      <c r="DH352" s="18"/>
      <c r="DK352" s="12"/>
      <c r="DL352" s="12"/>
      <c r="DN352" s="12"/>
      <c r="DO352" s="12"/>
      <c r="DQ352" s="12"/>
      <c r="DS352" s="12"/>
      <c r="DU352" s="12"/>
      <c r="DV352" s="12"/>
      <c r="DX352" s="12"/>
      <c r="DY352" s="12"/>
      <c r="DZ352" s="12"/>
      <c r="EB352" s="12"/>
      <c r="ED352" s="810"/>
      <c r="EE352" s="810"/>
      <c r="EG352" s="12"/>
      <c r="ER352" s="18"/>
      <c r="ET352" s="19"/>
      <c r="EU352" s="19"/>
      <c r="EV352" s="19"/>
      <c r="EW352" s="18"/>
      <c r="EX352" s="18"/>
      <c r="EY352" s="18"/>
      <c r="EZ352" s="18"/>
      <c r="FA352" s="18"/>
      <c r="FB352" s="18"/>
      <c r="FC352" s="18"/>
      <c r="FD352" s="18"/>
      <c r="FE352" s="18"/>
      <c r="FF352" s="18"/>
      <c r="FG352" s="18"/>
      <c r="FH352" s="18"/>
      <c r="FI352" s="18"/>
      <c r="FJ352" s="18"/>
      <c r="FK352" s="18"/>
      <c r="FL352" s="18"/>
      <c r="FM352" s="18"/>
      <c r="FN352" s="18"/>
      <c r="FO352" s="18"/>
      <c r="FQ352" s="18"/>
      <c r="FS352" s="18"/>
      <c r="FT352" s="18"/>
      <c r="FU352" s="18"/>
      <c r="FV352" s="18"/>
      <c r="FW352" s="18"/>
      <c r="FX352" s="18"/>
      <c r="FY352" s="18"/>
      <c r="FZ352" s="18"/>
      <c r="GB352" s="18"/>
      <c r="GD352" s="18"/>
      <c r="GE352" s="18"/>
    </row>
    <row r="353" spans="1:187" hidden="1" x14ac:dyDescent="0.3">
      <c r="A353" s="807"/>
      <c r="B353" s="18"/>
      <c r="I353" s="19"/>
      <c r="J353" s="19"/>
      <c r="K353" s="19"/>
      <c r="L353" s="19"/>
      <c r="M353" s="19"/>
      <c r="N353" s="19"/>
      <c r="O353" s="19"/>
      <c r="P353" s="19"/>
      <c r="Q353" s="19"/>
      <c r="R353" s="19"/>
      <c r="S353" s="19"/>
      <c r="T353" s="19"/>
      <c r="U353" s="19"/>
      <c r="V353" s="19"/>
      <c r="W353" s="19"/>
      <c r="X353" s="19"/>
      <c r="Y353" s="19"/>
      <c r="Z353" s="19"/>
      <c r="AA353" s="19"/>
      <c r="AB353" s="19"/>
      <c r="AC353" s="19"/>
      <c r="AD353" s="19"/>
      <c r="AE353" s="823"/>
      <c r="AF353" s="823"/>
      <c r="AG353" s="823"/>
      <c r="AH353" s="823"/>
      <c r="AI353" s="823"/>
      <c r="AJ353" s="823"/>
      <c r="AK353" s="823"/>
      <c r="AL353" s="823"/>
      <c r="AM353" s="823"/>
      <c r="AN353" s="823"/>
      <c r="AO353" s="823"/>
      <c r="AP353" s="823"/>
      <c r="AQ353" s="12"/>
      <c r="AR353" s="13"/>
      <c r="AS353" s="13"/>
      <c r="AT353" s="12"/>
      <c r="AU353" s="13"/>
      <c r="AV353" s="13"/>
      <c r="AW353" s="12"/>
      <c r="AX353" s="13"/>
      <c r="AY353" s="13"/>
      <c r="AZ353" s="12"/>
      <c r="BA353" s="13"/>
      <c r="BB353" s="13"/>
      <c r="BC353" s="12"/>
      <c r="BD353" s="13"/>
      <c r="BE353" s="13"/>
      <c r="BF353" s="12"/>
      <c r="BG353" s="13"/>
      <c r="BH353" s="13"/>
      <c r="BI353" s="12"/>
      <c r="BJ353" s="13"/>
      <c r="BK353" s="13"/>
      <c r="BL353" s="12"/>
      <c r="BM353" s="13"/>
      <c r="BN353" s="13"/>
      <c r="BO353" s="13"/>
      <c r="BP353" s="13"/>
      <c r="BQ353" s="13"/>
      <c r="BR353" s="13"/>
      <c r="BS353" s="13"/>
      <c r="BT353" s="13"/>
      <c r="BU353" s="13"/>
      <c r="BV353" s="13"/>
      <c r="BW353" s="13"/>
      <c r="BX353" s="12"/>
      <c r="BY353" s="13"/>
      <c r="CA353" s="18"/>
      <c r="CB353" s="18"/>
      <c r="CD353" s="18"/>
      <c r="CE353" s="18"/>
      <c r="CG353" s="18"/>
      <c r="CH353" s="18"/>
      <c r="CI353" s="18"/>
      <c r="CK353" s="18"/>
      <c r="CL353" s="18"/>
      <c r="CN353" s="18"/>
      <c r="CO353" s="18"/>
      <c r="CP353" s="18"/>
      <c r="CR353" s="12"/>
      <c r="CT353" s="18"/>
      <c r="CU353" s="18"/>
      <c r="CV353" s="18"/>
      <c r="CW353" s="18"/>
      <c r="CX353" s="18"/>
      <c r="CY353" s="18"/>
      <c r="CZ353" s="18"/>
      <c r="DA353" s="18"/>
      <c r="DB353" s="18"/>
      <c r="DC353" s="18"/>
      <c r="DD353" s="18"/>
      <c r="DF353" s="809"/>
      <c r="DG353" s="18"/>
      <c r="DH353" s="18"/>
      <c r="DK353" s="12"/>
      <c r="DL353" s="12"/>
      <c r="DN353" s="12"/>
      <c r="DO353" s="12"/>
      <c r="DP353" s="18"/>
      <c r="DQ353" s="12"/>
      <c r="DR353" s="18"/>
      <c r="DS353" s="12"/>
      <c r="DU353" s="12"/>
      <c r="DV353" s="12"/>
      <c r="DX353" s="12"/>
      <c r="DY353" s="12"/>
      <c r="DZ353" s="12"/>
      <c r="EB353" s="12"/>
      <c r="ED353" s="809"/>
      <c r="EE353" s="809"/>
      <c r="EG353" s="12"/>
      <c r="ET353" s="19"/>
      <c r="EU353" s="19"/>
      <c r="EV353" s="19"/>
      <c r="EW353" s="18"/>
      <c r="EX353" s="18"/>
      <c r="EY353" s="18"/>
      <c r="EZ353" s="18"/>
      <c r="FA353" s="18"/>
      <c r="FB353" s="18"/>
      <c r="FC353" s="18"/>
      <c r="FD353" s="18"/>
      <c r="FE353" s="18"/>
      <c r="FF353" s="18"/>
      <c r="FG353" s="18"/>
      <c r="FH353" s="18"/>
      <c r="FI353" s="18"/>
      <c r="FJ353" s="18"/>
      <c r="FK353" s="18"/>
      <c r="FL353" s="18"/>
      <c r="FM353" s="18"/>
      <c r="FO353" s="18"/>
      <c r="FQ353" s="18"/>
      <c r="FS353" s="18"/>
      <c r="FU353" s="18"/>
      <c r="FV353" s="18"/>
      <c r="FW353" s="18"/>
      <c r="FX353" s="18"/>
      <c r="FY353" s="18"/>
      <c r="FZ353" s="18"/>
      <c r="GA353" s="18"/>
      <c r="GB353" s="18"/>
      <c r="GE353" s="18"/>
    </row>
    <row r="354" spans="1:187" hidden="1" x14ac:dyDescent="0.3">
      <c r="A354" s="807"/>
      <c r="I354" s="19"/>
      <c r="J354" s="19"/>
      <c r="K354" s="19"/>
      <c r="L354" s="19"/>
      <c r="M354" s="19"/>
      <c r="N354" s="19"/>
      <c r="O354" s="19"/>
      <c r="P354" s="19"/>
      <c r="Q354" s="19"/>
      <c r="R354" s="19"/>
      <c r="S354" s="19"/>
      <c r="T354" s="19"/>
      <c r="U354" s="19"/>
      <c r="V354" s="19"/>
      <c r="W354" s="19"/>
      <c r="X354" s="19"/>
      <c r="Y354" s="19"/>
      <c r="Z354" s="19"/>
      <c r="AA354" s="19"/>
      <c r="AB354" s="19"/>
      <c r="AC354" s="19"/>
      <c r="AD354" s="19"/>
      <c r="AE354" s="823"/>
      <c r="AF354" s="823"/>
      <c r="AG354" s="823"/>
      <c r="AH354" s="823"/>
      <c r="AI354" s="823"/>
      <c r="AJ354" s="823"/>
      <c r="AK354" s="823"/>
      <c r="AL354" s="823"/>
      <c r="AM354" s="823"/>
      <c r="AN354" s="823"/>
      <c r="AO354" s="823"/>
      <c r="AP354" s="823"/>
      <c r="AQ354" s="12"/>
      <c r="AR354" s="13"/>
      <c r="AS354" s="13"/>
      <c r="AT354" s="12"/>
      <c r="AU354" s="13"/>
      <c r="AV354" s="13"/>
      <c r="AW354" s="12"/>
      <c r="AX354" s="13"/>
      <c r="AY354" s="13"/>
      <c r="AZ354" s="12"/>
      <c r="BA354" s="13"/>
      <c r="BB354" s="13"/>
      <c r="BC354" s="12"/>
      <c r="BD354" s="13"/>
      <c r="BE354" s="13"/>
      <c r="BF354" s="12"/>
      <c r="BG354" s="13"/>
      <c r="BH354" s="13"/>
      <c r="BI354" s="12"/>
      <c r="BJ354" s="13"/>
      <c r="BK354" s="13"/>
      <c r="BL354" s="12"/>
      <c r="BM354" s="13"/>
      <c r="BN354" s="13"/>
      <c r="BO354" s="13"/>
      <c r="BP354" s="13"/>
      <c r="BQ354" s="13"/>
      <c r="BR354" s="13"/>
      <c r="BS354" s="13"/>
      <c r="BT354" s="13"/>
      <c r="BU354" s="13"/>
      <c r="BV354" s="13"/>
      <c r="BW354" s="13"/>
      <c r="BX354" s="12"/>
      <c r="BY354" s="13"/>
      <c r="CA354" s="18"/>
      <c r="CB354" s="18"/>
      <c r="CD354" s="18"/>
      <c r="CE354" s="18"/>
      <c r="CG354" s="18"/>
      <c r="CI354" s="18"/>
      <c r="CK354" s="18"/>
      <c r="CL354" s="18"/>
      <c r="CN354" s="18"/>
      <c r="CO354" s="18"/>
      <c r="CP354" s="18"/>
      <c r="CR354" s="12"/>
      <c r="CT354" s="18"/>
      <c r="CU354" s="18"/>
      <c r="CV354" s="18"/>
      <c r="CW354" s="18"/>
      <c r="CX354" s="18"/>
      <c r="CY354" s="18"/>
      <c r="CZ354" s="18"/>
      <c r="DA354" s="18"/>
      <c r="DB354" s="18"/>
      <c r="DC354" s="18"/>
      <c r="DD354" s="18"/>
      <c r="DF354" s="18"/>
      <c r="DH354" s="18"/>
      <c r="DK354" s="12"/>
      <c r="DL354" s="12"/>
      <c r="DN354" s="12"/>
      <c r="DO354" s="12"/>
      <c r="DQ354" s="12"/>
      <c r="DS354" s="12"/>
      <c r="DU354" s="12"/>
      <c r="DV354" s="12"/>
      <c r="DX354" s="12"/>
      <c r="DY354" s="12"/>
      <c r="DZ354" s="12"/>
      <c r="EB354" s="12"/>
      <c r="ED354" s="810"/>
      <c r="EE354" s="810"/>
      <c r="EG354" s="12"/>
      <c r="ER354" s="18"/>
      <c r="ET354" s="19"/>
      <c r="EU354" s="19"/>
      <c r="EV354" s="19"/>
      <c r="EW354" s="18"/>
      <c r="EX354" s="18"/>
      <c r="EY354" s="18"/>
      <c r="EZ354" s="18"/>
      <c r="FA354" s="18"/>
      <c r="FB354" s="18"/>
      <c r="FC354" s="18"/>
      <c r="FD354" s="18"/>
      <c r="FE354" s="18"/>
      <c r="FF354" s="18"/>
      <c r="FG354" s="18"/>
      <c r="FH354" s="18"/>
      <c r="FI354" s="18"/>
      <c r="FJ354" s="18"/>
      <c r="FK354" s="18"/>
      <c r="FL354" s="18"/>
      <c r="FM354" s="18"/>
      <c r="FO354" s="18"/>
      <c r="FQ354" s="18"/>
      <c r="FS354" s="18"/>
      <c r="FT354" s="18"/>
      <c r="FU354" s="18"/>
      <c r="FV354" s="18"/>
      <c r="FW354" s="18"/>
      <c r="FX354" s="18"/>
      <c r="FY354" s="18"/>
      <c r="FZ354" s="18"/>
      <c r="GB354" s="18"/>
      <c r="GD354" s="18"/>
      <c r="GE354" s="18"/>
    </row>
    <row r="355" spans="1:187" hidden="1" x14ac:dyDescent="0.3">
      <c r="A355" s="807"/>
      <c r="I355" s="19"/>
      <c r="J355" s="19"/>
      <c r="K355" s="19"/>
      <c r="L355" s="19"/>
      <c r="M355" s="19"/>
      <c r="N355" s="19"/>
      <c r="O355" s="19"/>
      <c r="P355" s="19"/>
      <c r="Q355" s="19"/>
      <c r="R355" s="19"/>
      <c r="S355" s="19"/>
      <c r="T355" s="19"/>
      <c r="U355" s="19"/>
      <c r="V355" s="19"/>
      <c r="W355" s="19"/>
      <c r="X355" s="19"/>
      <c r="Y355" s="19"/>
      <c r="Z355" s="19"/>
      <c r="AA355" s="19"/>
      <c r="AB355" s="19"/>
      <c r="AC355" s="19"/>
      <c r="AD355" s="19"/>
      <c r="AE355" s="823"/>
      <c r="AF355" s="823"/>
      <c r="AG355" s="823"/>
      <c r="AH355" s="823"/>
      <c r="AI355" s="823"/>
      <c r="AJ355" s="823"/>
      <c r="AK355" s="823"/>
      <c r="AL355" s="823"/>
      <c r="AM355" s="823"/>
      <c r="AN355" s="823"/>
      <c r="AO355" s="823"/>
      <c r="AP355" s="823"/>
      <c r="AQ355" s="12"/>
      <c r="AR355" s="13"/>
      <c r="AS355" s="13"/>
      <c r="AT355" s="12"/>
      <c r="AU355" s="13"/>
      <c r="AV355" s="13"/>
      <c r="AW355" s="12"/>
      <c r="AX355" s="13"/>
      <c r="AY355" s="13"/>
      <c r="AZ355" s="12"/>
      <c r="BA355" s="13"/>
      <c r="BB355" s="13"/>
      <c r="BC355" s="12"/>
      <c r="BD355" s="13"/>
      <c r="BE355" s="13"/>
      <c r="BF355" s="12"/>
      <c r="BG355" s="13"/>
      <c r="BH355" s="13"/>
      <c r="BI355" s="12"/>
      <c r="BJ355" s="13"/>
      <c r="BK355" s="13"/>
      <c r="BL355" s="12"/>
      <c r="BM355" s="13"/>
      <c r="BN355" s="13"/>
      <c r="BO355" s="13"/>
      <c r="BP355" s="13"/>
      <c r="BQ355" s="13"/>
      <c r="BR355" s="13"/>
      <c r="BS355" s="13"/>
      <c r="BT355" s="13"/>
      <c r="BU355" s="13"/>
      <c r="BV355" s="13"/>
      <c r="BW355" s="13"/>
      <c r="BX355" s="12"/>
      <c r="BY355" s="13"/>
      <c r="CA355" s="18"/>
      <c r="CB355" s="18"/>
      <c r="CD355" s="18"/>
      <c r="CE355" s="18"/>
      <c r="CG355" s="18"/>
      <c r="CI355" s="18"/>
      <c r="CK355" s="18"/>
      <c r="CL355" s="18"/>
      <c r="CN355" s="18"/>
      <c r="CO355" s="18"/>
      <c r="CP355" s="18"/>
      <c r="CR355" s="12"/>
      <c r="CT355" s="18"/>
      <c r="CU355" s="18"/>
      <c r="CV355" s="18"/>
      <c r="CW355" s="18"/>
      <c r="CX355" s="18"/>
      <c r="CY355" s="18"/>
      <c r="CZ355" s="18"/>
      <c r="DA355" s="18"/>
      <c r="DB355" s="18"/>
      <c r="DC355" s="18"/>
      <c r="DD355" s="18"/>
      <c r="DF355" s="18"/>
      <c r="DH355" s="18"/>
      <c r="DK355" s="12"/>
      <c r="DL355" s="12"/>
      <c r="DN355" s="12"/>
      <c r="DO355" s="12"/>
      <c r="DQ355" s="12"/>
      <c r="DS355" s="12"/>
      <c r="DU355" s="12"/>
      <c r="DV355" s="12"/>
      <c r="DX355" s="12"/>
      <c r="DY355" s="12"/>
      <c r="DZ355" s="12"/>
      <c r="EB355" s="12"/>
      <c r="ED355" s="810"/>
      <c r="EE355" s="810"/>
      <c r="EG355" s="12"/>
      <c r="ER355" s="18"/>
      <c r="ET355" s="19"/>
      <c r="EU355" s="19"/>
      <c r="EV355" s="19"/>
      <c r="EW355" s="18"/>
      <c r="EX355" s="18"/>
      <c r="EY355" s="18"/>
      <c r="EZ355" s="18"/>
      <c r="FA355" s="18"/>
      <c r="FB355" s="18"/>
      <c r="FC355" s="18"/>
      <c r="FD355" s="18"/>
      <c r="FE355" s="18"/>
      <c r="FF355" s="18"/>
      <c r="FG355" s="18"/>
      <c r="FH355" s="18"/>
      <c r="FI355" s="18"/>
      <c r="FJ355" s="18"/>
      <c r="FK355" s="18"/>
      <c r="FL355" s="18"/>
      <c r="FM355" s="18"/>
      <c r="FO355" s="18"/>
      <c r="FP355" s="18"/>
      <c r="FQ355" s="18"/>
      <c r="FS355" s="18"/>
      <c r="FT355" s="18"/>
      <c r="FU355" s="18"/>
      <c r="FV355" s="18"/>
      <c r="FW355" s="18"/>
      <c r="FX355" s="18"/>
      <c r="FY355" s="18"/>
      <c r="FZ355" s="18"/>
      <c r="GB355" s="18"/>
      <c r="GD355" s="18"/>
      <c r="GE355" s="18"/>
    </row>
    <row r="356" spans="1:187" hidden="1" x14ac:dyDescent="0.3">
      <c r="A356" s="807"/>
      <c r="I356" s="19"/>
      <c r="J356" s="19"/>
      <c r="K356" s="19"/>
      <c r="L356" s="19"/>
      <c r="M356" s="19"/>
      <c r="N356" s="19"/>
      <c r="O356" s="19"/>
      <c r="P356" s="19"/>
      <c r="Q356" s="19"/>
      <c r="R356" s="19"/>
      <c r="S356" s="19"/>
      <c r="T356" s="19"/>
      <c r="U356" s="19"/>
      <c r="V356" s="19"/>
      <c r="W356" s="19"/>
      <c r="X356" s="19"/>
      <c r="Y356" s="19"/>
      <c r="Z356" s="19"/>
      <c r="AA356" s="19"/>
      <c r="AB356" s="19"/>
      <c r="AC356" s="19"/>
      <c r="AD356" s="19"/>
      <c r="AE356" s="823"/>
      <c r="AF356" s="823"/>
      <c r="AG356" s="823"/>
      <c r="AH356" s="823"/>
      <c r="AI356" s="823"/>
      <c r="AJ356" s="823"/>
      <c r="AK356" s="823"/>
      <c r="AL356" s="823"/>
      <c r="AM356" s="823"/>
      <c r="AN356" s="823"/>
      <c r="AO356" s="823"/>
      <c r="AP356" s="823"/>
      <c r="AQ356" s="12"/>
      <c r="AR356" s="13"/>
      <c r="AS356" s="13"/>
      <c r="AT356" s="12"/>
      <c r="AU356" s="13"/>
      <c r="AV356" s="13"/>
      <c r="AW356" s="12"/>
      <c r="AX356" s="13"/>
      <c r="AY356" s="13"/>
      <c r="AZ356" s="12"/>
      <c r="BA356" s="13"/>
      <c r="BB356" s="13"/>
      <c r="BC356" s="12"/>
      <c r="BD356" s="13"/>
      <c r="BE356" s="13"/>
      <c r="BF356" s="12"/>
      <c r="BG356" s="13"/>
      <c r="BH356" s="13"/>
      <c r="BI356" s="12"/>
      <c r="BJ356" s="13"/>
      <c r="BK356" s="13"/>
      <c r="BL356" s="12"/>
      <c r="BM356" s="13"/>
      <c r="BN356" s="13"/>
      <c r="BO356" s="13"/>
      <c r="BP356" s="13"/>
      <c r="BQ356" s="13"/>
      <c r="BR356" s="13"/>
      <c r="BS356" s="13"/>
      <c r="BT356" s="13"/>
      <c r="BU356" s="13"/>
      <c r="BV356" s="13"/>
      <c r="BW356" s="13"/>
      <c r="BX356" s="12"/>
      <c r="BY356" s="13"/>
      <c r="CA356" s="18"/>
      <c r="CB356" s="18"/>
      <c r="CD356" s="18"/>
      <c r="CE356" s="18"/>
      <c r="CG356" s="18"/>
      <c r="CI356" s="18"/>
      <c r="CK356" s="18"/>
      <c r="CL356" s="18"/>
      <c r="CN356" s="18"/>
      <c r="CO356" s="18"/>
      <c r="CP356" s="18"/>
      <c r="CR356" s="12"/>
      <c r="CT356" s="18"/>
      <c r="CU356" s="18"/>
      <c r="CV356" s="18"/>
      <c r="CW356" s="18"/>
      <c r="CX356" s="18"/>
      <c r="CY356" s="18"/>
      <c r="CZ356" s="18"/>
      <c r="DA356" s="18"/>
      <c r="DB356" s="18"/>
      <c r="DC356" s="18"/>
      <c r="DD356" s="18"/>
      <c r="DF356" s="18"/>
      <c r="DH356" s="18"/>
      <c r="DK356" s="12"/>
      <c r="DL356" s="12"/>
      <c r="DN356" s="12"/>
      <c r="DO356" s="12"/>
      <c r="DQ356" s="12"/>
      <c r="DS356" s="12"/>
      <c r="DU356" s="12"/>
      <c r="DV356" s="12"/>
      <c r="DX356" s="12"/>
      <c r="DY356" s="12"/>
      <c r="DZ356" s="12"/>
      <c r="EB356" s="12"/>
      <c r="ED356" s="810"/>
      <c r="EE356" s="810"/>
      <c r="EG356" s="12"/>
      <c r="ER356" s="18"/>
      <c r="ET356" s="19"/>
      <c r="EU356" s="19"/>
      <c r="EV356" s="19"/>
      <c r="EW356" s="18"/>
      <c r="EX356" s="18"/>
      <c r="EY356" s="18"/>
      <c r="EZ356" s="18"/>
      <c r="FA356" s="18"/>
      <c r="FB356" s="18"/>
      <c r="FC356" s="18"/>
      <c r="FD356" s="18"/>
      <c r="FE356" s="18"/>
      <c r="FF356" s="18"/>
      <c r="FG356" s="18"/>
      <c r="FH356" s="18"/>
      <c r="FI356" s="18"/>
      <c r="FJ356" s="18"/>
      <c r="FK356" s="18"/>
      <c r="FL356" s="18"/>
      <c r="FM356" s="18"/>
      <c r="FO356" s="18"/>
      <c r="FQ356" s="18"/>
      <c r="FS356" s="18"/>
      <c r="FT356" s="18"/>
      <c r="FU356" s="18"/>
      <c r="FV356" s="18"/>
      <c r="FW356" s="18"/>
      <c r="FX356" s="18"/>
      <c r="FY356" s="18"/>
      <c r="FZ356" s="18"/>
      <c r="GB356" s="18"/>
      <c r="GE356" s="18"/>
    </row>
    <row r="357" spans="1:187" hidden="1" x14ac:dyDescent="0.3">
      <c r="A357" s="807"/>
      <c r="I357" s="19"/>
      <c r="J357" s="19"/>
      <c r="K357" s="19"/>
      <c r="L357" s="19"/>
      <c r="M357" s="19"/>
      <c r="N357" s="19"/>
      <c r="O357" s="19"/>
      <c r="P357" s="19"/>
      <c r="Q357" s="19"/>
      <c r="R357" s="19"/>
      <c r="S357" s="19"/>
      <c r="T357" s="19"/>
      <c r="U357" s="19"/>
      <c r="V357" s="19"/>
      <c r="W357" s="19"/>
      <c r="X357" s="19"/>
      <c r="Y357" s="19"/>
      <c r="Z357" s="19"/>
      <c r="AA357" s="19"/>
      <c r="AB357" s="19"/>
      <c r="AC357" s="19"/>
      <c r="AD357" s="19"/>
      <c r="AE357" s="823"/>
      <c r="AF357" s="823"/>
      <c r="AG357" s="823"/>
      <c r="AH357" s="823"/>
      <c r="AI357" s="823"/>
      <c r="AJ357" s="823"/>
      <c r="AK357" s="823"/>
      <c r="AL357" s="823"/>
      <c r="AM357" s="823"/>
      <c r="AN357" s="823"/>
      <c r="AO357" s="823"/>
      <c r="AP357" s="823"/>
      <c r="AQ357" s="12"/>
      <c r="AR357" s="13"/>
      <c r="AS357" s="13"/>
      <c r="AT357" s="12"/>
      <c r="AU357" s="13"/>
      <c r="AV357" s="13"/>
      <c r="AW357" s="12"/>
      <c r="AX357" s="13"/>
      <c r="AY357" s="13"/>
      <c r="AZ357" s="12"/>
      <c r="BA357" s="13"/>
      <c r="BB357" s="13"/>
      <c r="BC357" s="12"/>
      <c r="BD357" s="13"/>
      <c r="BE357" s="13"/>
      <c r="BF357" s="12"/>
      <c r="BG357" s="13"/>
      <c r="BH357" s="13"/>
      <c r="BI357" s="12"/>
      <c r="BJ357" s="13"/>
      <c r="BK357" s="13"/>
      <c r="BL357" s="12"/>
      <c r="BM357" s="13"/>
      <c r="BN357" s="13"/>
      <c r="BO357" s="13"/>
      <c r="BP357" s="13"/>
      <c r="BQ357" s="13"/>
      <c r="BR357" s="13"/>
      <c r="BS357" s="13"/>
      <c r="BT357" s="13"/>
      <c r="BU357" s="13"/>
      <c r="BV357" s="13"/>
      <c r="BW357" s="13"/>
      <c r="BX357" s="12"/>
      <c r="BY357" s="13"/>
      <c r="CA357" s="18"/>
      <c r="CB357" s="18"/>
      <c r="CD357" s="18"/>
      <c r="CE357" s="18"/>
      <c r="CG357" s="18"/>
      <c r="CI357" s="18"/>
      <c r="CK357" s="18"/>
      <c r="CL357" s="18"/>
      <c r="CN357" s="18"/>
      <c r="CO357" s="18"/>
      <c r="CP357" s="18"/>
      <c r="CR357" s="12"/>
      <c r="CT357" s="18"/>
      <c r="CU357" s="18"/>
      <c r="CV357" s="18"/>
      <c r="CW357" s="18"/>
      <c r="CX357" s="18"/>
      <c r="CY357" s="18"/>
      <c r="CZ357" s="18"/>
      <c r="DA357" s="18"/>
      <c r="DB357" s="18"/>
      <c r="DC357" s="18"/>
      <c r="DD357" s="18"/>
      <c r="DF357" s="18"/>
      <c r="DH357" s="18"/>
      <c r="DK357" s="12"/>
      <c r="DL357" s="12"/>
      <c r="DN357" s="12"/>
      <c r="DO357" s="12"/>
      <c r="DQ357" s="12"/>
      <c r="DS357" s="12"/>
      <c r="DU357" s="12"/>
      <c r="DV357" s="12"/>
      <c r="DX357" s="12"/>
      <c r="DY357" s="12"/>
      <c r="DZ357" s="12"/>
      <c r="EB357" s="12"/>
      <c r="ED357" s="810"/>
      <c r="EE357" s="810"/>
      <c r="EG357" s="12"/>
      <c r="ER357" s="18"/>
      <c r="ET357" s="19"/>
      <c r="EU357" s="19"/>
      <c r="EV357" s="19"/>
      <c r="EW357" s="18"/>
      <c r="EX357" s="18"/>
      <c r="EY357" s="18"/>
      <c r="EZ357" s="18"/>
      <c r="FA357" s="18"/>
      <c r="FB357" s="18"/>
      <c r="FC357" s="18"/>
      <c r="FD357" s="18"/>
      <c r="FE357" s="18"/>
      <c r="FF357" s="18"/>
      <c r="FG357" s="18"/>
      <c r="FH357" s="18"/>
      <c r="FI357" s="18"/>
      <c r="FJ357" s="18"/>
      <c r="FK357" s="18"/>
      <c r="FL357" s="18"/>
      <c r="FM357" s="18"/>
      <c r="FO357" s="18"/>
      <c r="FP357" s="18"/>
      <c r="FQ357" s="18"/>
      <c r="FS357" s="18"/>
      <c r="FT357" s="18"/>
      <c r="FU357" s="18"/>
      <c r="FV357" s="18"/>
      <c r="FW357" s="18"/>
      <c r="FX357" s="18"/>
      <c r="FY357" s="18"/>
      <c r="FZ357" s="18"/>
      <c r="GB357" s="18"/>
      <c r="GD357" s="18"/>
      <c r="GE357" s="18"/>
    </row>
    <row r="358" spans="1:187" hidden="1" x14ac:dyDescent="0.3">
      <c r="A358" s="807"/>
      <c r="I358" s="19"/>
      <c r="J358" s="19"/>
      <c r="K358" s="19"/>
      <c r="L358" s="19"/>
      <c r="M358" s="19"/>
      <c r="N358" s="19"/>
      <c r="O358" s="19"/>
      <c r="P358" s="19"/>
      <c r="Q358" s="19"/>
      <c r="R358" s="19"/>
      <c r="S358" s="19"/>
      <c r="T358" s="19"/>
      <c r="U358" s="19"/>
      <c r="V358" s="19"/>
      <c r="W358" s="19"/>
      <c r="X358" s="19"/>
      <c r="Y358" s="19"/>
      <c r="Z358" s="19"/>
      <c r="AA358" s="19"/>
      <c r="AB358" s="19"/>
      <c r="AC358" s="19"/>
      <c r="AD358" s="19"/>
      <c r="AE358" s="823"/>
      <c r="AF358" s="823"/>
      <c r="AG358" s="823"/>
      <c r="AH358" s="823"/>
      <c r="AI358" s="823"/>
      <c r="AJ358" s="823"/>
      <c r="AK358" s="823"/>
      <c r="AL358" s="823"/>
      <c r="AM358" s="823"/>
      <c r="AN358" s="823"/>
      <c r="AO358" s="823"/>
      <c r="AP358" s="823"/>
      <c r="AQ358" s="12"/>
      <c r="AR358" s="13"/>
      <c r="AS358" s="13"/>
      <c r="AT358" s="12"/>
      <c r="AU358" s="13"/>
      <c r="AV358" s="13"/>
      <c r="AW358" s="12"/>
      <c r="AX358" s="13"/>
      <c r="AY358" s="13"/>
      <c r="AZ358" s="12"/>
      <c r="BA358" s="13"/>
      <c r="BB358" s="13"/>
      <c r="BC358" s="12"/>
      <c r="BD358" s="13"/>
      <c r="BE358" s="13"/>
      <c r="BF358" s="12"/>
      <c r="BG358" s="13"/>
      <c r="BH358" s="13"/>
      <c r="BI358" s="12"/>
      <c r="BJ358" s="13"/>
      <c r="BK358" s="13"/>
      <c r="BL358" s="12"/>
      <c r="BM358" s="13"/>
      <c r="BN358" s="13"/>
      <c r="BO358" s="13"/>
      <c r="BP358" s="13"/>
      <c r="BQ358" s="13"/>
      <c r="BR358" s="13"/>
      <c r="BS358" s="13"/>
      <c r="BT358" s="13"/>
      <c r="BU358" s="13"/>
      <c r="BV358" s="13"/>
      <c r="BW358" s="13"/>
      <c r="BX358" s="12"/>
      <c r="BY358" s="13"/>
      <c r="CA358" s="18"/>
      <c r="CB358" s="18"/>
      <c r="CD358" s="18"/>
      <c r="CE358" s="18"/>
      <c r="CG358" s="18"/>
      <c r="CI358" s="18"/>
      <c r="CK358" s="18"/>
      <c r="CL358" s="18"/>
      <c r="CN358" s="18"/>
      <c r="CO358" s="18"/>
      <c r="CP358" s="18"/>
      <c r="CR358" s="12"/>
      <c r="CT358" s="18"/>
      <c r="CU358" s="18"/>
      <c r="CV358" s="18"/>
      <c r="CW358" s="18"/>
      <c r="CX358" s="18"/>
      <c r="CY358" s="18"/>
      <c r="CZ358" s="18"/>
      <c r="DA358" s="18"/>
      <c r="DB358" s="18"/>
      <c r="DC358" s="18"/>
      <c r="DD358" s="18"/>
      <c r="DF358" s="18"/>
      <c r="DH358" s="18"/>
      <c r="DK358" s="12"/>
      <c r="DL358" s="12"/>
      <c r="DN358" s="12"/>
      <c r="DO358" s="12"/>
      <c r="DQ358" s="12"/>
      <c r="DS358" s="12"/>
      <c r="DU358" s="12"/>
      <c r="DV358" s="12"/>
      <c r="DX358" s="12"/>
      <c r="DY358" s="12"/>
      <c r="DZ358" s="12"/>
      <c r="EB358" s="12"/>
      <c r="ED358" s="810"/>
      <c r="EE358" s="810"/>
      <c r="EG358" s="12"/>
      <c r="ER358" s="18"/>
      <c r="ET358" s="19"/>
      <c r="EU358" s="19"/>
      <c r="EV358" s="19"/>
      <c r="EW358" s="18"/>
      <c r="EX358" s="18"/>
      <c r="EY358" s="18"/>
      <c r="EZ358" s="18"/>
      <c r="FA358" s="18"/>
      <c r="FB358" s="18"/>
      <c r="FC358" s="18"/>
      <c r="FD358" s="18"/>
      <c r="FE358" s="18"/>
      <c r="FF358" s="18"/>
      <c r="FG358" s="18"/>
      <c r="FH358" s="18"/>
      <c r="FI358" s="18"/>
      <c r="FJ358" s="18"/>
      <c r="FK358" s="18"/>
      <c r="FL358" s="18"/>
      <c r="FM358" s="18"/>
      <c r="FO358" s="18"/>
      <c r="FQ358" s="18"/>
      <c r="FS358" s="18"/>
      <c r="FT358" s="18"/>
      <c r="FU358" s="18"/>
      <c r="FV358" s="18"/>
      <c r="FW358" s="18"/>
      <c r="FX358" s="18"/>
      <c r="FY358" s="18"/>
      <c r="FZ358" s="18"/>
      <c r="GB358" s="18"/>
      <c r="GD358" s="18"/>
      <c r="GE358" s="18"/>
    </row>
    <row r="359" spans="1:187" hidden="1" x14ac:dyDescent="0.3">
      <c r="A359" s="807"/>
      <c r="I359" s="19"/>
      <c r="J359" s="19"/>
      <c r="K359" s="19"/>
      <c r="L359" s="19"/>
      <c r="M359" s="19"/>
      <c r="N359" s="19"/>
      <c r="O359" s="19"/>
      <c r="P359" s="19"/>
      <c r="Q359" s="19"/>
      <c r="R359" s="19"/>
      <c r="S359" s="19"/>
      <c r="T359" s="19"/>
      <c r="U359" s="19"/>
      <c r="V359" s="19"/>
      <c r="W359" s="19"/>
      <c r="X359" s="19"/>
      <c r="Y359" s="19"/>
      <c r="Z359" s="19"/>
      <c r="AA359" s="19"/>
      <c r="AB359" s="19"/>
      <c r="AC359" s="19"/>
      <c r="AD359" s="19"/>
      <c r="AE359" s="823"/>
      <c r="AF359" s="823"/>
      <c r="AG359" s="823"/>
      <c r="AH359" s="823"/>
      <c r="AI359" s="823"/>
      <c r="AJ359" s="823"/>
      <c r="AK359" s="823"/>
      <c r="AL359" s="823"/>
      <c r="AM359" s="823"/>
      <c r="AN359" s="823"/>
      <c r="AO359" s="823"/>
      <c r="AP359" s="823"/>
      <c r="AQ359" s="12"/>
      <c r="AR359" s="13"/>
      <c r="AS359" s="13"/>
      <c r="AT359" s="12"/>
      <c r="AU359" s="13"/>
      <c r="AV359" s="13"/>
      <c r="AW359" s="12"/>
      <c r="AX359" s="13"/>
      <c r="AY359" s="13"/>
      <c r="AZ359" s="12"/>
      <c r="BA359" s="13"/>
      <c r="BB359" s="13"/>
      <c r="BC359" s="12"/>
      <c r="BD359" s="13"/>
      <c r="BE359" s="13"/>
      <c r="BF359" s="12"/>
      <c r="BG359" s="13"/>
      <c r="BH359" s="13"/>
      <c r="BI359" s="12"/>
      <c r="BJ359" s="13"/>
      <c r="BK359" s="13"/>
      <c r="BL359" s="12"/>
      <c r="BM359" s="13"/>
      <c r="BN359" s="13"/>
      <c r="BO359" s="13"/>
      <c r="BP359" s="13"/>
      <c r="BQ359" s="13"/>
      <c r="BR359" s="13"/>
      <c r="BS359" s="13"/>
      <c r="BT359" s="13"/>
      <c r="BU359" s="13"/>
      <c r="BV359" s="13"/>
      <c r="BW359" s="13"/>
      <c r="BX359" s="12"/>
      <c r="BY359" s="13"/>
      <c r="CA359" s="18"/>
      <c r="CB359" s="18"/>
      <c r="CD359" s="18"/>
      <c r="CE359" s="18"/>
      <c r="CG359" s="18"/>
      <c r="CI359" s="18"/>
      <c r="CK359" s="18"/>
      <c r="CL359" s="18"/>
      <c r="CN359" s="18"/>
      <c r="CO359" s="18"/>
      <c r="CP359" s="18"/>
      <c r="CR359" s="12"/>
      <c r="CT359" s="18"/>
      <c r="CU359" s="18"/>
      <c r="CV359" s="18"/>
      <c r="CW359" s="18"/>
      <c r="CX359" s="18"/>
      <c r="CY359" s="18"/>
      <c r="CZ359" s="18"/>
      <c r="DA359" s="18"/>
      <c r="DB359" s="18"/>
      <c r="DC359" s="18"/>
      <c r="DD359" s="18"/>
      <c r="DF359" s="18"/>
      <c r="DH359" s="18"/>
      <c r="DK359" s="12"/>
      <c r="DL359" s="12"/>
      <c r="DN359" s="12"/>
      <c r="DO359" s="12"/>
      <c r="DQ359" s="12"/>
      <c r="DS359" s="12"/>
      <c r="DU359" s="12"/>
      <c r="DV359" s="12"/>
      <c r="DX359" s="12"/>
      <c r="DY359" s="12"/>
      <c r="DZ359" s="12"/>
      <c r="EB359" s="12"/>
      <c r="ED359" s="810"/>
      <c r="EE359" s="810"/>
      <c r="EG359" s="12"/>
      <c r="ER359" s="18"/>
      <c r="ET359" s="19"/>
      <c r="EU359" s="19"/>
      <c r="EV359" s="19"/>
      <c r="EW359" s="18"/>
      <c r="EX359" s="18"/>
      <c r="EY359" s="18"/>
      <c r="EZ359" s="18"/>
      <c r="FA359" s="18"/>
      <c r="FB359" s="18"/>
      <c r="FC359" s="18"/>
      <c r="FD359" s="18"/>
      <c r="FE359" s="18"/>
      <c r="FF359" s="18"/>
      <c r="FG359" s="18"/>
      <c r="FH359" s="18"/>
      <c r="FI359" s="18"/>
      <c r="FJ359" s="18"/>
      <c r="FK359" s="18"/>
      <c r="FL359" s="18"/>
      <c r="FM359" s="18"/>
      <c r="FO359" s="18"/>
      <c r="FQ359" s="18"/>
      <c r="FS359" s="18"/>
      <c r="FT359" s="18"/>
      <c r="FU359" s="18"/>
      <c r="FV359" s="18"/>
      <c r="FW359" s="18"/>
      <c r="FX359" s="18"/>
      <c r="FY359" s="18"/>
      <c r="FZ359" s="18"/>
      <c r="GB359" s="18"/>
      <c r="GD359" s="18"/>
      <c r="GE359" s="18"/>
    </row>
    <row r="360" spans="1:187" hidden="1" x14ac:dyDescent="0.3">
      <c r="A360" s="807"/>
      <c r="I360" s="19"/>
      <c r="J360" s="19"/>
      <c r="K360" s="19"/>
      <c r="L360" s="19"/>
      <c r="M360" s="19"/>
      <c r="N360" s="19"/>
      <c r="O360" s="19"/>
      <c r="P360" s="19"/>
      <c r="Q360" s="19"/>
      <c r="R360" s="19"/>
      <c r="S360" s="19"/>
      <c r="T360" s="19"/>
      <c r="U360" s="19"/>
      <c r="V360" s="19"/>
      <c r="W360" s="19"/>
      <c r="X360" s="19"/>
      <c r="Y360" s="19"/>
      <c r="Z360" s="19"/>
      <c r="AA360" s="19"/>
      <c r="AB360" s="19"/>
      <c r="AC360" s="19"/>
      <c r="AD360" s="19"/>
      <c r="AE360" s="823"/>
      <c r="AF360" s="823"/>
      <c r="AG360" s="823"/>
      <c r="AH360" s="823"/>
      <c r="AI360" s="823"/>
      <c r="AJ360" s="823"/>
      <c r="AK360" s="823"/>
      <c r="AL360" s="823"/>
      <c r="AM360" s="823"/>
      <c r="AN360" s="823"/>
      <c r="AO360" s="823"/>
      <c r="AP360" s="823"/>
      <c r="AQ360" s="12"/>
      <c r="AR360" s="13"/>
      <c r="AS360" s="13"/>
      <c r="AT360" s="12"/>
      <c r="AU360" s="13"/>
      <c r="AV360" s="13"/>
      <c r="AW360" s="12"/>
      <c r="AX360" s="13"/>
      <c r="AY360" s="13"/>
      <c r="AZ360" s="12"/>
      <c r="BA360" s="13"/>
      <c r="BB360" s="13"/>
      <c r="BC360" s="12"/>
      <c r="BD360" s="13"/>
      <c r="BE360" s="13"/>
      <c r="BF360" s="12"/>
      <c r="BG360" s="13"/>
      <c r="BH360" s="13"/>
      <c r="BI360" s="12"/>
      <c r="BJ360" s="13"/>
      <c r="BK360" s="13"/>
      <c r="BL360" s="12"/>
      <c r="BM360" s="13"/>
      <c r="BN360" s="13"/>
      <c r="BO360" s="13"/>
      <c r="BP360" s="13"/>
      <c r="BQ360" s="13"/>
      <c r="BR360" s="13"/>
      <c r="BS360" s="13"/>
      <c r="BT360" s="13"/>
      <c r="BU360" s="13"/>
      <c r="BV360" s="13"/>
      <c r="BW360" s="13"/>
      <c r="BX360" s="12"/>
      <c r="BY360" s="13"/>
      <c r="CA360" s="18"/>
      <c r="CB360" s="18"/>
      <c r="CD360" s="18"/>
      <c r="CE360" s="18"/>
      <c r="CG360" s="18"/>
      <c r="CI360" s="18"/>
      <c r="CK360" s="18"/>
      <c r="CL360" s="18"/>
      <c r="CN360" s="18"/>
      <c r="CO360" s="18"/>
      <c r="CP360" s="18"/>
      <c r="CR360" s="12"/>
      <c r="CT360" s="18"/>
      <c r="CU360" s="18"/>
      <c r="CV360" s="18"/>
      <c r="CW360" s="18"/>
      <c r="CX360" s="18"/>
      <c r="CY360" s="18"/>
      <c r="CZ360" s="18"/>
      <c r="DA360" s="18"/>
      <c r="DB360" s="18"/>
      <c r="DC360" s="18"/>
      <c r="DD360" s="18"/>
      <c r="DF360" s="18"/>
      <c r="DH360" s="18"/>
      <c r="DK360" s="12"/>
      <c r="DL360" s="12"/>
      <c r="DN360" s="12"/>
      <c r="DO360" s="12"/>
      <c r="DQ360" s="12"/>
      <c r="DS360" s="12"/>
      <c r="DU360" s="12"/>
      <c r="DV360" s="12"/>
      <c r="DX360" s="12"/>
      <c r="DY360" s="12"/>
      <c r="DZ360" s="12"/>
      <c r="EB360" s="12"/>
      <c r="ED360" s="810"/>
      <c r="EE360" s="810"/>
      <c r="EG360" s="12"/>
      <c r="ER360" s="18"/>
      <c r="ET360" s="19"/>
      <c r="EU360" s="19"/>
      <c r="EV360" s="19"/>
      <c r="EW360" s="18"/>
      <c r="EX360" s="18"/>
      <c r="EY360" s="18"/>
      <c r="EZ360" s="18"/>
      <c r="FA360" s="18"/>
      <c r="FB360" s="18"/>
      <c r="FC360" s="18"/>
      <c r="FD360" s="18"/>
      <c r="FE360" s="18"/>
      <c r="FF360" s="18"/>
      <c r="FG360" s="18"/>
      <c r="FJ360" s="18"/>
      <c r="FK360" s="18"/>
      <c r="FL360" s="18"/>
      <c r="FM360" s="18"/>
      <c r="FO360" s="18"/>
      <c r="FQ360" s="18"/>
      <c r="FS360" s="18"/>
      <c r="FT360" s="18"/>
      <c r="FU360" s="18"/>
      <c r="FV360" s="18"/>
      <c r="FW360" s="18"/>
      <c r="FX360" s="18"/>
      <c r="FY360" s="18"/>
      <c r="FZ360" s="18"/>
      <c r="GB360" s="18"/>
      <c r="GD360" s="18"/>
      <c r="GE360" s="18"/>
    </row>
    <row r="361" spans="1:187" hidden="1" x14ac:dyDescent="0.3">
      <c r="A361" s="807"/>
      <c r="I361" s="19"/>
      <c r="J361" s="19"/>
      <c r="K361" s="19"/>
      <c r="L361" s="19"/>
      <c r="M361" s="19"/>
      <c r="N361" s="19"/>
      <c r="O361" s="19"/>
      <c r="P361" s="19"/>
      <c r="Q361" s="19"/>
      <c r="R361" s="19"/>
      <c r="S361" s="19"/>
      <c r="T361" s="19"/>
      <c r="U361" s="19"/>
      <c r="V361" s="19"/>
      <c r="W361" s="19"/>
      <c r="X361" s="19"/>
      <c r="Y361" s="19"/>
      <c r="Z361" s="19"/>
      <c r="AA361" s="19"/>
      <c r="AB361" s="19"/>
      <c r="AC361" s="19"/>
      <c r="AD361" s="19"/>
      <c r="AE361" s="823"/>
      <c r="AF361" s="823"/>
      <c r="AG361" s="823"/>
      <c r="AH361" s="823"/>
      <c r="AI361" s="823"/>
      <c r="AJ361" s="823"/>
      <c r="AK361" s="823"/>
      <c r="AL361" s="823"/>
      <c r="AM361" s="823"/>
      <c r="AN361" s="823"/>
      <c r="AO361" s="823"/>
      <c r="AP361" s="823"/>
      <c r="AQ361" s="12"/>
      <c r="AR361" s="13"/>
      <c r="AS361" s="13"/>
      <c r="AT361" s="12"/>
      <c r="AU361" s="13"/>
      <c r="AV361" s="13"/>
      <c r="AW361" s="12"/>
      <c r="AX361" s="13"/>
      <c r="AY361" s="13"/>
      <c r="AZ361" s="12"/>
      <c r="BA361" s="13"/>
      <c r="BB361" s="13"/>
      <c r="BC361" s="12"/>
      <c r="BD361" s="13"/>
      <c r="BE361" s="13"/>
      <c r="BF361" s="12"/>
      <c r="BG361" s="13"/>
      <c r="BH361" s="13"/>
      <c r="BI361" s="12"/>
      <c r="BJ361" s="13"/>
      <c r="BK361" s="13"/>
      <c r="BL361" s="12"/>
      <c r="BM361" s="13"/>
      <c r="BN361" s="13"/>
      <c r="BO361" s="13"/>
      <c r="BP361" s="13"/>
      <c r="BQ361" s="13"/>
      <c r="BR361" s="13"/>
      <c r="BS361" s="13"/>
      <c r="BT361" s="13"/>
      <c r="BU361" s="13"/>
      <c r="BV361" s="13"/>
      <c r="BW361" s="13"/>
      <c r="BX361" s="12"/>
      <c r="BY361" s="13"/>
      <c r="CA361" s="18"/>
      <c r="CB361" s="18"/>
      <c r="CD361" s="18"/>
      <c r="CE361" s="18"/>
      <c r="CG361" s="18"/>
      <c r="CI361" s="18"/>
      <c r="CK361" s="18"/>
      <c r="CL361" s="18"/>
      <c r="CN361" s="18"/>
      <c r="CO361" s="18"/>
      <c r="CP361" s="18"/>
      <c r="CR361" s="12"/>
      <c r="CT361" s="18"/>
      <c r="CU361" s="18"/>
      <c r="CV361" s="18"/>
      <c r="CW361" s="18"/>
      <c r="CX361" s="18"/>
      <c r="CY361" s="18"/>
      <c r="CZ361" s="18"/>
      <c r="DA361" s="18"/>
      <c r="DB361" s="18"/>
      <c r="DC361" s="18"/>
      <c r="DD361" s="18"/>
      <c r="DF361" s="18"/>
      <c r="DH361" s="18"/>
      <c r="DK361" s="12"/>
      <c r="DL361" s="12"/>
      <c r="DN361" s="12"/>
      <c r="DO361" s="12"/>
      <c r="DQ361" s="12"/>
      <c r="DS361" s="12"/>
      <c r="DU361" s="12"/>
      <c r="DV361" s="12"/>
      <c r="DX361" s="12"/>
      <c r="DY361" s="12"/>
      <c r="DZ361" s="12"/>
      <c r="EB361" s="12"/>
      <c r="ED361" s="810"/>
      <c r="EE361" s="810"/>
      <c r="EG361" s="12"/>
      <c r="ER361" s="18"/>
      <c r="ET361" s="19"/>
      <c r="EU361" s="19"/>
      <c r="EV361" s="19"/>
      <c r="EW361" s="18"/>
      <c r="EX361" s="18"/>
      <c r="EY361" s="18"/>
      <c r="EZ361" s="18"/>
      <c r="FA361" s="18"/>
      <c r="FB361" s="18"/>
      <c r="FC361" s="18"/>
      <c r="FD361" s="18"/>
      <c r="FE361" s="18"/>
      <c r="FF361" s="18"/>
      <c r="FG361" s="18"/>
      <c r="FH361" s="18"/>
      <c r="FI361" s="18"/>
      <c r="FJ361" s="18"/>
      <c r="FK361" s="18"/>
      <c r="FL361" s="18"/>
      <c r="FM361" s="18"/>
      <c r="FO361" s="18"/>
      <c r="FQ361" s="18"/>
      <c r="FS361" s="18"/>
      <c r="FT361" s="18"/>
      <c r="FU361" s="18"/>
      <c r="FV361" s="18"/>
      <c r="FW361" s="18"/>
      <c r="FX361" s="18"/>
      <c r="FY361" s="18"/>
      <c r="FZ361" s="18"/>
      <c r="GB361" s="18"/>
      <c r="GD361" s="18"/>
      <c r="GE361" s="18"/>
    </row>
    <row r="362" spans="1:187" hidden="1" x14ac:dyDescent="0.3">
      <c r="A362" s="807"/>
      <c r="I362" s="19"/>
      <c r="J362" s="19"/>
      <c r="K362" s="19"/>
      <c r="L362" s="19"/>
      <c r="M362" s="19"/>
      <c r="N362" s="19"/>
      <c r="O362" s="19"/>
      <c r="P362" s="19"/>
      <c r="Q362" s="19"/>
      <c r="R362" s="19"/>
      <c r="S362" s="19"/>
      <c r="T362" s="19"/>
      <c r="U362" s="19"/>
      <c r="V362" s="19"/>
      <c r="W362" s="19"/>
      <c r="X362" s="19"/>
      <c r="Y362" s="19"/>
      <c r="Z362" s="19"/>
      <c r="AA362" s="19"/>
      <c r="AB362" s="19"/>
      <c r="AC362" s="19"/>
      <c r="AD362" s="19"/>
      <c r="AE362" s="823"/>
      <c r="AF362" s="823"/>
      <c r="AG362" s="823"/>
      <c r="AH362" s="823"/>
      <c r="AI362" s="823"/>
      <c r="AJ362" s="823"/>
      <c r="AK362" s="823"/>
      <c r="AL362" s="823"/>
      <c r="AM362" s="823"/>
      <c r="AN362" s="823"/>
      <c r="AO362" s="823"/>
      <c r="AP362" s="823"/>
      <c r="AQ362" s="12"/>
      <c r="AR362" s="13"/>
      <c r="AS362" s="13"/>
      <c r="AT362" s="12"/>
      <c r="AU362" s="13"/>
      <c r="AV362" s="13"/>
      <c r="AW362" s="12"/>
      <c r="AX362" s="13"/>
      <c r="AY362" s="13"/>
      <c r="AZ362" s="12"/>
      <c r="BA362" s="13"/>
      <c r="BB362" s="13"/>
      <c r="BC362" s="12"/>
      <c r="BD362" s="13"/>
      <c r="BE362" s="13"/>
      <c r="BF362" s="12"/>
      <c r="BG362" s="13"/>
      <c r="BH362" s="13"/>
      <c r="BI362" s="12"/>
      <c r="BJ362" s="13"/>
      <c r="BK362" s="13"/>
      <c r="BL362" s="12"/>
      <c r="BM362" s="13"/>
      <c r="BN362" s="13"/>
      <c r="BO362" s="13"/>
      <c r="BP362" s="13"/>
      <c r="BQ362" s="13"/>
      <c r="BR362" s="13"/>
      <c r="BS362" s="13"/>
      <c r="BT362" s="13"/>
      <c r="BU362" s="13"/>
      <c r="BV362" s="13"/>
      <c r="BW362" s="13"/>
      <c r="BX362" s="12"/>
      <c r="BY362" s="13"/>
      <c r="CA362" s="18"/>
      <c r="CB362" s="18"/>
      <c r="CD362" s="18"/>
      <c r="CE362" s="18"/>
      <c r="CG362" s="18"/>
      <c r="CI362" s="18"/>
      <c r="CK362" s="18"/>
      <c r="CL362" s="18"/>
      <c r="CN362" s="18"/>
      <c r="CO362" s="18"/>
      <c r="CP362" s="18"/>
      <c r="CR362" s="12"/>
      <c r="CT362" s="18"/>
      <c r="CU362" s="18"/>
      <c r="CV362" s="18"/>
      <c r="CW362" s="18"/>
      <c r="CX362" s="18"/>
      <c r="CY362" s="18"/>
      <c r="CZ362" s="18"/>
      <c r="DA362" s="18"/>
      <c r="DB362" s="18"/>
      <c r="DC362" s="18"/>
      <c r="DD362" s="18"/>
      <c r="DF362" s="18"/>
      <c r="DH362" s="18"/>
      <c r="DK362" s="12"/>
      <c r="DL362" s="12"/>
      <c r="DN362" s="12"/>
      <c r="DO362" s="12"/>
      <c r="DQ362" s="12"/>
      <c r="DS362" s="12"/>
      <c r="DU362" s="12"/>
      <c r="DV362" s="12"/>
      <c r="DX362" s="12"/>
      <c r="DY362" s="12"/>
      <c r="DZ362" s="12"/>
      <c r="EB362" s="12"/>
      <c r="ED362" s="810"/>
      <c r="EE362" s="810"/>
      <c r="EG362" s="12"/>
      <c r="ET362" s="19"/>
      <c r="EU362" s="19"/>
      <c r="EV362" s="19"/>
      <c r="EW362" s="18"/>
      <c r="EX362" s="18"/>
      <c r="EY362" s="18"/>
      <c r="EZ362" s="18"/>
      <c r="FA362" s="18"/>
      <c r="FB362" s="18"/>
      <c r="FC362" s="18"/>
      <c r="FD362" s="18"/>
      <c r="FE362" s="18"/>
      <c r="FF362" s="18"/>
      <c r="FG362" s="18"/>
      <c r="FH362" s="18"/>
      <c r="FI362" s="18"/>
      <c r="FJ362" s="18"/>
      <c r="FK362" s="18"/>
      <c r="FL362" s="18"/>
      <c r="FM362" s="18"/>
      <c r="FO362" s="18"/>
      <c r="FQ362" s="18"/>
      <c r="FS362" s="18"/>
      <c r="FU362" s="18"/>
      <c r="FV362" s="18"/>
      <c r="FW362" s="18"/>
      <c r="FX362" s="18"/>
      <c r="FY362" s="18"/>
      <c r="FZ362" s="18"/>
      <c r="GA362" s="18"/>
      <c r="GB362" s="18"/>
      <c r="GD362" s="18"/>
      <c r="GE362" s="18"/>
    </row>
    <row r="363" spans="1:187" hidden="1" x14ac:dyDescent="0.3">
      <c r="A363" s="807"/>
      <c r="I363" s="19"/>
      <c r="J363" s="19"/>
      <c r="K363" s="19"/>
      <c r="L363" s="19"/>
      <c r="M363" s="19"/>
      <c r="N363" s="19"/>
      <c r="O363" s="19"/>
      <c r="P363" s="19"/>
      <c r="Q363" s="19"/>
      <c r="R363" s="19"/>
      <c r="S363" s="19"/>
      <c r="T363" s="19"/>
      <c r="U363" s="19"/>
      <c r="V363" s="19"/>
      <c r="W363" s="19"/>
      <c r="X363" s="19"/>
      <c r="Y363" s="19"/>
      <c r="Z363" s="19"/>
      <c r="AA363" s="19"/>
      <c r="AB363" s="19"/>
      <c r="AC363" s="19"/>
      <c r="AD363" s="19"/>
      <c r="AE363" s="823"/>
      <c r="AF363" s="823"/>
      <c r="AG363" s="823"/>
      <c r="AH363" s="823"/>
      <c r="AI363" s="823"/>
      <c r="AJ363" s="823"/>
      <c r="AK363" s="823"/>
      <c r="AL363" s="823"/>
      <c r="AM363" s="823"/>
      <c r="AN363" s="823"/>
      <c r="AO363" s="823"/>
      <c r="AP363" s="823"/>
      <c r="AQ363" s="12"/>
      <c r="AR363" s="13"/>
      <c r="AS363" s="13"/>
      <c r="AT363" s="12"/>
      <c r="AU363" s="13"/>
      <c r="AV363" s="13"/>
      <c r="AW363" s="12"/>
      <c r="AX363" s="13"/>
      <c r="AY363" s="13"/>
      <c r="AZ363" s="12"/>
      <c r="BA363" s="13"/>
      <c r="BB363" s="13"/>
      <c r="BC363" s="12"/>
      <c r="BD363" s="13"/>
      <c r="BE363" s="13"/>
      <c r="BF363" s="12"/>
      <c r="BG363" s="13"/>
      <c r="BH363" s="13"/>
      <c r="BI363" s="12"/>
      <c r="BJ363" s="13"/>
      <c r="BK363" s="13"/>
      <c r="BL363" s="12"/>
      <c r="BM363" s="13"/>
      <c r="BN363" s="13"/>
      <c r="BO363" s="13"/>
      <c r="BP363" s="13"/>
      <c r="BQ363" s="13"/>
      <c r="BR363" s="13"/>
      <c r="BS363" s="13"/>
      <c r="BT363" s="13"/>
      <c r="BU363" s="13"/>
      <c r="BV363" s="13"/>
      <c r="BW363" s="13"/>
      <c r="BX363" s="12"/>
      <c r="BY363" s="13"/>
      <c r="CA363" s="18"/>
      <c r="CB363" s="18"/>
      <c r="CD363" s="18"/>
      <c r="CE363" s="18"/>
      <c r="CG363" s="18"/>
      <c r="CI363" s="18"/>
      <c r="CK363" s="18"/>
      <c r="CL363" s="18"/>
      <c r="CN363" s="18"/>
      <c r="CO363" s="18"/>
      <c r="CP363" s="18"/>
      <c r="CR363" s="12"/>
      <c r="CT363" s="18"/>
      <c r="CU363" s="18"/>
      <c r="CV363" s="18"/>
      <c r="CW363" s="18"/>
      <c r="CX363" s="18"/>
      <c r="CY363" s="18"/>
      <c r="CZ363" s="18"/>
      <c r="DA363" s="18"/>
      <c r="DB363" s="18"/>
      <c r="DC363" s="18"/>
      <c r="DD363" s="18"/>
      <c r="DF363" s="18"/>
      <c r="DH363" s="18"/>
      <c r="DK363" s="12"/>
      <c r="DL363" s="12"/>
      <c r="DN363" s="12"/>
      <c r="DO363" s="12"/>
      <c r="DQ363" s="12"/>
      <c r="DS363" s="12"/>
      <c r="DU363" s="12"/>
      <c r="DV363" s="12"/>
      <c r="DX363" s="12"/>
      <c r="DY363" s="12"/>
      <c r="DZ363" s="12"/>
      <c r="EB363" s="12"/>
      <c r="ED363" s="810"/>
      <c r="EE363" s="810"/>
      <c r="EG363" s="12"/>
      <c r="ER363" s="18"/>
      <c r="ET363" s="19"/>
      <c r="EU363" s="19"/>
      <c r="EV363" s="19"/>
      <c r="EW363" s="18"/>
      <c r="EX363" s="18"/>
      <c r="EY363" s="18"/>
      <c r="EZ363" s="18"/>
      <c r="FA363" s="18"/>
      <c r="FB363" s="18"/>
      <c r="FC363" s="18"/>
      <c r="FD363" s="18"/>
      <c r="FE363" s="18"/>
      <c r="FF363" s="18"/>
      <c r="FG363" s="18"/>
      <c r="FH363" s="18"/>
      <c r="FI363" s="18"/>
      <c r="FJ363" s="18"/>
      <c r="FK363" s="18"/>
      <c r="FL363" s="18"/>
      <c r="FM363" s="18"/>
      <c r="FO363" s="18"/>
      <c r="FQ363" s="18"/>
      <c r="FS363" s="18"/>
      <c r="FT363" s="18"/>
      <c r="FU363" s="18"/>
      <c r="FV363" s="18"/>
      <c r="FW363" s="18"/>
      <c r="FX363" s="18"/>
      <c r="FY363" s="18"/>
      <c r="FZ363" s="18"/>
      <c r="GB363" s="18"/>
      <c r="GD363" s="18"/>
      <c r="GE363" s="18"/>
    </row>
    <row r="364" spans="1:187" hidden="1" x14ac:dyDescent="0.3">
      <c r="A364" s="807"/>
      <c r="I364" s="19"/>
      <c r="J364" s="19"/>
      <c r="K364" s="19"/>
      <c r="L364" s="19"/>
      <c r="M364" s="19"/>
      <c r="N364" s="19"/>
      <c r="O364" s="19"/>
      <c r="P364" s="19"/>
      <c r="Q364" s="19"/>
      <c r="R364" s="19"/>
      <c r="S364" s="19"/>
      <c r="T364" s="19"/>
      <c r="U364" s="19"/>
      <c r="V364" s="19"/>
      <c r="W364" s="19"/>
      <c r="X364" s="19"/>
      <c r="Y364" s="19"/>
      <c r="Z364" s="19"/>
      <c r="AA364" s="19"/>
      <c r="AB364" s="19"/>
      <c r="AC364" s="19"/>
      <c r="AD364" s="19"/>
      <c r="AE364" s="823"/>
      <c r="AF364" s="823"/>
      <c r="AG364" s="823"/>
      <c r="AH364" s="823"/>
      <c r="AI364" s="823"/>
      <c r="AJ364" s="823"/>
      <c r="AK364" s="823"/>
      <c r="AL364" s="823"/>
      <c r="AM364" s="823"/>
      <c r="AN364" s="823"/>
      <c r="AO364" s="823"/>
      <c r="AP364" s="823"/>
      <c r="AQ364" s="12"/>
      <c r="AR364" s="13"/>
      <c r="AS364" s="13"/>
      <c r="AT364" s="12"/>
      <c r="AU364" s="13"/>
      <c r="AV364" s="13"/>
      <c r="AW364" s="12"/>
      <c r="AX364" s="13"/>
      <c r="AY364" s="13"/>
      <c r="AZ364" s="12"/>
      <c r="BA364" s="13"/>
      <c r="BB364" s="13"/>
      <c r="BC364" s="12"/>
      <c r="BD364" s="13"/>
      <c r="BE364" s="13"/>
      <c r="BF364" s="12"/>
      <c r="BG364" s="13"/>
      <c r="BH364" s="13"/>
      <c r="BI364" s="12"/>
      <c r="BJ364" s="13"/>
      <c r="BK364" s="13"/>
      <c r="BL364" s="12"/>
      <c r="BM364" s="13"/>
      <c r="BN364" s="13"/>
      <c r="BO364" s="13"/>
      <c r="BP364" s="13"/>
      <c r="BQ364" s="13"/>
      <c r="BR364" s="13"/>
      <c r="BS364" s="13"/>
      <c r="BT364" s="13"/>
      <c r="BU364" s="13"/>
      <c r="BV364" s="13"/>
      <c r="BW364" s="13"/>
      <c r="BX364" s="12"/>
      <c r="BY364" s="13"/>
      <c r="CA364" s="18"/>
      <c r="CB364" s="18"/>
      <c r="CD364" s="18"/>
      <c r="CE364" s="18"/>
      <c r="CG364" s="18"/>
      <c r="CI364" s="18"/>
      <c r="CK364" s="18"/>
      <c r="CL364" s="18"/>
      <c r="CN364" s="18"/>
      <c r="CO364" s="18"/>
      <c r="CP364" s="18"/>
      <c r="CR364" s="12"/>
      <c r="CT364" s="18"/>
      <c r="CU364" s="18"/>
      <c r="CV364" s="18"/>
      <c r="CW364" s="18"/>
      <c r="CX364" s="18"/>
      <c r="CY364" s="18"/>
      <c r="CZ364" s="18"/>
      <c r="DA364" s="18"/>
      <c r="DB364" s="18"/>
      <c r="DC364" s="18"/>
      <c r="DD364" s="18"/>
      <c r="DF364" s="18"/>
      <c r="DH364" s="18"/>
      <c r="DK364" s="12"/>
      <c r="DL364" s="12"/>
      <c r="DN364" s="12"/>
      <c r="DO364" s="12"/>
      <c r="DQ364" s="12"/>
      <c r="DS364" s="12"/>
      <c r="DU364" s="12"/>
      <c r="DV364" s="12"/>
      <c r="DX364" s="12"/>
      <c r="DY364" s="12"/>
      <c r="DZ364" s="12"/>
      <c r="EB364" s="12"/>
      <c r="ED364" s="810"/>
      <c r="EE364" s="810"/>
      <c r="EG364" s="12"/>
      <c r="ET364" s="19"/>
      <c r="EU364" s="19"/>
      <c r="EV364" s="19"/>
      <c r="EW364" s="18"/>
      <c r="EX364" s="18"/>
      <c r="EY364" s="18"/>
      <c r="EZ364" s="18"/>
      <c r="FA364" s="18"/>
      <c r="FB364" s="18"/>
      <c r="FC364" s="18"/>
      <c r="FD364" s="18"/>
      <c r="FE364" s="18"/>
      <c r="FF364" s="18"/>
      <c r="FG364" s="18"/>
      <c r="FH364" s="18"/>
      <c r="FI364" s="18"/>
      <c r="FJ364" s="18"/>
      <c r="FK364" s="18"/>
      <c r="FL364" s="18"/>
      <c r="FM364" s="18"/>
      <c r="FN364" s="18"/>
      <c r="FO364" s="18"/>
      <c r="FQ364" s="18"/>
      <c r="FS364" s="18"/>
      <c r="FU364" s="18"/>
      <c r="FV364" s="18"/>
      <c r="FW364" s="18"/>
      <c r="FX364" s="18"/>
      <c r="FY364" s="18"/>
      <c r="FZ364" s="18"/>
      <c r="GB364" s="18"/>
      <c r="GD364" s="18"/>
      <c r="GE364" s="18"/>
    </row>
    <row r="365" spans="1:187" hidden="1" x14ac:dyDescent="0.3">
      <c r="A365" s="807"/>
      <c r="I365" s="19"/>
      <c r="J365" s="19"/>
      <c r="K365" s="19"/>
      <c r="L365" s="19"/>
      <c r="M365" s="19"/>
      <c r="N365" s="19"/>
      <c r="O365" s="19"/>
      <c r="P365" s="19"/>
      <c r="Q365" s="19"/>
      <c r="R365" s="19"/>
      <c r="S365" s="19"/>
      <c r="T365" s="19"/>
      <c r="U365" s="19"/>
      <c r="V365" s="19"/>
      <c r="W365" s="19"/>
      <c r="X365" s="19"/>
      <c r="Y365" s="19"/>
      <c r="Z365" s="19"/>
      <c r="AA365" s="19"/>
      <c r="AB365" s="19"/>
      <c r="AC365" s="19"/>
      <c r="AD365" s="19"/>
      <c r="AE365" s="823"/>
      <c r="AF365" s="823"/>
      <c r="AG365" s="823"/>
      <c r="AH365" s="823"/>
      <c r="AI365" s="823"/>
      <c r="AJ365" s="823"/>
      <c r="AK365" s="823"/>
      <c r="AL365" s="823"/>
      <c r="AM365" s="823"/>
      <c r="AN365" s="823"/>
      <c r="AO365" s="823"/>
      <c r="AP365" s="823"/>
      <c r="AQ365" s="12"/>
      <c r="AR365" s="13"/>
      <c r="AS365" s="13"/>
      <c r="AT365" s="12"/>
      <c r="AU365" s="13"/>
      <c r="AV365" s="13"/>
      <c r="AW365" s="12"/>
      <c r="AX365" s="13"/>
      <c r="AY365" s="13"/>
      <c r="AZ365" s="12"/>
      <c r="BA365" s="13"/>
      <c r="BB365" s="13"/>
      <c r="BC365" s="12"/>
      <c r="BD365" s="13"/>
      <c r="BE365" s="13"/>
      <c r="BF365" s="12"/>
      <c r="BG365" s="13"/>
      <c r="BH365" s="13"/>
      <c r="BI365" s="12"/>
      <c r="BJ365" s="13"/>
      <c r="BK365" s="13"/>
      <c r="BL365" s="12"/>
      <c r="BM365" s="13"/>
      <c r="BN365" s="13"/>
      <c r="BO365" s="13"/>
      <c r="BP365" s="13"/>
      <c r="BQ365" s="13"/>
      <c r="BR365" s="13"/>
      <c r="BS365" s="13"/>
      <c r="BT365" s="13"/>
      <c r="BU365" s="13"/>
      <c r="BV365" s="13"/>
      <c r="BW365" s="13"/>
      <c r="BX365" s="12"/>
      <c r="BY365" s="13"/>
      <c r="CA365" s="18"/>
      <c r="CB365" s="18"/>
      <c r="CD365" s="18"/>
      <c r="CE365" s="18"/>
      <c r="CG365" s="18"/>
      <c r="CI365" s="18"/>
      <c r="CK365" s="18"/>
      <c r="CL365" s="18"/>
      <c r="CN365" s="18"/>
      <c r="CO365" s="18"/>
      <c r="CP365" s="18"/>
      <c r="CR365" s="12"/>
      <c r="CT365" s="18"/>
      <c r="CU365" s="18"/>
      <c r="CV365" s="18"/>
      <c r="CW365" s="18"/>
      <c r="CX365" s="18"/>
      <c r="CY365" s="18"/>
      <c r="CZ365" s="18"/>
      <c r="DA365" s="18"/>
      <c r="DB365" s="18"/>
      <c r="DC365" s="18"/>
      <c r="DD365" s="18"/>
      <c r="DF365" s="18"/>
      <c r="DH365" s="18"/>
      <c r="DK365" s="12"/>
      <c r="DL365" s="12"/>
      <c r="DN365" s="12"/>
      <c r="DO365" s="12"/>
      <c r="DQ365" s="12"/>
      <c r="DS365" s="12"/>
      <c r="DU365" s="12"/>
      <c r="DV365" s="12"/>
      <c r="DX365" s="12"/>
      <c r="DY365" s="12"/>
      <c r="DZ365" s="12"/>
      <c r="EB365" s="12"/>
      <c r="ED365" s="810"/>
      <c r="EE365" s="810"/>
      <c r="EG365" s="12"/>
      <c r="EK365" s="18"/>
      <c r="EL365" s="18"/>
      <c r="EP365" s="18"/>
      <c r="EQ365" s="18"/>
      <c r="ER365" s="18"/>
      <c r="ET365" s="19"/>
      <c r="EU365" s="19"/>
      <c r="EV365" s="19"/>
      <c r="EW365" s="18"/>
      <c r="EX365" s="18"/>
      <c r="EY365" s="18"/>
      <c r="EZ365" s="18"/>
      <c r="FA365" s="18"/>
      <c r="FB365" s="18"/>
      <c r="FC365" s="18"/>
      <c r="FD365" s="18"/>
      <c r="FE365" s="18"/>
      <c r="FF365" s="18"/>
      <c r="FG365" s="18"/>
      <c r="FI365" s="18"/>
      <c r="FJ365" s="18"/>
      <c r="FK365" s="18"/>
      <c r="FL365" s="18"/>
      <c r="FM365" s="18"/>
      <c r="FO365" s="18"/>
      <c r="FQ365" s="18"/>
      <c r="FS365" s="18"/>
      <c r="FT365" s="18"/>
      <c r="FU365" s="18"/>
      <c r="FV365" s="18"/>
      <c r="FW365" s="18"/>
      <c r="FX365" s="18"/>
      <c r="FY365" s="18"/>
      <c r="FZ365" s="18"/>
      <c r="GB365" s="18"/>
      <c r="GD365" s="18"/>
      <c r="GE365" s="18"/>
    </row>
    <row r="366" spans="1:187" hidden="1" x14ac:dyDescent="0.3">
      <c r="A366" s="807"/>
      <c r="I366" s="19"/>
      <c r="J366" s="19"/>
      <c r="K366" s="19"/>
      <c r="L366" s="19"/>
      <c r="M366" s="19"/>
      <c r="N366" s="19"/>
      <c r="O366" s="19"/>
      <c r="P366" s="19"/>
      <c r="Q366" s="19"/>
      <c r="R366" s="19"/>
      <c r="S366" s="19"/>
      <c r="T366" s="19"/>
      <c r="U366" s="19"/>
      <c r="V366" s="19"/>
      <c r="W366" s="19"/>
      <c r="X366" s="19"/>
      <c r="Y366" s="19"/>
      <c r="Z366" s="19"/>
      <c r="AA366" s="19"/>
      <c r="AB366" s="19"/>
      <c r="AC366" s="19"/>
      <c r="AD366" s="19"/>
      <c r="AE366" s="823"/>
      <c r="AF366" s="823"/>
      <c r="AG366" s="823"/>
      <c r="AH366" s="823"/>
      <c r="AI366" s="823"/>
      <c r="AJ366" s="823"/>
      <c r="AK366" s="823"/>
      <c r="AL366" s="823"/>
      <c r="AM366" s="823"/>
      <c r="AN366" s="823"/>
      <c r="AO366" s="823"/>
      <c r="AP366" s="823"/>
      <c r="AQ366" s="12"/>
      <c r="AR366" s="13"/>
      <c r="AS366" s="13"/>
      <c r="AT366" s="12"/>
      <c r="AU366" s="13"/>
      <c r="AV366" s="13"/>
      <c r="AW366" s="12"/>
      <c r="AX366" s="13"/>
      <c r="AY366" s="13"/>
      <c r="AZ366" s="12"/>
      <c r="BA366" s="13"/>
      <c r="BB366" s="13"/>
      <c r="BC366" s="12"/>
      <c r="BD366" s="13"/>
      <c r="BE366" s="13"/>
      <c r="BF366" s="12"/>
      <c r="BG366" s="13"/>
      <c r="BH366" s="13"/>
      <c r="BI366" s="12"/>
      <c r="BJ366" s="13"/>
      <c r="BK366" s="13"/>
      <c r="BL366" s="12"/>
      <c r="BM366" s="13"/>
      <c r="BN366" s="13"/>
      <c r="BO366" s="13"/>
      <c r="BP366" s="13"/>
      <c r="BQ366" s="13"/>
      <c r="BR366" s="13"/>
      <c r="BS366" s="13"/>
      <c r="BT366" s="13"/>
      <c r="BU366" s="13"/>
      <c r="BV366" s="13"/>
      <c r="BW366" s="13"/>
      <c r="BX366" s="12"/>
      <c r="BY366" s="13"/>
      <c r="CA366" s="18"/>
      <c r="CB366" s="18"/>
      <c r="CD366" s="18"/>
      <c r="CE366" s="18"/>
      <c r="CG366" s="18"/>
      <c r="CI366" s="18"/>
      <c r="CK366" s="18"/>
      <c r="CL366" s="18"/>
      <c r="CN366" s="18"/>
      <c r="CO366" s="18"/>
      <c r="CP366" s="18"/>
      <c r="CR366" s="12"/>
      <c r="CT366" s="18"/>
      <c r="CU366" s="18"/>
      <c r="CV366" s="18"/>
      <c r="CW366" s="18"/>
      <c r="CX366" s="18"/>
      <c r="CY366" s="18"/>
      <c r="CZ366" s="18"/>
      <c r="DA366" s="18"/>
      <c r="DB366" s="18"/>
      <c r="DC366" s="18"/>
      <c r="DD366" s="18"/>
      <c r="DF366" s="18"/>
      <c r="DH366" s="18"/>
      <c r="DK366" s="12"/>
      <c r="DL366" s="12"/>
      <c r="DN366" s="12"/>
      <c r="DO366" s="12"/>
      <c r="DQ366" s="12"/>
      <c r="DS366" s="12"/>
      <c r="DU366" s="12"/>
      <c r="DV366" s="12"/>
      <c r="DX366" s="12"/>
      <c r="DY366" s="12"/>
      <c r="DZ366" s="12"/>
      <c r="EB366" s="12"/>
      <c r="ED366" s="810"/>
      <c r="EE366" s="810"/>
      <c r="EG366" s="12"/>
      <c r="ER366" s="18"/>
      <c r="ET366" s="19"/>
      <c r="EU366" s="19"/>
      <c r="EV366" s="19"/>
      <c r="EW366" s="18"/>
      <c r="EX366" s="18"/>
      <c r="EY366" s="18"/>
      <c r="FA366" s="18"/>
      <c r="FB366" s="18"/>
      <c r="FC366" s="18"/>
      <c r="FD366" s="18"/>
      <c r="FE366" s="18"/>
      <c r="FF366" s="18"/>
      <c r="FG366" s="18"/>
      <c r="FH366" s="18"/>
      <c r="FI366" s="18"/>
      <c r="FJ366" s="18"/>
      <c r="FK366" s="18"/>
      <c r="FL366" s="18"/>
      <c r="FM366" s="18"/>
      <c r="FO366" s="18"/>
      <c r="FQ366" s="18"/>
      <c r="FS366" s="18"/>
      <c r="FT366" s="18"/>
      <c r="FU366" s="18"/>
      <c r="FV366" s="18"/>
      <c r="FW366" s="18"/>
      <c r="FX366" s="18"/>
      <c r="FY366" s="18"/>
      <c r="FZ366" s="18"/>
      <c r="GB366" s="18"/>
      <c r="GD366" s="18"/>
      <c r="GE366" s="18"/>
    </row>
    <row r="367" spans="1:187" hidden="1" x14ac:dyDescent="0.3">
      <c r="A367" s="807"/>
      <c r="I367" s="19"/>
      <c r="J367" s="19"/>
      <c r="K367" s="19"/>
      <c r="L367" s="19"/>
      <c r="M367" s="19"/>
      <c r="N367" s="19"/>
      <c r="O367" s="19"/>
      <c r="P367" s="19"/>
      <c r="Q367" s="19"/>
      <c r="R367" s="19"/>
      <c r="S367" s="19"/>
      <c r="T367" s="19"/>
      <c r="U367" s="19"/>
      <c r="V367" s="19"/>
      <c r="W367" s="19"/>
      <c r="X367" s="19"/>
      <c r="Y367" s="19"/>
      <c r="Z367" s="19"/>
      <c r="AA367" s="19"/>
      <c r="AB367" s="19"/>
      <c r="AC367" s="19"/>
      <c r="AD367" s="19"/>
      <c r="AE367" s="823"/>
      <c r="AF367" s="823"/>
      <c r="AG367" s="823"/>
      <c r="AH367" s="823"/>
      <c r="AI367" s="823"/>
      <c r="AJ367" s="823"/>
      <c r="AK367" s="823"/>
      <c r="AL367" s="823"/>
      <c r="AM367" s="823"/>
      <c r="AN367" s="823"/>
      <c r="AO367" s="823"/>
      <c r="AP367" s="823"/>
      <c r="AQ367" s="12"/>
      <c r="AR367" s="13"/>
      <c r="AS367" s="13"/>
      <c r="AT367" s="12"/>
      <c r="AU367" s="13"/>
      <c r="AV367" s="13"/>
      <c r="AW367" s="12"/>
      <c r="AX367" s="13"/>
      <c r="AY367" s="13"/>
      <c r="AZ367" s="12"/>
      <c r="BA367" s="13"/>
      <c r="BB367" s="13"/>
      <c r="BC367" s="12"/>
      <c r="BD367" s="13"/>
      <c r="BE367" s="13"/>
      <c r="BF367" s="12"/>
      <c r="BG367" s="13"/>
      <c r="BH367" s="13"/>
      <c r="BI367" s="12"/>
      <c r="BJ367" s="13"/>
      <c r="BK367" s="13"/>
      <c r="BL367" s="12"/>
      <c r="BM367" s="13"/>
      <c r="BN367" s="13"/>
      <c r="BO367" s="13"/>
      <c r="BP367" s="13"/>
      <c r="BQ367" s="13"/>
      <c r="BR367" s="13"/>
      <c r="BS367" s="13"/>
      <c r="BT367" s="13"/>
      <c r="BU367" s="13"/>
      <c r="BV367" s="13"/>
      <c r="BW367" s="13"/>
      <c r="BX367" s="12"/>
      <c r="BY367" s="13"/>
      <c r="CA367" s="18"/>
      <c r="CB367" s="18"/>
      <c r="CD367" s="18"/>
      <c r="CE367" s="18"/>
      <c r="CG367" s="18"/>
      <c r="CI367" s="18"/>
      <c r="CK367" s="18"/>
      <c r="CL367" s="18"/>
      <c r="CN367" s="18"/>
      <c r="CO367" s="18"/>
      <c r="CP367" s="18"/>
      <c r="CR367" s="12"/>
      <c r="CT367" s="18"/>
      <c r="CU367" s="18"/>
      <c r="CV367" s="18"/>
      <c r="CW367" s="18"/>
      <c r="CX367" s="18"/>
      <c r="CY367" s="18"/>
      <c r="CZ367" s="18"/>
      <c r="DA367" s="18"/>
      <c r="DB367" s="18"/>
      <c r="DC367" s="18"/>
      <c r="DD367" s="18"/>
      <c r="DF367" s="18"/>
      <c r="DH367" s="18"/>
      <c r="DK367" s="12"/>
      <c r="DL367" s="12"/>
      <c r="DN367" s="12"/>
      <c r="DO367" s="12"/>
      <c r="DQ367" s="12"/>
      <c r="DS367" s="12"/>
      <c r="DU367" s="12"/>
      <c r="DV367" s="12"/>
      <c r="DX367" s="12"/>
      <c r="DY367" s="12"/>
      <c r="DZ367" s="12"/>
      <c r="EB367" s="12"/>
      <c r="ED367" s="810"/>
      <c r="EE367" s="810"/>
      <c r="EG367" s="12"/>
      <c r="ET367" s="19"/>
      <c r="EU367" s="19"/>
      <c r="EV367" s="19"/>
      <c r="EW367" s="18"/>
      <c r="EX367" s="18"/>
      <c r="EY367" s="18"/>
      <c r="EZ367" s="18"/>
      <c r="FA367" s="18"/>
      <c r="FB367" s="18"/>
      <c r="FC367" s="18"/>
      <c r="FD367" s="18"/>
      <c r="FE367" s="18"/>
      <c r="FF367" s="18"/>
      <c r="FG367" s="18"/>
      <c r="FH367" s="18"/>
      <c r="FI367" s="18"/>
      <c r="FJ367" s="18"/>
      <c r="FK367" s="18"/>
      <c r="FL367" s="18"/>
      <c r="FM367" s="18"/>
      <c r="FO367" s="18"/>
      <c r="FQ367" s="18"/>
      <c r="FS367" s="18"/>
      <c r="FU367" s="18"/>
      <c r="FV367" s="18"/>
      <c r="FW367" s="18"/>
      <c r="FX367" s="18"/>
      <c r="FY367" s="18"/>
      <c r="FZ367" s="18"/>
      <c r="GB367" s="18"/>
      <c r="GD367" s="18"/>
      <c r="GE367" s="18"/>
    </row>
    <row r="368" spans="1:187" hidden="1" x14ac:dyDescent="0.3">
      <c r="A368" s="807"/>
      <c r="I368" s="19"/>
      <c r="J368" s="19"/>
      <c r="K368" s="19"/>
      <c r="L368" s="19"/>
      <c r="M368" s="19"/>
      <c r="N368" s="19"/>
      <c r="O368" s="19"/>
      <c r="P368" s="19"/>
      <c r="Q368" s="19"/>
      <c r="R368" s="19"/>
      <c r="S368" s="19"/>
      <c r="T368" s="19"/>
      <c r="U368" s="19"/>
      <c r="V368" s="19"/>
      <c r="W368" s="19"/>
      <c r="X368" s="19"/>
      <c r="Y368" s="19"/>
      <c r="Z368" s="19"/>
      <c r="AA368" s="19"/>
      <c r="AB368" s="19"/>
      <c r="AC368" s="19"/>
      <c r="AD368" s="19"/>
      <c r="AE368" s="823"/>
      <c r="AF368" s="823"/>
      <c r="AG368" s="823"/>
      <c r="AH368" s="823"/>
      <c r="AI368" s="823"/>
      <c r="AJ368" s="823"/>
      <c r="AK368" s="823"/>
      <c r="AL368" s="823"/>
      <c r="AM368" s="823"/>
      <c r="AN368" s="823"/>
      <c r="AO368" s="823"/>
      <c r="AP368" s="823"/>
      <c r="AQ368" s="12"/>
      <c r="AR368" s="13"/>
      <c r="AS368" s="13"/>
      <c r="AT368" s="12"/>
      <c r="AU368" s="13"/>
      <c r="AV368" s="13"/>
      <c r="AW368" s="12"/>
      <c r="AX368" s="13"/>
      <c r="AY368" s="13"/>
      <c r="AZ368" s="12"/>
      <c r="BA368" s="13"/>
      <c r="BB368" s="13"/>
      <c r="BC368" s="12"/>
      <c r="BD368" s="13"/>
      <c r="BE368" s="13"/>
      <c r="BF368" s="12"/>
      <c r="BG368" s="13"/>
      <c r="BH368" s="13"/>
      <c r="BI368" s="12"/>
      <c r="BJ368" s="13"/>
      <c r="BK368" s="13"/>
      <c r="BL368" s="12"/>
      <c r="BM368" s="13"/>
      <c r="BN368" s="13"/>
      <c r="BO368" s="13"/>
      <c r="BP368" s="13"/>
      <c r="BQ368" s="13"/>
      <c r="BR368" s="13"/>
      <c r="BS368" s="13"/>
      <c r="BT368" s="13"/>
      <c r="BU368" s="13"/>
      <c r="BV368" s="13"/>
      <c r="BW368" s="13"/>
      <c r="BX368" s="12"/>
      <c r="BY368" s="13"/>
      <c r="CA368" s="18"/>
      <c r="CB368" s="18"/>
      <c r="CD368" s="18"/>
      <c r="CE368" s="18"/>
      <c r="CG368" s="18"/>
      <c r="CH368" s="18"/>
      <c r="CI368" s="18"/>
      <c r="CK368" s="18"/>
      <c r="CL368" s="18"/>
      <c r="CN368" s="18"/>
      <c r="CO368" s="18"/>
      <c r="CP368" s="18"/>
      <c r="CR368" s="12"/>
      <c r="CT368" s="18"/>
      <c r="CU368" s="18"/>
      <c r="CV368" s="18"/>
      <c r="CW368" s="18"/>
      <c r="CX368" s="18"/>
      <c r="CY368" s="18"/>
      <c r="CZ368" s="18"/>
      <c r="DA368" s="18"/>
      <c r="DB368" s="18"/>
      <c r="DC368" s="18"/>
      <c r="DD368" s="18"/>
      <c r="DF368" s="18"/>
      <c r="DH368" s="18"/>
      <c r="DK368" s="12"/>
      <c r="DL368" s="12"/>
      <c r="DN368" s="12"/>
      <c r="DO368" s="12"/>
      <c r="DP368" s="18"/>
      <c r="DQ368" s="12"/>
      <c r="DS368" s="12"/>
      <c r="DU368" s="12"/>
      <c r="DV368" s="12"/>
      <c r="DX368" s="12"/>
      <c r="DY368" s="12"/>
      <c r="DZ368" s="12"/>
      <c r="EB368" s="12"/>
      <c r="ED368" s="810"/>
      <c r="EE368" s="810"/>
      <c r="EG368" s="12"/>
      <c r="ET368" s="19"/>
      <c r="EU368" s="19"/>
      <c r="EV368" s="19"/>
      <c r="EW368" s="18"/>
      <c r="EX368" s="18"/>
      <c r="EY368" s="18"/>
      <c r="EZ368" s="18"/>
      <c r="FA368" s="18"/>
      <c r="FB368" s="18"/>
      <c r="FC368" s="18"/>
      <c r="FD368" s="18"/>
      <c r="FE368" s="18"/>
      <c r="FF368" s="18"/>
      <c r="FG368" s="18"/>
      <c r="FH368" s="18"/>
      <c r="FI368" s="18"/>
      <c r="FJ368" s="18"/>
      <c r="FK368" s="18"/>
      <c r="FL368" s="18"/>
      <c r="FM368" s="18"/>
      <c r="FN368" s="18"/>
      <c r="FO368" s="18"/>
      <c r="FQ368" s="18"/>
      <c r="FS368" s="18"/>
      <c r="FU368" s="18"/>
      <c r="FV368" s="18"/>
      <c r="FW368" s="18"/>
      <c r="FX368" s="18"/>
      <c r="FY368" s="18"/>
      <c r="FZ368" s="18"/>
      <c r="GA368" s="18"/>
      <c r="GB368" s="18"/>
      <c r="GD368" s="18"/>
      <c r="GE368" s="18"/>
    </row>
    <row r="369" spans="1:187" hidden="1" x14ac:dyDescent="0.3">
      <c r="A369" s="807"/>
      <c r="I369" s="19"/>
      <c r="J369" s="19"/>
      <c r="K369" s="19"/>
      <c r="L369" s="19"/>
      <c r="M369" s="19"/>
      <c r="N369" s="19"/>
      <c r="O369" s="19"/>
      <c r="P369" s="19"/>
      <c r="Q369" s="19"/>
      <c r="R369" s="19"/>
      <c r="S369" s="19"/>
      <c r="T369" s="19"/>
      <c r="U369" s="19"/>
      <c r="V369" s="19"/>
      <c r="W369" s="19"/>
      <c r="X369" s="19"/>
      <c r="Y369" s="19"/>
      <c r="Z369" s="19"/>
      <c r="AA369" s="19"/>
      <c r="AB369" s="19"/>
      <c r="AC369" s="19"/>
      <c r="AD369" s="19"/>
      <c r="AE369" s="823"/>
      <c r="AF369" s="823"/>
      <c r="AG369" s="823"/>
      <c r="AH369" s="823"/>
      <c r="AI369" s="823"/>
      <c r="AJ369" s="823"/>
      <c r="AK369" s="823"/>
      <c r="AL369" s="823"/>
      <c r="AM369" s="823"/>
      <c r="AN369" s="823"/>
      <c r="AO369" s="823"/>
      <c r="AP369" s="823"/>
      <c r="AQ369" s="12"/>
      <c r="AR369" s="13"/>
      <c r="AS369" s="13"/>
      <c r="AT369" s="12"/>
      <c r="AU369" s="13"/>
      <c r="AV369" s="13"/>
      <c r="AW369" s="12"/>
      <c r="AX369" s="13"/>
      <c r="AY369" s="13"/>
      <c r="AZ369" s="12"/>
      <c r="BA369" s="13"/>
      <c r="BB369" s="13"/>
      <c r="BC369" s="12"/>
      <c r="BD369" s="13"/>
      <c r="BE369" s="13"/>
      <c r="BF369" s="12"/>
      <c r="BG369" s="13"/>
      <c r="BH369" s="13"/>
      <c r="BI369" s="12"/>
      <c r="BJ369" s="13"/>
      <c r="BK369" s="13"/>
      <c r="BL369" s="12"/>
      <c r="BM369" s="13"/>
      <c r="BN369" s="13"/>
      <c r="BO369" s="13"/>
      <c r="BP369" s="13"/>
      <c r="BQ369" s="13"/>
      <c r="BR369" s="13"/>
      <c r="BS369" s="13"/>
      <c r="BT369" s="13"/>
      <c r="BU369" s="13"/>
      <c r="BV369" s="13"/>
      <c r="BW369" s="13"/>
      <c r="BX369" s="12"/>
      <c r="BY369" s="13"/>
      <c r="CA369" s="18"/>
      <c r="CB369" s="18"/>
      <c r="CD369" s="18"/>
      <c r="CE369" s="18"/>
      <c r="CG369" s="18"/>
      <c r="CI369" s="18"/>
      <c r="CK369" s="18"/>
      <c r="CL369" s="18"/>
      <c r="CN369" s="18"/>
      <c r="CO369" s="18"/>
      <c r="CP369" s="18"/>
      <c r="CR369" s="12"/>
      <c r="CT369" s="18"/>
      <c r="CU369" s="18"/>
      <c r="CV369" s="18"/>
      <c r="CW369" s="18"/>
      <c r="CX369" s="18"/>
      <c r="CY369" s="18"/>
      <c r="CZ369" s="18"/>
      <c r="DA369" s="18"/>
      <c r="DB369" s="18"/>
      <c r="DC369" s="18"/>
      <c r="DD369" s="18"/>
      <c r="DF369" s="18"/>
      <c r="DH369" s="18"/>
      <c r="DK369" s="12"/>
      <c r="DL369" s="12"/>
      <c r="DN369" s="12"/>
      <c r="DO369" s="12"/>
      <c r="DQ369" s="12"/>
      <c r="DS369" s="12"/>
      <c r="DU369" s="12"/>
      <c r="DV369" s="12"/>
      <c r="DX369" s="12"/>
      <c r="DY369" s="12"/>
      <c r="DZ369" s="12"/>
      <c r="EB369" s="12"/>
      <c r="ED369" s="810"/>
      <c r="EE369" s="810"/>
      <c r="EG369" s="12"/>
      <c r="ER369" s="18"/>
      <c r="ET369" s="19"/>
      <c r="EU369" s="19"/>
      <c r="EV369" s="19"/>
      <c r="EW369" s="18"/>
      <c r="EX369" s="18"/>
      <c r="EY369" s="18"/>
      <c r="EZ369" s="18"/>
      <c r="FA369" s="18"/>
      <c r="FB369" s="18"/>
      <c r="FC369" s="18"/>
      <c r="FD369" s="18"/>
      <c r="FE369" s="18"/>
      <c r="FF369" s="18"/>
      <c r="FG369" s="18"/>
      <c r="FH369" s="18"/>
      <c r="FI369" s="18"/>
      <c r="FJ369" s="18"/>
      <c r="FK369" s="18"/>
      <c r="FL369" s="18"/>
      <c r="FM369" s="18"/>
      <c r="FN369" s="18"/>
      <c r="FO369" s="18"/>
      <c r="FQ369" s="18"/>
      <c r="FS369" s="18"/>
      <c r="FT369" s="18"/>
      <c r="FU369" s="18"/>
      <c r="FV369" s="18"/>
      <c r="FW369" s="18"/>
      <c r="FX369" s="18"/>
      <c r="FY369" s="18"/>
      <c r="FZ369" s="18"/>
      <c r="GB369" s="18"/>
      <c r="GD369" s="18"/>
      <c r="GE369" s="18"/>
    </row>
    <row r="370" spans="1:187" s="26" customFormat="1" hidden="1" x14ac:dyDescent="0.3">
      <c r="A370" s="23"/>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835"/>
      <c r="AF370" s="835"/>
      <c r="AG370" s="835"/>
      <c r="AH370" s="835"/>
      <c r="AI370" s="835"/>
      <c r="AJ370" s="835"/>
      <c r="AK370" s="835"/>
      <c r="AL370" s="835"/>
      <c r="AM370" s="835"/>
      <c r="AN370" s="835"/>
      <c r="AO370" s="28"/>
      <c r="AP370" s="28"/>
      <c r="AQ370" s="28"/>
      <c r="AR370" s="29"/>
      <c r="AS370" s="29"/>
      <c r="AT370" s="28"/>
      <c r="AU370" s="29"/>
      <c r="AV370" s="29"/>
      <c r="AW370" s="28"/>
      <c r="AX370" s="29"/>
      <c r="AY370" s="29"/>
      <c r="AZ370" s="28"/>
      <c r="BA370" s="29"/>
      <c r="BB370" s="29"/>
      <c r="BC370" s="28"/>
      <c r="BD370" s="29"/>
      <c r="BE370" s="29"/>
      <c r="BF370" s="28"/>
      <c r="BG370" s="29"/>
      <c r="BH370" s="29"/>
      <c r="BI370" s="28"/>
      <c r="BJ370" s="29"/>
      <c r="BK370" s="29"/>
      <c r="BL370" s="28"/>
      <c r="BM370" s="29"/>
      <c r="BN370" s="29"/>
      <c r="BO370" s="29"/>
      <c r="BP370" s="29"/>
      <c r="BQ370" s="29"/>
      <c r="BR370" s="29"/>
      <c r="BS370" s="29"/>
      <c r="BT370" s="29"/>
      <c r="BU370" s="29"/>
      <c r="BV370" s="29"/>
      <c r="BW370" s="29"/>
      <c r="BX370" s="28"/>
      <c r="BY370" s="29"/>
      <c r="BZ370" s="29"/>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37"/>
      <c r="EU370" s="37"/>
      <c r="EV370" s="37"/>
      <c r="EW370" s="27"/>
      <c r="EX370" s="27"/>
      <c r="EY370" s="27"/>
      <c r="EZ370" s="27"/>
      <c r="FA370" s="27"/>
      <c r="FB370" s="27"/>
      <c r="FC370" s="27"/>
      <c r="FD370" s="27"/>
      <c r="FE370" s="27"/>
      <c r="FF370" s="27"/>
      <c r="FG370" s="27"/>
      <c r="FH370" s="27"/>
      <c r="FI370" s="27"/>
      <c r="FJ370" s="27"/>
      <c r="FK370" s="27"/>
      <c r="FL370" s="27"/>
      <c r="FM370" s="27"/>
      <c r="FN370" s="27"/>
      <c r="FO370" s="27"/>
      <c r="FQ370" s="27"/>
      <c r="FS370" s="27"/>
      <c r="FT370" s="27"/>
      <c r="FU370" s="27"/>
      <c r="FV370" s="27"/>
      <c r="FW370" s="27"/>
      <c r="FX370" s="27"/>
      <c r="FY370" s="27"/>
      <c r="FZ370" s="27"/>
      <c r="GB370" s="27"/>
      <c r="GD370" s="27"/>
      <c r="GE370" s="27"/>
    </row>
    <row r="371" spans="1:187" hidden="1" x14ac:dyDescent="0.3">
      <c r="A371" s="807"/>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2"/>
      <c r="AF371" s="12"/>
      <c r="AG371" s="12"/>
      <c r="AH371" s="12"/>
      <c r="AI371" s="12"/>
      <c r="AJ371" s="12"/>
      <c r="AK371" s="12"/>
      <c r="AL371" s="12"/>
      <c r="AM371" s="12"/>
      <c r="AN371" s="12"/>
      <c r="AO371" s="12"/>
      <c r="AP371" s="12"/>
      <c r="AQ371" s="12"/>
      <c r="AR371" s="13"/>
      <c r="AS371" s="13"/>
      <c r="AT371" s="12"/>
      <c r="AU371" s="13"/>
      <c r="AV371" s="13"/>
      <c r="AW371" s="12"/>
      <c r="AX371" s="13"/>
      <c r="AY371" s="13"/>
      <c r="AZ371" s="12"/>
      <c r="BA371" s="13"/>
      <c r="BB371" s="13"/>
      <c r="BC371" s="12"/>
      <c r="BD371" s="13"/>
      <c r="BE371" s="13"/>
      <c r="BF371" s="12"/>
      <c r="BG371" s="13"/>
      <c r="BH371" s="13"/>
      <c r="BI371" s="12"/>
      <c r="BJ371" s="13"/>
      <c r="BK371" s="13"/>
      <c r="BL371" s="12"/>
      <c r="BM371" s="13"/>
      <c r="BN371" s="13"/>
      <c r="BO371" s="13"/>
      <c r="BP371" s="13"/>
      <c r="BQ371" s="13"/>
      <c r="BR371" s="13"/>
      <c r="BS371" s="13"/>
      <c r="BT371" s="13"/>
      <c r="BU371" s="13"/>
      <c r="BV371" s="13"/>
      <c r="BW371" s="13"/>
      <c r="BX371" s="12"/>
      <c r="BY371" s="13"/>
      <c r="CA371" s="18"/>
      <c r="CB371" s="18"/>
      <c r="CD371" s="18"/>
      <c r="CE371" s="18"/>
      <c r="CG371" s="18"/>
      <c r="CI371" s="18"/>
      <c r="CK371" s="18"/>
      <c r="CL371" s="18"/>
      <c r="CN371" s="18"/>
      <c r="CO371" s="18"/>
      <c r="CP371" s="18"/>
      <c r="CR371" s="12"/>
      <c r="CT371" s="18"/>
      <c r="CU371" s="18"/>
      <c r="CV371" s="18"/>
      <c r="CW371" s="18"/>
      <c r="CX371" s="18"/>
      <c r="CY371" s="18"/>
      <c r="CZ371" s="18"/>
      <c r="DA371" s="18"/>
      <c r="DB371" s="18"/>
      <c r="DC371" s="18"/>
      <c r="DD371" s="18"/>
      <c r="DF371" s="18"/>
      <c r="DH371" s="18"/>
      <c r="DK371" s="12"/>
      <c r="DL371" s="12"/>
      <c r="DN371" s="12"/>
      <c r="DO371" s="12"/>
      <c r="DQ371" s="12"/>
      <c r="DS371" s="12"/>
      <c r="DU371" s="12"/>
      <c r="DV371" s="12"/>
      <c r="DX371" s="12"/>
      <c r="DY371" s="12"/>
      <c r="DZ371" s="12"/>
      <c r="EB371" s="12"/>
      <c r="ED371" s="810"/>
      <c r="EE371" s="810"/>
      <c r="EG371" s="12"/>
      <c r="ER371" s="18"/>
      <c r="EW371" s="18"/>
      <c r="EX371" s="18"/>
      <c r="EY371" s="18"/>
      <c r="EZ371" s="18"/>
      <c r="FA371" s="18"/>
      <c r="FB371" s="18"/>
      <c r="FC371" s="18"/>
      <c r="FD371" s="18"/>
      <c r="FE371" s="18"/>
      <c r="FF371" s="18"/>
      <c r="FG371" s="18"/>
      <c r="FH371" s="18"/>
      <c r="FI371" s="18"/>
      <c r="FJ371" s="18"/>
      <c r="FK371" s="18"/>
      <c r="FL371" s="18"/>
      <c r="FM371" s="18"/>
      <c r="FN371" s="18"/>
      <c r="FO371" s="18"/>
      <c r="FQ371" s="18"/>
      <c r="FS371" s="18"/>
      <c r="FT371" s="18"/>
      <c r="FU371" s="18"/>
      <c r="FV371" s="18"/>
      <c r="FW371" s="18"/>
      <c r="FX371" s="18"/>
      <c r="FY371" s="18"/>
      <c r="FZ371" s="18"/>
      <c r="GB371" s="18"/>
      <c r="GD371" s="18"/>
      <c r="GE371" s="18"/>
    </row>
    <row r="372" spans="1:187" hidden="1" x14ac:dyDescent="0.3">
      <c r="A372" s="807"/>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2"/>
      <c r="AF372" s="12"/>
      <c r="AG372" s="12"/>
      <c r="AH372" s="12"/>
      <c r="AI372" s="12"/>
      <c r="AJ372" s="12"/>
      <c r="AK372" s="12"/>
      <c r="AL372" s="12"/>
      <c r="AM372" s="12"/>
      <c r="AN372" s="12"/>
      <c r="AO372" s="12"/>
      <c r="AP372" s="12"/>
      <c r="AQ372" s="12"/>
      <c r="AR372" s="13"/>
      <c r="AS372" s="13"/>
      <c r="AT372" s="12"/>
      <c r="AU372" s="13"/>
      <c r="AV372" s="13"/>
      <c r="AW372" s="12"/>
      <c r="AX372" s="13"/>
      <c r="AY372" s="13"/>
      <c r="AZ372" s="12"/>
      <c r="BA372" s="13"/>
      <c r="BB372" s="13"/>
      <c r="BC372" s="12"/>
      <c r="BD372" s="13"/>
      <c r="BE372" s="13"/>
      <c r="BF372" s="12"/>
      <c r="BG372" s="13"/>
      <c r="BH372" s="13"/>
      <c r="BI372" s="12"/>
      <c r="BJ372" s="13"/>
      <c r="BK372" s="13"/>
      <c r="BL372" s="12"/>
      <c r="BM372" s="13"/>
      <c r="BN372" s="13"/>
      <c r="BO372" s="13"/>
      <c r="BP372" s="13"/>
      <c r="BQ372" s="13"/>
      <c r="BR372" s="13"/>
      <c r="BS372" s="13"/>
      <c r="BT372" s="13"/>
      <c r="BU372" s="13"/>
      <c r="BV372" s="13"/>
      <c r="BW372" s="13"/>
      <c r="BX372" s="12"/>
      <c r="BY372" s="13"/>
      <c r="CA372" s="18"/>
      <c r="CB372" s="18"/>
      <c r="CD372" s="18"/>
      <c r="CE372" s="18"/>
      <c r="CG372" s="18"/>
      <c r="CI372" s="18"/>
      <c r="CK372" s="18"/>
      <c r="CL372" s="18"/>
      <c r="CN372" s="18"/>
      <c r="CO372" s="18"/>
      <c r="CP372" s="18"/>
      <c r="CR372" s="12"/>
      <c r="CT372" s="18"/>
      <c r="CU372" s="18"/>
      <c r="CV372" s="18"/>
      <c r="CW372" s="18"/>
      <c r="CX372" s="18"/>
      <c r="CY372" s="18"/>
      <c r="CZ372" s="18"/>
      <c r="DA372" s="18"/>
      <c r="DB372" s="18"/>
      <c r="DC372" s="18"/>
      <c r="DD372" s="18"/>
      <c r="DF372" s="18"/>
      <c r="DH372" s="18"/>
      <c r="DK372" s="12"/>
      <c r="DL372" s="12"/>
      <c r="DN372" s="12"/>
      <c r="DO372" s="12"/>
      <c r="DQ372" s="12"/>
      <c r="DS372" s="12"/>
      <c r="DU372" s="12"/>
      <c r="DV372" s="12"/>
      <c r="DX372" s="12"/>
      <c r="DY372" s="12"/>
      <c r="DZ372" s="12"/>
      <c r="EB372" s="12"/>
      <c r="ED372" s="810"/>
      <c r="EE372" s="810"/>
      <c r="EG372" s="12"/>
      <c r="ER372" s="18"/>
      <c r="EW372" s="18"/>
      <c r="EX372" s="18"/>
      <c r="EY372" s="18"/>
      <c r="EZ372" s="18"/>
      <c r="FA372" s="18"/>
      <c r="FB372" s="18"/>
      <c r="FC372" s="18"/>
      <c r="FD372" s="18"/>
      <c r="FE372" s="18"/>
      <c r="FF372" s="18"/>
      <c r="FG372" s="18"/>
      <c r="FH372" s="18"/>
      <c r="FI372" s="18"/>
      <c r="FJ372" s="18"/>
      <c r="FK372" s="18"/>
      <c r="FL372" s="18"/>
      <c r="FM372" s="18"/>
      <c r="FN372" s="18"/>
      <c r="FO372" s="18"/>
      <c r="FQ372" s="18"/>
      <c r="FS372" s="18"/>
      <c r="FT372" s="18"/>
      <c r="FU372" s="18"/>
      <c r="FV372" s="18"/>
      <c r="FW372" s="18"/>
      <c r="FX372" s="18"/>
      <c r="FY372" s="18"/>
      <c r="FZ372" s="18"/>
      <c r="GB372" s="18"/>
      <c r="GD372" s="18"/>
      <c r="GE372" s="18"/>
    </row>
    <row r="373" spans="1:187" hidden="1" x14ac:dyDescent="0.3">
      <c r="A373" s="807"/>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2"/>
      <c r="AF373" s="12"/>
      <c r="AG373" s="12"/>
      <c r="AH373" s="12"/>
      <c r="AI373" s="12"/>
      <c r="AJ373" s="12"/>
      <c r="AK373" s="12"/>
      <c r="AL373" s="12"/>
      <c r="AM373" s="12"/>
      <c r="AN373" s="12"/>
      <c r="AO373" s="12"/>
      <c r="AP373" s="12"/>
      <c r="AQ373" s="12"/>
      <c r="AR373" s="13"/>
      <c r="AS373" s="13"/>
      <c r="AT373" s="12"/>
      <c r="AU373" s="13"/>
      <c r="AV373" s="13"/>
      <c r="AW373" s="12"/>
      <c r="AX373" s="13"/>
      <c r="AY373" s="13"/>
      <c r="AZ373" s="12"/>
      <c r="BA373" s="13"/>
      <c r="BB373" s="13"/>
      <c r="BC373" s="12"/>
      <c r="BD373" s="13"/>
      <c r="BE373" s="13"/>
      <c r="BF373" s="12"/>
      <c r="BG373" s="13"/>
      <c r="BH373" s="13"/>
      <c r="BI373" s="12"/>
      <c r="BJ373" s="13"/>
      <c r="BK373" s="13"/>
      <c r="BL373" s="12"/>
      <c r="BM373" s="13"/>
      <c r="BN373" s="13"/>
      <c r="BO373" s="13"/>
      <c r="BP373" s="13"/>
      <c r="BQ373" s="13"/>
      <c r="BR373" s="13"/>
      <c r="BS373" s="13"/>
      <c r="BT373" s="13"/>
      <c r="BU373" s="13"/>
      <c r="BV373" s="13"/>
      <c r="BW373" s="13"/>
      <c r="BX373" s="12"/>
      <c r="BY373" s="13"/>
      <c r="CA373" s="18"/>
      <c r="CB373" s="18"/>
      <c r="CD373" s="18"/>
      <c r="CE373" s="18"/>
      <c r="CG373" s="18"/>
      <c r="CI373" s="18"/>
      <c r="CK373" s="18"/>
      <c r="CL373" s="18"/>
      <c r="CN373" s="18"/>
      <c r="CO373" s="18"/>
      <c r="CP373" s="18"/>
      <c r="CR373" s="12"/>
      <c r="CT373" s="18"/>
      <c r="CU373" s="18"/>
      <c r="CV373" s="18"/>
      <c r="CW373" s="18"/>
      <c r="CX373" s="18"/>
      <c r="CY373" s="18"/>
      <c r="CZ373" s="18"/>
      <c r="DA373" s="18"/>
      <c r="DB373" s="18"/>
      <c r="DC373" s="18"/>
      <c r="DD373" s="18"/>
      <c r="DF373" s="18"/>
      <c r="DH373" s="18"/>
      <c r="DK373" s="12"/>
      <c r="DL373" s="12"/>
      <c r="DN373" s="12"/>
      <c r="DO373" s="12"/>
      <c r="DQ373" s="12"/>
      <c r="DS373" s="12"/>
      <c r="DU373" s="12"/>
      <c r="DV373" s="12"/>
      <c r="DX373" s="12"/>
      <c r="DY373" s="12"/>
      <c r="DZ373" s="12"/>
      <c r="EB373" s="12"/>
      <c r="ED373" s="810"/>
      <c r="EE373" s="810"/>
      <c r="EG373" s="12"/>
      <c r="ER373" s="18"/>
      <c r="EW373" s="18"/>
      <c r="EX373" s="18"/>
      <c r="EY373" s="18"/>
      <c r="EZ373" s="18"/>
      <c r="FA373" s="18"/>
      <c r="FB373" s="18"/>
      <c r="FC373" s="18"/>
      <c r="FD373" s="18"/>
      <c r="FE373" s="18"/>
      <c r="FF373" s="18"/>
      <c r="FG373" s="18"/>
      <c r="FH373" s="18"/>
      <c r="FI373" s="18"/>
      <c r="FJ373" s="18"/>
      <c r="FK373" s="18"/>
      <c r="FL373" s="18"/>
      <c r="FM373" s="18"/>
      <c r="FN373" s="18"/>
      <c r="FO373" s="18"/>
      <c r="FQ373" s="18"/>
      <c r="FS373" s="18"/>
      <c r="FT373" s="18"/>
      <c r="FU373" s="18"/>
      <c r="FV373" s="18"/>
      <c r="FW373" s="18"/>
      <c r="FX373" s="18"/>
      <c r="FY373" s="18"/>
      <c r="FZ373" s="18"/>
      <c r="GB373" s="18"/>
      <c r="GD373" s="18"/>
      <c r="GE373" s="18"/>
    </row>
    <row r="374" spans="1:187" hidden="1" x14ac:dyDescent="0.3">
      <c r="A374" s="807"/>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2"/>
      <c r="AF374" s="12"/>
      <c r="AG374" s="12"/>
      <c r="AH374" s="12"/>
      <c r="AI374" s="12"/>
      <c r="AJ374" s="12"/>
      <c r="AK374" s="12"/>
      <c r="AL374" s="12"/>
      <c r="AM374" s="12"/>
      <c r="AN374" s="12"/>
      <c r="AO374" s="12"/>
      <c r="AP374" s="12"/>
      <c r="AQ374" s="12"/>
      <c r="AR374" s="13"/>
      <c r="AS374" s="13"/>
      <c r="AT374" s="12"/>
      <c r="AU374" s="13"/>
      <c r="AV374" s="13"/>
      <c r="AW374" s="12"/>
      <c r="AX374" s="13"/>
      <c r="AY374" s="13"/>
      <c r="AZ374" s="12"/>
      <c r="BA374" s="13"/>
      <c r="BB374" s="13"/>
      <c r="BC374" s="12"/>
      <c r="BD374" s="13"/>
      <c r="BE374" s="13"/>
      <c r="BF374" s="12"/>
      <c r="BG374" s="13"/>
      <c r="BH374" s="13"/>
      <c r="BI374" s="12"/>
      <c r="BJ374" s="13"/>
      <c r="BK374" s="13"/>
      <c r="BL374" s="12"/>
      <c r="BM374" s="13"/>
      <c r="BN374" s="13"/>
      <c r="BO374" s="13"/>
      <c r="BP374" s="13"/>
      <c r="BQ374" s="13"/>
      <c r="BR374" s="13"/>
      <c r="BS374" s="13"/>
      <c r="BT374" s="13"/>
      <c r="BU374" s="13"/>
      <c r="BV374" s="13"/>
      <c r="BW374" s="13"/>
      <c r="BX374" s="12"/>
      <c r="BY374" s="13"/>
      <c r="CA374" s="18"/>
      <c r="CB374" s="18"/>
      <c r="CD374" s="18"/>
      <c r="CE374" s="18"/>
      <c r="CG374" s="18"/>
      <c r="CI374" s="18"/>
      <c r="CK374" s="18"/>
      <c r="CL374" s="18"/>
      <c r="CN374" s="18"/>
      <c r="CO374" s="18"/>
      <c r="CP374" s="18"/>
      <c r="CR374" s="12"/>
      <c r="CT374" s="18"/>
      <c r="CU374" s="18"/>
      <c r="CV374" s="18"/>
      <c r="CW374" s="18"/>
      <c r="CX374" s="18"/>
      <c r="CY374" s="18"/>
      <c r="CZ374" s="18"/>
      <c r="DA374" s="18"/>
      <c r="DB374" s="18"/>
      <c r="DC374" s="18"/>
      <c r="DD374" s="18"/>
      <c r="DF374" s="18"/>
      <c r="DH374" s="18"/>
      <c r="DK374" s="12"/>
      <c r="DL374" s="12"/>
      <c r="DN374" s="12"/>
      <c r="DO374" s="12"/>
      <c r="DQ374" s="12"/>
      <c r="DS374" s="12"/>
      <c r="DU374" s="12"/>
      <c r="DV374" s="12"/>
      <c r="DX374" s="12"/>
      <c r="DY374" s="12"/>
      <c r="DZ374" s="12"/>
      <c r="EB374" s="12"/>
      <c r="ED374" s="810"/>
      <c r="EE374" s="810"/>
      <c r="EG374" s="12"/>
      <c r="ER374" s="18"/>
      <c r="EW374" s="18"/>
      <c r="EX374" s="18"/>
      <c r="EY374" s="18"/>
      <c r="EZ374" s="18"/>
      <c r="FA374" s="18"/>
      <c r="FB374" s="18"/>
      <c r="FC374" s="18"/>
      <c r="FD374" s="18"/>
      <c r="FE374" s="18"/>
      <c r="FF374" s="18"/>
      <c r="FG374" s="18"/>
      <c r="FH374" s="18"/>
      <c r="FI374" s="18"/>
      <c r="FJ374" s="18"/>
      <c r="FK374" s="18"/>
      <c r="FL374" s="18"/>
      <c r="FM374" s="18"/>
      <c r="FN374" s="18"/>
      <c r="FO374" s="18"/>
      <c r="FQ374" s="18"/>
      <c r="FS374" s="18"/>
      <c r="FT374" s="18"/>
      <c r="FU374" s="18"/>
      <c r="FV374" s="18"/>
      <c r="FW374" s="18"/>
      <c r="FX374" s="18"/>
      <c r="FY374" s="18"/>
      <c r="FZ374" s="18"/>
      <c r="GB374" s="18"/>
      <c r="GD374" s="18"/>
      <c r="GE374" s="18"/>
    </row>
    <row r="375" spans="1:187" s="26" customFormat="1" hidden="1" x14ac:dyDescent="0.3">
      <c r="A375" s="23"/>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R375" s="824"/>
      <c r="AS375" s="824"/>
      <c r="AU375" s="824"/>
      <c r="AV375" s="824"/>
      <c r="AX375" s="824"/>
      <c r="AY375" s="824"/>
      <c r="BA375" s="824"/>
      <c r="BB375" s="824"/>
      <c r="BD375" s="824"/>
      <c r="BE375" s="824"/>
      <c r="BG375" s="824"/>
      <c r="BH375" s="824"/>
      <c r="BJ375" s="824"/>
      <c r="BK375" s="824"/>
      <c r="BM375" s="824"/>
      <c r="BN375" s="824"/>
      <c r="BO375" s="824"/>
      <c r="BP375" s="824"/>
      <c r="BQ375" s="824"/>
      <c r="BR375" s="824"/>
      <c r="BS375" s="824"/>
      <c r="BT375" s="824"/>
      <c r="BU375" s="824"/>
      <c r="BV375" s="824"/>
      <c r="BW375" s="824"/>
      <c r="BY375" s="824"/>
      <c r="BZ375" s="824"/>
      <c r="CA375" s="27"/>
      <c r="CB375" s="27"/>
      <c r="ET375" s="37"/>
      <c r="EU375" s="37"/>
      <c r="EV375" s="37"/>
      <c r="EW375" s="27"/>
      <c r="EX375" s="27"/>
      <c r="EY375" s="27"/>
      <c r="EZ375" s="27"/>
      <c r="FA375" s="27"/>
      <c r="FB375" s="27"/>
      <c r="FC375" s="27"/>
      <c r="FD375" s="27"/>
      <c r="FE375" s="27"/>
      <c r="FF375" s="27"/>
      <c r="FG375" s="27"/>
      <c r="FH375" s="27"/>
      <c r="FI375" s="27"/>
      <c r="FJ375" s="27"/>
      <c r="FK375" s="27"/>
      <c r="FL375" s="27"/>
      <c r="FM375" s="27"/>
      <c r="FN375" s="27"/>
      <c r="FO375" s="27"/>
      <c r="FQ375" s="27"/>
      <c r="FS375" s="27"/>
      <c r="FT375" s="27"/>
      <c r="FU375" s="27"/>
      <c r="FV375" s="27"/>
      <c r="FW375" s="27"/>
      <c r="FX375" s="27"/>
      <c r="FY375" s="27"/>
      <c r="FZ375" s="27"/>
      <c r="GB375" s="27"/>
      <c r="GD375" s="27"/>
      <c r="GE375" s="27"/>
    </row>
    <row r="376" spans="1:187" hidden="1" x14ac:dyDescent="0.3">
      <c r="A376" s="807"/>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2"/>
      <c r="AF376" s="12"/>
      <c r="AG376" s="12"/>
      <c r="AH376" s="12"/>
      <c r="AI376" s="12"/>
      <c r="AJ376" s="12"/>
      <c r="AK376" s="12"/>
      <c r="AL376" s="12"/>
      <c r="AM376" s="12"/>
      <c r="AN376" s="12"/>
      <c r="AO376" s="12"/>
      <c r="AP376" s="12"/>
      <c r="AQ376" s="12"/>
      <c r="AR376" s="13"/>
      <c r="AS376" s="13"/>
      <c r="AT376" s="12"/>
      <c r="AU376" s="13"/>
      <c r="AV376" s="13"/>
      <c r="AW376" s="12"/>
      <c r="AX376" s="13"/>
      <c r="AY376" s="13"/>
      <c r="AZ376" s="12"/>
      <c r="BA376" s="13"/>
      <c r="BB376" s="13"/>
      <c r="BC376" s="12"/>
      <c r="BD376" s="13"/>
      <c r="BE376" s="13"/>
      <c r="BF376" s="12"/>
      <c r="BG376" s="13"/>
      <c r="BH376" s="13"/>
      <c r="BI376" s="12"/>
      <c r="BJ376" s="13"/>
      <c r="BK376" s="13"/>
      <c r="BL376" s="12"/>
      <c r="BM376" s="13"/>
      <c r="BN376" s="13"/>
      <c r="BO376" s="13"/>
      <c r="BP376" s="13"/>
      <c r="BQ376" s="13"/>
      <c r="BR376" s="13"/>
      <c r="BS376" s="13"/>
      <c r="BT376" s="13"/>
      <c r="BU376" s="13"/>
      <c r="BV376" s="13"/>
      <c r="BW376" s="13"/>
      <c r="BX376" s="12"/>
      <c r="BY376" s="13"/>
      <c r="CA376" s="18"/>
      <c r="CB376" s="18"/>
      <c r="CD376" s="18"/>
      <c r="CE376" s="18"/>
      <c r="CG376" s="18"/>
      <c r="CI376" s="18"/>
      <c r="CK376" s="18"/>
      <c r="CL376" s="18"/>
      <c r="CN376" s="18"/>
      <c r="CO376" s="18"/>
      <c r="CP376" s="18"/>
      <c r="CR376" s="12"/>
      <c r="CT376" s="18"/>
      <c r="CU376" s="18"/>
      <c r="CV376" s="18"/>
      <c r="CW376" s="18"/>
      <c r="CX376" s="18"/>
      <c r="CY376" s="18"/>
      <c r="CZ376" s="18"/>
      <c r="DA376" s="18"/>
      <c r="DB376" s="18"/>
      <c r="DC376" s="18"/>
      <c r="DD376" s="18"/>
      <c r="DF376" s="18"/>
      <c r="DH376" s="18"/>
      <c r="DK376" s="12"/>
      <c r="DL376" s="12"/>
      <c r="DN376" s="12"/>
      <c r="DO376" s="12"/>
      <c r="DQ376" s="12"/>
      <c r="DS376" s="12"/>
      <c r="DU376" s="12"/>
      <c r="DV376" s="12"/>
      <c r="DX376" s="12"/>
      <c r="DY376" s="12"/>
      <c r="DZ376" s="12"/>
      <c r="EB376" s="12"/>
      <c r="ED376" s="810"/>
      <c r="EE376" s="810"/>
      <c r="EG376" s="12"/>
      <c r="ER376" s="18"/>
      <c r="EW376" s="18"/>
      <c r="EX376" s="18"/>
      <c r="EY376" s="18"/>
      <c r="EZ376" s="18"/>
      <c r="FA376" s="18"/>
      <c r="FB376" s="18"/>
      <c r="FC376" s="18"/>
      <c r="FD376" s="18"/>
      <c r="FE376" s="18"/>
      <c r="FF376" s="18"/>
      <c r="FG376" s="18"/>
      <c r="FH376" s="18"/>
      <c r="FI376" s="18"/>
      <c r="FJ376" s="18"/>
      <c r="FK376" s="18"/>
      <c r="FL376" s="18"/>
      <c r="FM376" s="18"/>
      <c r="FN376" s="18"/>
      <c r="FO376" s="18"/>
      <c r="FQ376" s="18"/>
      <c r="FS376" s="18"/>
      <c r="FT376" s="18"/>
      <c r="FU376" s="18"/>
      <c r="FV376" s="18"/>
      <c r="FW376" s="18"/>
      <c r="FX376" s="18"/>
      <c r="FY376" s="18"/>
      <c r="FZ376" s="18"/>
      <c r="GB376" s="18"/>
      <c r="GD376" s="18"/>
      <c r="GE376" s="18"/>
    </row>
    <row r="377" spans="1:187" hidden="1" x14ac:dyDescent="0.3">
      <c r="A377" s="807"/>
      <c r="I377" s="19"/>
      <c r="J377" s="19"/>
      <c r="K377" s="19"/>
      <c r="L377" s="19"/>
      <c r="M377" s="19"/>
      <c r="N377" s="19"/>
      <c r="O377" s="19"/>
      <c r="P377" s="19"/>
      <c r="Q377" s="19"/>
      <c r="R377" s="19"/>
      <c r="S377" s="19"/>
      <c r="T377" s="19"/>
      <c r="U377" s="19"/>
      <c r="V377" s="19"/>
      <c r="W377" s="19"/>
      <c r="X377" s="19"/>
      <c r="Y377" s="19"/>
      <c r="Z377" s="19"/>
      <c r="AA377" s="19"/>
      <c r="AB377" s="19"/>
      <c r="AC377" s="19"/>
      <c r="AD377" s="19"/>
      <c r="AE377" s="2"/>
      <c r="AF377" s="2"/>
      <c r="AG377" s="2"/>
      <c r="AH377" s="2"/>
      <c r="AI377" s="2"/>
      <c r="AJ377" s="2"/>
      <c r="AK377" s="2"/>
      <c r="AL377" s="2"/>
      <c r="AM377" s="2"/>
      <c r="AN377" s="2"/>
      <c r="AO377" s="2"/>
      <c r="AP377" s="2"/>
      <c r="AQ377" s="12"/>
      <c r="AR377" s="13"/>
      <c r="AS377" s="13"/>
      <c r="AT377" s="12"/>
      <c r="AU377" s="13"/>
      <c r="AV377" s="13"/>
      <c r="AW377" s="12"/>
      <c r="AX377" s="13"/>
      <c r="AY377" s="13"/>
      <c r="AZ377" s="12"/>
      <c r="BA377" s="13"/>
      <c r="BB377" s="13"/>
      <c r="BC377" s="12"/>
      <c r="BD377" s="13"/>
      <c r="BE377" s="13"/>
      <c r="BF377" s="12"/>
      <c r="BG377" s="13"/>
      <c r="BH377" s="13"/>
      <c r="BI377" s="12"/>
      <c r="BJ377" s="13"/>
      <c r="BK377" s="13"/>
      <c r="BL377" s="12"/>
      <c r="BM377" s="13"/>
      <c r="BN377" s="13"/>
      <c r="BO377" s="13"/>
      <c r="BP377" s="13"/>
      <c r="BQ377" s="13"/>
      <c r="BR377" s="13"/>
      <c r="BS377" s="13"/>
      <c r="BT377" s="13"/>
      <c r="BU377" s="13"/>
      <c r="BV377" s="13"/>
      <c r="BW377" s="13"/>
      <c r="BX377" s="12"/>
      <c r="BY377" s="13"/>
      <c r="CA377" s="17"/>
      <c r="CB377" s="17"/>
      <c r="CC377" s="2"/>
      <c r="CD377" s="2"/>
      <c r="CE377" s="3"/>
      <c r="CF377" s="3"/>
      <c r="CG377" s="18"/>
      <c r="CI377" s="18"/>
      <c r="CK377" s="18"/>
      <c r="CL377" s="18"/>
      <c r="CN377" s="18"/>
      <c r="CO377" s="18"/>
      <c r="CP377" s="18"/>
      <c r="CR377" s="12"/>
      <c r="CT377" s="18"/>
      <c r="CU377" s="18"/>
      <c r="CV377" s="18"/>
      <c r="CW377" s="18"/>
      <c r="CX377" s="18"/>
      <c r="CY377" s="18"/>
      <c r="CZ377" s="18"/>
      <c r="DA377" s="18"/>
      <c r="DB377" s="18"/>
      <c r="DC377" s="18"/>
      <c r="DD377" s="18"/>
      <c r="DF377" s="18"/>
      <c r="DH377" s="18"/>
      <c r="DK377" s="12"/>
      <c r="DL377" s="12"/>
      <c r="DN377" s="12"/>
      <c r="DO377" s="12"/>
      <c r="DQ377" s="12"/>
      <c r="DS377" s="12"/>
      <c r="DU377" s="12"/>
      <c r="DV377" s="12"/>
      <c r="DX377" s="12"/>
      <c r="DY377" s="12"/>
      <c r="DZ377" s="12"/>
      <c r="EB377" s="12"/>
      <c r="ED377" s="810"/>
      <c r="EE377" s="810"/>
      <c r="EG377" s="12"/>
      <c r="ER377" s="18"/>
      <c r="EW377" s="18"/>
      <c r="EX377" s="18"/>
      <c r="EY377" s="18"/>
      <c r="EZ377" s="18"/>
      <c r="FA377" s="18"/>
      <c r="FB377" s="18"/>
      <c r="FC377" s="18"/>
      <c r="FD377" s="18"/>
      <c r="FE377" s="18"/>
      <c r="FF377" s="18"/>
      <c r="FG377" s="18"/>
      <c r="FH377" s="18"/>
      <c r="FI377" s="18"/>
      <c r="FJ377" s="18"/>
      <c r="FK377" s="18"/>
      <c r="FL377" s="18"/>
      <c r="FM377" s="18"/>
      <c r="FN377" s="18"/>
      <c r="FO377" s="18"/>
      <c r="FQ377" s="18"/>
      <c r="FS377" s="18"/>
      <c r="FT377" s="18"/>
      <c r="FU377" s="18"/>
      <c r="FV377" s="18"/>
      <c r="FW377" s="18"/>
      <c r="FX377" s="18"/>
      <c r="FY377" s="18"/>
      <c r="FZ377" s="18"/>
      <c r="GB377" s="18"/>
      <c r="GD377" s="18"/>
      <c r="GE377" s="18"/>
    </row>
    <row r="378" spans="1:187" hidden="1" x14ac:dyDescent="0.3">
      <c r="A378" s="807"/>
      <c r="I378" s="19"/>
      <c r="J378" s="19"/>
      <c r="K378" s="19"/>
      <c r="L378" s="19"/>
      <c r="M378" s="19"/>
      <c r="N378" s="19"/>
      <c r="O378" s="19"/>
      <c r="P378" s="19"/>
      <c r="Q378" s="19"/>
      <c r="R378" s="19"/>
      <c r="S378" s="19"/>
      <c r="T378" s="19"/>
      <c r="U378" s="19"/>
      <c r="V378" s="19"/>
      <c r="W378" s="19"/>
      <c r="X378" s="19"/>
      <c r="Y378" s="19"/>
      <c r="Z378" s="19"/>
      <c r="AA378" s="19"/>
      <c r="AB378" s="19"/>
      <c r="AC378" s="19"/>
      <c r="AD378" s="19"/>
      <c r="AE378" s="4"/>
      <c r="AF378" s="4"/>
      <c r="AG378" s="4"/>
      <c r="AH378" s="4"/>
      <c r="AI378" s="4"/>
      <c r="AJ378" s="4"/>
      <c r="AK378" s="4"/>
      <c r="AL378" s="4"/>
      <c r="AM378" s="4"/>
      <c r="AN378" s="4"/>
      <c r="AO378" s="5"/>
      <c r="AP378" s="5"/>
      <c r="AQ378" s="12"/>
      <c r="AR378" s="13"/>
      <c r="AS378" s="13"/>
      <c r="AT378" s="12"/>
      <c r="AU378" s="13"/>
      <c r="AV378" s="13"/>
      <c r="AW378" s="12"/>
      <c r="AX378" s="13"/>
      <c r="AY378" s="13"/>
      <c r="AZ378" s="12"/>
      <c r="BA378" s="13"/>
      <c r="BB378" s="13"/>
      <c r="BC378" s="12"/>
      <c r="BD378" s="13"/>
      <c r="BE378" s="13"/>
      <c r="BF378" s="12"/>
      <c r="BG378" s="13"/>
      <c r="BH378" s="13"/>
      <c r="BI378" s="12"/>
      <c r="BJ378" s="13"/>
      <c r="BK378" s="13"/>
      <c r="BL378" s="12"/>
      <c r="BM378" s="13"/>
      <c r="BN378" s="13"/>
      <c r="BO378" s="13"/>
      <c r="BP378" s="13"/>
      <c r="BQ378" s="13"/>
      <c r="BR378" s="13"/>
      <c r="BS378" s="13"/>
      <c r="BT378" s="13"/>
      <c r="BU378" s="13"/>
      <c r="BV378" s="13"/>
      <c r="BW378" s="13"/>
      <c r="BX378" s="12"/>
      <c r="BY378" s="13"/>
      <c r="CA378" s="6"/>
      <c r="CB378" s="6"/>
      <c r="CC378" s="6"/>
      <c r="CD378" s="6"/>
      <c r="CE378" s="6"/>
      <c r="CF378" s="7"/>
      <c r="CG378" s="18"/>
      <c r="CI378" s="18"/>
      <c r="CK378" s="18"/>
      <c r="CL378" s="18"/>
      <c r="CN378" s="18"/>
      <c r="CO378" s="18"/>
      <c r="CP378" s="18"/>
      <c r="CR378" s="12"/>
      <c r="CT378" s="18"/>
      <c r="CU378" s="18"/>
      <c r="CV378" s="18"/>
      <c r="CW378" s="18"/>
      <c r="CX378" s="18"/>
      <c r="CY378" s="18"/>
      <c r="CZ378" s="18"/>
      <c r="DA378" s="18"/>
      <c r="DB378" s="18"/>
      <c r="DC378" s="18"/>
      <c r="DD378" s="18"/>
      <c r="DF378" s="18"/>
      <c r="DH378" s="18"/>
      <c r="DK378" s="12"/>
      <c r="DL378" s="12"/>
      <c r="DN378" s="12"/>
      <c r="DO378" s="12"/>
      <c r="DQ378" s="12"/>
      <c r="DS378" s="12"/>
      <c r="DU378" s="12"/>
      <c r="DV378" s="12"/>
      <c r="DX378" s="12"/>
      <c r="DY378" s="12"/>
      <c r="DZ378" s="12"/>
      <c r="EB378" s="12"/>
      <c r="ED378" s="810"/>
      <c r="EE378" s="810"/>
      <c r="EG378" s="12"/>
      <c r="ER378" s="18"/>
      <c r="EW378" s="18"/>
      <c r="EX378" s="18"/>
      <c r="EY378" s="18"/>
      <c r="EZ378" s="18"/>
      <c r="FA378" s="18"/>
      <c r="FB378" s="18"/>
      <c r="FC378" s="18"/>
      <c r="FD378" s="18"/>
      <c r="FE378" s="18"/>
      <c r="FF378" s="18"/>
      <c r="FG378" s="18"/>
      <c r="FH378" s="18"/>
      <c r="FI378" s="18"/>
      <c r="FJ378" s="18"/>
      <c r="FK378" s="18"/>
      <c r="FL378" s="18"/>
      <c r="FM378" s="18"/>
      <c r="FN378" s="18"/>
      <c r="FO378" s="18"/>
      <c r="FQ378" s="18"/>
      <c r="FS378" s="18"/>
      <c r="FT378" s="18"/>
      <c r="FU378" s="18"/>
      <c r="FV378" s="18"/>
      <c r="FW378" s="18"/>
      <c r="FX378" s="18"/>
      <c r="FY378" s="18"/>
      <c r="FZ378" s="18"/>
      <c r="GB378" s="18"/>
      <c r="GD378" s="18"/>
      <c r="GE378" s="18"/>
    </row>
    <row r="379" spans="1:187" hidden="1" x14ac:dyDescent="0.3">
      <c r="A379" s="807"/>
      <c r="I379" s="19"/>
      <c r="J379" s="19"/>
      <c r="K379" s="19"/>
      <c r="L379" s="19"/>
      <c r="M379" s="19"/>
      <c r="N379" s="19"/>
      <c r="O379" s="19"/>
      <c r="P379" s="19"/>
      <c r="Q379" s="19"/>
      <c r="R379" s="19"/>
      <c r="S379" s="19"/>
      <c r="T379" s="19"/>
      <c r="U379" s="19"/>
      <c r="V379" s="19"/>
      <c r="W379" s="19"/>
      <c r="X379" s="19"/>
      <c r="Y379" s="19"/>
      <c r="Z379" s="19"/>
      <c r="AA379" s="19"/>
      <c r="AB379" s="19"/>
      <c r="AC379" s="19"/>
      <c r="AD379" s="19"/>
      <c r="AE379" s="8"/>
      <c r="AF379" s="8"/>
      <c r="AG379" s="8"/>
      <c r="AH379" s="8"/>
      <c r="AI379" s="8"/>
      <c r="AJ379" s="8"/>
      <c r="AK379" s="8"/>
      <c r="AL379" s="8"/>
      <c r="AM379" s="8"/>
      <c r="AN379" s="8"/>
      <c r="AO379" s="9"/>
      <c r="AP379" s="9"/>
      <c r="AQ379" s="12"/>
      <c r="AR379" s="13"/>
      <c r="AS379" s="13"/>
      <c r="AT379" s="12"/>
      <c r="AU379" s="13"/>
      <c r="AV379" s="13"/>
      <c r="AW379" s="12"/>
      <c r="AX379" s="13"/>
      <c r="AY379" s="13"/>
      <c r="AZ379" s="12"/>
      <c r="BA379" s="13"/>
      <c r="BB379" s="13"/>
      <c r="BC379" s="12"/>
      <c r="BD379" s="13"/>
      <c r="BE379" s="13"/>
      <c r="BF379" s="12"/>
      <c r="BG379" s="13"/>
      <c r="BH379" s="13"/>
      <c r="BI379" s="12"/>
      <c r="BJ379" s="13"/>
      <c r="BK379" s="13"/>
      <c r="BL379" s="12"/>
      <c r="BM379" s="13"/>
      <c r="BN379" s="13"/>
      <c r="BO379" s="13"/>
      <c r="BP379" s="13"/>
      <c r="BQ379" s="13"/>
      <c r="BR379" s="13"/>
      <c r="BS379" s="13"/>
      <c r="BT379" s="13"/>
      <c r="BU379" s="13"/>
      <c r="BV379" s="13"/>
      <c r="BW379" s="13"/>
      <c r="BX379" s="12"/>
      <c r="BY379" s="13"/>
      <c r="CA379" s="836"/>
      <c r="CB379" s="837"/>
      <c r="CC379" s="10"/>
      <c r="CD379" s="11"/>
      <c r="CE379" s="10"/>
      <c r="CF379" s="11"/>
      <c r="CG379" s="18"/>
      <c r="CI379" s="18"/>
      <c r="CK379" s="18"/>
      <c r="CL379" s="18"/>
      <c r="CN379" s="18"/>
      <c r="CO379" s="18"/>
      <c r="CP379" s="18"/>
      <c r="CR379" s="12"/>
      <c r="CT379" s="18"/>
      <c r="CU379" s="18"/>
      <c r="CV379" s="18"/>
      <c r="CW379" s="18"/>
      <c r="CX379" s="18"/>
      <c r="CY379" s="18"/>
      <c r="CZ379" s="18"/>
      <c r="DA379" s="18"/>
      <c r="DB379" s="18"/>
      <c r="DC379" s="18"/>
      <c r="DD379" s="18"/>
      <c r="DF379" s="18"/>
      <c r="DH379" s="18"/>
      <c r="DK379" s="12"/>
      <c r="DL379" s="12"/>
      <c r="DN379" s="12"/>
      <c r="DO379" s="12"/>
      <c r="DQ379" s="12"/>
      <c r="DS379" s="12"/>
      <c r="DU379" s="12"/>
      <c r="DV379" s="12"/>
      <c r="DX379" s="12"/>
      <c r="DY379" s="12"/>
      <c r="DZ379" s="12"/>
      <c r="EB379" s="12"/>
      <c r="ED379" s="810"/>
      <c r="EE379" s="810"/>
      <c r="EG379" s="12"/>
      <c r="ER379" s="18"/>
      <c r="EW379" s="18"/>
      <c r="EX379" s="18"/>
      <c r="EY379" s="18"/>
      <c r="EZ379" s="18"/>
      <c r="FA379" s="18"/>
      <c r="FB379" s="18"/>
      <c r="FC379" s="18"/>
      <c r="FD379" s="18"/>
      <c r="FE379" s="18"/>
      <c r="FF379" s="18"/>
      <c r="FG379" s="18"/>
      <c r="FH379" s="18"/>
      <c r="FI379" s="18"/>
      <c r="FJ379" s="18"/>
      <c r="FK379" s="18"/>
      <c r="FL379" s="18"/>
      <c r="FM379" s="18"/>
      <c r="FN379" s="18"/>
      <c r="FO379" s="18"/>
      <c r="FQ379" s="18"/>
      <c r="FS379" s="18"/>
      <c r="FT379" s="18"/>
      <c r="FU379" s="18"/>
      <c r="FV379" s="18"/>
      <c r="FW379" s="18"/>
      <c r="FX379" s="18"/>
      <c r="FY379" s="18"/>
      <c r="FZ379" s="18"/>
      <c r="GB379" s="18"/>
      <c r="GD379" s="18"/>
      <c r="GE379" s="18"/>
    </row>
    <row r="380" spans="1:187" s="839" customFormat="1" hidden="1" x14ac:dyDescent="0.3">
      <c r="A380" s="838"/>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R380" s="840"/>
      <c r="AS380" s="840"/>
      <c r="AU380" s="840"/>
      <c r="AV380" s="840"/>
      <c r="AX380" s="840"/>
      <c r="AY380" s="840"/>
      <c r="BA380" s="840"/>
      <c r="BB380" s="840"/>
      <c r="BD380" s="840"/>
      <c r="BE380" s="840"/>
      <c r="BG380" s="840"/>
      <c r="BH380" s="840"/>
      <c r="BJ380" s="840"/>
      <c r="BK380" s="840"/>
      <c r="BM380" s="840"/>
      <c r="BN380" s="840"/>
      <c r="BO380" s="840"/>
      <c r="BP380" s="840"/>
      <c r="BQ380" s="840"/>
      <c r="BR380" s="840"/>
      <c r="BS380" s="840"/>
      <c r="BT380" s="840"/>
      <c r="BU380" s="840"/>
      <c r="BV380" s="840"/>
      <c r="BW380" s="840"/>
      <c r="BY380" s="840"/>
      <c r="BZ380" s="840"/>
      <c r="CA380" s="810"/>
      <c r="CB380" s="810"/>
      <c r="CD380" s="810"/>
      <c r="CE380" s="810"/>
      <c r="CG380" s="810"/>
      <c r="CI380" s="810"/>
      <c r="CK380" s="810"/>
      <c r="CL380" s="810"/>
      <c r="CN380" s="810"/>
      <c r="CO380" s="810"/>
      <c r="CP380" s="810"/>
      <c r="CT380" s="810"/>
      <c r="CU380" s="810"/>
      <c r="CV380" s="810"/>
      <c r="CW380" s="810"/>
      <c r="CX380" s="810"/>
      <c r="CY380" s="810"/>
      <c r="CZ380" s="810"/>
      <c r="DA380" s="810"/>
      <c r="DB380" s="810"/>
      <c r="DC380" s="810"/>
      <c r="DD380" s="810"/>
      <c r="DF380" s="810"/>
      <c r="DH380" s="810"/>
      <c r="ED380" s="810"/>
      <c r="EE380" s="810"/>
      <c r="ER380" s="810"/>
      <c r="ET380" s="841"/>
      <c r="EU380" s="841"/>
      <c r="EV380" s="841"/>
      <c r="EW380" s="810"/>
      <c r="EX380" s="810"/>
      <c r="EY380" s="810"/>
      <c r="EZ380" s="810"/>
      <c r="FA380" s="810"/>
      <c r="FB380" s="810"/>
      <c r="FC380" s="810"/>
      <c r="FD380" s="810"/>
      <c r="FE380" s="810"/>
      <c r="FF380" s="810"/>
      <c r="FG380" s="810"/>
      <c r="FH380" s="810"/>
      <c r="FI380" s="810"/>
      <c r="FJ380" s="810"/>
      <c r="FK380" s="810"/>
      <c r="FL380" s="810"/>
      <c r="FM380" s="810"/>
      <c r="FN380" s="810"/>
      <c r="FO380" s="810"/>
      <c r="FQ380" s="810"/>
      <c r="FS380" s="810"/>
      <c r="FT380" s="810"/>
      <c r="FU380" s="810"/>
      <c r="FV380" s="810"/>
      <c r="FW380" s="810"/>
      <c r="FX380" s="810"/>
      <c r="FY380" s="810"/>
      <c r="FZ380" s="810"/>
      <c r="GB380" s="810"/>
      <c r="GD380" s="810"/>
      <c r="GE380" s="810"/>
    </row>
    <row r="381" spans="1:187" s="839" customFormat="1" hidden="1" x14ac:dyDescent="0.3">
      <c r="A381" s="838"/>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R381" s="840"/>
      <c r="AS381" s="840"/>
      <c r="AU381" s="840"/>
      <c r="AV381" s="840"/>
      <c r="AX381" s="840"/>
      <c r="AY381" s="840"/>
      <c r="BA381" s="840"/>
      <c r="BB381" s="840"/>
      <c r="BD381" s="840"/>
      <c r="BE381" s="840"/>
      <c r="BG381" s="840"/>
      <c r="BH381" s="840"/>
      <c r="BJ381" s="840"/>
      <c r="BK381" s="840"/>
      <c r="BM381" s="840"/>
      <c r="BN381" s="840"/>
      <c r="BO381" s="840"/>
      <c r="BP381" s="840"/>
      <c r="BQ381" s="840"/>
      <c r="BR381" s="840"/>
      <c r="BS381" s="840"/>
      <c r="BT381" s="840"/>
      <c r="BU381" s="840"/>
      <c r="BV381" s="840"/>
      <c r="BW381" s="840"/>
      <c r="BY381" s="840"/>
      <c r="BZ381" s="840"/>
      <c r="CA381" s="810"/>
      <c r="CB381" s="810"/>
      <c r="CD381" s="810"/>
      <c r="CE381" s="810"/>
      <c r="CG381" s="810"/>
      <c r="CI381" s="810"/>
      <c r="CK381" s="810"/>
      <c r="CL381" s="810"/>
      <c r="CN381" s="810"/>
      <c r="CO381" s="810"/>
      <c r="CP381" s="810"/>
      <c r="CT381" s="810"/>
      <c r="CU381" s="810"/>
      <c r="CV381" s="810"/>
      <c r="CW381" s="810"/>
      <c r="CX381" s="810"/>
      <c r="CY381" s="810"/>
      <c r="CZ381" s="810"/>
      <c r="DA381" s="810"/>
      <c r="DB381" s="810"/>
      <c r="DC381" s="810"/>
      <c r="DD381" s="810"/>
      <c r="DF381" s="810"/>
      <c r="DH381" s="810"/>
      <c r="ED381" s="810"/>
      <c r="EE381" s="810"/>
      <c r="ER381" s="810"/>
      <c r="ET381" s="841"/>
      <c r="EU381" s="841"/>
      <c r="EV381" s="841"/>
      <c r="EW381" s="810"/>
      <c r="EX381" s="810"/>
      <c r="EY381" s="810"/>
      <c r="EZ381" s="810"/>
      <c r="FA381" s="810"/>
      <c r="FB381" s="810"/>
      <c r="FC381" s="810"/>
      <c r="FD381" s="810"/>
      <c r="FE381" s="810"/>
      <c r="FF381" s="810"/>
      <c r="FG381" s="810"/>
      <c r="FH381" s="810"/>
      <c r="FI381" s="810"/>
      <c r="FJ381" s="810"/>
      <c r="FK381" s="810"/>
      <c r="FL381" s="810"/>
      <c r="FM381" s="810"/>
      <c r="FN381" s="810"/>
      <c r="FO381" s="810"/>
      <c r="FQ381" s="810"/>
      <c r="FS381" s="810"/>
      <c r="FT381" s="810"/>
      <c r="FU381" s="810"/>
      <c r="FV381" s="810"/>
      <c r="FW381" s="810"/>
      <c r="FX381" s="810"/>
      <c r="FY381" s="810"/>
      <c r="FZ381" s="810"/>
      <c r="GB381" s="810"/>
      <c r="GD381" s="810"/>
      <c r="GE381" s="810"/>
    </row>
    <row r="382" spans="1:187" s="839" customFormat="1" hidden="1" x14ac:dyDescent="0.3">
      <c r="A382" s="838"/>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R382" s="840"/>
      <c r="AS382" s="840"/>
      <c r="AU382" s="840"/>
      <c r="AV382" s="840"/>
      <c r="AX382" s="840"/>
      <c r="AY382" s="840"/>
      <c r="BA382" s="840"/>
      <c r="BB382" s="840"/>
      <c r="BD382" s="840"/>
      <c r="BE382" s="840"/>
      <c r="BG382" s="840"/>
      <c r="BH382" s="840"/>
      <c r="BJ382" s="840"/>
      <c r="BK382" s="840"/>
      <c r="BM382" s="840"/>
      <c r="BN382" s="840"/>
      <c r="BO382" s="840"/>
      <c r="BP382" s="840"/>
      <c r="BQ382" s="840"/>
      <c r="BR382" s="840"/>
      <c r="BS382" s="840"/>
      <c r="BT382" s="840"/>
      <c r="BU382" s="840"/>
      <c r="BV382" s="840"/>
      <c r="BW382" s="840"/>
      <c r="BY382" s="840"/>
      <c r="BZ382" s="840"/>
      <c r="CA382" s="810"/>
      <c r="CB382" s="810"/>
      <c r="CD382" s="810"/>
      <c r="CE382" s="810"/>
      <c r="CG382" s="810"/>
      <c r="CI382" s="810"/>
      <c r="CK382" s="810"/>
      <c r="CL382" s="810"/>
      <c r="CN382" s="810"/>
      <c r="CO382" s="810"/>
      <c r="CP382" s="810"/>
      <c r="CT382" s="810"/>
      <c r="CU382" s="810"/>
      <c r="CV382" s="810"/>
      <c r="CW382" s="810"/>
      <c r="CX382" s="810"/>
      <c r="CY382" s="810"/>
      <c r="CZ382" s="810"/>
      <c r="DA382" s="810"/>
      <c r="DB382" s="810"/>
      <c r="DC382" s="810"/>
      <c r="DD382" s="810"/>
      <c r="DF382" s="810"/>
      <c r="DH382" s="810"/>
      <c r="ED382" s="810"/>
      <c r="EE382" s="810"/>
      <c r="ER382" s="810"/>
      <c r="ET382" s="841"/>
      <c r="EU382" s="841"/>
      <c r="EV382" s="841"/>
      <c r="EW382" s="810"/>
      <c r="EX382" s="810"/>
      <c r="EY382" s="810"/>
      <c r="EZ382" s="810"/>
      <c r="FA382" s="810"/>
      <c r="FB382" s="810"/>
      <c r="FC382" s="810"/>
      <c r="FD382" s="810"/>
      <c r="FE382" s="810"/>
      <c r="FF382" s="810"/>
      <c r="FG382" s="810"/>
      <c r="FH382" s="810"/>
      <c r="FI382" s="810"/>
      <c r="FJ382" s="810"/>
      <c r="FK382" s="810"/>
      <c r="FL382" s="810"/>
      <c r="FM382" s="810"/>
      <c r="FN382" s="810"/>
      <c r="FO382" s="810"/>
      <c r="FQ382" s="810"/>
      <c r="FS382" s="810"/>
      <c r="FT382" s="810"/>
      <c r="FU382" s="810"/>
      <c r="FV382" s="810"/>
      <c r="FW382" s="810"/>
      <c r="FX382" s="810"/>
      <c r="FY382" s="810"/>
      <c r="FZ382" s="810"/>
      <c r="GB382" s="810"/>
      <c r="GD382" s="810"/>
      <c r="GE382" s="810"/>
    </row>
    <row r="383" spans="1:187" s="839" customFormat="1" hidden="1" x14ac:dyDescent="0.3">
      <c r="A383" s="838"/>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R383" s="840"/>
      <c r="AS383" s="840"/>
      <c r="AU383" s="840"/>
      <c r="AV383" s="840"/>
      <c r="AX383" s="840"/>
      <c r="AY383" s="840"/>
      <c r="BA383" s="840"/>
      <c r="BB383" s="840"/>
      <c r="BD383" s="840"/>
      <c r="BE383" s="840"/>
      <c r="BG383" s="840"/>
      <c r="BH383" s="840"/>
      <c r="BJ383" s="840"/>
      <c r="BK383" s="840"/>
      <c r="BM383" s="840"/>
      <c r="BN383" s="840"/>
      <c r="BO383" s="840"/>
      <c r="BP383" s="840"/>
      <c r="BQ383" s="840"/>
      <c r="BR383" s="840"/>
      <c r="BS383" s="840"/>
      <c r="BT383" s="840"/>
      <c r="BU383" s="840"/>
      <c r="BV383" s="840"/>
      <c r="BW383" s="840"/>
      <c r="BY383" s="840"/>
      <c r="BZ383" s="840"/>
      <c r="CA383" s="810"/>
      <c r="CB383" s="810"/>
      <c r="CD383" s="810"/>
      <c r="CE383" s="810"/>
      <c r="CG383" s="810"/>
      <c r="CI383" s="810"/>
      <c r="CK383" s="810"/>
      <c r="CL383" s="810"/>
      <c r="CN383" s="810"/>
      <c r="CO383" s="810"/>
      <c r="CP383" s="810"/>
      <c r="CT383" s="810"/>
      <c r="CU383" s="810"/>
      <c r="CV383" s="810"/>
      <c r="CW383" s="810"/>
      <c r="CX383" s="810"/>
      <c r="CY383" s="810"/>
      <c r="CZ383" s="810"/>
      <c r="DA383" s="810"/>
      <c r="DB383" s="810"/>
      <c r="DC383" s="810"/>
      <c r="DD383" s="810"/>
      <c r="DF383" s="810"/>
      <c r="DH383" s="810"/>
      <c r="ED383" s="810"/>
      <c r="EE383" s="810"/>
      <c r="ER383" s="810"/>
      <c r="ET383" s="841"/>
      <c r="EU383" s="841"/>
      <c r="EV383" s="841"/>
      <c r="EW383" s="810"/>
      <c r="EX383" s="810"/>
      <c r="EY383" s="810"/>
      <c r="EZ383" s="810"/>
      <c r="FA383" s="810"/>
      <c r="FB383" s="810"/>
      <c r="FC383" s="810"/>
      <c r="FD383" s="810"/>
      <c r="FE383" s="810"/>
      <c r="FF383" s="810"/>
      <c r="FG383" s="810"/>
      <c r="FH383" s="810"/>
      <c r="FI383" s="810"/>
      <c r="FJ383" s="810"/>
      <c r="FK383" s="810"/>
      <c r="FL383" s="810"/>
      <c r="FM383" s="810"/>
      <c r="FN383" s="810"/>
      <c r="FO383" s="810"/>
      <c r="FQ383" s="810"/>
      <c r="FS383" s="810"/>
      <c r="FT383" s="810"/>
      <c r="FU383" s="810"/>
      <c r="FV383" s="810"/>
      <c r="FW383" s="810"/>
      <c r="FX383" s="810"/>
      <c r="FY383" s="810"/>
      <c r="FZ383" s="810"/>
      <c r="GB383" s="810"/>
      <c r="GD383" s="810"/>
      <c r="GE383" s="810"/>
    </row>
    <row r="384" spans="1:187" s="839" customFormat="1" hidden="1" x14ac:dyDescent="0.3">
      <c r="A384" s="838"/>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R384" s="840"/>
      <c r="AS384" s="840"/>
      <c r="AU384" s="840"/>
      <c r="AV384" s="840"/>
      <c r="AX384" s="840"/>
      <c r="AY384" s="840"/>
      <c r="BA384" s="840"/>
      <c r="BB384" s="840"/>
      <c r="BD384" s="840"/>
      <c r="BE384" s="840"/>
      <c r="BG384" s="840"/>
      <c r="BH384" s="840"/>
      <c r="BJ384" s="840"/>
      <c r="BK384" s="840"/>
      <c r="BM384" s="840"/>
      <c r="BN384" s="840"/>
      <c r="BO384" s="840"/>
      <c r="BP384" s="840"/>
      <c r="BQ384" s="840"/>
      <c r="BR384" s="840"/>
      <c r="BS384" s="840"/>
      <c r="BT384" s="840"/>
      <c r="BU384" s="840"/>
      <c r="BV384" s="840"/>
      <c r="BW384" s="840"/>
      <c r="BY384" s="840"/>
      <c r="BZ384" s="840"/>
      <c r="CA384" s="810"/>
      <c r="CB384" s="810"/>
      <c r="CD384" s="810"/>
      <c r="CE384" s="810"/>
      <c r="CG384" s="810"/>
      <c r="CI384" s="810"/>
      <c r="CK384" s="810"/>
      <c r="CL384" s="810"/>
      <c r="CN384" s="810"/>
      <c r="CO384" s="810"/>
      <c r="CP384" s="810"/>
      <c r="CT384" s="810"/>
      <c r="CU384" s="810"/>
      <c r="CV384" s="810"/>
      <c r="CW384" s="810"/>
      <c r="CX384" s="810"/>
      <c r="CY384" s="810"/>
      <c r="CZ384" s="810"/>
      <c r="DA384" s="810"/>
      <c r="DB384" s="810"/>
      <c r="DC384" s="810"/>
      <c r="DD384" s="810"/>
      <c r="DF384" s="810"/>
      <c r="DH384" s="810"/>
      <c r="ED384" s="810"/>
      <c r="EE384" s="810"/>
      <c r="ER384" s="810"/>
      <c r="ET384" s="841"/>
      <c r="EU384" s="841"/>
      <c r="EV384" s="841"/>
      <c r="EW384" s="810"/>
      <c r="EX384" s="810"/>
      <c r="EY384" s="810"/>
      <c r="EZ384" s="810"/>
      <c r="FA384" s="810"/>
      <c r="FB384" s="810"/>
      <c r="FC384" s="810"/>
      <c r="FD384" s="810"/>
      <c r="FE384" s="810"/>
      <c r="FF384" s="810"/>
      <c r="FG384" s="810"/>
      <c r="FH384" s="810"/>
      <c r="FI384" s="810"/>
      <c r="FJ384" s="810"/>
      <c r="FK384" s="810"/>
      <c r="FL384" s="810"/>
      <c r="FM384" s="810"/>
      <c r="FN384" s="810"/>
      <c r="FO384" s="810"/>
      <c r="FQ384" s="810"/>
      <c r="FS384" s="810"/>
      <c r="FT384" s="810"/>
      <c r="FU384" s="810"/>
      <c r="FV384" s="810"/>
      <c r="FW384" s="810"/>
      <c r="FX384" s="810"/>
      <c r="FY384" s="810"/>
      <c r="FZ384" s="810"/>
      <c r="GB384" s="810"/>
      <c r="GD384" s="810"/>
      <c r="GE384" s="810"/>
    </row>
    <row r="385" spans="1:187" s="839" customFormat="1" hidden="1" x14ac:dyDescent="0.3">
      <c r="A385" s="93"/>
      <c r="G385" s="83"/>
      <c r="H385" s="83"/>
      <c r="I385" s="841"/>
      <c r="J385" s="841"/>
      <c r="K385" s="841"/>
      <c r="L385" s="841"/>
      <c r="M385" s="841"/>
      <c r="N385" s="841"/>
      <c r="O385" s="841"/>
      <c r="P385" s="841"/>
      <c r="Q385" s="841"/>
      <c r="R385" s="841"/>
      <c r="S385" s="841"/>
      <c r="T385" s="841"/>
      <c r="U385" s="841"/>
      <c r="V385" s="841"/>
      <c r="W385" s="841"/>
      <c r="X385" s="841"/>
      <c r="Y385" s="841"/>
      <c r="Z385" s="841"/>
      <c r="AA385" s="841"/>
      <c r="AB385" s="841"/>
      <c r="AC385" s="841"/>
      <c r="AD385" s="841"/>
      <c r="AE385" s="842"/>
      <c r="AF385" s="842"/>
      <c r="AG385" s="842"/>
      <c r="AH385" s="842"/>
      <c r="AI385" s="842"/>
      <c r="AJ385" s="842"/>
      <c r="AK385" s="842"/>
      <c r="AL385" s="842"/>
      <c r="AM385" s="842"/>
      <c r="AN385" s="842"/>
      <c r="AO385" s="842"/>
      <c r="AP385" s="842"/>
      <c r="AQ385" s="810"/>
      <c r="AR385" s="21"/>
      <c r="AS385" s="21"/>
      <c r="AT385" s="810"/>
      <c r="AU385" s="21"/>
      <c r="AV385" s="21"/>
      <c r="AW385" s="810"/>
      <c r="AX385" s="21"/>
      <c r="AY385" s="21"/>
      <c r="AZ385" s="810"/>
      <c r="BA385" s="21"/>
      <c r="BB385" s="21"/>
      <c r="BC385" s="810"/>
      <c r="BD385" s="21"/>
      <c r="BE385" s="21"/>
      <c r="BF385" s="810"/>
      <c r="BG385" s="21"/>
      <c r="BH385" s="21"/>
      <c r="BI385" s="810"/>
      <c r="BJ385" s="21"/>
      <c r="BK385" s="21"/>
      <c r="BL385" s="810"/>
      <c r="BM385" s="21"/>
      <c r="BN385" s="21"/>
      <c r="BO385" s="21"/>
      <c r="BP385" s="21"/>
      <c r="BQ385" s="21"/>
      <c r="BR385" s="21"/>
      <c r="BS385" s="21"/>
      <c r="BT385" s="21"/>
      <c r="BU385" s="21"/>
      <c r="BV385" s="21"/>
      <c r="BW385" s="21"/>
      <c r="BX385" s="810"/>
      <c r="BY385" s="21"/>
      <c r="BZ385" s="21"/>
      <c r="ET385" s="841"/>
      <c r="EU385" s="841"/>
      <c r="EV385" s="841"/>
    </row>
    <row r="386" spans="1:187" hidden="1" x14ac:dyDescent="0.3">
      <c r="AE386" s="843"/>
      <c r="AF386" s="843"/>
      <c r="AG386" s="843"/>
      <c r="AH386" s="843"/>
      <c r="AI386" s="843"/>
      <c r="AJ386" s="843"/>
      <c r="AK386" s="843"/>
      <c r="AL386" s="843"/>
      <c r="AM386" s="843"/>
      <c r="AN386" s="843"/>
      <c r="AO386" s="843"/>
      <c r="AP386" s="843"/>
      <c r="AQ386" s="18"/>
      <c r="AR386" s="844"/>
      <c r="AS386" s="844"/>
      <c r="AT386" s="18"/>
      <c r="AU386" s="844"/>
      <c r="AV386" s="844"/>
      <c r="AW386" s="18"/>
      <c r="AX386" s="844"/>
      <c r="AY386" s="844"/>
      <c r="AZ386" s="18"/>
      <c r="BA386" s="844"/>
      <c r="BB386" s="844"/>
      <c r="BC386" s="18"/>
      <c r="BD386" s="844"/>
      <c r="BE386" s="844"/>
      <c r="BF386" s="18"/>
      <c r="BG386" s="844"/>
      <c r="BH386" s="844"/>
      <c r="BI386" s="18"/>
      <c r="BJ386" s="844"/>
      <c r="BK386" s="844"/>
      <c r="BL386" s="18"/>
      <c r="BM386" s="844"/>
      <c r="BN386" s="844"/>
      <c r="BO386" s="844"/>
      <c r="BP386" s="844"/>
      <c r="BQ386" s="844"/>
      <c r="BR386" s="844"/>
      <c r="BS386" s="844"/>
      <c r="BT386" s="844"/>
      <c r="BU386" s="844"/>
      <c r="BV386" s="844"/>
      <c r="BW386" s="844"/>
      <c r="BX386" s="18"/>
      <c r="BY386" s="844"/>
      <c r="BZ386" s="844"/>
      <c r="CG386" s="12"/>
      <c r="CI386" s="12"/>
      <c r="CK386" s="12"/>
      <c r="CL386" s="12"/>
      <c r="CN386" s="12"/>
      <c r="CO386" s="12"/>
      <c r="CP386" s="12"/>
      <c r="CR386" s="12"/>
      <c r="CT386" s="12"/>
      <c r="CU386" s="12"/>
      <c r="CV386" s="12"/>
      <c r="CW386" s="12"/>
      <c r="CX386" s="12"/>
      <c r="CY386" s="12"/>
      <c r="CZ386" s="12"/>
      <c r="DA386" s="12"/>
      <c r="DB386" s="12"/>
      <c r="DC386" s="12"/>
      <c r="DD386" s="12"/>
      <c r="DF386" s="12"/>
      <c r="DH386" s="12"/>
      <c r="DK386" s="12"/>
      <c r="DL386" s="12"/>
      <c r="DN386" s="12"/>
      <c r="DO386" s="12"/>
      <c r="DQ386" s="12"/>
      <c r="DS386" s="12"/>
      <c r="DU386" s="12"/>
      <c r="DV386" s="12"/>
      <c r="DX386" s="12"/>
      <c r="DY386" s="12"/>
      <c r="DZ386" s="12"/>
      <c r="EB386" s="12"/>
      <c r="ED386" s="12"/>
      <c r="EE386" s="12"/>
      <c r="EG386" s="12"/>
    </row>
    <row r="387" spans="1:187" s="25" customFormat="1" hidden="1" x14ac:dyDescent="0.3">
      <c r="A387" s="23"/>
      <c r="B387" s="23"/>
      <c r="C387" s="23"/>
      <c r="D387" s="23"/>
      <c r="E387" s="23"/>
      <c r="F387" s="23"/>
      <c r="G387" s="24"/>
      <c r="H387" s="2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7"/>
      <c r="AF387" s="17"/>
      <c r="AG387" s="17"/>
      <c r="AH387" s="17"/>
      <c r="AI387" s="17"/>
      <c r="AJ387" s="17"/>
      <c r="AK387" s="17"/>
      <c r="AL387" s="17"/>
      <c r="AM387" s="17"/>
      <c r="AN387" s="17"/>
      <c r="AO387" s="17"/>
      <c r="AP387" s="17"/>
      <c r="AQ387" s="15"/>
      <c r="AR387" s="16"/>
      <c r="AS387" s="16"/>
      <c r="AT387" s="15"/>
      <c r="AU387" s="16"/>
      <c r="AV387" s="16"/>
      <c r="AW387" s="15"/>
      <c r="AX387" s="16"/>
      <c r="AY387" s="16"/>
      <c r="AZ387" s="15"/>
      <c r="BA387" s="16"/>
      <c r="BB387" s="16"/>
      <c r="BC387" s="15"/>
      <c r="BD387" s="16"/>
      <c r="BE387" s="16"/>
      <c r="BF387" s="15"/>
      <c r="BG387" s="16"/>
      <c r="BH387" s="16"/>
      <c r="BI387" s="15"/>
      <c r="BJ387" s="16"/>
      <c r="BK387" s="16"/>
      <c r="BL387" s="15"/>
      <c r="BM387" s="16"/>
      <c r="BN387" s="16"/>
      <c r="BO387" s="16"/>
      <c r="BP387" s="16"/>
      <c r="BQ387" s="16"/>
      <c r="BR387" s="16"/>
      <c r="BS387" s="16"/>
      <c r="BT387" s="16"/>
      <c r="BU387" s="16"/>
      <c r="BV387" s="16"/>
      <c r="BW387" s="16"/>
      <c r="BX387" s="15"/>
      <c r="BY387" s="16"/>
      <c r="BZ387" s="16"/>
      <c r="CC387" s="23"/>
      <c r="CD387" s="16"/>
      <c r="CE387" s="16"/>
      <c r="CF387" s="23"/>
      <c r="CG387" s="16"/>
      <c r="CH387" s="23"/>
      <c r="CI387" s="845"/>
      <c r="CJ387" s="23"/>
      <c r="CK387" s="845"/>
      <c r="CL387" s="845"/>
      <c r="CM387" s="23"/>
      <c r="CN387" s="845"/>
      <c r="CO387" s="845"/>
      <c r="CP387" s="845"/>
      <c r="CQ387" s="23"/>
      <c r="CR387" s="845"/>
      <c r="CS387" s="23"/>
      <c r="CT387" s="16"/>
      <c r="CU387" s="16"/>
      <c r="CV387" s="16"/>
      <c r="CW387" s="16"/>
      <c r="CX387" s="16"/>
      <c r="CY387" s="16"/>
      <c r="CZ387" s="16"/>
      <c r="DA387" s="16"/>
      <c r="DB387" s="16"/>
      <c r="DC387" s="16"/>
      <c r="DD387" s="16"/>
      <c r="DE387" s="23"/>
      <c r="DF387" s="16"/>
      <c r="DG387" s="23"/>
      <c r="DH387" s="16"/>
      <c r="DI387" s="23"/>
      <c r="DJ387" s="23"/>
      <c r="DK387" s="16"/>
      <c r="DL387" s="16"/>
      <c r="DM387" s="23"/>
      <c r="DN387" s="16"/>
      <c r="DO387" s="16"/>
      <c r="DP387" s="23"/>
      <c r="DQ387" s="16"/>
      <c r="DR387" s="23"/>
      <c r="DS387" s="16"/>
      <c r="DT387" s="23"/>
      <c r="DU387" s="16"/>
      <c r="DV387" s="16"/>
      <c r="DW387" s="23"/>
      <c r="DX387" s="16"/>
      <c r="DY387" s="16"/>
      <c r="DZ387" s="16"/>
      <c r="EA387" s="23"/>
      <c r="EB387" s="16"/>
      <c r="EC387" s="23"/>
      <c r="ED387" s="16"/>
      <c r="EE387" s="16"/>
      <c r="EF387" s="23"/>
      <c r="EG387" s="16"/>
      <c r="EH387" s="23"/>
      <c r="EI387" s="23"/>
      <c r="EJ387" s="23"/>
      <c r="EK387" s="23"/>
      <c r="EL387" s="23"/>
      <c r="EM387" s="23"/>
      <c r="EN387" s="23"/>
      <c r="EO387" s="23"/>
      <c r="EP387" s="23"/>
      <c r="EQ387" s="23"/>
      <c r="ER387" s="23"/>
      <c r="ES387" s="23"/>
      <c r="ET387" s="14"/>
      <c r="EU387" s="14"/>
      <c r="EV387" s="14"/>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row>
    <row r="388" spans="1:187" hidden="1" x14ac:dyDescent="0.3">
      <c r="A388" s="807"/>
      <c r="E388" s="18"/>
      <c r="I388" s="19"/>
      <c r="J388" s="19"/>
      <c r="K388" s="19"/>
      <c r="L388" s="19"/>
      <c r="M388" s="19"/>
      <c r="N388" s="19"/>
      <c r="O388" s="19"/>
      <c r="P388" s="19"/>
      <c r="Q388" s="19"/>
      <c r="R388" s="19"/>
      <c r="S388" s="19"/>
      <c r="T388" s="19"/>
      <c r="U388" s="19"/>
      <c r="V388" s="19"/>
      <c r="W388" s="19"/>
      <c r="X388" s="19"/>
      <c r="Y388" s="19"/>
      <c r="Z388" s="19"/>
      <c r="AA388" s="19"/>
      <c r="AB388" s="19"/>
      <c r="AC388" s="19"/>
      <c r="AD388" s="19"/>
      <c r="AE388" s="808"/>
      <c r="AF388" s="808"/>
      <c r="AG388" s="808"/>
      <c r="AH388" s="808"/>
      <c r="AI388" s="808"/>
      <c r="AJ388" s="808"/>
      <c r="AK388" s="808"/>
      <c r="AL388" s="808"/>
      <c r="AM388" s="808"/>
      <c r="AN388" s="808"/>
      <c r="AO388" s="823"/>
      <c r="AP388" s="823"/>
      <c r="AQ388" s="12"/>
      <c r="AR388" s="13"/>
      <c r="AS388" s="13"/>
      <c r="AT388" s="12"/>
      <c r="AU388" s="13"/>
      <c r="AV388" s="13"/>
      <c r="AW388" s="12"/>
      <c r="AX388" s="13"/>
      <c r="AY388" s="13"/>
      <c r="AZ388" s="12"/>
      <c r="BA388" s="13"/>
      <c r="BB388" s="13"/>
      <c r="BC388" s="12"/>
      <c r="BD388" s="13"/>
      <c r="BE388" s="13"/>
      <c r="BF388" s="12"/>
      <c r="BG388" s="13"/>
      <c r="BH388" s="13"/>
      <c r="BI388" s="12"/>
      <c r="BJ388" s="13"/>
      <c r="BK388" s="13"/>
      <c r="BL388" s="12"/>
      <c r="BM388" s="13"/>
      <c r="BN388" s="13"/>
      <c r="BO388" s="13"/>
      <c r="BP388" s="13"/>
      <c r="BQ388" s="13"/>
      <c r="BR388" s="13"/>
      <c r="BS388" s="13"/>
      <c r="BT388" s="13"/>
      <c r="BU388" s="13"/>
      <c r="BV388" s="13"/>
      <c r="BW388" s="13"/>
      <c r="BX388" s="12"/>
      <c r="BY388" s="13"/>
      <c r="CA388" s="18"/>
      <c r="CB388" s="18"/>
      <c r="CD388" s="18"/>
      <c r="CE388" s="18"/>
      <c r="CG388" s="18"/>
      <c r="CH388" s="18"/>
      <c r="CI388" s="18"/>
      <c r="CK388" s="18"/>
      <c r="CL388" s="18"/>
      <c r="CN388" s="18"/>
      <c r="CO388" s="18"/>
      <c r="CP388" s="18"/>
      <c r="CR388" s="12"/>
      <c r="CT388" s="18"/>
      <c r="CU388" s="18"/>
      <c r="CV388" s="18"/>
      <c r="CW388" s="18"/>
      <c r="CX388" s="18"/>
      <c r="CY388" s="18"/>
      <c r="CZ388" s="18"/>
      <c r="DA388" s="18"/>
      <c r="DB388" s="18"/>
      <c r="DC388" s="18"/>
      <c r="DD388" s="18"/>
      <c r="DF388" s="18"/>
      <c r="DH388" s="18"/>
      <c r="DK388" s="12"/>
      <c r="DL388" s="12"/>
      <c r="DN388" s="12"/>
      <c r="DO388" s="12"/>
      <c r="DQ388" s="12"/>
      <c r="DS388" s="12"/>
      <c r="DU388" s="12"/>
      <c r="DV388" s="12"/>
      <c r="DX388" s="12"/>
      <c r="DY388" s="12"/>
      <c r="DZ388" s="12"/>
      <c r="EB388" s="12"/>
      <c r="ED388" s="810"/>
      <c r="EE388" s="810"/>
      <c r="EG388" s="12"/>
      <c r="ET388" s="19"/>
      <c r="EU388" s="19"/>
      <c r="EV388" s="19"/>
      <c r="EW388" s="18"/>
      <c r="EX388" s="18"/>
      <c r="EY388" s="18"/>
      <c r="EZ388" s="18"/>
      <c r="FA388" s="18"/>
      <c r="FB388" s="18"/>
      <c r="FC388" s="18"/>
      <c r="FD388" s="18"/>
      <c r="FE388" s="18"/>
      <c r="FF388" s="18"/>
      <c r="FG388" s="18"/>
      <c r="FH388" s="18"/>
      <c r="FI388" s="18"/>
      <c r="FJ388" s="18"/>
      <c r="FK388" s="18"/>
      <c r="FL388" s="18"/>
      <c r="FM388" s="18"/>
      <c r="FO388" s="18"/>
      <c r="FQ388" s="18"/>
      <c r="FS388" s="18"/>
      <c r="FU388" s="18"/>
      <c r="FV388" s="18"/>
      <c r="FW388" s="18"/>
      <c r="FX388" s="18"/>
      <c r="FY388" s="18"/>
      <c r="FZ388" s="18"/>
      <c r="GA388" s="18"/>
      <c r="GB388" s="18"/>
      <c r="GE388" s="18"/>
    </row>
    <row r="389" spans="1:187" hidden="1" x14ac:dyDescent="0.3">
      <c r="A389" s="807"/>
      <c r="I389" s="19"/>
      <c r="J389" s="19"/>
      <c r="K389" s="19"/>
      <c r="L389" s="19"/>
      <c r="M389" s="19"/>
      <c r="N389" s="19"/>
      <c r="O389" s="19"/>
      <c r="P389" s="19"/>
      <c r="Q389" s="19"/>
      <c r="R389" s="19"/>
      <c r="S389" s="19"/>
      <c r="T389" s="19"/>
      <c r="U389" s="19"/>
      <c r="V389" s="19"/>
      <c r="W389" s="19"/>
      <c r="X389" s="19"/>
      <c r="Y389" s="19"/>
      <c r="Z389" s="19"/>
      <c r="AA389" s="19"/>
      <c r="AB389" s="19"/>
      <c r="AC389" s="19"/>
      <c r="AD389" s="19"/>
      <c r="AE389" s="823"/>
      <c r="AF389" s="823"/>
      <c r="AG389" s="823"/>
      <c r="AH389" s="823"/>
      <c r="AI389" s="823"/>
      <c r="AJ389" s="823"/>
      <c r="AK389" s="823"/>
      <c r="AL389" s="823"/>
      <c r="AM389" s="823"/>
      <c r="AN389" s="823"/>
      <c r="AO389" s="823"/>
      <c r="AP389" s="823"/>
      <c r="AQ389" s="12"/>
      <c r="AR389" s="13"/>
      <c r="AS389" s="13"/>
      <c r="AT389" s="12"/>
      <c r="AU389" s="13"/>
      <c r="AV389" s="13"/>
      <c r="AW389" s="12"/>
      <c r="AX389" s="13"/>
      <c r="AY389" s="13"/>
      <c r="AZ389" s="12"/>
      <c r="BA389" s="13"/>
      <c r="BB389" s="13"/>
      <c r="BC389" s="12"/>
      <c r="BD389" s="13"/>
      <c r="BE389" s="13"/>
      <c r="BF389" s="12"/>
      <c r="BG389" s="13"/>
      <c r="BH389" s="13"/>
      <c r="BI389" s="12"/>
      <c r="BJ389" s="13"/>
      <c r="BK389" s="13"/>
      <c r="BL389" s="12"/>
      <c r="BM389" s="13"/>
      <c r="BN389" s="13"/>
      <c r="BO389" s="13"/>
      <c r="BP389" s="13"/>
      <c r="BQ389" s="13"/>
      <c r="BR389" s="13"/>
      <c r="BS389" s="13"/>
      <c r="BT389" s="13"/>
      <c r="BU389" s="13"/>
      <c r="BV389" s="13"/>
      <c r="BW389" s="13"/>
      <c r="BX389" s="12"/>
      <c r="BY389" s="13"/>
      <c r="CA389" s="18"/>
      <c r="CB389" s="18"/>
      <c r="CD389" s="18"/>
      <c r="CE389" s="18"/>
      <c r="CG389" s="18"/>
      <c r="CI389" s="18"/>
      <c r="CK389" s="18"/>
      <c r="CL389" s="18"/>
      <c r="CN389" s="18"/>
      <c r="CO389" s="18"/>
      <c r="CP389" s="18"/>
      <c r="CR389" s="12"/>
      <c r="CT389" s="18"/>
      <c r="CU389" s="18"/>
      <c r="CV389" s="18"/>
      <c r="CW389" s="18"/>
      <c r="CX389" s="18"/>
      <c r="CY389" s="18"/>
      <c r="CZ389" s="18"/>
      <c r="DA389" s="18"/>
      <c r="DB389" s="18"/>
      <c r="DC389" s="18"/>
      <c r="DD389" s="18"/>
      <c r="DF389" s="18"/>
      <c r="DH389" s="18"/>
      <c r="DK389" s="12"/>
      <c r="DL389" s="12"/>
      <c r="DN389" s="12"/>
      <c r="DO389" s="12"/>
      <c r="DQ389" s="12"/>
      <c r="DS389" s="12"/>
      <c r="DU389" s="12"/>
      <c r="DV389" s="12"/>
      <c r="DX389" s="12"/>
      <c r="DY389" s="12"/>
      <c r="DZ389" s="12"/>
      <c r="EB389" s="12"/>
      <c r="ED389" s="810"/>
      <c r="EE389" s="810"/>
      <c r="EG389" s="12"/>
      <c r="EW389" s="18"/>
      <c r="FA389" s="18"/>
      <c r="FB389" s="18"/>
      <c r="FC389" s="18"/>
      <c r="FD389" s="18"/>
      <c r="FE389" s="18"/>
      <c r="FF389" s="18"/>
      <c r="FG389" s="18"/>
      <c r="FJ389" s="18"/>
      <c r="FK389" s="18"/>
      <c r="FL389" s="18"/>
      <c r="FM389" s="18"/>
      <c r="FO389" s="18"/>
      <c r="FQ389" s="18"/>
      <c r="FS389" s="18"/>
      <c r="FU389" s="18"/>
      <c r="FV389" s="18"/>
      <c r="FW389" s="18"/>
      <c r="FX389" s="18"/>
      <c r="FY389" s="18"/>
      <c r="FZ389" s="18"/>
      <c r="GB389" s="18"/>
      <c r="GD389" s="18"/>
      <c r="GE389" s="18"/>
    </row>
    <row r="390" spans="1:187" hidden="1" x14ac:dyDescent="0.3">
      <c r="A390" s="807"/>
      <c r="I390" s="19"/>
      <c r="J390" s="19"/>
      <c r="K390" s="19"/>
      <c r="L390" s="19"/>
      <c r="M390" s="19"/>
      <c r="N390" s="19"/>
      <c r="O390" s="19"/>
      <c r="P390" s="19"/>
      <c r="Q390" s="19"/>
      <c r="R390" s="19"/>
      <c r="S390" s="19"/>
      <c r="T390" s="19"/>
      <c r="U390" s="19"/>
      <c r="V390" s="19"/>
      <c r="W390" s="19"/>
      <c r="X390" s="19"/>
      <c r="Y390" s="19"/>
      <c r="Z390" s="19"/>
      <c r="AA390" s="19"/>
      <c r="AB390" s="19"/>
      <c r="AC390" s="19"/>
      <c r="AD390" s="19"/>
      <c r="AE390" s="823"/>
      <c r="AF390" s="823"/>
      <c r="AG390" s="823"/>
      <c r="AH390" s="823"/>
      <c r="AI390" s="823"/>
      <c r="AJ390" s="823"/>
      <c r="AK390" s="823"/>
      <c r="AL390" s="823"/>
      <c r="AM390" s="823"/>
      <c r="AN390" s="823"/>
      <c r="AO390" s="823"/>
      <c r="AP390" s="823"/>
      <c r="AQ390" s="12"/>
      <c r="AR390" s="13"/>
      <c r="AS390" s="13"/>
      <c r="AT390" s="12"/>
      <c r="AU390" s="13"/>
      <c r="AV390" s="13"/>
      <c r="AW390" s="12"/>
      <c r="AX390" s="13"/>
      <c r="AY390" s="13"/>
      <c r="AZ390" s="12"/>
      <c r="BA390" s="13"/>
      <c r="BB390" s="13"/>
      <c r="BC390" s="12"/>
      <c r="BD390" s="13"/>
      <c r="BE390" s="13"/>
      <c r="BF390" s="12"/>
      <c r="BG390" s="13"/>
      <c r="BH390" s="13"/>
      <c r="BI390" s="12"/>
      <c r="BJ390" s="13"/>
      <c r="BK390" s="13"/>
      <c r="BL390" s="12"/>
      <c r="BM390" s="13"/>
      <c r="BN390" s="13"/>
      <c r="BO390" s="13"/>
      <c r="BP390" s="13"/>
      <c r="BQ390" s="13"/>
      <c r="BR390" s="13"/>
      <c r="BS390" s="13"/>
      <c r="BT390" s="13"/>
      <c r="BU390" s="13"/>
      <c r="BV390" s="13"/>
      <c r="BW390" s="13"/>
      <c r="BX390" s="12"/>
      <c r="BY390" s="13"/>
      <c r="CA390" s="18"/>
      <c r="CB390" s="18"/>
      <c r="CD390" s="18"/>
      <c r="CE390" s="18"/>
      <c r="CG390" s="18"/>
      <c r="CI390" s="18"/>
      <c r="CK390" s="18"/>
      <c r="CL390" s="18"/>
      <c r="CN390" s="18"/>
      <c r="CO390" s="18"/>
      <c r="CP390" s="18"/>
      <c r="CR390" s="12"/>
      <c r="CT390" s="18"/>
      <c r="CU390" s="18"/>
      <c r="CV390" s="18"/>
      <c r="CW390" s="18"/>
      <c r="CX390" s="18"/>
      <c r="CY390" s="18"/>
      <c r="CZ390" s="18"/>
      <c r="DA390" s="18"/>
      <c r="DB390" s="18"/>
      <c r="DC390" s="18"/>
      <c r="DD390" s="18"/>
      <c r="DF390" s="18"/>
      <c r="DH390" s="18"/>
      <c r="DK390" s="12"/>
      <c r="DL390" s="12"/>
      <c r="DN390" s="12"/>
      <c r="DO390" s="12"/>
      <c r="DQ390" s="12"/>
      <c r="DS390" s="12"/>
      <c r="DU390" s="12"/>
      <c r="DV390" s="12"/>
      <c r="DX390" s="12"/>
      <c r="DY390" s="12"/>
      <c r="DZ390" s="12"/>
      <c r="EB390" s="12"/>
      <c r="ED390" s="810"/>
      <c r="EE390" s="810"/>
      <c r="EG390" s="12"/>
      <c r="EY390" s="18"/>
      <c r="EZ390" s="18"/>
      <c r="FA390" s="18"/>
      <c r="FB390" s="18"/>
      <c r="FC390" s="18"/>
      <c r="FD390" s="18"/>
      <c r="FE390" s="18"/>
      <c r="FF390" s="18"/>
      <c r="FG390" s="18"/>
      <c r="FJ390" s="18"/>
      <c r="FK390" s="18"/>
      <c r="FL390" s="18"/>
      <c r="FM390" s="18"/>
      <c r="FO390" s="18"/>
      <c r="FQ390" s="18"/>
      <c r="FS390" s="18"/>
      <c r="FU390" s="18"/>
      <c r="FV390" s="18"/>
      <c r="FW390" s="18"/>
      <c r="FX390" s="18"/>
      <c r="FY390" s="18"/>
      <c r="FZ390" s="18"/>
      <c r="GB390" s="18"/>
      <c r="GE390" s="18"/>
    </row>
    <row r="391" spans="1:187" hidden="1" x14ac:dyDescent="0.3">
      <c r="A391" s="807"/>
      <c r="I391" s="19"/>
      <c r="J391" s="19"/>
      <c r="K391" s="19"/>
      <c r="L391" s="19"/>
      <c r="M391" s="19"/>
      <c r="N391" s="19"/>
      <c r="O391" s="19"/>
      <c r="P391" s="19"/>
      <c r="Q391" s="19"/>
      <c r="R391" s="19"/>
      <c r="S391" s="19"/>
      <c r="T391" s="19"/>
      <c r="U391" s="19"/>
      <c r="V391" s="19"/>
      <c r="W391" s="19"/>
      <c r="X391" s="19"/>
      <c r="Y391" s="19"/>
      <c r="Z391" s="19"/>
      <c r="AA391" s="19"/>
      <c r="AB391" s="19"/>
      <c r="AC391" s="19"/>
      <c r="AD391" s="19"/>
      <c r="AE391" s="823"/>
      <c r="AF391" s="823"/>
      <c r="AG391" s="823"/>
      <c r="AH391" s="823"/>
      <c r="AI391" s="823"/>
      <c r="AJ391" s="823"/>
      <c r="AK391" s="823"/>
      <c r="AL391" s="823"/>
      <c r="AM391" s="823"/>
      <c r="AN391" s="823"/>
      <c r="AO391" s="823"/>
      <c r="AP391" s="823"/>
      <c r="AQ391" s="12"/>
      <c r="AR391" s="13"/>
      <c r="AS391" s="13"/>
      <c r="AT391" s="12"/>
      <c r="AU391" s="13"/>
      <c r="AV391" s="13"/>
      <c r="AW391" s="12"/>
      <c r="AX391" s="13"/>
      <c r="AY391" s="13"/>
      <c r="AZ391" s="12"/>
      <c r="BA391" s="13"/>
      <c r="BB391" s="13"/>
      <c r="BC391" s="12"/>
      <c r="BD391" s="13"/>
      <c r="BE391" s="13"/>
      <c r="BF391" s="12"/>
      <c r="BG391" s="13"/>
      <c r="BH391" s="13"/>
      <c r="BI391" s="12"/>
      <c r="BJ391" s="13"/>
      <c r="BK391" s="13"/>
      <c r="BL391" s="12"/>
      <c r="BM391" s="13"/>
      <c r="BN391" s="13"/>
      <c r="BO391" s="13"/>
      <c r="BP391" s="13"/>
      <c r="BQ391" s="13"/>
      <c r="BR391" s="13"/>
      <c r="BS391" s="13"/>
      <c r="BT391" s="13"/>
      <c r="BU391" s="13"/>
      <c r="BV391" s="13"/>
      <c r="BW391" s="13"/>
      <c r="BX391" s="12"/>
      <c r="BY391" s="13"/>
      <c r="CA391" s="18"/>
      <c r="CB391" s="18"/>
      <c r="CD391" s="18"/>
      <c r="CE391" s="18"/>
      <c r="CG391" s="18"/>
      <c r="CI391" s="18"/>
      <c r="CK391" s="18"/>
      <c r="CL391" s="18"/>
      <c r="CN391" s="18"/>
      <c r="CO391" s="18"/>
      <c r="CP391" s="18"/>
      <c r="CR391" s="12"/>
      <c r="CT391" s="18"/>
      <c r="CU391" s="18"/>
      <c r="CV391" s="18"/>
      <c r="CW391" s="18"/>
      <c r="CX391" s="18"/>
      <c r="CY391" s="18"/>
      <c r="CZ391" s="18"/>
      <c r="DA391" s="18"/>
      <c r="DB391" s="18"/>
      <c r="DC391" s="18"/>
      <c r="DD391" s="18"/>
      <c r="DF391" s="18"/>
      <c r="DH391" s="18"/>
      <c r="DK391" s="12"/>
      <c r="DL391" s="12"/>
      <c r="DN391" s="12"/>
      <c r="DO391" s="12"/>
      <c r="DQ391" s="12"/>
      <c r="DS391" s="12"/>
      <c r="DU391" s="12"/>
      <c r="DV391" s="12"/>
      <c r="DX391" s="12"/>
      <c r="DY391" s="12"/>
      <c r="DZ391" s="12"/>
      <c r="EB391" s="12"/>
      <c r="ED391" s="810"/>
      <c r="EE391" s="810"/>
      <c r="EG391" s="12"/>
      <c r="EW391" s="18"/>
      <c r="FA391" s="18"/>
      <c r="FB391" s="18"/>
      <c r="FC391" s="18"/>
      <c r="FD391" s="18"/>
      <c r="FE391" s="18"/>
      <c r="FF391" s="18"/>
      <c r="FG391" s="18"/>
      <c r="FJ391" s="18"/>
      <c r="FK391" s="18"/>
      <c r="FL391" s="18"/>
      <c r="FM391" s="18"/>
      <c r="FO391" s="18"/>
      <c r="FQ391" s="18"/>
      <c r="FS391" s="18"/>
      <c r="FU391" s="18"/>
      <c r="FV391" s="18"/>
      <c r="FW391" s="18"/>
      <c r="FX391" s="18"/>
      <c r="FY391" s="18"/>
      <c r="FZ391" s="18"/>
      <c r="GB391" s="18"/>
      <c r="GD391" s="18"/>
      <c r="GE391" s="18"/>
    </row>
    <row r="392" spans="1:187" hidden="1" x14ac:dyDescent="0.3">
      <c r="A392" s="807"/>
      <c r="I392" s="19"/>
      <c r="J392" s="19"/>
      <c r="K392" s="19"/>
      <c r="L392" s="19"/>
      <c r="M392" s="19"/>
      <c r="N392" s="19"/>
      <c r="O392" s="19"/>
      <c r="P392" s="19"/>
      <c r="Q392" s="19"/>
      <c r="R392" s="19"/>
      <c r="S392" s="19"/>
      <c r="T392" s="19"/>
      <c r="U392" s="19"/>
      <c r="V392" s="19"/>
      <c r="W392" s="19"/>
      <c r="X392" s="19"/>
      <c r="Y392" s="19"/>
      <c r="Z392" s="19"/>
      <c r="AA392" s="19"/>
      <c r="AB392" s="19"/>
      <c r="AC392" s="19"/>
      <c r="AD392" s="19"/>
      <c r="AE392" s="823"/>
      <c r="AF392" s="823"/>
      <c r="AG392" s="823"/>
      <c r="AH392" s="823"/>
      <c r="AI392" s="823"/>
      <c r="AJ392" s="823"/>
      <c r="AK392" s="823"/>
      <c r="AL392" s="823"/>
      <c r="AM392" s="823"/>
      <c r="AN392" s="823"/>
      <c r="AO392" s="823"/>
      <c r="AP392" s="823"/>
      <c r="AQ392" s="12"/>
      <c r="AR392" s="13"/>
      <c r="AS392" s="13"/>
      <c r="AT392" s="12"/>
      <c r="AU392" s="13"/>
      <c r="AV392" s="13"/>
      <c r="AW392" s="12"/>
      <c r="AX392" s="13"/>
      <c r="AY392" s="13"/>
      <c r="AZ392" s="12"/>
      <c r="BA392" s="13"/>
      <c r="BB392" s="13"/>
      <c r="BC392" s="12"/>
      <c r="BD392" s="13"/>
      <c r="BE392" s="13"/>
      <c r="BF392" s="12"/>
      <c r="BG392" s="13"/>
      <c r="BH392" s="13"/>
      <c r="BI392" s="12"/>
      <c r="BJ392" s="13"/>
      <c r="BK392" s="13"/>
      <c r="BL392" s="12"/>
      <c r="BM392" s="13"/>
      <c r="BN392" s="13"/>
      <c r="BO392" s="13"/>
      <c r="BP392" s="13"/>
      <c r="BQ392" s="13"/>
      <c r="BR392" s="13"/>
      <c r="BS392" s="13"/>
      <c r="BT392" s="13"/>
      <c r="BU392" s="13"/>
      <c r="BV392" s="13"/>
      <c r="BW392" s="13"/>
      <c r="BX392" s="12"/>
      <c r="BY392" s="13"/>
      <c r="CA392" s="18"/>
      <c r="CB392" s="18"/>
      <c r="CD392" s="18"/>
      <c r="CE392" s="18"/>
      <c r="CG392" s="18"/>
      <c r="CI392" s="18"/>
      <c r="CK392" s="18"/>
      <c r="CL392" s="18"/>
      <c r="CN392" s="18"/>
      <c r="CO392" s="18"/>
      <c r="CP392" s="18"/>
      <c r="CR392" s="12"/>
      <c r="CT392" s="18"/>
      <c r="CU392" s="18"/>
      <c r="CV392" s="18"/>
      <c r="CW392" s="18"/>
      <c r="CX392" s="18"/>
      <c r="CY392" s="18"/>
      <c r="CZ392" s="18"/>
      <c r="DA392" s="18"/>
      <c r="DB392" s="18"/>
      <c r="DC392" s="18"/>
      <c r="DD392" s="18"/>
      <c r="DF392" s="18"/>
      <c r="DH392" s="18"/>
      <c r="DK392" s="12"/>
      <c r="DL392" s="12"/>
      <c r="DN392" s="12"/>
      <c r="DO392" s="12"/>
      <c r="DQ392" s="12"/>
      <c r="DS392" s="12"/>
      <c r="DU392" s="12"/>
      <c r="DV392" s="12"/>
      <c r="DX392" s="12"/>
      <c r="DY392" s="12"/>
      <c r="DZ392" s="12"/>
      <c r="EB392" s="12"/>
      <c r="ED392" s="810"/>
      <c r="EE392" s="810"/>
      <c r="EG392" s="12"/>
      <c r="EW392" s="18"/>
      <c r="FA392" s="18"/>
      <c r="FB392" s="18"/>
      <c r="FC392" s="18"/>
      <c r="FD392" s="18"/>
      <c r="FE392" s="18"/>
      <c r="FF392" s="18"/>
      <c r="FG392" s="18"/>
      <c r="FJ392" s="18"/>
      <c r="FK392" s="18"/>
      <c r="FL392" s="18"/>
      <c r="FM392" s="18"/>
      <c r="FO392" s="18"/>
      <c r="FQ392" s="18"/>
      <c r="FS392" s="18"/>
      <c r="FU392" s="18"/>
      <c r="FV392" s="18"/>
      <c r="FW392" s="18"/>
      <c r="FX392" s="18"/>
      <c r="FY392" s="18"/>
      <c r="FZ392" s="18"/>
      <c r="GB392" s="18"/>
      <c r="GD392" s="18"/>
      <c r="GE392" s="18"/>
    </row>
    <row r="393" spans="1:187" hidden="1" x14ac:dyDescent="0.3">
      <c r="A393" s="807"/>
      <c r="I393" s="19"/>
      <c r="J393" s="19"/>
      <c r="K393" s="19"/>
      <c r="L393" s="19"/>
      <c r="M393" s="19"/>
      <c r="N393" s="19"/>
      <c r="O393" s="19"/>
      <c r="P393" s="19"/>
      <c r="Q393" s="19"/>
      <c r="R393" s="19"/>
      <c r="S393" s="19"/>
      <c r="T393" s="19"/>
      <c r="U393" s="19"/>
      <c r="V393" s="19"/>
      <c r="W393" s="19"/>
      <c r="X393" s="19"/>
      <c r="Y393" s="19"/>
      <c r="Z393" s="19"/>
      <c r="AA393" s="19"/>
      <c r="AB393" s="19"/>
      <c r="AC393" s="19"/>
      <c r="AD393" s="19"/>
      <c r="AE393" s="823"/>
      <c r="AF393" s="823"/>
      <c r="AG393" s="823"/>
      <c r="AH393" s="823"/>
      <c r="AI393" s="823"/>
      <c r="AJ393" s="823"/>
      <c r="AK393" s="823"/>
      <c r="AL393" s="823"/>
      <c r="AM393" s="823"/>
      <c r="AN393" s="823"/>
      <c r="AO393" s="823"/>
      <c r="AP393" s="823"/>
      <c r="AQ393" s="12"/>
      <c r="AR393" s="13"/>
      <c r="AS393" s="13"/>
      <c r="AT393" s="12"/>
      <c r="AU393" s="13"/>
      <c r="AV393" s="13"/>
      <c r="AW393" s="12"/>
      <c r="AX393" s="13"/>
      <c r="AY393" s="13"/>
      <c r="AZ393" s="12"/>
      <c r="BA393" s="13"/>
      <c r="BB393" s="13"/>
      <c r="BC393" s="12"/>
      <c r="BD393" s="13"/>
      <c r="BE393" s="13"/>
      <c r="BF393" s="12"/>
      <c r="BG393" s="13"/>
      <c r="BH393" s="13"/>
      <c r="BI393" s="12"/>
      <c r="BJ393" s="13"/>
      <c r="BK393" s="13"/>
      <c r="BL393" s="12"/>
      <c r="BM393" s="13"/>
      <c r="BN393" s="13"/>
      <c r="BO393" s="13"/>
      <c r="BP393" s="13"/>
      <c r="BQ393" s="13"/>
      <c r="BR393" s="13"/>
      <c r="BS393" s="13"/>
      <c r="BT393" s="13"/>
      <c r="BU393" s="13"/>
      <c r="BV393" s="13"/>
      <c r="BW393" s="13"/>
      <c r="BX393" s="12"/>
      <c r="BY393" s="13"/>
      <c r="CA393" s="18"/>
      <c r="CB393" s="18"/>
      <c r="CD393" s="18"/>
      <c r="CE393" s="18"/>
      <c r="CG393" s="18"/>
      <c r="CI393" s="18"/>
      <c r="CK393" s="18"/>
      <c r="CL393" s="18"/>
      <c r="CN393" s="18"/>
      <c r="CO393" s="18"/>
      <c r="CP393" s="18"/>
      <c r="CR393" s="12"/>
      <c r="CT393" s="18"/>
      <c r="CU393" s="18"/>
      <c r="CV393" s="18"/>
      <c r="CW393" s="18"/>
      <c r="CX393" s="18"/>
      <c r="CY393" s="18"/>
      <c r="CZ393" s="18"/>
      <c r="DA393" s="18"/>
      <c r="DB393" s="18"/>
      <c r="DC393" s="18"/>
      <c r="DD393" s="18"/>
      <c r="DF393" s="18"/>
      <c r="DH393" s="18"/>
      <c r="DK393" s="12"/>
      <c r="DL393" s="12"/>
      <c r="DN393" s="12"/>
      <c r="DO393" s="12"/>
      <c r="DQ393" s="12"/>
      <c r="DS393" s="12"/>
      <c r="DU393" s="12"/>
      <c r="DV393" s="12"/>
      <c r="DX393" s="12"/>
      <c r="DY393" s="12"/>
      <c r="DZ393" s="12"/>
      <c r="EB393" s="12"/>
      <c r="ED393" s="810"/>
      <c r="EE393" s="810"/>
      <c r="EG393" s="12"/>
      <c r="EW393" s="18"/>
      <c r="FA393" s="18"/>
      <c r="FB393" s="18"/>
      <c r="FC393" s="18"/>
      <c r="FD393" s="18"/>
      <c r="FE393" s="18"/>
      <c r="FF393" s="18"/>
      <c r="FG393" s="18"/>
      <c r="FJ393" s="18"/>
      <c r="FK393" s="18"/>
      <c r="FL393" s="18"/>
      <c r="FM393" s="18"/>
      <c r="FO393" s="18"/>
      <c r="FQ393" s="18"/>
      <c r="FS393" s="18"/>
      <c r="FU393" s="18"/>
      <c r="FV393" s="18"/>
      <c r="FW393" s="18"/>
      <c r="FX393" s="18"/>
      <c r="FY393" s="18"/>
      <c r="FZ393" s="18"/>
      <c r="GB393" s="18"/>
      <c r="GD393" s="18"/>
      <c r="GE393" s="18"/>
    </row>
    <row r="394" spans="1:187" hidden="1" x14ac:dyDescent="0.3">
      <c r="A394" s="807"/>
      <c r="I394" s="19"/>
      <c r="J394" s="19"/>
      <c r="K394" s="19"/>
      <c r="L394" s="19"/>
      <c r="M394" s="19"/>
      <c r="N394" s="19"/>
      <c r="O394" s="19"/>
      <c r="P394" s="19"/>
      <c r="Q394" s="19"/>
      <c r="R394" s="19"/>
      <c r="S394" s="19"/>
      <c r="T394" s="19"/>
      <c r="U394" s="19"/>
      <c r="V394" s="19"/>
      <c r="W394" s="19"/>
      <c r="X394" s="19"/>
      <c r="Y394" s="19"/>
      <c r="Z394" s="19"/>
      <c r="AA394" s="19"/>
      <c r="AB394" s="19"/>
      <c r="AC394" s="19"/>
      <c r="AD394" s="19"/>
      <c r="AE394" s="823"/>
      <c r="AF394" s="823"/>
      <c r="AG394" s="823"/>
      <c r="AH394" s="823"/>
      <c r="AI394" s="823"/>
      <c r="AJ394" s="823"/>
      <c r="AK394" s="823"/>
      <c r="AL394" s="823"/>
      <c r="AM394" s="823"/>
      <c r="AN394" s="823"/>
      <c r="AO394" s="823"/>
      <c r="AP394" s="823"/>
      <c r="AQ394" s="12"/>
      <c r="AR394" s="13"/>
      <c r="AS394" s="13"/>
      <c r="AT394" s="12"/>
      <c r="AU394" s="13"/>
      <c r="AV394" s="13"/>
      <c r="AW394" s="12"/>
      <c r="AX394" s="13"/>
      <c r="AY394" s="13"/>
      <c r="AZ394" s="12"/>
      <c r="BA394" s="13"/>
      <c r="BB394" s="13"/>
      <c r="BC394" s="12"/>
      <c r="BD394" s="13"/>
      <c r="BE394" s="13"/>
      <c r="BF394" s="12"/>
      <c r="BG394" s="13"/>
      <c r="BH394" s="13"/>
      <c r="BI394" s="12"/>
      <c r="BJ394" s="13"/>
      <c r="BK394" s="13"/>
      <c r="BL394" s="12"/>
      <c r="BM394" s="13"/>
      <c r="BN394" s="13"/>
      <c r="BO394" s="13"/>
      <c r="BP394" s="13"/>
      <c r="BQ394" s="13"/>
      <c r="BR394" s="13"/>
      <c r="BS394" s="13"/>
      <c r="BT394" s="13"/>
      <c r="BU394" s="13"/>
      <c r="BV394" s="13"/>
      <c r="BW394" s="13"/>
      <c r="BX394" s="12"/>
      <c r="BY394" s="13"/>
      <c r="CA394" s="18"/>
      <c r="CB394" s="18"/>
      <c r="CD394" s="18"/>
      <c r="CE394" s="18"/>
      <c r="CG394" s="18"/>
      <c r="CI394" s="18"/>
      <c r="CK394" s="18"/>
      <c r="CL394" s="18"/>
      <c r="CN394" s="18"/>
      <c r="CO394" s="18"/>
      <c r="CP394" s="18"/>
      <c r="CR394" s="12"/>
      <c r="CT394" s="18"/>
      <c r="CU394" s="18"/>
      <c r="CV394" s="18"/>
      <c r="CW394" s="18"/>
      <c r="CX394" s="18"/>
      <c r="CY394" s="18"/>
      <c r="CZ394" s="18"/>
      <c r="DA394" s="18"/>
      <c r="DB394" s="18"/>
      <c r="DC394" s="18"/>
      <c r="DD394" s="18"/>
      <c r="DF394" s="18"/>
      <c r="DH394" s="18"/>
      <c r="DK394" s="12"/>
      <c r="DL394" s="12"/>
      <c r="DN394" s="12"/>
      <c r="DO394" s="12"/>
      <c r="DQ394" s="12"/>
      <c r="DS394" s="12"/>
      <c r="DU394" s="12"/>
      <c r="DV394" s="12"/>
      <c r="DX394" s="12"/>
      <c r="DY394" s="12"/>
      <c r="DZ394" s="12"/>
      <c r="EB394" s="12"/>
      <c r="ED394" s="810"/>
      <c r="EE394" s="810"/>
      <c r="EG394" s="12"/>
      <c r="EW394" s="18"/>
      <c r="FA394" s="18"/>
      <c r="FB394" s="18"/>
      <c r="FC394" s="18"/>
      <c r="FD394" s="18"/>
      <c r="FE394" s="18"/>
      <c r="FF394" s="18"/>
      <c r="FG394" s="18"/>
      <c r="FJ394" s="18"/>
      <c r="FK394" s="18"/>
      <c r="FL394" s="18"/>
      <c r="FM394" s="18"/>
      <c r="FO394" s="18"/>
      <c r="FQ394" s="18"/>
      <c r="FS394" s="18"/>
      <c r="FU394" s="18"/>
      <c r="FV394" s="18"/>
      <c r="FW394" s="18"/>
      <c r="FX394" s="18"/>
      <c r="FY394" s="18"/>
      <c r="FZ394" s="18"/>
      <c r="GB394" s="18"/>
      <c r="GD394" s="18"/>
      <c r="GE394" s="18"/>
    </row>
    <row r="395" spans="1:187" hidden="1" x14ac:dyDescent="0.3">
      <c r="A395" s="807"/>
      <c r="I395" s="19"/>
      <c r="J395" s="19"/>
      <c r="K395" s="19"/>
      <c r="L395" s="19"/>
      <c r="M395" s="19"/>
      <c r="N395" s="19"/>
      <c r="O395" s="19"/>
      <c r="P395" s="19"/>
      <c r="Q395" s="19"/>
      <c r="R395" s="19"/>
      <c r="S395" s="19"/>
      <c r="T395" s="19"/>
      <c r="U395" s="19"/>
      <c r="V395" s="19"/>
      <c r="W395" s="19"/>
      <c r="X395" s="19"/>
      <c r="Y395" s="19"/>
      <c r="Z395" s="19"/>
      <c r="AA395" s="19"/>
      <c r="AB395" s="19"/>
      <c r="AC395" s="19"/>
      <c r="AD395" s="19"/>
      <c r="AE395" s="823"/>
      <c r="AF395" s="823"/>
      <c r="AG395" s="823"/>
      <c r="AH395" s="823"/>
      <c r="AI395" s="823"/>
      <c r="AJ395" s="823"/>
      <c r="AK395" s="823"/>
      <c r="AL395" s="823"/>
      <c r="AM395" s="823"/>
      <c r="AN395" s="823"/>
      <c r="AO395" s="823"/>
      <c r="AP395" s="823"/>
      <c r="AQ395" s="12"/>
      <c r="AR395" s="13"/>
      <c r="AS395" s="13"/>
      <c r="AT395" s="12"/>
      <c r="AU395" s="13"/>
      <c r="AV395" s="13"/>
      <c r="AW395" s="12"/>
      <c r="AX395" s="13"/>
      <c r="AY395" s="13"/>
      <c r="AZ395" s="12"/>
      <c r="BA395" s="13"/>
      <c r="BB395" s="13"/>
      <c r="BC395" s="12"/>
      <c r="BD395" s="13"/>
      <c r="BE395" s="13"/>
      <c r="BF395" s="12"/>
      <c r="BG395" s="13"/>
      <c r="BH395" s="13"/>
      <c r="BI395" s="12"/>
      <c r="BJ395" s="13"/>
      <c r="BK395" s="13"/>
      <c r="BL395" s="12"/>
      <c r="BM395" s="13"/>
      <c r="BN395" s="13"/>
      <c r="BO395" s="13"/>
      <c r="BP395" s="13"/>
      <c r="BQ395" s="13"/>
      <c r="BR395" s="13"/>
      <c r="BS395" s="13"/>
      <c r="BT395" s="13"/>
      <c r="BU395" s="13"/>
      <c r="BV395" s="13"/>
      <c r="BW395" s="13"/>
      <c r="BX395" s="12"/>
      <c r="BY395" s="13"/>
      <c r="CA395" s="18"/>
      <c r="CB395" s="18"/>
      <c r="CD395" s="18"/>
      <c r="CE395" s="18"/>
      <c r="CG395" s="18"/>
      <c r="CI395" s="18"/>
      <c r="CK395" s="18"/>
      <c r="CL395" s="18"/>
      <c r="CN395" s="18"/>
      <c r="CO395" s="18"/>
      <c r="CP395" s="18"/>
      <c r="CR395" s="12"/>
      <c r="CT395" s="18"/>
      <c r="CU395" s="18"/>
      <c r="CV395" s="18"/>
      <c r="CW395" s="18"/>
      <c r="CX395" s="18"/>
      <c r="CY395" s="18"/>
      <c r="CZ395" s="18"/>
      <c r="DA395" s="18"/>
      <c r="DB395" s="18"/>
      <c r="DC395" s="18"/>
      <c r="DD395" s="18"/>
      <c r="DF395" s="18"/>
      <c r="DH395" s="18"/>
      <c r="DK395" s="12"/>
      <c r="DL395" s="12"/>
      <c r="DN395" s="12"/>
      <c r="DO395" s="12"/>
      <c r="DQ395" s="12"/>
      <c r="DS395" s="12"/>
      <c r="DU395" s="12"/>
      <c r="DV395" s="12"/>
      <c r="DX395" s="12"/>
      <c r="DY395" s="12"/>
      <c r="DZ395" s="12"/>
      <c r="EB395" s="12"/>
      <c r="ED395" s="810"/>
      <c r="EE395" s="810"/>
      <c r="EG395" s="12"/>
      <c r="EW395" s="18"/>
      <c r="FA395" s="18"/>
      <c r="FB395" s="18"/>
      <c r="FC395" s="18"/>
      <c r="FD395" s="18"/>
      <c r="FE395" s="18"/>
      <c r="FF395" s="18"/>
      <c r="FG395" s="18"/>
      <c r="FJ395" s="18"/>
      <c r="FK395" s="18"/>
      <c r="FL395" s="18"/>
      <c r="FM395" s="18"/>
      <c r="FO395" s="18"/>
      <c r="FQ395" s="18"/>
      <c r="FS395" s="18"/>
      <c r="FU395" s="18"/>
      <c r="FV395" s="18"/>
      <c r="FW395" s="18"/>
      <c r="FX395" s="18"/>
      <c r="FY395" s="18"/>
      <c r="FZ395" s="18"/>
      <c r="GB395" s="18"/>
      <c r="GD395" s="18"/>
      <c r="GE395" s="18"/>
    </row>
    <row r="396" spans="1:187" hidden="1" x14ac:dyDescent="0.3">
      <c r="A396" s="807"/>
      <c r="I396" s="19"/>
      <c r="J396" s="19"/>
      <c r="K396" s="19"/>
      <c r="L396" s="19"/>
      <c r="M396" s="19"/>
      <c r="N396" s="19"/>
      <c r="O396" s="19"/>
      <c r="P396" s="19"/>
      <c r="Q396" s="19"/>
      <c r="R396" s="19"/>
      <c r="S396" s="19"/>
      <c r="T396" s="19"/>
      <c r="U396" s="19"/>
      <c r="V396" s="19"/>
      <c r="W396" s="19"/>
      <c r="X396" s="19"/>
      <c r="Y396" s="19"/>
      <c r="Z396" s="19"/>
      <c r="AA396" s="19"/>
      <c r="AB396" s="19"/>
      <c r="AC396" s="19"/>
      <c r="AD396" s="19"/>
      <c r="AE396" s="823"/>
      <c r="AF396" s="823"/>
      <c r="AG396" s="823"/>
      <c r="AH396" s="823"/>
      <c r="AI396" s="823"/>
      <c r="AJ396" s="823"/>
      <c r="AK396" s="823"/>
      <c r="AL396" s="823"/>
      <c r="AM396" s="823"/>
      <c r="AN396" s="823"/>
      <c r="AO396" s="823"/>
      <c r="AP396" s="823"/>
      <c r="AQ396" s="12"/>
      <c r="AR396" s="13"/>
      <c r="AS396" s="13"/>
      <c r="AT396" s="12"/>
      <c r="AU396" s="13"/>
      <c r="AV396" s="13"/>
      <c r="AW396" s="12"/>
      <c r="AX396" s="13"/>
      <c r="AY396" s="13"/>
      <c r="AZ396" s="12"/>
      <c r="BA396" s="13"/>
      <c r="BB396" s="13"/>
      <c r="BC396" s="12"/>
      <c r="BD396" s="13"/>
      <c r="BE396" s="13"/>
      <c r="BF396" s="12"/>
      <c r="BG396" s="13"/>
      <c r="BH396" s="13"/>
      <c r="BI396" s="12"/>
      <c r="BJ396" s="13"/>
      <c r="BK396" s="13"/>
      <c r="BL396" s="12"/>
      <c r="BM396" s="13"/>
      <c r="BN396" s="13"/>
      <c r="BO396" s="13"/>
      <c r="BP396" s="13"/>
      <c r="BQ396" s="13"/>
      <c r="BR396" s="13"/>
      <c r="BS396" s="13"/>
      <c r="BT396" s="13"/>
      <c r="BU396" s="13"/>
      <c r="BV396" s="13"/>
      <c r="BW396" s="13"/>
      <c r="BX396" s="12"/>
      <c r="BY396" s="13"/>
      <c r="CA396" s="18"/>
      <c r="CB396" s="18"/>
      <c r="CD396" s="18"/>
      <c r="CE396" s="18"/>
      <c r="CG396" s="18"/>
      <c r="CI396" s="18"/>
      <c r="CK396" s="18"/>
      <c r="CL396" s="18"/>
      <c r="CN396" s="18"/>
      <c r="CO396" s="18"/>
      <c r="CP396" s="18"/>
      <c r="CR396" s="12"/>
      <c r="CT396" s="18"/>
      <c r="CU396" s="18"/>
      <c r="CV396" s="18"/>
      <c r="CW396" s="18"/>
      <c r="CX396" s="18"/>
      <c r="CY396" s="18"/>
      <c r="CZ396" s="18"/>
      <c r="DA396" s="18"/>
      <c r="DB396" s="18"/>
      <c r="DC396" s="18"/>
      <c r="DD396" s="18"/>
      <c r="DF396" s="18"/>
      <c r="DH396" s="18"/>
      <c r="DK396" s="12"/>
      <c r="DL396" s="12"/>
      <c r="DN396" s="12"/>
      <c r="DO396" s="12"/>
      <c r="DQ396" s="12"/>
      <c r="DS396" s="12"/>
      <c r="DU396" s="12"/>
      <c r="DV396" s="12"/>
      <c r="DX396" s="12"/>
      <c r="DY396" s="12"/>
      <c r="DZ396" s="12"/>
      <c r="EB396" s="12"/>
      <c r="ED396" s="810"/>
      <c r="EE396" s="810"/>
      <c r="EG396" s="12"/>
      <c r="EW396" s="18"/>
      <c r="FA396" s="18"/>
      <c r="FB396" s="18"/>
      <c r="FC396" s="18"/>
      <c r="FD396" s="18"/>
      <c r="FE396" s="18"/>
      <c r="FF396" s="18"/>
      <c r="FG396" s="18"/>
      <c r="FJ396" s="18"/>
      <c r="FK396" s="18"/>
      <c r="FL396" s="18"/>
      <c r="FM396" s="18"/>
      <c r="FO396" s="18"/>
      <c r="FQ396" s="18"/>
      <c r="FS396" s="18"/>
      <c r="FU396" s="18"/>
      <c r="FV396" s="18"/>
      <c r="FW396" s="18"/>
      <c r="FX396" s="18"/>
      <c r="FY396" s="18"/>
      <c r="FZ396" s="18"/>
      <c r="GB396" s="18"/>
      <c r="GD396" s="18"/>
      <c r="GE396" s="18"/>
    </row>
    <row r="397" spans="1:187" hidden="1" x14ac:dyDescent="0.3">
      <c r="A397" s="807"/>
      <c r="I397" s="19"/>
      <c r="J397" s="19"/>
      <c r="K397" s="19"/>
      <c r="L397" s="19"/>
      <c r="M397" s="19"/>
      <c r="N397" s="19"/>
      <c r="O397" s="19"/>
      <c r="P397" s="19"/>
      <c r="Q397" s="19"/>
      <c r="R397" s="19"/>
      <c r="S397" s="19"/>
      <c r="T397" s="19"/>
      <c r="U397" s="19"/>
      <c r="V397" s="19"/>
      <c r="W397" s="19"/>
      <c r="X397" s="19"/>
      <c r="Y397" s="19"/>
      <c r="Z397" s="19"/>
      <c r="AA397" s="19"/>
      <c r="AB397" s="19"/>
      <c r="AC397" s="19"/>
      <c r="AD397" s="19"/>
      <c r="AE397" s="823"/>
      <c r="AF397" s="823"/>
      <c r="AG397" s="823"/>
      <c r="AH397" s="823"/>
      <c r="AI397" s="823"/>
      <c r="AJ397" s="823"/>
      <c r="AK397" s="823"/>
      <c r="AL397" s="823"/>
      <c r="AM397" s="823"/>
      <c r="AN397" s="823"/>
      <c r="AO397" s="823"/>
      <c r="AP397" s="823"/>
      <c r="AQ397" s="12"/>
      <c r="AR397" s="13"/>
      <c r="AS397" s="13"/>
      <c r="AT397" s="12"/>
      <c r="AU397" s="13"/>
      <c r="AV397" s="13"/>
      <c r="AW397" s="12"/>
      <c r="AX397" s="13"/>
      <c r="AY397" s="13"/>
      <c r="AZ397" s="12"/>
      <c r="BA397" s="13"/>
      <c r="BB397" s="13"/>
      <c r="BC397" s="12"/>
      <c r="BD397" s="13"/>
      <c r="BE397" s="13"/>
      <c r="BF397" s="12"/>
      <c r="BG397" s="13"/>
      <c r="BH397" s="13"/>
      <c r="BI397" s="12"/>
      <c r="BJ397" s="13"/>
      <c r="BK397" s="13"/>
      <c r="BL397" s="12"/>
      <c r="BM397" s="13"/>
      <c r="BN397" s="13"/>
      <c r="BO397" s="13"/>
      <c r="BP397" s="13"/>
      <c r="BQ397" s="13"/>
      <c r="BR397" s="13"/>
      <c r="BS397" s="13"/>
      <c r="BT397" s="13"/>
      <c r="BU397" s="13"/>
      <c r="BV397" s="13"/>
      <c r="BW397" s="13"/>
      <c r="BX397" s="12"/>
      <c r="BY397" s="13"/>
      <c r="CA397" s="18"/>
      <c r="CB397" s="18"/>
      <c r="CD397" s="18"/>
      <c r="CE397" s="18"/>
      <c r="CG397" s="18"/>
      <c r="CI397" s="18"/>
      <c r="CK397" s="18"/>
      <c r="CL397" s="18"/>
      <c r="CN397" s="18"/>
      <c r="CO397" s="18"/>
      <c r="CP397" s="18"/>
      <c r="CR397" s="12"/>
      <c r="CT397" s="18"/>
      <c r="CU397" s="18"/>
      <c r="CV397" s="18"/>
      <c r="CW397" s="18"/>
      <c r="CX397" s="18"/>
      <c r="CY397" s="18"/>
      <c r="CZ397" s="18"/>
      <c r="DA397" s="18"/>
      <c r="DB397" s="18"/>
      <c r="DC397" s="18"/>
      <c r="DD397" s="18"/>
      <c r="DF397" s="18"/>
      <c r="DH397" s="18"/>
      <c r="DK397" s="12"/>
      <c r="DL397" s="12"/>
      <c r="DN397" s="12"/>
      <c r="DO397" s="12"/>
      <c r="DQ397" s="12"/>
      <c r="DS397" s="12"/>
      <c r="DU397" s="12"/>
      <c r="DV397" s="12"/>
      <c r="DX397" s="12"/>
      <c r="DY397" s="12"/>
      <c r="DZ397" s="12"/>
      <c r="EB397" s="12"/>
      <c r="ED397" s="810"/>
      <c r="EE397" s="810"/>
      <c r="EG397" s="12"/>
      <c r="EW397" s="18"/>
      <c r="FA397" s="18"/>
      <c r="FB397" s="18"/>
      <c r="FC397" s="18"/>
      <c r="FD397" s="18"/>
      <c r="FE397" s="18"/>
      <c r="FF397" s="18"/>
      <c r="FG397" s="18"/>
      <c r="FJ397" s="18"/>
      <c r="FK397" s="18"/>
      <c r="FL397" s="18"/>
      <c r="FM397" s="18"/>
      <c r="FO397" s="18"/>
      <c r="FQ397" s="18"/>
      <c r="FS397" s="18"/>
      <c r="FU397" s="18"/>
      <c r="FV397" s="18"/>
      <c r="FW397" s="18"/>
      <c r="FX397" s="18"/>
      <c r="FY397" s="18"/>
      <c r="FZ397" s="18"/>
      <c r="GB397" s="18"/>
      <c r="GD397" s="18"/>
      <c r="GE397" s="18"/>
    </row>
    <row r="398" spans="1:187" hidden="1" x14ac:dyDescent="0.3">
      <c r="A398" s="807"/>
      <c r="I398" s="19"/>
      <c r="J398" s="19"/>
      <c r="K398" s="19"/>
      <c r="L398" s="19"/>
      <c r="M398" s="19"/>
      <c r="N398" s="19"/>
      <c r="O398" s="19"/>
      <c r="P398" s="19"/>
      <c r="Q398" s="19"/>
      <c r="R398" s="19"/>
      <c r="S398" s="19"/>
      <c r="T398" s="19"/>
      <c r="U398" s="19"/>
      <c r="V398" s="19"/>
      <c r="W398" s="19"/>
      <c r="X398" s="19"/>
      <c r="Y398" s="19"/>
      <c r="Z398" s="19"/>
      <c r="AA398" s="19"/>
      <c r="AB398" s="19"/>
      <c r="AC398" s="19"/>
      <c r="AD398" s="19"/>
      <c r="AE398" s="823"/>
      <c r="AF398" s="823"/>
      <c r="AG398" s="823"/>
      <c r="AH398" s="823"/>
      <c r="AI398" s="823"/>
      <c r="AJ398" s="823"/>
      <c r="AK398" s="823"/>
      <c r="AL398" s="823"/>
      <c r="AM398" s="823"/>
      <c r="AN398" s="823"/>
      <c r="AO398" s="823"/>
      <c r="AP398" s="823"/>
      <c r="AQ398" s="12"/>
      <c r="AR398" s="13"/>
      <c r="AS398" s="13"/>
      <c r="AT398" s="12"/>
      <c r="AU398" s="13"/>
      <c r="AV398" s="13"/>
      <c r="AW398" s="12"/>
      <c r="AX398" s="13"/>
      <c r="AY398" s="13"/>
      <c r="AZ398" s="12"/>
      <c r="BA398" s="13"/>
      <c r="BB398" s="13"/>
      <c r="BC398" s="12"/>
      <c r="BD398" s="13"/>
      <c r="BE398" s="13"/>
      <c r="BF398" s="12"/>
      <c r="BG398" s="13"/>
      <c r="BH398" s="13"/>
      <c r="BI398" s="12"/>
      <c r="BJ398" s="13"/>
      <c r="BK398" s="13"/>
      <c r="BL398" s="12"/>
      <c r="BM398" s="13"/>
      <c r="BN398" s="13"/>
      <c r="BO398" s="13"/>
      <c r="BP398" s="13"/>
      <c r="BQ398" s="13"/>
      <c r="BR398" s="13"/>
      <c r="BS398" s="13"/>
      <c r="BT398" s="13"/>
      <c r="BU398" s="13"/>
      <c r="BV398" s="13"/>
      <c r="BW398" s="13"/>
      <c r="BX398" s="12"/>
      <c r="BY398" s="13"/>
      <c r="CA398" s="18"/>
      <c r="CB398" s="18"/>
      <c r="CD398" s="18"/>
      <c r="CE398" s="18"/>
      <c r="CG398" s="18"/>
      <c r="CI398" s="18"/>
      <c r="CK398" s="18"/>
      <c r="CL398" s="18"/>
      <c r="CN398" s="18"/>
      <c r="CO398" s="18"/>
      <c r="CP398" s="18"/>
      <c r="CR398" s="12"/>
      <c r="CT398" s="18"/>
      <c r="CU398" s="18"/>
      <c r="CV398" s="18"/>
      <c r="CW398" s="18"/>
      <c r="CX398" s="18"/>
      <c r="CY398" s="18"/>
      <c r="CZ398" s="18"/>
      <c r="DA398" s="18"/>
      <c r="DB398" s="18"/>
      <c r="DC398" s="18"/>
      <c r="DD398" s="18"/>
      <c r="DF398" s="18"/>
      <c r="DH398" s="18"/>
      <c r="DK398" s="12"/>
      <c r="DL398" s="12"/>
      <c r="DN398" s="12"/>
      <c r="DO398" s="12"/>
      <c r="DQ398" s="12"/>
      <c r="DS398" s="12"/>
      <c r="DU398" s="12"/>
      <c r="DV398" s="12"/>
      <c r="DX398" s="12"/>
      <c r="DY398" s="12"/>
      <c r="DZ398" s="12"/>
      <c r="EB398" s="12"/>
      <c r="ED398" s="810"/>
      <c r="EE398" s="810"/>
      <c r="EG398" s="12"/>
      <c r="EW398" s="18"/>
      <c r="FA398" s="18"/>
      <c r="FB398" s="18"/>
      <c r="FC398" s="18"/>
      <c r="FD398" s="18"/>
      <c r="FE398" s="18"/>
      <c r="FF398" s="18"/>
      <c r="FG398" s="18"/>
      <c r="FJ398" s="18"/>
      <c r="FK398" s="18"/>
      <c r="FL398" s="18"/>
      <c r="FM398" s="18"/>
      <c r="FO398" s="18"/>
      <c r="FQ398" s="18"/>
      <c r="FS398" s="18"/>
      <c r="FU398" s="18"/>
      <c r="FV398" s="18"/>
      <c r="FW398" s="18"/>
      <c r="FX398" s="18"/>
      <c r="FY398" s="18"/>
      <c r="FZ398" s="18"/>
      <c r="GB398" s="18"/>
      <c r="GD398" s="18"/>
      <c r="GE398" s="18"/>
    </row>
    <row r="399" spans="1:187" hidden="1" x14ac:dyDescent="0.3">
      <c r="A399" s="807"/>
      <c r="I399" s="19"/>
      <c r="J399" s="19"/>
      <c r="K399" s="19"/>
      <c r="L399" s="19"/>
      <c r="M399" s="19"/>
      <c r="N399" s="19"/>
      <c r="O399" s="19"/>
      <c r="P399" s="19"/>
      <c r="Q399" s="19"/>
      <c r="R399" s="19"/>
      <c r="S399" s="19"/>
      <c r="T399" s="19"/>
      <c r="U399" s="19"/>
      <c r="V399" s="19"/>
      <c r="W399" s="19"/>
      <c r="X399" s="19"/>
      <c r="Y399" s="19"/>
      <c r="Z399" s="19"/>
      <c r="AA399" s="19"/>
      <c r="AB399" s="19"/>
      <c r="AC399" s="19"/>
      <c r="AD399" s="19"/>
      <c r="AE399" s="823"/>
      <c r="AF399" s="823"/>
      <c r="AG399" s="823"/>
      <c r="AH399" s="823"/>
      <c r="AI399" s="823"/>
      <c r="AJ399" s="823"/>
      <c r="AK399" s="823"/>
      <c r="AL399" s="823"/>
      <c r="AM399" s="823"/>
      <c r="AN399" s="823"/>
      <c r="AO399" s="823"/>
      <c r="AP399" s="823"/>
      <c r="AQ399" s="12"/>
      <c r="AR399" s="13"/>
      <c r="AS399" s="13"/>
      <c r="AT399" s="12"/>
      <c r="AU399" s="13"/>
      <c r="AV399" s="13"/>
      <c r="AW399" s="12"/>
      <c r="AX399" s="13"/>
      <c r="AY399" s="13"/>
      <c r="AZ399" s="12"/>
      <c r="BA399" s="13"/>
      <c r="BB399" s="13"/>
      <c r="BC399" s="12"/>
      <c r="BD399" s="13"/>
      <c r="BE399" s="13"/>
      <c r="BF399" s="12"/>
      <c r="BG399" s="13"/>
      <c r="BH399" s="13"/>
      <c r="BI399" s="12"/>
      <c r="BJ399" s="13"/>
      <c r="BK399" s="13"/>
      <c r="BL399" s="12"/>
      <c r="BM399" s="13"/>
      <c r="BN399" s="13"/>
      <c r="BO399" s="13"/>
      <c r="BP399" s="13"/>
      <c r="BQ399" s="13"/>
      <c r="BR399" s="13"/>
      <c r="BS399" s="13"/>
      <c r="BT399" s="13"/>
      <c r="BU399" s="13"/>
      <c r="BV399" s="13"/>
      <c r="BW399" s="13"/>
      <c r="BX399" s="12"/>
      <c r="BY399" s="13"/>
      <c r="CA399" s="18"/>
      <c r="CB399" s="18"/>
      <c r="CD399" s="18"/>
      <c r="CE399" s="18"/>
      <c r="CG399" s="18"/>
      <c r="CI399" s="18"/>
      <c r="CK399" s="18"/>
      <c r="CL399" s="18"/>
      <c r="CN399" s="18"/>
      <c r="CO399" s="18"/>
      <c r="CP399" s="18"/>
      <c r="CR399" s="12"/>
      <c r="CT399" s="18"/>
      <c r="CU399" s="18"/>
      <c r="CV399" s="18"/>
      <c r="CW399" s="18"/>
      <c r="CX399" s="18"/>
      <c r="CY399" s="18"/>
      <c r="CZ399" s="18"/>
      <c r="DA399" s="18"/>
      <c r="DB399" s="18"/>
      <c r="DC399" s="18"/>
      <c r="DD399" s="18"/>
      <c r="DF399" s="18"/>
      <c r="DH399" s="18"/>
      <c r="DK399" s="12"/>
      <c r="DL399" s="12"/>
      <c r="DN399" s="12"/>
      <c r="DO399" s="12"/>
      <c r="DQ399" s="12"/>
      <c r="DS399" s="12"/>
      <c r="DU399" s="12"/>
      <c r="DV399" s="12"/>
      <c r="DX399" s="12"/>
      <c r="DY399" s="12"/>
      <c r="DZ399" s="12"/>
      <c r="EB399" s="12"/>
      <c r="ED399" s="810"/>
      <c r="EE399" s="810"/>
      <c r="EG399" s="12"/>
      <c r="EW399" s="18"/>
      <c r="FA399" s="18"/>
      <c r="FB399" s="18"/>
      <c r="FC399" s="18"/>
      <c r="FD399" s="18"/>
      <c r="FE399" s="18"/>
      <c r="FF399" s="18"/>
      <c r="FG399" s="18"/>
      <c r="FJ399" s="18"/>
      <c r="FK399" s="18"/>
      <c r="FL399" s="18"/>
      <c r="FM399" s="18"/>
      <c r="FO399" s="18"/>
      <c r="FQ399" s="18"/>
      <c r="FS399" s="18"/>
      <c r="FU399" s="18"/>
      <c r="FV399" s="18"/>
      <c r="FW399" s="18"/>
      <c r="FX399" s="18"/>
      <c r="FY399" s="18"/>
      <c r="FZ399" s="18"/>
      <c r="GB399" s="18"/>
      <c r="GE399" s="18"/>
    </row>
    <row r="400" spans="1:187" hidden="1" x14ac:dyDescent="0.3">
      <c r="A400" s="807"/>
      <c r="I400" s="19"/>
      <c r="J400" s="19"/>
      <c r="K400" s="19"/>
      <c r="L400" s="19"/>
      <c r="M400" s="19"/>
      <c r="N400" s="19"/>
      <c r="O400" s="19"/>
      <c r="P400" s="19"/>
      <c r="Q400" s="19"/>
      <c r="R400" s="19"/>
      <c r="S400" s="19"/>
      <c r="T400" s="19"/>
      <c r="U400" s="19"/>
      <c r="V400" s="19"/>
      <c r="W400" s="19"/>
      <c r="X400" s="19"/>
      <c r="Y400" s="19"/>
      <c r="Z400" s="19"/>
      <c r="AA400" s="19"/>
      <c r="AB400" s="19"/>
      <c r="AC400" s="19"/>
      <c r="AD400" s="19"/>
      <c r="AE400" s="823"/>
      <c r="AF400" s="823"/>
      <c r="AG400" s="823"/>
      <c r="AH400" s="823"/>
      <c r="AI400" s="823"/>
      <c r="AJ400" s="823"/>
      <c r="AK400" s="823"/>
      <c r="AL400" s="823"/>
      <c r="AM400" s="823"/>
      <c r="AN400" s="823"/>
      <c r="AO400" s="823"/>
      <c r="AP400" s="823"/>
      <c r="AQ400" s="12"/>
      <c r="AR400" s="13"/>
      <c r="AS400" s="13"/>
      <c r="AT400" s="12"/>
      <c r="AU400" s="13"/>
      <c r="AV400" s="13"/>
      <c r="AW400" s="12"/>
      <c r="AX400" s="13"/>
      <c r="AY400" s="13"/>
      <c r="AZ400" s="12"/>
      <c r="BA400" s="13"/>
      <c r="BB400" s="13"/>
      <c r="BC400" s="12"/>
      <c r="BD400" s="13"/>
      <c r="BE400" s="13"/>
      <c r="BF400" s="12"/>
      <c r="BG400" s="13"/>
      <c r="BH400" s="13"/>
      <c r="BI400" s="12"/>
      <c r="BJ400" s="13"/>
      <c r="BK400" s="13"/>
      <c r="BL400" s="12"/>
      <c r="BM400" s="13"/>
      <c r="BN400" s="13"/>
      <c r="BO400" s="13"/>
      <c r="BP400" s="13"/>
      <c r="BQ400" s="13"/>
      <c r="BR400" s="13"/>
      <c r="BS400" s="13"/>
      <c r="BT400" s="13"/>
      <c r="BU400" s="13"/>
      <c r="BV400" s="13"/>
      <c r="BW400" s="13"/>
      <c r="BX400" s="12"/>
      <c r="BY400" s="13"/>
      <c r="CA400" s="18"/>
      <c r="CB400" s="18"/>
      <c r="CD400" s="18"/>
      <c r="CE400" s="18"/>
      <c r="CG400" s="18"/>
      <c r="CI400" s="18"/>
      <c r="CK400" s="18"/>
      <c r="CL400" s="18"/>
      <c r="CN400" s="18"/>
      <c r="CO400" s="18"/>
      <c r="CP400" s="18"/>
      <c r="CR400" s="12"/>
      <c r="CT400" s="18"/>
      <c r="CU400" s="18"/>
      <c r="CV400" s="18"/>
      <c r="CW400" s="18"/>
      <c r="CX400" s="18"/>
      <c r="CY400" s="18"/>
      <c r="CZ400" s="18"/>
      <c r="DA400" s="18"/>
      <c r="DB400" s="18"/>
      <c r="DC400" s="18"/>
      <c r="DD400" s="18"/>
      <c r="DF400" s="18"/>
      <c r="DH400" s="18"/>
      <c r="DK400" s="12"/>
      <c r="DL400" s="12"/>
      <c r="DN400" s="12"/>
      <c r="DO400" s="12"/>
      <c r="DQ400" s="12"/>
      <c r="DS400" s="12"/>
      <c r="DU400" s="12"/>
      <c r="DV400" s="12"/>
      <c r="DX400" s="12"/>
      <c r="DY400" s="12"/>
      <c r="DZ400" s="12"/>
      <c r="EB400" s="12"/>
      <c r="ED400" s="810"/>
      <c r="EE400" s="810"/>
      <c r="EG400" s="12"/>
      <c r="EW400" s="18"/>
      <c r="FA400" s="18"/>
      <c r="FB400" s="18"/>
      <c r="FC400" s="18"/>
      <c r="FD400" s="18"/>
      <c r="FE400" s="18"/>
      <c r="FF400" s="18"/>
      <c r="FG400" s="18"/>
      <c r="FJ400" s="18"/>
      <c r="FK400" s="18"/>
      <c r="FL400" s="18"/>
      <c r="FM400" s="18"/>
      <c r="FO400" s="18"/>
      <c r="FQ400" s="18"/>
      <c r="FS400" s="18"/>
      <c r="FU400" s="18"/>
      <c r="FV400" s="18"/>
      <c r="FW400" s="18"/>
      <c r="FX400" s="18"/>
      <c r="FY400" s="18"/>
      <c r="FZ400" s="18"/>
      <c r="GB400" s="18"/>
      <c r="GE400" s="18"/>
    </row>
    <row r="401" spans="1:187" hidden="1" x14ac:dyDescent="0.3">
      <c r="A401" s="807"/>
      <c r="I401" s="19"/>
      <c r="J401" s="19"/>
      <c r="K401" s="19"/>
      <c r="L401" s="19"/>
      <c r="M401" s="19"/>
      <c r="N401" s="19"/>
      <c r="O401" s="19"/>
      <c r="P401" s="19"/>
      <c r="Q401" s="19"/>
      <c r="R401" s="19"/>
      <c r="S401" s="19"/>
      <c r="T401" s="19"/>
      <c r="U401" s="19"/>
      <c r="V401" s="19"/>
      <c r="W401" s="19"/>
      <c r="X401" s="19"/>
      <c r="Y401" s="19"/>
      <c r="Z401" s="19"/>
      <c r="AA401" s="19"/>
      <c r="AB401" s="19"/>
      <c r="AC401" s="19"/>
      <c r="AD401" s="19"/>
      <c r="AE401" s="823"/>
      <c r="AF401" s="823"/>
      <c r="AG401" s="823"/>
      <c r="AH401" s="823"/>
      <c r="AI401" s="823"/>
      <c r="AJ401" s="823"/>
      <c r="AK401" s="823"/>
      <c r="AL401" s="823"/>
      <c r="AM401" s="823"/>
      <c r="AN401" s="823"/>
      <c r="AO401" s="823"/>
      <c r="AP401" s="823"/>
      <c r="AQ401" s="12"/>
      <c r="AR401" s="13"/>
      <c r="AS401" s="13"/>
      <c r="AT401" s="12"/>
      <c r="AU401" s="13"/>
      <c r="AV401" s="13"/>
      <c r="AW401" s="12"/>
      <c r="AX401" s="13"/>
      <c r="AY401" s="13"/>
      <c r="AZ401" s="12"/>
      <c r="BA401" s="13"/>
      <c r="BB401" s="13"/>
      <c r="BC401" s="12"/>
      <c r="BD401" s="13"/>
      <c r="BE401" s="13"/>
      <c r="BF401" s="12"/>
      <c r="BG401" s="13"/>
      <c r="BH401" s="13"/>
      <c r="BI401" s="12"/>
      <c r="BJ401" s="13"/>
      <c r="BK401" s="13"/>
      <c r="BL401" s="12"/>
      <c r="BM401" s="13"/>
      <c r="BN401" s="13"/>
      <c r="BO401" s="13"/>
      <c r="BP401" s="13"/>
      <c r="BQ401" s="13"/>
      <c r="BR401" s="13"/>
      <c r="BS401" s="13"/>
      <c r="BT401" s="13"/>
      <c r="BU401" s="13"/>
      <c r="BV401" s="13"/>
      <c r="BW401" s="13"/>
      <c r="BX401" s="12"/>
      <c r="BY401" s="13"/>
      <c r="CA401" s="18"/>
      <c r="CB401" s="18"/>
      <c r="CD401" s="18"/>
      <c r="CE401" s="18"/>
      <c r="CG401" s="18"/>
      <c r="CI401" s="18"/>
      <c r="CK401" s="18"/>
      <c r="CL401" s="18"/>
      <c r="CN401" s="18"/>
      <c r="CO401" s="18"/>
      <c r="CP401" s="18"/>
      <c r="CR401" s="12"/>
      <c r="CT401" s="18"/>
      <c r="CU401" s="18"/>
      <c r="CV401" s="18"/>
      <c r="CW401" s="18"/>
      <c r="CX401" s="18"/>
      <c r="CY401" s="18"/>
      <c r="CZ401" s="18"/>
      <c r="DA401" s="18"/>
      <c r="DB401" s="18"/>
      <c r="DC401" s="18"/>
      <c r="DD401" s="18"/>
      <c r="DF401" s="18"/>
      <c r="DH401" s="18"/>
      <c r="DK401" s="12"/>
      <c r="DL401" s="12"/>
      <c r="DN401" s="12"/>
      <c r="DO401" s="12"/>
      <c r="DQ401" s="12"/>
      <c r="DS401" s="12"/>
      <c r="DU401" s="12"/>
      <c r="DV401" s="12"/>
      <c r="DX401" s="12"/>
      <c r="DY401" s="12"/>
      <c r="DZ401" s="12"/>
      <c r="EB401" s="12"/>
      <c r="ED401" s="810"/>
      <c r="EE401" s="810"/>
      <c r="EG401" s="12"/>
      <c r="EW401" s="18"/>
      <c r="FA401" s="18"/>
      <c r="FB401" s="18"/>
      <c r="FC401" s="18"/>
      <c r="FD401" s="18"/>
      <c r="FE401" s="18"/>
      <c r="FF401" s="18"/>
      <c r="FG401" s="18"/>
      <c r="FJ401" s="18"/>
      <c r="FK401" s="18"/>
      <c r="FL401" s="18"/>
      <c r="FM401" s="18"/>
      <c r="FO401" s="18"/>
      <c r="FQ401" s="18"/>
      <c r="FS401" s="18"/>
      <c r="FU401" s="18"/>
      <c r="FV401" s="18"/>
      <c r="FW401" s="18"/>
      <c r="FX401" s="18"/>
      <c r="FY401" s="18"/>
      <c r="FZ401" s="18"/>
      <c r="GB401" s="18"/>
      <c r="GE401" s="18"/>
    </row>
    <row r="402" spans="1:187" hidden="1" x14ac:dyDescent="0.3">
      <c r="A402" s="807"/>
      <c r="I402" s="19"/>
      <c r="J402" s="19"/>
      <c r="K402" s="19"/>
      <c r="L402" s="19"/>
      <c r="M402" s="19"/>
      <c r="N402" s="19"/>
      <c r="O402" s="19"/>
      <c r="P402" s="19"/>
      <c r="Q402" s="19"/>
      <c r="R402" s="19"/>
      <c r="S402" s="19"/>
      <c r="T402" s="19"/>
      <c r="U402" s="19"/>
      <c r="V402" s="19"/>
      <c r="W402" s="19"/>
      <c r="X402" s="19"/>
      <c r="Y402" s="19"/>
      <c r="Z402" s="19"/>
      <c r="AA402" s="19"/>
      <c r="AB402" s="19"/>
      <c r="AC402" s="19"/>
      <c r="AD402" s="19"/>
      <c r="AE402" s="823"/>
      <c r="AF402" s="823"/>
      <c r="AG402" s="823"/>
      <c r="AH402" s="823"/>
      <c r="AI402" s="823"/>
      <c r="AJ402" s="823"/>
      <c r="AK402" s="823"/>
      <c r="AL402" s="823"/>
      <c r="AM402" s="823"/>
      <c r="AN402" s="823"/>
      <c r="AO402" s="823"/>
      <c r="AP402" s="823"/>
      <c r="AQ402" s="12"/>
      <c r="AR402" s="13"/>
      <c r="AS402" s="13"/>
      <c r="AT402" s="12"/>
      <c r="AU402" s="13"/>
      <c r="AV402" s="13"/>
      <c r="AW402" s="12"/>
      <c r="AX402" s="13"/>
      <c r="AY402" s="13"/>
      <c r="AZ402" s="12"/>
      <c r="BA402" s="13"/>
      <c r="BB402" s="13"/>
      <c r="BC402" s="12"/>
      <c r="BD402" s="13"/>
      <c r="BE402" s="13"/>
      <c r="BF402" s="12"/>
      <c r="BG402" s="13"/>
      <c r="BH402" s="13"/>
      <c r="BI402" s="12"/>
      <c r="BJ402" s="13"/>
      <c r="BK402" s="13"/>
      <c r="BL402" s="12"/>
      <c r="BM402" s="13"/>
      <c r="BN402" s="13"/>
      <c r="BO402" s="13"/>
      <c r="BP402" s="13"/>
      <c r="BQ402" s="13"/>
      <c r="BR402" s="13"/>
      <c r="BS402" s="13"/>
      <c r="BT402" s="13"/>
      <c r="BU402" s="13"/>
      <c r="BV402" s="13"/>
      <c r="BW402" s="13"/>
      <c r="BX402" s="12"/>
      <c r="BY402" s="13"/>
      <c r="CA402" s="18"/>
      <c r="CB402" s="18"/>
      <c r="CD402" s="18"/>
      <c r="CE402" s="18"/>
      <c r="CG402" s="18"/>
      <c r="CI402" s="18"/>
      <c r="CK402" s="18"/>
      <c r="CL402" s="18"/>
      <c r="CN402" s="18"/>
      <c r="CO402" s="18"/>
      <c r="CP402" s="18"/>
      <c r="CR402" s="12"/>
      <c r="CT402" s="18"/>
      <c r="CU402" s="18"/>
      <c r="CV402" s="18"/>
      <c r="CW402" s="18"/>
      <c r="CX402" s="18"/>
      <c r="CY402" s="18"/>
      <c r="CZ402" s="18"/>
      <c r="DA402" s="18"/>
      <c r="DB402" s="18"/>
      <c r="DC402" s="18"/>
      <c r="DD402" s="18"/>
      <c r="DF402" s="18"/>
      <c r="DH402" s="18"/>
      <c r="DK402" s="12"/>
      <c r="DL402" s="12"/>
      <c r="DN402" s="12"/>
      <c r="DO402" s="12"/>
      <c r="DQ402" s="12"/>
      <c r="DS402" s="12"/>
      <c r="DU402" s="12"/>
      <c r="DV402" s="12"/>
      <c r="DX402" s="12"/>
      <c r="DY402" s="12"/>
      <c r="DZ402" s="12"/>
      <c r="EB402" s="12"/>
      <c r="ED402" s="810"/>
      <c r="EE402" s="810"/>
      <c r="EG402" s="12"/>
      <c r="EW402" s="18"/>
      <c r="EY402" s="18"/>
      <c r="FA402" s="18"/>
      <c r="FB402" s="18"/>
      <c r="FC402" s="18"/>
      <c r="FD402" s="18"/>
      <c r="FE402" s="18"/>
      <c r="FF402" s="18"/>
      <c r="FG402" s="18"/>
      <c r="FJ402" s="18"/>
      <c r="FK402" s="18"/>
      <c r="FL402" s="18"/>
      <c r="FM402" s="18"/>
      <c r="FO402" s="18"/>
      <c r="FQ402" s="18"/>
      <c r="FS402" s="18"/>
      <c r="FU402" s="18"/>
      <c r="FV402" s="18"/>
      <c r="FW402" s="18"/>
      <c r="FX402" s="18"/>
      <c r="FY402" s="18"/>
      <c r="FZ402" s="18"/>
      <c r="GB402" s="18"/>
      <c r="GD402" s="18"/>
      <c r="GE402" s="18"/>
    </row>
    <row r="403" spans="1:187" hidden="1" x14ac:dyDescent="0.3">
      <c r="A403" s="807"/>
      <c r="I403" s="19"/>
      <c r="J403" s="19"/>
      <c r="K403" s="19"/>
      <c r="L403" s="19"/>
      <c r="M403" s="19"/>
      <c r="N403" s="19"/>
      <c r="O403" s="19"/>
      <c r="P403" s="19"/>
      <c r="Q403" s="19"/>
      <c r="R403" s="19"/>
      <c r="S403" s="19"/>
      <c r="T403" s="19"/>
      <c r="U403" s="19"/>
      <c r="V403" s="19"/>
      <c r="W403" s="19"/>
      <c r="X403" s="19"/>
      <c r="Y403" s="19"/>
      <c r="Z403" s="19"/>
      <c r="AA403" s="19"/>
      <c r="AB403" s="19"/>
      <c r="AC403" s="19"/>
      <c r="AD403" s="19"/>
      <c r="AE403" s="823"/>
      <c r="AF403" s="823"/>
      <c r="AG403" s="823"/>
      <c r="AH403" s="823"/>
      <c r="AI403" s="823"/>
      <c r="AJ403" s="823"/>
      <c r="AK403" s="823"/>
      <c r="AL403" s="823"/>
      <c r="AM403" s="823"/>
      <c r="AN403" s="823"/>
      <c r="AO403" s="823"/>
      <c r="AP403" s="823"/>
      <c r="AQ403" s="12"/>
      <c r="AR403" s="13"/>
      <c r="AS403" s="13"/>
      <c r="AT403" s="12"/>
      <c r="AU403" s="13"/>
      <c r="AV403" s="13"/>
      <c r="AW403" s="12"/>
      <c r="AX403" s="13"/>
      <c r="AY403" s="13"/>
      <c r="AZ403" s="12"/>
      <c r="BA403" s="13"/>
      <c r="BB403" s="13"/>
      <c r="BC403" s="12"/>
      <c r="BD403" s="13"/>
      <c r="BE403" s="13"/>
      <c r="BF403" s="12"/>
      <c r="BG403" s="13"/>
      <c r="BH403" s="13"/>
      <c r="BI403" s="12"/>
      <c r="BJ403" s="13"/>
      <c r="BK403" s="13"/>
      <c r="BL403" s="12"/>
      <c r="BM403" s="13"/>
      <c r="BN403" s="13"/>
      <c r="BO403" s="13"/>
      <c r="BP403" s="13"/>
      <c r="BQ403" s="13"/>
      <c r="BR403" s="13"/>
      <c r="BS403" s="13"/>
      <c r="BT403" s="13"/>
      <c r="BU403" s="13"/>
      <c r="BV403" s="13"/>
      <c r="BW403" s="13"/>
      <c r="BX403" s="12"/>
      <c r="BY403" s="13"/>
      <c r="CA403" s="18"/>
      <c r="CB403" s="18"/>
      <c r="CD403" s="18"/>
      <c r="CE403" s="18"/>
      <c r="CG403" s="18"/>
      <c r="CI403" s="18"/>
      <c r="CK403" s="18"/>
      <c r="CL403" s="18"/>
      <c r="CN403" s="18"/>
      <c r="CO403" s="18"/>
      <c r="CP403" s="18"/>
      <c r="CR403" s="12"/>
      <c r="CT403" s="18"/>
      <c r="CU403" s="18"/>
      <c r="CV403" s="18"/>
      <c r="CW403" s="18"/>
      <c r="CX403" s="18"/>
      <c r="CY403" s="18"/>
      <c r="CZ403" s="18"/>
      <c r="DA403" s="18"/>
      <c r="DB403" s="18"/>
      <c r="DC403" s="18"/>
      <c r="DD403" s="18"/>
      <c r="DF403" s="18"/>
      <c r="DH403" s="18"/>
      <c r="DK403" s="12"/>
      <c r="DL403" s="12"/>
      <c r="DN403" s="12"/>
      <c r="DO403" s="12"/>
      <c r="DQ403" s="12"/>
      <c r="DS403" s="12"/>
      <c r="DU403" s="12"/>
      <c r="DV403" s="12"/>
      <c r="DX403" s="12"/>
      <c r="DY403" s="12"/>
      <c r="DZ403" s="12"/>
      <c r="EB403" s="12"/>
      <c r="ED403" s="810"/>
      <c r="EE403" s="810"/>
      <c r="EG403" s="12"/>
      <c r="EW403" s="18"/>
      <c r="FA403" s="18"/>
      <c r="FB403" s="18"/>
      <c r="FC403" s="18"/>
      <c r="FD403" s="18"/>
      <c r="FE403" s="18"/>
      <c r="FF403" s="18"/>
      <c r="FG403" s="18"/>
      <c r="FJ403" s="18"/>
      <c r="FK403" s="18"/>
      <c r="FL403" s="18"/>
      <c r="FM403" s="18"/>
      <c r="FO403" s="18"/>
      <c r="FQ403" s="18"/>
      <c r="FS403" s="18"/>
      <c r="FU403" s="18"/>
      <c r="FV403" s="18"/>
      <c r="FW403" s="18"/>
      <c r="FX403" s="18"/>
      <c r="FY403" s="18"/>
      <c r="FZ403" s="18"/>
      <c r="GB403" s="18"/>
      <c r="GD403" s="18"/>
      <c r="GE403" s="18"/>
    </row>
    <row r="404" spans="1:187" hidden="1" x14ac:dyDescent="0.3">
      <c r="A404" s="807"/>
      <c r="I404" s="19"/>
      <c r="J404" s="19"/>
      <c r="K404" s="19"/>
      <c r="L404" s="19"/>
      <c r="M404" s="19"/>
      <c r="N404" s="19"/>
      <c r="O404" s="19"/>
      <c r="P404" s="19"/>
      <c r="Q404" s="19"/>
      <c r="R404" s="19"/>
      <c r="S404" s="19"/>
      <c r="T404" s="19"/>
      <c r="U404" s="19"/>
      <c r="V404" s="19"/>
      <c r="W404" s="19"/>
      <c r="X404" s="19"/>
      <c r="Y404" s="19"/>
      <c r="Z404" s="19"/>
      <c r="AA404" s="19"/>
      <c r="AB404" s="19"/>
      <c r="AC404" s="19"/>
      <c r="AD404" s="19"/>
      <c r="AE404" s="823"/>
      <c r="AF404" s="823"/>
      <c r="AG404" s="823"/>
      <c r="AH404" s="823"/>
      <c r="AI404" s="823"/>
      <c r="AJ404" s="823"/>
      <c r="AK404" s="823"/>
      <c r="AL404" s="823"/>
      <c r="AM404" s="823"/>
      <c r="AN404" s="823"/>
      <c r="AO404" s="823"/>
      <c r="AP404" s="823"/>
      <c r="AQ404" s="12"/>
      <c r="AR404" s="13"/>
      <c r="AS404" s="13"/>
      <c r="AT404" s="12"/>
      <c r="AU404" s="13"/>
      <c r="AV404" s="13"/>
      <c r="AW404" s="12"/>
      <c r="AX404" s="13"/>
      <c r="AY404" s="13"/>
      <c r="AZ404" s="12"/>
      <c r="BA404" s="13"/>
      <c r="BB404" s="13"/>
      <c r="BC404" s="12"/>
      <c r="BD404" s="13"/>
      <c r="BE404" s="13"/>
      <c r="BF404" s="12"/>
      <c r="BG404" s="13"/>
      <c r="BH404" s="13"/>
      <c r="BI404" s="12"/>
      <c r="BJ404" s="13"/>
      <c r="BK404" s="13"/>
      <c r="BL404" s="12"/>
      <c r="BM404" s="13"/>
      <c r="BN404" s="13"/>
      <c r="BO404" s="13"/>
      <c r="BP404" s="13"/>
      <c r="BQ404" s="13"/>
      <c r="BR404" s="13"/>
      <c r="BS404" s="13"/>
      <c r="BT404" s="13"/>
      <c r="BU404" s="13"/>
      <c r="BV404" s="13"/>
      <c r="BW404" s="13"/>
      <c r="BX404" s="12"/>
      <c r="BY404" s="13"/>
      <c r="CA404" s="18"/>
      <c r="CB404" s="18"/>
      <c r="CD404" s="18"/>
      <c r="CE404" s="18"/>
      <c r="CG404" s="18"/>
      <c r="CI404" s="18"/>
      <c r="CK404" s="18"/>
      <c r="CL404" s="18"/>
      <c r="CN404" s="18"/>
      <c r="CO404" s="18"/>
      <c r="CP404" s="18"/>
      <c r="CR404" s="12"/>
      <c r="CT404" s="18"/>
      <c r="CU404" s="18"/>
      <c r="CV404" s="18"/>
      <c r="CW404" s="18"/>
      <c r="CX404" s="18"/>
      <c r="CY404" s="18"/>
      <c r="CZ404" s="18"/>
      <c r="DA404" s="18"/>
      <c r="DB404" s="18"/>
      <c r="DC404" s="18"/>
      <c r="DD404" s="18"/>
      <c r="DF404" s="18"/>
      <c r="DH404" s="18"/>
      <c r="DK404" s="12"/>
      <c r="DL404" s="12"/>
      <c r="DN404" s="12"/>
      <c r="DO404" s="12"/>
      <c r="DQ404" s="12"/>
      <c r="DS404" s="12"/>
      <c r="DU404" s="12"/>
      <c r="DV404" s="12"/>
      <c r="DX404" s="12"/>
      <c r="DY404" s="12"/>
      <c r="DZ404" s="12"/>
      <c r="EB404" s="12"/>
      <c r="ED404" s="810"/>
      <c r="EE404" s="810"/>
      <c r="EG404" s="12"/>
      <c r="EW404" s="18"/>
      <c r="FA404" s="18"/>
      <c r="FB404" s="18"/>
      <c r="FC404" s="18"/>
      <c r="FD404" s="18"/>
      <c r="FE404" s="18"/>
      <c r="FF404" s="18"/>
      <c r="FG404" s="18"/>
      <c r="FJ404" s="18"/>
      <c r="FK404" s="18"/>
      <c r="FL404" s="18"/>
      <c r="FM404" s="18"/>
      <c r="FO404" s="18"/>
      <c r="FQ404" s="18"/>
      <c r="FS404" s="18"/>
      <c r="FU404" s="18"/>
      <c r="FV404" s="18"/>
      <c r="FW404" s="18"/>
      <c r="FX404" s="18"/>
      <c r="FY404" s="18"/>
      <c r="FZ404" s="18"/>
      <c r="GB404" s="18"/>
      <c r="GD404" s="18"/>
      <c r="GE404" s="18"/>
    </row>
    <row r="405" spans="1:187" hidden="1" x14ac:dyDescent="0.3">
      <c r="A405" s="807"/>
      <c r="I405" s="19"/>
      <c r="J405" s="19"/>
      <c r="K405" s="19"/>
      <c r="L405" s="19"/>
      <c r="M405" s="19"/>
      <c r="N405" s="19"/>
      <c r="O405" s="19"/>
      <c r="P405" s="19"/>
      <c r="Q405" s="19"/>
      <c r="R405" s="19"/>
      <c r="S405" s="19"/>
      <c r="T405" s="19"/>
      <c r="U405" s="19"/>
      <c r="V405" s="19"/>
      <c r="W405" s="19"/>
      <c r="X405" s="19"/>
      <c r="Y405" s="19"/>
      <c r="Z405" s="19"/>
      <c r="AA405" s="19"/>
      <c r="AB405" s="19"/>
      <c r="AC405" s="19"/>
      <c r="AD405" s="19"/>
      <c r="AE405" s="823"/>
      <c r="AF405" s="823"/>
      <c r="AG405" s="823"/>
      <c r="AH405" s="823"/>
      <c r="AI405" s="823"/>
      <c r="AJ405" s="823"/>
      <c r="AK405" s="823"/>
      <c r="AL405" s="823"/>
      <c r="AM405" s="823"/>
      <c r="AN405" s="823"/>
      <c r="AO405" s="823"/>
      <c r="AP405" s="823"/>
      <c r="AQ405" s="12"/>
      <c r="AR405" s="13"/>
      <c r="AS405" s="13"/>
      <c r="AT405" s="12"/>
      <c r="AU405" s="13"/>
      <c r="AV405" s="13"/>
      <c r="AW405" s="12"/>
      <c r="AX405" s="13"/>
      <c r="AY405" s="13"/>
      <c r="AZ405" s="12"/>
      <c r="BA405" s="13"/>
      <c r="BB405" s="13"/>
      <c r="BC405" s="12"/>
      <c r="BD405" s="13"/>
      <c r="BE405" s="13"/>
      <c r="BF405" s="12"/>
      <c r="BG405" s="13"/>
      <c r="BH405" s="13"/>
      <c r="BI405" s="12"/>
      <c r="BJ405" s="13"/>
      <c r="BK405" s="13"/>
      <c r="BL405" s="12"/>
      <c r="BM405" s="13"/>
      <c r="BN405" s="13"/>
      <c r="BO405" s="13"/>
      <c r="BP405" s="13"/>
      <c r="BQ405" s="13"/>
      <c r="BR405" s="13"/>
      <c r="BS405" s="13"/>
      <c r="BT405" s="13"/>
      <c r="BU405" s="13"/>
      <c r="BV405" s="13"/>
      <c r="BW405" s="13"/>
      <c r="BX405" s="12"/>
      <c r="BY405" s="13"/>
      <c r="CA405" s="18"/>
      <c r="CB405" s="18"/>
      <c r="CD405" s="18"/>
      <c r="CE405" s="18"/>
      <c r="CG405" s="18"/>
      <c r="CI405" s="18"/>
      <c r="CK405" s="18"/>
      <c r="CL405" s="18"/>
      <c r="CN405" s="18"/>
      <c r="CO405" s="18"/>
      <c r="CP405" s="18"/>
      <c r="CR405" s="12"/>
      <c r="CT405" s="18"/>
      <c r="CU405" s="18"/>
      <c r="CV405" s="18"/>
      <c r="CW405" s="18"/>
      <c r="CX405" s="18"/>
      <c r="CY405" s="18"/>
      <c r="CZ405" s="18"/>
      <c r="DA405" s="18"/>
      <c r="DB405" s="18"/>
      <c r="DC405" s="18"/>
      <c r="DD405" s="18"/>
      <c r="DF405" s="18"/>
      <c r="DH405" s="18"/>
      <c r="DK405" s="12"/>
      <c r="DL405" s="12"/>
      <c r="DN405" s="12"/>
      <c r="DO405" s="12"/>
      <c r="DQ405" s="12"/>
      <c r="DS405" s="12"/>
      <c r="DU405" s="12"/>
      <c r="DV405" s="12"/>
      <c r="DX405" s="12"/>
      <c r="DY405" s="12"/>
      <c r="DZ405" s="12"/>
      <c r="EB405" s="12"/>
      <c r="ED405" s="810"/>
      <c r="EE405" s="810"/>
      <c r="EG405" s="12"/>
      <c r="EW405" s="18"/>
      <c r="FA405" s="18"/>
      <c r="FB405" s="18"/>
      <c r="FC405" s="18"/>
      <c r="FD405" s="18"/>
      <c r="FE405" s="18"/>
      <c r="FF405" s="18"/>
      <c r="FG405" s="18"/>
      <c r="FJ405" s="18"/>
      <c r="FK405" s="18"/>
      <c r="FL405" s="18"/>
      <c r="FM405" s="18"/>
      <c r="FO405" s="18"/>
      <c r="FQ405" s="18"/>
      <c r="FS405" s="18"/>
      <c r="FU405" s="18"/>
      <c r="FV405" s="18"/>
      <c r="FW405" s="18"/>
      <c r="FX405" s="18"/>
      <c r="FY405" s="18"/>
      <c r="FZ405" s="18"/>
      <c r="GB405" s="18"/>
      <c r="GD405" s="18"/>
      <c r="GE405" s="18"/>
    </row>
    <row r="406" spans="1:187" hidden="1" x14ac:dyDescent="0.3">
      <c r="A406" s="807"/>
      <c r="I406" s="19"/>
      <c r="J406" s="19"/>
      <c r="K406" s="19"/>
      <c r="L406" s="19"/>
      <c r="M406" s="19"/>
      <c r="N406" s="19"/>
      <c r="O406" s="19"/>
      <c r="P406" s="19"/>
      <c r="Q406" s="19"/>
      <c r="R406" s="19"/>
      <c r="S406" s="19"/>
      <c r="T406" s="19"/>
      <c r="U406" s="19"/>
      <c r="V406" s="19"/>
      <c r="W406" s="19"/>
      <c r="X406" s="19"/>
      <c r="Y406" s="19"/>
      <c r="Z406" s="19"/>
      <c r="AA406" s="19"/>
      <c r="AB406" s="19"/>
      <c r="AC406" s="19"/>
      <c r="AD406" s="19"/>
      <c r="AE406" s="823"/>
      <c r="AF406" s="823"/>
      <c r="AG406" s="823"/>
      <c r="AH406" s="823"/>
      <c r="AI406" s="823"/>
      <c r="AJ406" s="823"/>
      <c r="AK406" s="823"/>
      <c r="AL406" s="823"/>
      <c r="AM406" s="823"/>
      <c r="AN406" s="823"/>
      <c r="AO406" s="823"/>
      <c r="AP406" s="823"/>
      <c r="AQ406" s="12"/>
      <c r="AR406" s="13"/>
      <c r="AS406" s="13"/>
      <c r="AT406" s="12"/>
      <c r="AU406" s="13"/>
      <c r="AV406" s="13"/>
      <c r="AW406" s="12"/>
      <c r="AX406" s="13"/>
      <c r="AY406" s="13"/>
      <c r="AZ406" s="12"/>
      <c r="BA406" s="13"/>
      <c r="BB406" s="13"/>
      <c r="BC406" s="12"/>
      <c r="BD406" s="13"/>
      <c r="BE406" s="13"/>
      <c r="BF406" s="12"/>
      <c r="BG406" s="13"/>
      <c r="BH406" s="13"/>
      <c r="BI406" s="12"/>
      <c r="BJ406" s="13"/>
      <c r="BK406" s="13"/>
      <c r="BL406" s="12"/>
      <c r="BM406" s="13"/>
      <c r="BN406" s="13"/>
      <c r="BO406" s="13"/>
      <c r="BP406" s="13"/>
      <c r="BQ406" s="13"/>
      <c r="BR406" s="13"/>
      <c r="BS406" s="13"/>
      <c r="BT406" s="13"/>
      <c r="BU406" s="13"/>
      <c r="BV406" s="13"/>
      <c r="BW406" s="13"/>
      <c r="BX406" s="12"/>
      <c r="BY406" s="13"/>
      <c r="CA406" s="18"/>
      <c r="CB406" s="18"/>
      <c r="CD406" s="18"/>
      <c r="CE406" s="18"/>
      <c r="CG406" s="18"/>
      <c r="CI406" s="18"/>
      <c r="CK406" s="18"/>
      <c r="CL406" s="18"/>
      <c r="CN406" s="18"/>
      <c r="CO406" s="18"/>
      <c r="CP406" s="18"/>
      <c r="CR406" s="12"/>
      <c r="CT406" s="18"/>
      <c r="CU406" s="18"/>
      <c r="CV406" s="18"/>
      <c r="CW406" s="18"/>
      <c r="CX406" s="18"/>
      <c r="CY406" s="18"/>
      <c r="CZ406" s="18"/>
      <c r="DA406" s="18"/>
      <c r="DB406" s="18"/>
      <c r="DC406" s="18"/>
      <c r="DD406" s="18"/>
      <c r="DF406" s="18"/>
      <c r="DH406" s="18"/>
      <c r="DK406" s="12"/>
      <c r="DL406" s="12"/>
      <c r="DN406" s="12"/>
      <c r="DO406" s="12"/>
      <c r="DQ406" s="12"/>
      <c r="DS406" s="12"/>
      <c r="DU406" s="12"/>
      <c r="DV406" s="12"/>
      <c r="DX406" s="12"/>
      <c r="DY406" s="12"/>
      <c r="DZ406" s="12"/>
      <c r="EB406" s="12"/>
      <c r="ED406" s="810"/>
      <c r="EE406" s="810"/>
      <c r="EG406" s="12"/>
      <c r="EW406" s="18"/>
      <c r="FA406" s="18"/>
      <c r="FB406" s="18"/>
      <c r="FC406" s="18"/>
      <c r="FD406" s="18"/>
      <c r="FE406" s="18"/>
      <c r="FF406" s="18"/>
      <c r="FG406" s="18"/>
      <c r="FJ406" s="18"/>
      <c r="FK406" s="18"/>
      <c r="FL406" s="18"/>
      <c r="FM406" s="18"/>
      <c r="FO406" s="18"/>
      <c r="FQ406" s="18"/>
      <c r="FS406" s="18"/>
      <c r="FU406" s="18"/>
      <c r="FV406" s="18"/>
      <c r="FW406" s="18"/>
      <c r="FX406" s="18"/>
      <c r="FY406" s="18"/>
      <c r="FZ406" s="18"/>
      <c r="GB406" s="18"/>
      <c r="GD406" s="18"/>
      <c r="GE406" s="18"/>
    </row>
    <row r="407" spans="1:187" hidden="1" x14ac:dyDescent="0.3">
      <c r="A407" s="807"/>
      <c r="I407" s="19"/>
      <c r="J407" s="19"/>
      <c r="K407" s="19"/>
      <c r="L407" s="19"/>
      <c r="M407" s="19"/>
      <c r="N407" s="19"/>
      <c r="O407" s="19"/>
      <c r="P407" s="19"/>
      <c r="Q407" s="19"/>
      <c r="R407" s="19"/>
      <c r="S407" s="19"/>
      <c r="T407" s="19"/>
      <c r="U407" s="19"/>
      <c r="V407" s="19"/>
      <c r="W407" s="19"/>
      <c r="X407" s="19"/>
      <c r="Y407" s="19"/>
      <c r="Z407" s="19"/>
      <c r="AA407" s="19"/>
      <c r="AB407" s="19"/>
      <c r="AC407" s="19"/>
      <c r="AD407" s="19"/>
      <c r="AE407" s="823"/>
      <c r="AF407" s="823"/>
      <c r="AG407" s="823"/>
      <c r="AH407" s="823"/>
      <c r="AI407" s="823"/>
      <c r="AJ407" s="823"/>
      <c r="AK407" s="823"/>
      <c r="AL407" s="823"/>
      <c r="AM407" s="823"/>
      <c r="AN407" s="823"/>
      <c r="AO407" s="823"/>
      <c r="AP407" s="823"/>
      <c r="AQ407" s="12"/>
      <c r="AR407" s="13"/>
      <c r="AS407" s="13"/>
      <c r="AT407" s="12"/>
      <c r="AU407" s="13"/>
      <c r="AV407" s="13"/>
      <c r="AW407" s="12"/>
      <c r="AX407" s="13"/>
      <c r="AY407" s="13"/>
      <c r="AZ407" s="12"/>
      <c r="BA407" s="13"/>
      <c r="BB407" s="13"/>
      <c r="BC407" s="12"/>
      <c r="BD407" s="13"/>
      <c r="BE407" s="13"/>
      <c r="BF407" s="12"/>
      <c r="BG407" s="13"/>
      <c r="BH407" s="13"/>
      <c r="BI407" s="12"/>
      <c r="BJ407" s="13"/>
      <c r="BK407" s="13"/>
      <c r="BL407" s="12"/>
      <c r="BM407" s="13"/>
      <c r="BN407" s="13"/>
      <c r="BO407" s="13"/>
      <c r="BP407" s="13"/>
      <c r="BQ407" s="13"/>
      <c r="BR407" s="13"/>
      <c r="BS407" s="13"/>
      <c r="BT407" s="13"/>
      <c r="BU407" s="13"/>
      <c r="BV407" s="13"/>
      <c r="BW407" s="13"/>
      <c r="BX407" s="12"/>
      <c r="BY407" s="13"/>
      <c r="CA407" s="18"/>
      <c r="CB407" s="18"/>
      <c r="CD407" s="18"/>
      <c r="CE407" s="18"/>
      <c r="CG407" s="18"/>
      <c r="CI407" s="18"/>
      <c r="CK407" s="18"/>
      <c r="CL407" s="18"/>
      <c r="CN407" s="18"/>
      <c r="CO407" s="18"/>
      <c r="CP407" s="18"/>
      <c r="CR407" s="12"/>
      <c r="CT407" s="18"/>
      <c r="CU407" s="18"/>
      <c r="CV407" s="18"/>
      <c r="CW407" s="18"/>
      <c r="CX407" s="18"/>
      <c r="CY407" s="18"/>
      <c r="CZ407" s="18"/>
      <c r="DA407" s="18"/>
      <c r="DB407" s="18"/>
      <c r="DC407" s="18"/>
      <c r="DD407" s="18"/>
      <c r="DF407" s="18"/>
      <c r="DH407" s="18"/>
      <c r="DK407" s="12"/>
      <c r="DL407" s="12"/>
      <c r="DN407" s="12"/>
      <c r="DO407" s="12"/>
      <c r="DQ407" s="12"/>
      <c r="DS407" s="12"/>
      <c r="DU407" s="12"/>
      <c r="DV407" s="12"/>
      <c r="DX407" s="12"/>
      <c r="DY407" s="12"/>
      <c r="DZ407" s="12"/>
      <c r="EB407" s="12"/>
      <c r="ED407" s="810"/>
      <c r="EE407" s="810"/>
      <c r="EG407" s="12"/>
      <c r="EW407" s="18"/>
      <c r="FA407" s="18"/>
      <c r="FB407" s="18"/>
      <c r="FC407" s="18"/>
      <c r="FD407" s="18"/>
      <c r="FE407" s="18"/>
      <c r="FF407" s="18"/>
      <c r="FG407" s="18"/>
      <c r="FJ407" s="18"/>
      <c r="FK407" s="18"/>
      <c r="FL407" s="18"/>
      <c r="FM407" s="18"/>
      <c r="FO407" s="18"/>
      <c r="FQ407" s="18"/>
      <c r="FS407" s="18"/>
      <c r="FU407" s="18"/>
      <c r="FV407" s="18"/>
      <c r="FW407" s="18"/>
      <c r="FX407" s="18"/>
      <c r="FY407" s="18"/>
      <c r="FZ407" s="18"/>
      <c r="GB407" s="18"/>
      <c r="GE407" s="18"/>
    </row>
    <row r="408" spans="1:187" ht="13.5" hidden="1" customHeight="1" x14ac:dyDescent="0.3">
      <c r="A408" s="807"/>
      <c r="I408" s="19"/>
      <c r="J408" s="19"/>
      <c r="K408" s="19"/>
      <c r="L408" s="19"/>
      <c r="M408" s="19"/>
      <c r="N408" s="19"/>
      <c r="O408" s="19"/>
      <c r="P408" s="19"/>
      <c r="Q408" s="19"/>
      <c r="R408" s="19"/>
      <c r="S408" s="19"/>
      <c r="T408" s="19"/>
      <c r="U408" s="19"/>
      <c r="V408" s="19"/>
      <c r="W408" s="19"/>
      <c r="X408" s="19"/>
      <c r="Y408" s="19"/>
      <c r="Z408" s="19"/>
      <c r="AA408" s="19"/>
      <c r="AB408" s="19"/>
      <c r="AC408" s="19"/>
      <c r="AD408" s="19"/>
      <c r="AE408" s="823"/>
      <c r="AF408" s="823"/>
      <c r="AG408" s="823"/>
      <c r="AH408" s="823"/>
      <c r="AI408" s="823"/>
      <c r="AJ408" s="823"/>
      <c r="AK408" s="823"/>
      <c r="AL408" s="823"/>
      <c r="AM408" s="823"/>
      <c r="AN408" s="823"/>
      <c r="AO408" s="823"/>
      <c r="AP408" s="823"/>
      <c r="AQ408" s="12"/>
      <c r="AR408" s="13"/>
      <c r="AS408" s="13"/>
      <c r="AT408" s="12"/>
      <c r="AU408" s="13"/>
      <c r="AV408" s="13"/>
      <c r="AW408" s="12"/>
      <c r="AX408" s="13"/>
      <c r="AY408" s="13"/>
      <c r="AZ408" s="12"/>
      <c r="BA408" s="13"/>
      <c r="BB408" s="13"/>
      <c r="BC408" s="12"/>
      <c r="BD408" s="13"/>
      <c r="BE408" s="13"/>
      <c r="BF408" s="12"/>
      <c r="BG408" s="13"/>
      <c r="BH408" s="13"/>
      <c r="BI408" s="12"/>
      <c r="BJ408" s="13"/>
      <c r="BK408" s="13"/>
      <c r="BL408" s="12"/>
      <c r="BM408" s="13"/>
      <c r="BN408" s="13"/>
      <c r="BO408" s="13"/>
      <c r="BP408" s="13"/>
      <c r="BQ408" s="13"/>
      <c r="BR408" s="13"/>
      <c r="BS408" s="13"/>
      <c r="BT408" s="13"/>
      <c r="BU408" s="13"/>
      <c r="BV408" s="13"/>
      <c r="BW408" s="13"/>
      <c r="BX408" s="12"/>
      <c r="BY408" s="13"/>
      <c r="CA408" s="18"/>
      <c r="CB408" s="18"/>
      <c r="CD408" s="18"/>
      <c r="CE408" s="18"/>
      <c r="CG408" s="18"/>
      <c r="CI408" s="18"/>
      <c r="CK408" s="18"/>
      <c r="CL408" s="18"/>
      <c r="CN408" s="18"/>
      <c r="CO408" s="18"/>
      <c r="CP408" s="18"/>
      <c r="CR408" s="12"/>
      <c r="CT408" s="18"/>
      <c r="CU408" s="18"/>
      <c r="CV408" s="18"/>
      <c r="CW408" s="18"/>
      <c r="CX408" s="18"/>
      <c r="CY408" s="18"/>
      <c r="CZ408" s="18"/>
      <c r="DA408" s="18"/>
      <c r="DB408" s="18"/>
      <c r="DC408" s="18"/>
      <c r="DD408" s="18"/>
      <c r="DF408" s="18"/>
      <c r="DH408" s="18"/>
      <c r="DK408" s="12"/>
      <c r="DL408" s="12"/>
      <c r="DN408" s="12"/>
      <c r="DO408" s="12"/>
      <c r="DQ408" s="12"/>
      <c r="DS408" s="12"/>
      <c r="DU408" s="12"/>
      <c r="DV408" s="12"/>
      <c r="DX408" s="12"/>
      <c r="DY408" s="12"/>
      <c r="DZ408" s="12"/>
      <c r="EB408" s="12"/>
      <c r="ED408" s="810"/>
      <c r="EE408" s="810"/>
      <c r="EG408" s="12"/>
      <c r="EW408" s="18"/>
      <c r="FA408" s="18"/>
      <c r="FB408" s="18"/>
      <c r="FC408" s="18"/>
      <c r="FD408" s="18"/>
      <c r="FE408" s="18"/>
      <c r="FF408" s="18"/>
      <c r="FG408" s="18"/>
      <c r="FJ408" s="18"/>
      <c r="FK408" s="18"/>
      <c r="FL408" s="18"/>
      <c r="FM408" s="18"/>
      <c r="FO408" s="18"/>
      <c r="FQ408" s="18"/>
      <c r="FS408" s="18"/>
      <c r="FU408" s="18"/>
      <c r="FV408" s="18"/>
      <c r="FW408" s="18"/>
      <c r="FX408" s="18"/>
      <c r="FY408" s="18"/>
      <c r="FZ408" s="18"/>
      <c r="GB408" s="18"/>
      <c r="GD408" s="18"/>
      <c r="GE408" s="18"/>
    </row>
    <row r="409" spans="1:187" hidden="1" x14ac:dyDescent="0.3">
      <c r="A409" s="807"/>
      <c r="F409" s="18"/>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2"/>
      <c r="AF409" s="12"/>
      <c r="AG409" s="12"/>
      <c r="AH409" s="12"/>
      <c r="AI409" s="12"/>
      <c r="AJ409" s="12"/>
      <c r="AK409" s="12"/>
      <c r="AL409" s="12"/>
      <c r="AM409" s="12"/>
      <c r="AN409" s="12"/>
      <c r="AO409" s="12"/>
      <c r="AP409" s="12"/>
      <c r="AQ409" s="12"/>
      <c r="AR409" s="13"/>
      <c r="AS409" s="13"/>
      <c r="AT409" s="12"/>
      <c r="AU409" s="13"/>
      <c r="AV409" s="13"/>
      <c r="AW409" s="12"/>
      <c r="AX409" s="13"/>
      <c r="AY409" s="13"/>
      <c r="AZ409" s="12"/>
      <c r="BA409" s="13"/>
      <c r="BB409" s="13"/>
      <c r="BC409" s="12"/>
      <c r="BD409" s="13"/>
      <c r="BE409" s="13"/>
      <c r="BF409" s="12"/>
      <c r="BG409" s="13"/>
      <c r="BH409" s="13"/>
      <c r="BI409" s="12"/>
      <c r="BJ409" s="13"/>
      <c r="BK409" s="13"/>
      <c r="BL409" s="12"/>
      <c r="BM409" s="13"/>
      <c r="BN409" s="13"/>
      <c r="BO409" s="13"/>
      <c r="BP409" s="13"/>
      <c r="BQ409" s="13"/>
      <c r="BR409" s="13"/>
      <c r="BS409" s="13"/>
      <c r="BT409" s="13"/>
      <c r="BU409" s="13"/>
      <c r="BV409" s="13"/>
      <c r="BW409" s="13"/>
      <c r="BX409" s="12"/>
      <c r="BY409" s="13"/>
      <c r="CA409" s="18"/>
      <c r="CB409" s="18"/>
      <c r="CD409" s="18"/>
      <c r="CE409" s="18"/>
      <c r="CG409" s="18"/>
      <c r="CH409" s="18"/>
      <c r="CI409" s="18"/>
      <c r="CK409" s="18"/>
      <c r="CL409" s="18"/>
      <c r="CN409" s="18"/>
      <c r="CO409" s="18"/>
      <c r="CP409" s="18"/>
      <c r="CR409" s="12"/>
      <c r="CT409" s="18"/>
      <c r="CU409" s="18"/>
      <c r="CV409" s="18"/>
      <c r="CW409" s="18"/>
      <c r="CX409" s="18"/>
      <c r="CY409" s="18"/>
      <c r="CZ409" s="18"/>
      <c r="DA409" s="18"/>
      <c r="DB409" s="18"/>
      <c r="DC409" s="18"/>
      <c r="DD409" s="18"/>
      <c r="DF409" s="18"/>
      <c r="DG409" s="18"/>
      <c r="DH409" s="18"/>
      <c r="DK409" s="12"/>
      <c r="DL409" s="12"/>
      <c r="DN409" s="12"/>
      <c r="DO409" s="12"/>
      <c r="DQ409" s="12"/>
      <c r="DS409" s="12"/>
      <c r="DU409" s="12"/>
      <c r="DV409" s="12"/>
      <c r="DX409" s="12"/>
      <c r="DY409" s="12"/>
      <c r="DZ409" s="12"/>
      <c r="EB409" s="12"/>
      <c r="EC409" s="18"/>
      <c r="ED409" s="810"/>
      <c r="EE409" s="810"/>
      <c r="EG409" s="12"/>
      <c r="EW409" s="18"/>
      <c r="EX409" s="18"/>
      <c r="EY409" s="18"/>
      <c r="EZ409" s="18"/>
      <c r="FA409" s="18"/>
      <c r="FB409" s="18"/>
      <c r="FC409" s="18"/>
      <c r="FD409" s="18"/>
      <c r="FE409" s="18"/>
      <c r="FF409" s="18"/>
      <c r="FG409" s="18"/>
      <c r="FH409" s="18"/>
      <c r="FI409" s="18"/>
      <c r="FJ409" s="18"/>
      <c r="FK409" s="18"/>
      <c r="FL409" s="18"/>
      <c r="FM409" s="18"/>
      <c r="FO409" s="18"/>
      <c r="FQ409" s="18"/>
      <c r="FS409" s="18"/>
      <c r="FU409" s="18"/>
      <c r="FV409" s="18"/>
      <c r="FW409" s="18"/>
      <c r="FX409" s="18"/>
      <c r="FY409" s="18"/>
      <c r="FZ409" s="18"/>
      <c r="GB409" s="18"/>
      <c r="GE409" s="18"/>
    </row>
    <row r="410" spans="1:187" hidden="1" x14ac:dyDescent="0.3">
      <c r="A410" s="807"/>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2"/>
      <c r="AF410" s="12"/>
      <c r="AG410" s="12"/>
      <c r="AH410" s="12"/>
      <c r="AI410" s="12"/>
      <c r="AJ410" s="12"/>
      <c r="AK410" s="12"/>
      <c r="AL410" s="12"/>
      <c r="AM410" s="12"/>
      <c r="AN410" s="12"/>
      <c r="AO410" s="12"/>
      <c r="AP410" s="12"/>
      <c r="AQ410" s="12"/>
      <c r="AR410" s="13"/>
      <c r="AS410" s="13"/>
      <c r="AT410" s="12"/>
      <c r="AU410" s="13"/>
      <c r="AV410" s="13"/>
      <c r="AW410" s="12"/>
      <c r="AX410" s="13"/>
      <c r="AY410" s="13"/>
      <c r="AZ410" s="12"/>
      <c r="BA410" s="13"/>
      <c r="BB410" s="13"/>
      <c r="BC410" s="12"/>
      <c r="BD410" s="13"/>
      <c r="BE410" s="13"/>
      <c r="BF410" s="12"/>
      <c r="BG410" s="13"/>
      <c r="BH410" s="13"/>
      <c r="BI410" s="12"/>
      <c r="BJ410" s="13"/>
      <c r="BK410" s="13"/>
      <c r="BL410" s="12"/>
      <c r="BM410" s="13"/>
      <c r="BN410" s="13"/>
      <c r="BO410" s="13"/>
      <c r="BP410" s="13"/>
      <c r="BQ410" s="13"/>
      <c r="BR410" s="13"/>
      <c r="BS410" s="13"/>
      <c r="BT410" s="13"/>
      <c r="BU410" s="13"/>
      <c r="BV410" s="13"/>
      <c r="BW410" s="13"/>
      <c r="BX410" s="12"/>
      <c r="BY410" s="13"/>
      <c r="CA410" s="18"/>
      <c r="CB410" s="18"/>
      <c r="CD410" s="18"/>
      <c r="CE410" s="18"/>
      <c r="CG410" s="18"/>
      <c r="CI410" s="18"/>
      <c r="CK410" s="18"/>
      <c r="CL410" s="18"/>
      <c r="CN410" s="18"/>
      <c r="CO410" s="18"/>
      <c r="CP410" s="18"/>
      <c r="CR410" s="12"/>
      <c r="CT410" s="18"/>
      <c r="CU410" s="18"/>
      <c r="CV410" s="18"/>
      <c r="CW410" s="18"/>
      <c r="CX410" s="18"/>
      <c r="CY410" s="18"/>
      <c r="CZ410" s="18"/>
      <c r="DA410" s="18"/>
      <c r="DB410" s="18"/>
      <c r="DC410" s="18"/>
      <c r="DD410" s="18"/>
      <c r="DF410" s="18"/>
      <c r="DH410" s="18"/>
      <c r="DK410" s="12"/>
      <c r="DL410" s="12"/>
      <c r="DN410" s="12"/>
      <c r="DO410" s="12"/>
      <c r="DQ410" s="12"/>
      <c r="DS410" s="12"/>
      <c r="DU410" s="12"/>
      <c r="DV410" s="12"/>
      <c r="DX410" s="12"/>
      <c r="DY410" s="12"/>
      <c r="DZ410" s="12"/>
      <c r="EB410" s="12"/>
      <c r="ED410" s="810"/>
      <c r="EE410" s="810"/>
      <c r="EG410" s="12"/>
      <c r="EW410" s="18"/>
      <c r="FA410" s="18"/>
      <c r="FB410" s="18"/>
      <c r="FC410" s="18"/>
      <c r="FD410" s="18"/>
      <c r="FE410" s="18"/>
      <c r="FF410" s="18"/>
      <c r="FG410" s="18"/>
      <c r="FJ410" s="18"/>
      <c r="FK410" s="18"/>
      <c r="FL410" s="18"/>
      <c r="FM410" s="18"/>
      <c r="FO410" s="18"/>
      <c r="FQ410" s="18"/>
      <c r="FS410" s="18"/>
      <c r="FU410" s="18"/>
      <c r="FV410" s="18"/>
      <c r="FW410" s="18"/>
      <c r="FX410" s="18"/>
      <c r="FY410" s="18"/>
      <c r="FZ410" s="18"/>
      <c r="GB410" s="18"/>
      <c r="GD410" s="18"/>
      <c r="GE410" s="18"/>
    </row>
    <row r="411" spans="1:187" hidden="1" x14ac:dyDescent="0.3">
      <c r="A411" s="807"/>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2"/>
      <c r="AF411" s="12"/>
      <c r="AG411" s="12"/>
      <c r="AH411" s="12"/>
      <c r="AI411" s="12"/>
      <c r="AJ411" s="12"/>
      <c r="AK411" s="12"/>
      <c r="AL411" s="12"/>
      <c r="AM411" s="12"/>
      <c r="AN411" s="12"/>
      <c r="AO411" s="12"/>
      <c r="AP411" s="12"/>
      <c r="AQ411" s="12"/>
      <c r="AR411" s="13"/>
      <c r="AS411" s="13"/>
      <c r="AT411" s="12"/>
      <c r="AU411" s="13"/>
      <c r="AV411" s="13"/>
      <c r="AW411" s="12"/>
      <c r="AX411" s="13"/>
      <c r="AY411" s="13"/>
      <c r="AZ411" s="12"/>
      <c r="BA411" s="13"/>
      <c r="BB411" s="13"/>
      <c r="BC411" s="12"/>
      <c r="BD411" s="13"/>
      <c r="BE411" s="13"/>
      <c r="BF411" s="12"/>
      <c r="BG411" s="13"/>
      <c r="BH411" s="13"/>
      <c r="BI411" s="12"/>
      <c r="BJ411" s="13"/>
      <c r="BK411" s="13"/>
      <c r="BL411" s="12"/>
      <c r="BM411" s="13"/>
      <c r="BN411" s="13"/>
      <c r="BO411" s="13"/>
      <c r="BP411" s="13"/>
      <c r="BQ411" s="13"/>
      <c r="BR411" s="13"/>
      <c r="BS411" s="13"/>
      <c r="BT411" s="13"/>
      <c r="BU411" s="13"/>
      <c r="BV411" s="13"/>
      <c r="BW411" s="13"/>
      <c r="BX411" s="12"/>
      <c r="BY411" s="13"/>
      <c r="CA411" s="18"/>
      <c r="CB411" s="18"/>
      <c r="CD411" s="18"/>
      <c r="CE411" s="18"/>
      <c r="CG411" s="18"/>
      <c r="CI411" s="18"/>
      <c r="CK411" s="18"/>
      <c r="CL411" s="18"/>
      <c r="CN411" s="18"/>
      <c r="CO411" s="18"/>
      <c r="CP411" s="18"/>
      <c r="CR411" s="12"/>
      <c r="CT411" s="18"/>
      <c r="CU411" s="18"/>
      <c r="CV411" s="18"/>
      <c r="CW411" s="18"/>
      <c r="CX411" s="18"/>
      <c r="CY411" s="18"/>
      <c r="CZ411" s="18"/>
      <c r="DA411" s="18"/>
      <c r="DB411" s="18"/>
      <c r="DC411" s="18"/>
      <c r="DD411" s="18"/>
      <c r="DF411" s="18"/>
      <c r="DH411" s="18"/>
      <c r="DK411" s="12"/>
      <c r="DL411" s="12"/>
      <c r="DN411" s="12"/>
      <c r="DO411" s="12"/>
      <c r="DQ411" s="12"/>
      <c r="DS411" s="12"/>
      <c r="DU411" s="12"/>
      <c r="DV411" s="12"/>
      <c r="DX411" s="12"/>
      <c r="DY411" s="12"/>
      <c r="DZ411" s="12"/>
      <c r="EB411" s="12"/>
      <c r="ED411" s="810"/>
      <c r="EE411" s="810"/>
      <c r="EG411" s="12"/>
      <c r="EW411" s="18"/>
      <c r="FA411" s="18"/>
      <c r="FB411" s="18"/>
      <c r="FC411" s="18"/>
      <c r="FD411" s="18"/>
      <c r="FE411" s="18"/>
      <c r="FF411" s="18"/>
      <c r="FG411" s="18"/>
      <c r="FJ411" s="18"/>
      <c r="FK411" s="18"/>
      <c r="FL411" s="18"/>
      <c r="FM411" s="18"/>
      <c r="FO411" s="18"/>
      <c r="FQ411" s="18"/>
      <c r="FS411" s="18"/>
      <c r="FU411" s="18"/>
      <c r="FV411" s="18"/>
      <c r="FW411" s="18"/>
      <c r="FX411" s="18"/>
      <c r="FY411" s="18"/>
      <c r="FZ411" s="18"/>
      <c r="GB411" s="18"/>
      <c r="GD411" s="18"/>
      <c r="GE411" s="18"/>
    </row>
    <row r="412" spans="1:187" hidden="1" x14ac:dyDescent="0.3">
      <c r="A412" s="807"/>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2"/>
      <c r="AF412" s="12"/>
      <c r="AG412" s="12"/>
      <c r="AH412" s="12"/>
      <c r="AI412" s="12"/>
      <c r="AJ412" s="12"/>
      <c r="AK412" s="12"/>
      <c r="AL412" s="12"/>
      <c r="AM412" s="12"/>
      <c r="AN412" s="12"/>
      <c r="AO412" s="12"/>
      <c r="AP412" s="12"/>
      <c r="AQ412" s="12"/>
      <c r="AR412" s="13"/>
      <c r="AS412" s="13"/>
      <c r="AT412" s="12"/>
      <c r="AU412" s="13"/>
      <c r="AV412" s="13"/>
      <c r="AW412" s="12"/>
      <c r="AX412" s="13"/>
      <c r="AY412" s="13"/>
      <c r="AZ412" s="12"/>
      <c r="BA412" s="13"/>
      <c r="BB412" s="13"/>
      <c r="BC412" s="12"/>
      <c r="BD412" s="13"/>
      <c r="BE412" s="13"/>
      <c r="BF412" s="12"/>
      <c r="BG412" s="13"/>
      <c r="BH412" s="13"/>
      <c r="BI412" s="12"/>
      <c r="BJ412" s="13"/>
      <c r="BK412" s="13"/>
      <c r="BL412" s="12"/>
      <c r="BM412" s="13"/>
      <c r="BN412" s="13"/>
      <c r="BO412" s="13"/>
      <c r="BP412" s="13"/>
      <c r="BQ412" s="13"/>
      <c r="BR412" s="13"/>
      <c r="BS412" s="13"/>
      <c r="BT412" s="13"/>
      <c r="BU412" s="13"/>
      <c r="BV412" s="13"/>
      <c r="BW412" s="13"/>
      <c r="BX412" s="12"/>
      <c r="BY412" s="13"/>
      <c r="CA412" s="18"/>
      <c r="CB412" s="18"/>
      <c r="CD412" s="18"/>
      <c r="CE412" s="18"/>
      <c r="CG412" s="18"/>
      <c r="CI412" s="18"/>
      <c r="CK412" s="18"/>
      <c r="CL412" s="18"/>
      <c r="CN412" s="18"/>
      <c r="CO412" s="18"/>
      <c r="CP412" s="18"/>
      <c r="CR412" s="12"/>
      <c r="CT412" s="18"/>
      <c r="CU412" s="18"/>
      <c r="CV412" s="18"/>
      <c r="CW412" s="18"/>
      <c r="CX412" s="18"/>
      <c r="CY412" s="18"/>
      <c r="CZ412" s="18"/>
      <c r="DA412" s="18"/>
      <c r="DB412" s="18"/>
      <c r="DC412" s="18"/>
      <c r="DD412" s="18"/>
      <c r="DF412" s="18"/>
      <c r="DH412" s="18"/>
      <c r="DK412" s="12"/>
      <c r="DL412" s="12"/>
      <c r="DN412" s="12"/>
      <c r="DO412" s="12"/>
      <c r="DQ412" s="12"/>
      <c r="DS412" s="12"/>
      <c r="DU412" s="12"/>
      <c r="DV412" s="12"/>
      <c r="DX412" s="12"/>
      <c r="DY412" s="12"/>
      <c r="DZ412" s="12"/>
      <c r="EB412" s="12"/>
      <c r="ED412" s="810"/>
      <c r="EE412" s="810"/>
      <c r="EG412" s="12"/>
      <c r="EW412" s="18"/>
      <c r="FA412" s="18"/>
      <c r="FB412" s="18"/>
      <c r="FC412" s="18"/>
      <c r="FD412" s="18"/>
      <c r="FE412" s="18"/>
      <c r="FF412" s="18"/>
      <c r="FG412" s="18"/>
      <c r="FJ412" s="18"/>
      <c r="FK412" s="18"/>
      <c r="FL412" s="18"/>
      <c r="FM412" s="18"/>
      <c r="FO412" s="18"/>
      <c r="FQ412" s="18"/>
      <c r="FS412" s="18"/>
      <c r="FU412" s="18"/>
      <c r="FV412" s="18"/>
      <c r="FW412" s="18"/>
      <c r="FX412" s="18"/>
      <c r="FY412" s="18"/>
      <c r="FZ412" s="18"/>
      <c r="GB412" s="18"/>
      <c r="GE412" s="18"/>
    </row>
    <row r="413" spans="1:187" hidden="1" x14ac:dyDescent="0.3">
      <c r="A413" s="807"/>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2"/>
      <c r="AF413" s="12"/>
      <c r="AG413" s="12"/>
      <c r="AH413" s="12"/>
      <c r="AI413" s="12"/>
      <c r="AJ413" s="12"/>
      <c r="AK413" s="12"/>
      <c r="AL413" s="12"/>
      <c r="AM413" s="12"/>
      <c r="AN413" s="12"/>
      <c r="AO413" s="12"/>
      <c r="AP413" s="12"/>
      <c r="AQ413" s="12"/>
      <c r="AR413" s="13"/>
      <c r="AS413" s="13"/>
      <c r="AT413" s="12"/>
      <c r="AU413" s="13"/>
      <c r="AV413" s="13"/>
      <c r="AW413" s="12"/>
      <c r="AX413" s="13"/>
      <c r="AY413" s="13"/>
      <c r="AZ413" s="12"/>
      <c r="BA413" s="13"/>
      <c r="BB413" s="13"/>
      <c r="BC413" s="12"/>
      <c r="BD413" s="13"/>
      <c r="BE413" s="13"/>
      <c r="BF413" s="12"/>
      <c r="BG413" s="13"/>
      <c r="BH413" s="13"/>
      <c r="BI413" s="12"/>
      <c r="BJ413" s="13"/>
      <c r="BK413" s="13"/>
      <c r="BL413" s="12"/>
      <c r="BM413" s="13"/>
      <c r="BN413" s="13"/>
      <c r="BO413" s="13"/>
      <c r="BP413" s="13"/>
      <c r="BQ413" s="13"/>
      <c r="BR413" s="13"/>
      <c r="BS413" s="13"/>
      <c r="BT413" s="13"/>
      <c r="BU413" s="13"/>
      <c r="BV413" s="13"/>
      <c r="BW413" s="13"/>
      <c r="BX413" s="12"/>
      <c r="BY413" s="13"/>
      <c r="CA413" s="18"/>
      <c r="CB413" s="18"/>
      <c r="CD413" s="18"/>
      <c r="CE413" s="18"/>
      <c r="CG413" s="18"/>
      <c r="CI413" s="18"/>
      <c r="CK413" s="18"/>
      <c r="CL413" s="18"/>
      <c r="CN413" s="18"/>
      <c r="CO413" s="18"/>
      <c r="CP413" s="18"/>
      <c r="CR413" s="12"/>
      <c r="CT413" s="18"/>
      <c r="CU413" s="18"/>
      <c r="CV413" s="18"/>
      <c r="CW413" s="18"/>
      <c r="CX413" s="18"/>
      <c r="CY413" s="18"/>
      <c r="CZ413" s="18"/>
      <c r="DA413" s="18"/>
      <c r="DB413" s="18"/>
      <c r="DC413" s="18"/>
      <c r="DD413" s="18"/>
      <c r="DF413" s="18"/>
      <c r="DH413" s="18"/>
      <c r="DK413" s="12"/>
      <c r="DL413" s="12"/>
      <c r="DN413" s="12"/>
      <c r="DO413" s="12"/>
      <c r="DQ413" s="12"/>
      <c r="DS413" s="12"/>
      <c r="DU413" s="12"/>
      <c r="DV413" s="12"/>
      <c r="DX413" s="12"/>
      <c r="DY413" s="12"/>
      <c r="DZ413" s="12"/>
      <c r="EB413" s="12"/>
      <c r="ED413" s="810"/>
      <c r="EE413" s="810"/>
      <c r="EG413" s="12"/>
      <c r="EW413" s="18"/>
      <c r="FA413" s="18"/>
      <c r="FB413" s="18"/>
      <c r="FC413" s="18"/>
      <c r="FD413" s="18"/>
      <c r="FE413" s="18"/>
      <c r="FF413" s="18"/>
      <c r="FG413" s="18"/>
      <c r="FJ413" s="18"/>
      <c r="FK413" s="18"/>
      <c r="FL413" s="18"/>
      <c r="FM413" s="18"/>
      <c r="FO413" s="18"/>
      <c r="FQ413" s="18"/>
      <c r="FS413" s="18"/>
      <c r="FU413" s="18"/>
      <c r="FV413" s="18"/>
      <c r="FW413" s="18"/>
      <c r="FX413" s="18"/>
      <c r="FY413" s="18"/>
      <c r="FZ413" s="18"/>
      <c r="GB413" s="18"/>
      <c r="GE413" s="18"/>
    </row>
    <row r="414" spans="1:187" hidden="1" x14ac:dyDescent="0.3">
      <c r="A414" s="807"/>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2"/>
      <c r="AF414" s="12"/>
      <c r="AG414" s="12"/>
      <c r="AH414" s="12"/>
      <c r="AI414" s="12"/>
      <c r="AJ414" s="12"/>
      <c r="AK414" s="12"/>
      <c r="AL414" s="12"/>
      <c r="AM414" s="12"/>
      <c r="AN414" s="12"/>
      <c r="AO414" s="12"/>
      <c r="AP414" s="12"/>
      <c r="AQ414" s="12"/>
      <c r="AR414" s="13"/>
      <c r="AS414" s="13"/>
      <c r="AT414" s="12"/>
      <c r="AU414" s="13"/>
      <c r="AV414" s="13"/>
      <c r="AW414" s="12"/>
      <c r="AX414" s="13"/>
      <c r="AY414" s="13"/>
      <c r="AZ414" s="12"/>
      <c r="BA414" s="13"/>
      <c r="BB414" s="13"/>
      <c r="BC414" s="12"/>
      <c r="BD414" s="13"/>
      <c r="BE414" s="13"/>
      <c r="BF414" s="12"/>
      <c r="BG414" s="13"/>
      <c r="BH414" s="13"/>
      <c r="BI414" s="12"/>
      <c r="BJ414" s="13"/>
      <c r="BK414" s="13"/>
      <c r="BL414" s="12"/>
      <c r="BM414" s="13"/>
      <c r="BN414" s="13"/>
      <c r="BO414" s="13"/>
      <c r="BP414" s="13"/>
      <c r="BQ414" s="13"/>
      <c r="BR414" s="13"/>
      <c r="BS414" s="13"/>
      <c r="BT414" s="13"/>
      <c r="BU414" s="13"/>
      <c r="BV414" s="13"/>
      <c r="BW414" s="13"/>
      <c r="BX414" s="12"/>
      <c r="BY414" s="13"/>
      <c r="CA414" s="18"/>
      <c r="CB414" s="18"/>
      <c r="CD414" s="18"/>
      <c r="CE414" s="18"/>
      <c r="CG414" s="18"/>
      <c r="CI414" s="18"/>
      <c r="CK414" s="18"/>
      <c r="CL414" s="18"/>
      <c r="CN414" s="18"/>
      <c r="CO414" s="18"/>
      <c r="CP414" s="18"/>
      <c r="CR414" s="12"/>
      <c r="CT414" s="18"/>
      <c r="CU414" s="18"/>
      <c r="CV414" s="18"/>
      <c r="CW414" s="18"/>
      <c r="CX414" s="18"/>
      <c r="CY414" s="18"/>
      <c r="CZ414" s="18"/>
      <c r="DA414" s="18"/>
      <c r="DB414" s="18"/>
      <c r="DC414" s="18"/>
      <c r="DD414" s="18"/>
      <c r="DF414" s="18"/>
      <c r="DH414" s="18"/>
      <c r="DK414" s="12"/>
      <c r="DL414" s="12"/>
      <c r="DN414" s="12"/>
      <c r="DO414" s="12"/>
      <c r="DQ414" s="12"/>
      <c r="DS414" s="12"/>
      <c r="DU414" s="12"/>
      <c r="DV414" s="12"/>
      <c r="DX414" s="12"/>
      <c r="DY414" s="12"/>
      <c r="DZ414" s="12"/>
      <c r="EB414" s="12"/>
      <c r="ED414" s="810"/>
      <c r="EE414" s="810"/>
      <c r="EG414" s="12"/>
      <c r="EW414" s="18"/>
      <c r="FA414" s="18"/>
      <c r="FB414" s="18"/>
      <c r="FC414" s="18"/>
      <c r="FD414" s="18"/>
      <c r="FE414" s="18"/>
      <c r="FF414" s="18"/>
      <c r="FG414" s="18"/>
      <c r="FJ414" s="18"/>
      <c r="FK414" s="18"/>
      <c r="FL414" s="18"/>
      <c r="FM414" s="18"/>
      <c r="FN414" s="18"/>
      <c r="FO414" s="18"/>
      <c r="FQ414" s="18"/>
      <c r="FS414" s="18"/>
      <c r="FU414" s="18"/>
      <c r="FV414" s="18"/>
      <c r="FW414" s="18"/>
      <c r="FX414" s="18"/>
      <c r="FY414" s="18"/>
      <c r="FZ414" s="18"/>
      <c r="GB414" s="18"/>
      <c r="GD414" s="18"/>
      <c r="GE414" s="18"/>
    </row>
    <row r="415" spans="1:187" hidden="1" x14ac:dyDescent="0.3">
      <c r="A415" s="807"/>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2"/>
      <c r="AF415" s="12"/>
      <c r="AG415" s="12"/>
      <c r="AH415" s="12"/>
      <c r="AI415" s="12"/>
      <c r="AJ415" s="12"/>
      <c r="AK415" s="12"/>
      <c r="AL415" s="12"/>
      <c r="AM415" s="12"/>
      <c r="AN415" s="12"/>
      <c r="AO415" s="12"/>
      <c r="AP415" s="12"/>
      <c r="AQ415" s="12"/>
      <c r="AR415" s="13"/>
      <c r="AS415" s="13"/>
      <c r="AT415" s="12"/>
      <c r="AU415" s="13"/>
      <c r="AV415" s="13"/>
      <c r="AW415" s="12"/>
      <c r="AX415" s="13"/>
      <c r="AY415" s="13"/>
      <c r="AZ415" s="12"/>
      <c r="BA415" s="13"/>
      <c r="BB415" s="13"/>
      <c r="BC415" s="12"/>
      <c r="BD415" s="13"/>
      <c r="BE415" s="13"/>
      <c r="BF415" s="12"/>
      <c r="BG415" s="13"/>
      <c r="BH415" s="13"/>
      <c r="BI415" s="12"/>
      <c r="BJ415" s="13"/>
      <c r="BK415" s="13"/>
      <c r="BL415" s="12"/>
      <c r="BM415" s="13"/>
      <c r="BN415" s="13"/>
      <c r="BO415" s="13"/>
      <c r="BP415" s="13"/>
      <c r="BQ415" s="13"/>
      <c r="BR415" s="13"/>
      <c r="BS415" s="13"/>
      <c r="BT415" s="13"/>
      <c r="BU415" s="13"/>
      <c r="BV415" s="13"/>
      <c r="BW415" s="13"/>
      <c r="BX415" s="12"/>
      <c r="BY415" s="13"/>
      <c r="CA415" s="18"/>
      <c r="CB415" s="18"/>
      <c r="CD415" s="18"/>
      <c r="CE415" s="18"/>
      <c r="CG415" s="18"/>
      <c r="CI415" s="18"/>
      <c r="CK415" s="18"/>
      <c r="CL415" s="18"/>
      <c r="CN415" s="18"/>
      <c r="CO415" s="18"/>
      <c r="CP415" s="18"/>
      <c r="CR415" s="12"/>
      <c r="CT415" s="18"/>
      <c r="CU415" s="18"/>
      <c r="CV415" s="18"/>
      <c r="CW415" s="18"/>
      <c r="CX415" s="18"/>
      <c r="CY415" s="18"/>
      <c r="CZ415" s="18"/>
      <c r="DA415" s="18"/>
      <c r="DB415" s="18"/>
      <c r="DC415" s="18"/>
      <c r="DD415" s="18"/>
      <c r="DF415" s="18"/>
      <c r="DH415" s="18"/>
      <c r="DK415" s="12"/>
      <c r="DL415" s="12"/>
      <c r="DN415" s="12"/>
      <c r="DO415" s="12"/>
      <c r="DQ415" s="12"/>
      <c r="DS415" s="12"/>
      <c r="DU415" s="12"/>
      <c r="DV415" s="12"/>
      <c r="DX415" s="12"/>
      <c r="DY415" s="12"/>
      <c r="DZ415" s="12"/>
      <c r="EB415" s="12"/>
      <c r="ED415" s="810"/>
      <c r="EE415" s="810"/>
      <c r="EG415" s="12"/>
      <c r="EW415" s="18"/>
      <c r="FA415" s="18"/>
      <c r="FB415" s="18"/>
      <c r="FC415" s="18"/>
      <c r="FD415" s="18"/>
      <c r="FE415" s="18"/>
      <c r="FF415" s="18"/>
      <c r="FG415" s="18"/>
      <c r="FJ415" s="18"/>
      <c r="FK415" s="18"/>
      <c r="FL415" s="18"/>
      <c r="FM415" s="18"/>
      <c r="FO415" s="18"/>
      <c r="FQ415" s="18"/>
      <c r="FS415" s="18"/>
      <c r="FU415" s="18"/>
      <c r="FV415" s="18"/>
      <c r="FW415" s="18"/>
      <c r="FX415" s="18"/>
      <c r="FY415" s="18"/>
      <c r="FZ415" s="18"/>
      <c r="GB415" s="18"/>
      <c r="GD415" s="18"/>
      <c r="GE415" s="18"/>
    </row>
    <row r="416" spans="1:187" hidden="1" x14ac:dyDescent="0.3">
      <c r="A416" s="807"/>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2"/>
      <c r="AF416" s="12"/>
      <c r="AG416" s="12"/>
      <c r="AH416" s="12"/>
      <c r="AI416" s="12"/>
      <c r="AJ416" s="12"/>
      <c r="AK416" s="12"/>
      <c r="AL416" s="12"/>
      <c r="AM416" s="12"/>
      <c r="AN416" s="12"/>
      <c r="AO416" s="12"/>
      <c r="AP416" s="12"/>
      <c r="AQ416" s="12"/>
      <c r="AR416" s="13"/>
      <c r="AS416" s="13"/>
      <c r="AT416" s="12"/>
      <c r="AU416" s="13"/>
      <c r="AV416" s="13"/>
      <c r="AW416" s="12"/>
      <c r="AX416" s="13"/>
      <c r="AY416" s="13"/>
      <c r="AZ416" s="12"/>
      <c r="BA416" s="13"/>
      <c r="BB416" s="13"/>
      <c r="BC416" s="12"/>
      <c r="BD416" s="13"/>
      <c r="BE416" s="13"/>
      <c r="BF416" s="12"/>
      <c r="BG416" s="13"/>
      <c r="BH416" s="13"/>
      <c r="BI416" s="12"/>
      <c r="BJ416" s="13"/>
      <c r="BK416" s="13"/>
      <c r="BL416" s="12"/>
      <c r="BM416" s="13"/>
      <c r="BN416" s="13"/>
      <c r="BO416" s="13"/>
      <c r="BP416" s="13"/>
      <c r="BQ416" s="13"/>
      <c r="BR416" s="13"/>
      <c r="BS416" s="13"/>
      <c r="BT416" s="13"/>
      <c r="BU416" s="13"/>
      <c r="BV416" s="13"/>
      <c r="BW416" s="13"/>
      <c r="BX416" s="12"/>
      <c r="BY416" s="13"/>
      <c r="CA416" s="18"/>
      <c r="CB416" s="18"/>
      <c r="CD416" s="18"/>
      <c r="CE416" s="18"/>
      <c r="CG416" s="18"/>
      <c r="CI416" s="18"/>
      <c r="CK416" s="18"/>
      <c r="CL416" s="18"/>
      <c r="CN416" s="18"/>
      <c r="CO416" s="18"/>
      <c r="CP416" s="18"/>
      <c r="CR416" s="12"/>
      <c r="CT416" s="18"/>
      <c r="CU416" s="18"/>
      <c r="CV416" s="18"/>
      <c r="CW416" s="18"/>
      <c r="CX416" s="18"/>
      <c r="CY416" s="18"/>
      <c r="CZ416" s="18"/>
      <c r="DA416" s="18"/>
      <c r="DB416" s="18"/>
      <c r="DC416" s="18"/>
      <c r="DD416" s="18"/>
      <c r="DF416" s="18"/>
      <c r="DH416" s="18"/>
      <c r="DK416" s="12"/>
      <c r="DL416" s="12"/>
      <c r="DN416" s="12"/>
      <c r="DO416" s="12"/>
      <c r="DQ416" s="12"/>
      <c r="DS416" s="12"/>
      <c r="DU416" s="12"/>
      <c r="DV416" s="12"/>
      <c r="DX416" s="12"/>
      <c r="DY416" s="12"/>
      <c r="DZ416" s="12"/>
      <c r="EB416" s="12"/>
      <c r="ED416" s="810"/>
      <c r="EE416" s="810"/>
      <c r="EG416" s="12"/>
      <c r="EW416" s="18"/>
      <c r="FA416" s="18"/>
      <c r="FB416" s="18"/>
      <c r="FC416" s="18"/>
      <c r="FD416" s="18"/>
      <c r="FE416" s="18"/>
      <c r="FF416" s="18"/>
      <c r="FG416" s="18"/>
      <c r="FJ416" s="18"/>
      <c r="FK416" s="18"/>
      <c r="FL416" s="18"/>
      <c r="FM416" s="18"/>
      <c r="FO416" s="18"/>
      <c r="FQ416" s="18"/>
      <c r="FS416" s="18"/>
      <c r="FU416" s="18"/>
      <c r="FV416" s="18"/>
      <c r="FW416" s="18"/>
      <c r="FX416" s="18"/>
      <c r="FY416" s="18"/>
      <c r="FZ416" s="18"/>
      <c r="GB416" s="18"/>
      <c r="GE416" s="18"/>
    </row>
    <row r="417" spans="1:187" hidden="1" x14ac:dyDescent="0.3">
      <c r="A417" s="807"/>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2"/>
      <c r="AF417" s="12"/>
      <c r="AG417" s="12"/>
      <c r="AH417" s="12"/>
      <c r="AI417" s="12"/>
      <c r="AJ417" s="12"/>
      <c r="AK417" s="12"/>
      <c r="AL417" s="12"/>
      <c r="AM417" s="12"/>
      <c r="AN417" s="12"/>
      <c r="AO417" s="12"/>
      <c r="AP417" s="12"/>
      <c r="AQ417" s="12"/>
      <c r="AR417" s="13"/>
      <c r="AS417" s="13"/>
      <c r="AT417" s="12"/>
      <c r="AU417" s="13"/>
      <c r="AV417" s="13"/>
      <c r="AW417" s="12"/>
      <c r="AX417" s="13"/>
      <c r="AY417" s="13"/>
      <c r="AZ417" s="12"/>
      <c r="BA417" s="13"/>
      <c r="BB417" s="13"/>
      <c r="BC417" s="12"/>
      <c r="BD417" s="13"/>
      <c r="BE417" s="13"/>
      <c r="BF417" s="12"/>
      <c r="BG417" s="13"/>
      <c r="BH417" s="13"/>
      <c r="BI417" s="12"/>
      <c r="BJ417" s="13"/>
      <c r="BK417" s="13"/>
      <c r="BL417" s="12"/>
      <c r="BM417" s="13"/>
      <c r="BN417" s="13"/>
      <c r="BO417" s="13"/>
      <c r="BP417" s="13"/>
      <c r="BQ417" s="13"/>
      <c r="BR417" s="13"/>
      <c r="BS417" s="13"/>
      <c r="BT417" s="13"/>
      <c r="BU417" s="13"/>
      <c r="BV417" s="13"/>
      <c r="BW417" s="13"/>
      <c r="BX417" s="12"/>
      <c r="BY417" s="13"/>
      <c r="CA417" s="18"/>
      <c r="CB417" s="18"/>
      <c r="CD417" s="18"/>
      <c r="CE417" s="18"/>
      <c r="CG417" s="18"/>
      <c r="CI417" s="18"/>
      <c r="CK417" s="18"/>
      <c r="CL417" s="18"/>
      <c r="CN417" s="18"/>
      <c r="CO417" s="18"/>
      <c r="CP417" s="18"/>
      <c r="CR417" s="12"/>
      <c r="CT417" s="18"/>
      <c r="CU417" s="18"/>
      <c r="CV417" s="18"/>
      <c r="CW417" s="18"/>
      <c r="CX417" s="18"/>
      <c r="CY417" s="18"/>
      <c r="CZ417" s="18"/>
      <c r="DA417" s="18"/>
      <c r="DB417" s="18"/>
      <c r="DC417" s="18"/>
      <c r="DD417" s="18"/>
      <c r="DF417" s="18"/>
      <c r="DH417" s="18"/>
      <c r="DK417" s="12"/>
      <c r="DL417" s="12"/>
      <c r="DN417" s="12"/>
      <c r="DO417" s="12"/>
      <c r="DQ417" s="12"/>
      <c r="DS417" s="12"/>
      <c r="DU417" s="12"/>
      <c r="DV417" s="12"/>
      <c r="DX417" s="12"/>
      <c r="DY417" s="12"/>
      <c r="DZ417" s="12"/>
      <c r="EB417" s="12"/>
      <c r="ED417" s="810"/>
      <c r="EE417" s="810"/>
      <c r="EG417" s="12"/>
      <c r="EW417" s="18"/>
      <c r="EY417" s="18"/>
      <c r="FA417" s="18"/>
      <c r="FB417" s="18"/>
      <c r="FC417" s="18"/>
      <c r="FD417" s="18"/>
      <c r="FE417" s="18"/>
      <c r="FF417" s="18"/>
      <c r="FG417" s="18"/>
      <c r="FJ417" s="18"/>
      <c r="FK417" s="18"/>
      <c r="FL417" s="18"/>
      <c r="FM417" s="18"/>
      <c r="FO417" s="18"/>
      <c r="FQ417" s="18"/>
      <c r="FS417" s="18"/>
      <c r="FU417" s="18"/>
      <c r="FV417" s="18"/>
      <c r="FW417" s="18"/>
      <c r="FX417" s="18"/>
      <c r="FY417" s="18"/>
      <c r="FZ417" s="18"/>
      <c r="GB417" s="18"/>
      <c r="GE417" s="18"/>
    </row>
    <row r="418" spans="1:187" hidden="1" x14ac:dyDescent="0.3">
      <c r="A418" s="807"/>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2"/>
      <c r="AF418" s="12"/>
      <c r="AG418" s="12"/>
      <c r="AH418" s="12"/>
      <c r="AI418" s="12"/>
      <c r="AJ418" s="12"/>
      <c r="AK418" s="12"/>
      <c r="AL418" s="12"/>
      <c r="AM418" s="12"/>
      <c r="AN418" s="12"/>
      <c r="AO418" s="12"/>
      <c r="AP418" s="12"/>
      <c r="AQ418" s="12"/>
      <c r="AR418" s="13"/>
      <c r="AS418" s="13"/>
      <c r="AT418" s="12"/>
      <c r="AU418" s="13"/>
      <c r="AV418" s="13"/>
      <c r="AW418" s="12"/>
      <c r="AX418" s="13"/>
      <c r="AY418" s="13"/>
      <c r="AZ418" s="12"/>
      <c r="BA418" s="13"/>
      <c r="BB418" s="13"/>
      <c r="BC418" s="12"/>
      <c r="BD418" s="13"/>
      <c r="BE418" s="13"/>
      <c r="BF418" s="12"/>
      <c r="BG418" s="13"/>
      <c r="BH418" s="13"/>
      <c r="BI418" s="12"/>
      <c r="BJ418" s="13"/>
      <c r="BK418" s="13"/>
      <c r="BL418" s="12"/>
      <c r="BM418" s="13"/>
      <c r="BN418" s="13"/>
      <c r="BO418" s="13"/>
      <c r="BP418" s="13"/>
      <c r="BQ418" s="13"/>
      <c r="BR418" s="13"/>
      <c r="BS418" s="13"/>
      <c r="BT418" s="13"/>
      <c r="BU418" s="13"/>
      <c r="BV418" s="13"/>
      <c r="BW418" s="13"/>
      <c r="BX418" s="12"/>
      <c r="BY418" s="13"/>
      <c r="CA418" s="18"/>
      <c r="CB418" s="18"/>
      <c r="CD418" s="18"/>
      <c r="CE418" s="18"/>
      <c r="CG418" s="18"/>
      <c r="CI418" s="18"/>
      <c r="CK418" s="18"/>
      <c r="CL418" s="18"/>
      <c r="CN418" s="18"/>
      <c r="CO418" s="18"/>
      <c r="CP418" s="18"/>
      <c r="CR418" s="12"/>
      <c r="CT418" s="18"/>
      <c r="CU418" s="18"/>
      <c r="CV418" s="18"/>
      <c r="CW418" s="18"/>
      <c r="CX418" s="18"/>
      <c r="CY418" s="18"/>
      <c r="CZ418" s="18"/>
      <c r="DA418" s="18"/>
      <c r="DB418" s="18"/>
      <c r="DC418" s="18"/>
      <c r="DD418" s="18"/>
      <c r="DF418" s="18"/>
      <c r="DH418" s="18"/>
      <c r="DK418" s="12"/>
      <c r="DL418" s="12"/>
      <c r="DN418" s="12"/>
      <c r="DO418" s="12"/>
      <c r="DQ418" s="12"/>
      <c r="DS418" s="12"/>
      <c r="DU418" s="12"/>
      <c r="DV418" s="12"/>
      <c r="DX418" s="12"/>
      <c r="DY418" s="12"/>
      <c r="DZ418" s="12"/>
      <c r="EB418" s="12"/>
      <c r="ED418" s="810"/>
      <c r="EE418" s="810"/>
      <c r="EG418" s="12"/>
      <c r="EW418" s="18"/>
      <c r="FA418" s="18"/>
      <c r="FB418" s="18"/>
      <c r="FC418" s="18"/>
      <c r="FD418" s="18"/>
      <c r="FE418" s="18"/>
      <c r="FF418" s="18"/>
      <c r="FG418" s="18"/>
      <c r="FJ418" s="18"/>
      <c r="FK418" s="18"/>
      <c r="FL418" s="18"/>
      <c r="FM418" s="18"/>
      <c r="FO418" s="18"/>
      <c r="FQ418" s="18"/>
      <c r="FS418" s="18"/>
      <c r="FU418" s="18"/>
      <c r="FV418" s="18"/>
      <c r="FW418" s="18"/>
      <c r="FX418" s="18"/>
      <c r="FY418" s="18"/>
      <c r="FZ418" s="18"/>
      <c r="GB418" s="18"/>
      <c r="GE418" s="18"/>
    </row>
    <row r="419" spans="1:187" hidden="1" x14ac:dyDescent="0.3">
      <c r="A419" s="807"/>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2"/>
      <c r="AF419" s="12"/>
      <c r="AG419" s="12"/>
      <c r="AH419" s="12"/>
      <c r="AI419" s="12"/>
      <c r="AJ419" s="12"/>
      <c r="AK419" s="12"/>
      <c r="AL419" s="12"/>
      <c r="AM419" s="12"/>
      <c r="AN419" s="12"/>
      <c r="AO419" s="12"/>
      <c r="AP419" s="12"/>
      <c r="AQ419" s="12"/>
      <c r="AR419" s="13"/>
      <c r="AS419" s="13"/>
      <c r="AT419" s="12"/>
      <c r="AU419" s="13"/>
      <c r="AV419" s="13"/>
      <c r="AW419" s="12"/>
      <c r="AX419" s="13"/>
      <c r="AY419" s="13"/>
      <c r="AZ419" s="12"/>
      <c r="BA419" s="13"/>
      <c r="BB419" s="13"/>
      <c r="BC419" s="12"/>
      <c r="BD419" s="13"/>
      <c r="BE419" s="13"/>
      <c r="BF419" s="12"/>
      <c r="BG419" s="13"/>
      <c r="BH419" s="13"/>
      <c r="BI419" s="12"/>
      <c r="BJ419" s="13"/>
      <c r="BK419" s="13"/>
      <c r="BL419" s="12"/>
      <c r="BM419" s="13"/>
      <c r="BN419" s="13"/>
      <c r="BO419" s="13"/>
      <c r="BP419" s="13"/>
      <c r="BQ419" s="13"/>
      <c r="BR419" s="13"/>
      <c r="BS419" s="13"/>
      <c r="BT419" s="13"/>
      <c r="BU419" s="13"/>
      <c r="BV419" s="13"/>
      <c r="BW419" s="13"/>
      <c r="BX419" s="12"/>
      <c r="BY419" s="13"/>
      <c r="CA419" s="18"/>
      <c r="CB419" s="18"/>
      <c r="CD419" s="18"/>
      <c r="CE419" s="18"/>
      <c r="CG419" s="18"/>
      <c r="CI419" s="18"/>
      <c r="CK419" s="18"/>
      <c r="CL419" s="18"/>
      <c r="CN419" s="18"/>
      <c r="CO419" s="18"/>
      <c r="CP419" s="18"/>
      <c r="CR419" s="12"/>
      <c r="CT419" s="18"/>
      <c r="CU419" s="18"/>
      <c r="CV419" s="18"/>
      <c r="CW419" s="18"/>
      <c r="CX419" s="18"/>
      <c r="CY419" s="18"/>
      <c r="CZ419" s="18"/>
      <c r="DA419" s="18"/>
      <c r="DB419" s="18"/>
      <c r="DC419" s="18"/>
      <c r="DD419" s="18"/>
      <c r="DF419" s="18"/>
      <c r="DH419" s="18"/>
      <c r="DK419" s="12"/>
      <c r="DL419" s="12"/>
      <c r="DN419" s="12"/>
      <c r="DO419" s="12"/>
      <c r="DQ419" s="12"/>
      <c r="DS419" s="12"/>
      <c r="DU419" s="12"/>
      <c r="DV419" s="12"/>
      <c r="DX419" s="12"/>
      <c r="DY419" s="12"/>
      <c r="DZ419" s="12"/>
      <c r="EB419" s="12"/>
      <c r="ED419" s="810"/>
      <c r="EE419" s="810"/>
      <c r="EG419" s="12"/>
      <c r="EW419" s="18"/>
      <c r="FA419" s="18"/>
      <c r="FB419" s="18"/>
      <c r="FC419" s="18"/>
      <c r="FD419" s="18"/>
      <c r="FE419" s="18"/>
      <c r="FF419" s="18"/>
      <c r="FG419" s="18"/>
      <c r="FJ419" s="18"/>
      <c r="FK419" s="18"/>
      <c r="FL419" s="18"/>
      <c r="FM419" s="18"/>
      <c r="FO419" s="18"/>
      <c r="FQ419" s="18"/>
      <c r="FS419" s="18"/>
      <c r="FU419" s="18"/>
      <c r="FV419" s="18"/>
      <c r="FW419" s="18"/>
      <c r="FX419" s="18"/>
      <c r="FY419" s="18"/>
      <c r="FZ419" s="18"/>
      <c r="GB419" s="18"/>
      <c r="GE419" s="18"/>
    </row>
    <row r="420" spans="1:187" hidden="1" x14ac:dyDescent="0.3">
      <c r="A420" s="807"/>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2"/>
      <c r="AF420" s="12"/>
      <c r="AG420" s="12"/>
      <c r="AH420" s="12"/>
      <c r="AI420" s="12"/>
      <c r="AJ420" s="12"/>
      <c r="AK420" s="12"/>
      <c r="AL420" s="12"/>
      <c r="AM420" s="12"/>
      <c r="AN420" s="12"/>
      <c r="AO420" s="12"/>
      <c r="AP420" s="12"/>
      <c r="AQ420" s="12"/>
      <c r="AR420" s="13"/>
      <c r="AS420" s="13"/>
      <c r="AT420" s="12"/>
      <c r="AU420" s="13"/>
      <c r="AV420" s="13"/>
      <c r="AW420" s="12"/>
      <c r="AX420" s="13"/>
      <c r="AY420" s="13"/>
      <c r="AZ420" s="12"/>
      <c r="BA420" s="13"/>
      <c r="BB420" s="13"/>
      <c r="BC420" s="12"/>
      <c r="BD420" s="13"/>
      <c r="BE420" s="13"/>
      <c r="BF420" s="12"/>
      <c r="BG420" s="13"/>
      <c r="BH420" s="13"/>
      <c r="BI420" s="12"/>
      <c r="BJ420" s="13"/>
      <c r="BK420" s="13"/>
      <c r="BL420" s="12"/>
      <c r="BM420" s="13"/>
      <c r="BN420" s="13"/>
      <c r="BO420" s="13"/>
      <c r="BP420" s="13"/>
      <c r="BQ420" s="13"/>
      <c r="BR420" s="13"/>
      <c r="BS420" s="13"/>
      <c r="BT420" s="13"/>
      <c r="BU420" s="13"/>
      <c r="BV420" s="13"/>
      <c r="BW420" s="13"/>
      <c r="BX420" s="12"/>
      <c r="BY420" s="13"/>
      <c r="CA420" s="18"/>
      <c r="CB420" s="18"/>
      <c r="CD420" s="18"/>
      <c r="CE420" s="18"/>
      <c r="CG420" s="18"/>
      <c r="CI420" s="18"/>
      <c r="CK420" s="18"/>
      <c r="CL420" s="18"/>
      <c r="CN420" s="18"/>
      <c r="CO420" s="18"/>
      <c r="CP420" s="18"/>
      <c r="CR420" s="12"/>
      <c r="CT420" s="18"/>
      <c r="CU420" s="18"/>
      <c r="CV420" s="18"/>
      <c r="CW420" s="18"/>
      <c r="CX420" s="18"/>
      <c r="CY420" s="18"/>
      <c r="CZ420" s="18"/>
      <c r="DA420" s="18"/>
      <c r="DB420" s="18"/>
      <c r="DC420" s="18"/>
      <c r="DD420" s="18"/>
      <c r="DF420" s="18"/>
      <c r="DH420" s="18"/>
      <c r="DK420" s="12"/>
      <c r="DL420" s="12"/>
      <c r="DN420" s="12"/>
      <c r="DO420" s="12"/>
      <c r="DQ420" s="12"/>
      <c r="DS420" s="12"/>
      <c r="DU420" s="12"/>
      <c r="DV420" s="12"/>
      <c r="DX420" s="12"/>
      <c r="DY420" s="12"/>
      <c r="DZ420" s="12"/>
      <c r="EB420" s="12"/>
      <c r="ED420" s="810"/>
      <c r="EE420" s="810"/>
      <c r="EG420" s="12"/>
      <c r="EW420" s="18"/>
      <c r="FA420" s="18"/>
      <c r="FB420" s="18"/>
      <c r="FC420" s="18"/>
      <c r="FD420" s="18"/>
      <c r="FE420" s="18"/>
      <c r="FF420" s="18"/>
      <c r="FG420" s="18"/>
      <c r="FJ420" s="18"/>
      <c r="FK420" s="18"/>
      <c r="FL420" s="18"/>
      <c r="FM420" s="18"/>
      <c r="FO420" s="18"/>
      <c r="FQ420" s="18"/>
      <c r="FS420" s="18"/>
      <c r="FU420" s="18"/>
      <c r="FV420" s="18"/>
      <c r="FW420" s="18"/>
      <c r="FX420" s="18"/>
      <c r="FY420" s="18"/>
      <c r="FZ420" s="18"/>
      <c r="GB420" s="18"/>
      <c r="GE420" s="18"/>
    </row>
    <row r="421" spans="1:187" hidden="1" x14ac:dyDescent="0.3">
      <c r="A421" s="807"/>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2"/>
      <c r="AF421" s="12"/>
      <c r="AG421" s="12"/>
      <c r="AH421" s="12"/>
      <c r="AI421" s="12"/>
      <c r="AJ421" s="12"/>
      <c r="AK421" s="12"/>
      <c r="AL421" s="12"/>
      <c r="AM421" s="12"/>
      <c r="AN421" s="12"/>
      <c r="AO421" s="12"/>
      <c r="AP421" s="12"/>
      <c r="AQ421" s="12"/>
      <c r="AR421" s="13"/>
      <c r="AS421" s="13"/>
      <c r="AT421" s="12"/>
      <c r="AU421" s="13"/>
      <c r="AV421" s="13"/>
      <c r="AW421" s="12"/>
      <c r="AX421" s="13"/>
      <c r="AY421" s="13"/>
      <c r="AZ421" s="12"/>
      <c r="BA421" s="13"/>
      <c r="BB421" s="13"/>
      <c r="BC421" s="12"/>
      <c r="BD421" s="13"/>
      <c r="BE421" s="13"/>
      <c r="BF421" s="12"/>
      <c r="BG421" s="13"/>
      <c r="BH421" s="13"/>
      <c r="BI421" s="12"/>
      <c r="BJ421" s="13"/>
      <c r="BK421" s="13"/>
      <c r="BL421" s="12"/>
      <c r="BM421" s="13"/>
      <c r="BN421" s="13"/>
      <c r="BO421" s="13"/>
      <c r="BP421" s="13"/>
      <c r="BQ421" s="13"/>
      <c r="BR421" s="13"/>
      <c r="BS421" s="13"/>
      <c r="BT421" s="13"/>
      <c r="BU421" s="13"/>
      <c r="BV421" s="13"/>
      <c r="BW421" s="13"/>
      <c r="BX421" s="12"/>
      <c r="BY421" s="13"/>
      <c r="CA421" s="18"/>
      <c r="CB421" s="18"/>
      <c r="CD421" s="18"/>
      <c r="CE421" s="18"/>
      <c r="CG421" s="18"/>
      <c r="CI421" s="18"/>
      <c r="CK421" s="18"/>
      <c r="CL421" s="18"/>
      <c r="CN421" s="18"/>
      <c r="CO421" s="18"/>
      <c r="CP421" s="18"/>
      <c r="CR421" s="12"/>
      <c r="CT421" s="18"/>
      <c r="CU421" s="18"/>
      <c r="CV421" s="18"/>
      <c r="CW421" s="18"/>
      <c r="CX421" s="18"/>
      <c r="CY421" s="18"/>
      <c r="CZ421" s="18"/>
      <c r="DA421" s="18"/>
      <c r="DB421" s="18"/>
      <c r="DC421" s="18"/>
      <c r="DD421" s="18"/>
      <c r="DF421" s="18"/>
      <c r="DH421" s="18"/>
      <c r="DK421" s="12"/>
      <c r="DL421" s="12"/>
      <c r="DN421" s="12"/>
      <c r="DO421" s="12"/>
      <c r="DQ421" s="12"/>
      <c r="DS421" s="12"/>
      <c r="DU421" s="12"/>
      <c r="DV421" s="12"/>
      <c r="DX421" s="12"/>
      <c r="DY421" s="12"/>
      <c r="DZ421" s="12"/>
      <c r="EB421" s="12"/>
      <c r="ED421" s="810"/>
      <c r="EE421" s="810"/>
      <c r="EG421" s="12"/>
      <c r="FA421" s="18"/>
      <c r="FB421" s="18"/>
      <c r="FC421" s="18"/>
      <c r="FD421" s="18"/>
      <c r="FE421" s="18"/>
      <c r="FF421" s="18"/>
      <c r="FG421" s="18"/>
      <c r="FJ421" s="18"/>
      <c r="FK421" s="18"/>
      <c r="FL421" s="18"/>
      <c r="FM421" s="18"/>
      <c r="FO421" s="18"/>
      <c r="FQ421" s="18"/>
      <c r="FS421" s="18"/>
      <c r="FU421" s="18"/>
      <c r="FV421" s="18"/>
      <c r="FW421" s="18"/>
      <c r="FX421" s="18"/>
      <c r="FY421" s="18"/>
      <c r="FZ421" s="18"/>
      <c r="GB421" s="18"/>
      <c r="GD421" s="18"/>
      <c r="GE421" s="18"/>
    </row>
    <row r="422" spans="1:187" hidden="1" x14ac:dyDescent="0.3">
      <c r="A422" s="807"/>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2"/>
      <c r="AF422" s="12"/>
      <c r="AG422" s="12"/>
      <c r="AH422" s="12"/>
      <c r="AI422" s="12"/>
      <c r="AJ422" s="12"/>
      <c r="AK422" s="12"/>
      <c r="AL422" s="12"/>
      <c r="AM422" s="12"/>
      <c r="AN422" s="12"/>
      <c r="AO422" s="12"/>
      <c r="AP422" s="12"/>
      <c r="AQ422" s="12"/>
      <c r="AR422" s="13"/>
      <c r="AS422" s="13"/>
      <c r="AT422" s="12"/>
      <c r="AU422" s="13"/>
      <c r="AV422" s="13"/>
      <c r="AW422" s="12"/>
      <c r="AX422" s="13"/>
      <c r="AY422" s="13"/>
      <c r="AZ422" s="12"/>
      <c r="BA422" s="13"/>
      <c r="BB422" s="13"/>
      <c r="BC422" s="12"/>
      <c r="BD422" s="13"/>
      <c r="BE422" s="13"/>
      <c r="BF422" s="12"/>
      <c r="BG422" s="13"/>
      <c r="BH422" s="13"/>
      <c r="BI422" s="12"/>
      <c r="BJ422" s="13"/>
      <c r="BK422" s="13"/>
      <c r="BL422" s="12"/>
      <c r="BM422" s="13"/>
      <c r="BN422" s="13"/>
      <c r="BO422" s="13"/>
      <c r="BP422" s="13"/>
      <c r="BQ422" s="13"/>
      <c r="BR422" s="13"/>
      <c r="BS422" s="13"/>
      <c r="BT422" s="13"/>
      <c r="BU422" s="13"/>
      <c r="BV422" s="13"/>
      <c r="BW422" s="13"/>
      <c r="BX422" s="12"/>
      <c r="BY422" s="13"/>
      <c r="CA422" s="18"/>
      <c r="CB422" s="18"/>
      <c r="CD422" s="18"/>
      <c r="CE422" s="18"/>
      <c r="CG422" s="18"/>
      <c r="CI422" s="18"/>
      <c r="CK422" s="18"/>
      <c r="CL422" s="18"/>
      <c r="CN422" s="18"/>
      <c r="CO422" s="18"/>
      <c r="CP422" s="18"/>
      <c r="CR422" s="12"/>
      <c r="CT422" s="18"/>
      <c r="CU422" s="18"/>
      <c r="CV422" s="18"/>
      <c r="CW422" s="18"/>
      <c r="CX422" s="18"/>
      <c r="CY422" s="18"/>
      <c r="CZ422" s="18"/>
      <c r="DA422" s="18"/>
      <c r="DB422" s="18"/>
      <c r="DC422" s="18"/>
      <c r="DD422" s="18"/>
      <c r="DF422" s="18"/>
      <c r="DH422" s="18"/>
      <c r="DK422" s="12"/>
      <c r="DL422" s="12"/>
      <c r="DN422" s="12"/>
      <c r="DO422" s="12"/>
      <c r="DQ422" s="12"/>
      <c r="DS422" s="12"/>
      <c r="DU422" s="12"/>
      <c r="DV422" s="12"/>
      <c r="DX422" s="12"/>
      <c r="DY422" s="12"/>
      <c r="DZ422" s="12"/>
      <c r="EB422" s="12"/>
      <c r="ED422" s="810"/>
      <c r="EE422" s="810"/>
      <c r="EG422" s="12"/>
      <c r="EW422" s="18"/>
      <c r="FA422" s="18"/>
      <c r="FB422" s="18"/>
      <c r="FC422" s="18"/>
      <c r="FD422" s="18"/>
      <c r="FE422" s="18"/>
      <c r="FF422" s="18"/>
      <c r="FG422" s="18"/>
      <c r="FJ422" s="18"/>
      <c r="FK422" s="18"/>
      <c r="FL422" s="18"/>
      <c r="FM422" s="18"/>
      <c r="FO422" s="18"/>
      <c r="FQ422" s="18"/>
      <c r="FS422" s="18"/>
      <c r="FU422" s="18"/>
      <c r="FV422" s="18"/>
      <c r="FW422" s="18"/>
      <c r="FX422" s="18"/>
      <c r="FY422" s="18"/>
      <c r="FZ422" s="18"/>
      <c r="GB422" s="18"/>
      <c r="GD422" s="18"/>
      <c r="GE422" s="18"/>
    </row>
    <row r="423" spans="1:187" hidden="1" x14ac:dyDescent="0.3">
      <c r="A423" s="807"/>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2"/>
      <c r="AF423" s="12"/>
      <c r="AG423" s="12"/>
      <c r="AH423" s="12"/>
      <c r="AI423" s="12"/>
      <c r="AJ423" s="12"/>
      <c r="AK423" s="12"/>
      <c r="AL423" s="12"/>
      <c r="AM423" s="12"/>
      <c r="AN423" s="12"/>
      <c r="AO423" s="12"/>
      <c r="AP423" s="12"/>
      <c r="AQ423" s="12"/>
      <c r="AR423" s="13"/>
      <c r="AS423" s="13"/>
      <c r="AT423" s="12"/>
      <c r="AU423" s="13"/>
      <c r="AV423" s="13"/>
      <c r="AW423" s="12"/>
      <c r="AX423" s="13"/>
      <c r="AY423" s="13"/>
      <c r="AZ423" s="12"/>
      <c r="BA423" s="13"/>
      <c r="BB423" s="13"/>
      <c r="BC423" s="12"/>
      <c r="BD423" s="13"/>
      <c r="BE423" s="13"/>
      <c r="BF423" s="12"/>
      <c r="BG423" s="13"/>
      <c r="BH423" s="13"/>
      <c r="BI423" s="12"/>
      <c r="BJ423" s="13"/>
      <c r="BK423" s="13"/>
      <c r="BL423" s="12"/>
      <c r="BM423" s="13"/>
      <c r="BN423" s="13"/>
      <c r="BO423" s="13"/>
      <c r="BP423" s="13"/>
      <c r="BQ423" s="13"/>
      <c r="BR423" s="13"/>
      <c r="BS423" s="13"/>
      <c r="BT423" s="13"/>
      <c r="BU423" s="13"/>
      <c r="BV423" s="13"/>
      <c r="BW423" s="13"/>
      <c r="BX423" s="12"/>
      <c r="BY423" s="13"/>
      <c r="CA423" s="18"/>
      <c r="CB423" s="18"/>
      <c r="CD423" s="18"/>
      <c r="CE423" s="18"/>
      <c r="CG423" s="18"/>
      <c r="CI423" s="18"/>
      <c r="CK423" s="18"/>
      <c r="CL423" s="18"/>
      <c r="CN423" s="18"/>
      <c r="CO423" s="18"/>
      <c r="CP423" s="18"/>
      <c r="CR423" s="12"/>
      <c r="CT423" s="18"/>
      <c r="CU423" s="18"/>
      <c r="CV423" s="18"/>
      <c r="CW423" s="18"/>
      <c r="CX423" s="18"/>
      <c r="CY423" s="18"/>
      <c r="CZ423" s="18"/>
      <c r="DA423" s="18"/>
      <c r="DB423" s="18"/>
      <c r="DC423" s="18"/>
      <c r="DD423" s="18"/>
      <c r="DF423" s="18"/>
      <c r="DH423" s="18"/>
      <c r="DK423" s="12"/>
      <c r="DL423" s="12"/>
      <c r="DN423" s="12"/>
      <c r="DO423" s="12"/>
      <c r="DQ423" s="12"/>
      <c r="DS423" s="12"/>
      <c r="DU423" s="12"/>
      <c r="DV423" s="12"/>
      <c r="DX423" s="12"/>
      <c r="DY423" s="12"/>
      <c r="DZ423" s="12"/>
      <c r="EB423" s="12"/>
      <c r="ED423" s="810"/>
      <c r="EE423" s="810"/>
      <c r="EG423" s="12"/>
      <c r="FA423" s="18"/>
      <c r="FB423" s="18"/>
      <c r="FC423" s="18"/>
      <c r="FE423" s="18"/>
      <c r="FF423" s="18"/>
      <c r="FG423" s="18"/>
      <c r="FJ423" s="18"/>
      <c r="FK423" s="18"/>
      <c r="FL423" s="18"/>
      <c r="FM423" s="18"/>
      <c r="FO423" s="18"/>
      <c r="FQ423" s="18"/>
      <c r="FS423" s="18"/>
      <c r="FU423" s="18"/>
      <c r="FV423" s="18"/>
      <c r="FW423" s="18"/>
      <c r="FX423" s="18"/>
      <c r="FY423" s="18"/>
      <c r="FZ423" s="18"/>
      <c r="GB423" s="18"/>
      <c r="GE423" s="18"/>
    </row>
    <row r="424" spans="1:187" hidden="1" x14ac:dyDescent="0.3">
      <c r="A424" s="807"/>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2"/>
      <c r="AF424" s="12"/>
      <c r="AG424" s="12"/>
      <c r="AH424" s="12"/>
      <c r="AI424" s="12"/>
      <c r="AJ424" s="12"/>
      <c r="AK424" s="12"/>
      <c r="AL424" s="12"/>
      <c r="AM424" s="12"/>
      <c r="AN424" s="12"/>
      <c r="AO424" s="12"/>
      <c r="AP424" s="12"/>
      <c r="AQ424" s="12"/>
      <c r="AR424" s="13"/>
      <c r="AS424" s="13"/>
      <c r="AT424" s="12"/>
      <c r="AU424" s="13"/>
      <c r="AV424" s="13"/>
      <c r="AW424" s="12"/>
      <c r="AX424" s="13"/>
      <c r="AY424" s="13"/>
      <c r="AZ424" s="12"/>
      <c r="BA424" s="13"/>
      <c r="BB424" s="13"/>
      <c r="BC424" s="12"/>
      <c r="BD424" s="13"/>
      <c r="BE424" s="13"/>
      <c r="BF424" s="12"/>
      <c r="BG424" s="13"/>
      <c r="BH424" s="13"/>
      <c r="BI424" s="12"/>
      <c r="BJ424" s="13"/>
      <c r="BK424" s="13"/>
      <c r="BL424" s="12"/>
      <c r="BM424" s="13"/>
      <c r="BN424" s="13"/>
      <c r="BO424" s="13"/>
      <c r="BP424" s="13"/>
      <c r="BQ424" s="13"/>
      <c r="BR424" s="13"/>
      <c r="BS424" s="13"/>
      <c r="BT424" s="13"/>
      <c r="BU424" s="13"/>
      <c r="BV424" s="13"/>
      <c r="BW424" s="13"/>
      <c r="BX424" s="12"/>
      <c r="BY424" s="13"/>
      <c r="CA424" s="55"/>
      <c r="CB424" s="55"/>
      <c r="CD424" s="18"/>
      <c r="CE424" s="18"/>
      <c r="CG424" s="18"/>
      <c r="CI424" s="18"/>
      <c r="CK424" s="18"/>
      <c r="CL424" s="18"/>
      <c r="CN424" s="18"/>
      <c r="CO424" s="18"/>
      <c r="CP424" s="18"/>
      <c r="CR424" s="12"/>
      <c r="CT424" s="18"/>
      <c r="CU424" s="18"/>
      <c r="CV424" s="18"/>
      <c r="CW424" s="18"/>
      <c r="CX424" s="18"/>
      <c r="CY424" s="18"/>
      <c r="CZ424" s="18"/>
      <c r="DA424" s="18"/>
      <c r="DB424" s="18"/>
      <c r="DC424" s="18"/>
      <c r="DD424" s="18"/>
      <c r="DF424" s="18"/>
      <c r="DH424" s="18"/>
      <c r="DK424" s="12"/>
      <c r="DL424" s="12"/>
      <c r="DN424" s="12"/>
      <c r="DO424" s="12"/>
      <c r="DQ424" s="12"/>
      <c r="DS424" s="12"/>
      <c r="DU424" s="12"/>
      <c r="DV424" s="12"/>
      <c r="DX424" s="12"/>
      <c r="DY424" s="12"/>
      <c r="DZ424" s="12"/>
      <c r="EB424" s="12"/>
      <c r="ED424" s="810"/>
      <c r="EE424" s="810"/>
      <c r="EG424" s="12"/>
      <c r="EW424" s="18"/>
      <c r="EX424" s="18"/>
      <c r="EY424" s="18"/>
      <c r="EZ424" s="18"/>
      <c r="FA424" s="18"/>
      <c r="FB424" s="18"/>
      <c r="FC424" s="18"/>
      <c r="FD424" s="18"/>
      <c r="FE424" s="18"/>
      <c r="FF424" s="18"/>
      <c r="FG424" s="18"/>
      <c r="FJ424" s="18"/>
      <c r="FK424" s="18"/>
      <c r="FL424" s="18"/>
      <c r="FM424" s="18"/>
      <c r="FN424" s="18"/>
      <c r="FO424" s="18"/>
      <c r="FQ424" s="18"/>
      <c r="FS424" s="18"/>
      <c r="FU424" s="18"/>
      <c r="FV424" s="18"/>
      <c r="FW424" s="18"/>
      <c r="FX424" s="18"/>
      <c r="FY424" s="18"/>
      <c r="FZ424" s="18"/>
      <c r="GB424" s="18"/>
      <c r="GD424" s="18"/>
      <c r="GE424" s="18"/>
    </row>
    <row r="425" spans="1:187" hidden="1" x14ac:dyDescent="0.3">
      <c r="A425" s="807"/>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2"/>
      <c r="AF425" s="12"/>
      <c r="AG425" s="12"/>
      <c r="AH425" s="12"/>
      <c r="AI425" s="12"/>
      <c r="AJ425" s="12"/>
      <c r="AK425" s="12"/>
      <c r="AL425" s="12"/>
      <c r="AM425" s="12"/>
      <c r="AN425" s="12"/>
      <c r="AO425" s="12"/>
      <c r="AP425" s="12"/>
      <c r="AQ425" s="12"/>
      <c r="AR425" s="13"/>
      <c r="AS425" s="13"/>
      <c r="AT425" s="12"/>
      <c r="AU425" s="13"/>
      <c r="AV425" s="13"/>
      <c r="AW425" s="12"/>
      <c r="AX425" s="13"/>
      <c r="AY425" s="13"/>
      <c r="AZ425" s="12"/>
      <c r="BA425" s="13"/>
      <c r="BB425" s="13"/>
      <c r="BC425" s="12"/>
      <c r="BD425" s="13"/>
      <c r="BE425" s="13"/>
      <c r="BF425" s="12"/>
      <c r="BG425" s="13"/>
      <c r="BH425" s="13"/>
      <c r="BI425" s="12"/>
      <c r="BJ425" s="13"/>
      <c r="BK425" s="13"/>
      <c r="BL425" s="12"/>
      <c r="BM425" s="13"/>
      <c r="BN425" s="13"/>
      <c r="BO425" s="13"/>
      <c r="BP425" s="13"/>
      <c r="BQ425" s="13"/>
      <c r="BR425" s="13"/>
      <c r="BS425" s="13"/>
      <c r="BT425" s="13"/>
      <c r="BU425" s="13"/>
      <c r="BV425" s="13"/>
      <c r="BW425" s="13"/>
      <c r="BX425" s="12"/>
      <c r="BY425" s="13"/>
      <c r="CA425" s="18"/>
      <c r="CB425" s="18"/>
      <c r="CD425" s="18"/>
      <c r="CE425" s="18"/>
      <c r="CG425" s="18"/>
      <c r="CI425" s="18"/>
      <c r="CK425" s="18"/>
      <c r="CL425" s="18"/>
      <c r="CN425" s="18"/>
      <c r="CO425" s="18"/>
      <c r="CP425" s="18"/>
      <c r="CR425" s="12"/>
      <c r="CT425" s="18"/>
      <c r="CU425" s="18"/>
      <c r="CV425" s="18"/>
      <c r="CW425" s="18"/>
      <c r="CX425" s="18"/>
      <c r="CY425" s="18"/>
      <c r="CZ425" s="18"/>
      <c r="DA425" s="18"/>
      <c r="DB425" s="18"/>
      <c r="DC425" s="18"/>
      <c r="DD425" s="18"/>
      <c r="DF425" s="18"/>
      <c r="DH425" s="18"/>
      <c r="DK425" s="12"/>
      <c r="DL425" s="12"/>
      <c r="DN425" s="12"/>
      <c r="DO425" s="12"/>
      <c r="DQ425" s="12"/>
      <c r="DS425" s="12"/>
      <c r="DU425" s="12"/>
      <c r="DV425" s="12"/>
      <c r="DX425" s="12"/>
      <c r="DY425" s="12"/>
      <c r="DZ425" s="12"/>
      <c r="EB425" s="12"/>
      <c r="ED425" s="810"/>
      <c r="EE425" s="810"/>
      <c r="EG425" s="12"/>
      <c r="EW425" s="18"/>
      <c r="FA425" s="18"/>
      <c r="FB425" s="18"/>
      <c r="FC425" s="18"/>
      <c r="FD425" s="18"/>
      <c r="FE425" s="18"/>
      <c r="FF425" s="18"/>
      <c r="FG425" s="18"/>
      <c r="FJ425" s="18"/>
      <c r="FK425" s="18"/>
      <c r="FL425" s="18"/>
      <c r="FM425" s="18"/>
      <c r="FO425" s="18"/>
      <c r="FQ425" s="18"/>
      <c r="FS425" s="18"/>
      <c r="FU425" s="18"/>
      <c r="FV425" s="18"/>
      <c r="FW425" s="18"/>
      <c r="FX425" s="18"/>
      <c r="FY425" s="18"/>
      <c r="FZ425" s="18"/>
      <c r="GB425" s="18"/>
      <c r="GE425" s="18"/>
    </row>
    <row r="426" spans="1:187" hidden="1" x14ac:dyDescent="0.3">
      <c r="A426" s="807"/>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2"/>
      <c r="AF426" s="12"/>
      <c r="AG426" s="12"/>
      <c r="AH426" s="12"/>
      <c r="AI426" s="12"/>
      <c r="AJ426" s="12"/>
      <c r="AK426" s="12"/>
      <c r="AL426" s="12"/>
      <c r="AM426" s="12"/>
      <c r="AN426" s="12"/>
      <c r="AO426" s="12"/>
      <c r="AP426" s="12"/>
      <c r="AQ426" s="12"/>
      <c r="AR426" s="13"/>
      <c r="AS426" s="13"/>
      <c r="AT426" s="12"/>
      <c r="AU426" s="13"/>
      <c r="AV426" s="13"/>
      <c r="AW426" s="12"/>
      <c r="AX426" s="13"/>
      <c r="AY426" s="13"/>
      <c r="AZ426" s="12"/>
      <c r="BA426" s="13"/>
      <c r="BB426" s="13"/>
      <c r="BC426" s="12"/>
      <c r="BD426" s="13"/>
      <c r="BE426" s="13"/>
      <c r="BF426" s="12"/>
      <c r="BG426" s="13"/>
      <c r="BH426" s="13"/>
      <c r="BI426" s="12"/>
      <c r="BJ426" s="13"/>
      <c r="BK426" s="13"/>
      <c r="BL426" s="12"/>
      <c r="BM426" s="13"/>
      <c r="BN426" s="13"/>
      <c r="BO426" s="13"/>
      <c r="BP426" s="13"/>
      <c r="BQ426" s="13"/>
      <c r="BR426" s="13"/>
      <c r="BS426" s="13"/>
      <c r="BT426" s="13"/>
      <c r="BU426" s="13"/>
      <c r="BV426" s="13"/>
      <c r="BW426" s="13"/>
      <c r="BX426" s="12"/>
      <c r="BY426" s="13"/>
      <c r="CA426" s="18"/>
      <c r="CB426" s="18"/>
      <c r="CD426" s="18"/>
      <c r="CE426" s="18"/>
      <c r="CG426" s="18"/>
      <c r="CI426" s="18"/>
      <c r="CK426" s="18"/>
      <c r="CL426" s="18"/>
      <c r="CN426" s="18"/>
      <c r="CO426" s="18"/>
      <c r="CP426" s="18"/>
      <c r="CR426" s="12"/>
      <c r="CT426" s="18"/>
      <c r="CU426" s="18"/>
      <c r="CV426" s="18"/>
      <c r="CW426" s="18"/>
      <c r="CX426" s="18"/>
      <c r="CY426" s="18"/>
      <c r="CZ426" s="18"/>
      <c r="DA426" s="18"/>
      <c r="DB426" s="18"/>
      <c r="DC426" s="18"/>
      <c r="DD426" s="18"/>
      <c r="DF426" s="18"/>
      <c r="DH426" s="18"/>
      <c r="DK426" s="12"/>
      <c r="DL426" s="12"/>
      <c r="DN426" s="12"/>
      <c r="DO426" s="12"/>
      <c r="DQ426" s="12"/>
      <c r="DS426" s="12"/>
      <c r="DU426" s="12"/>
      <c r="DV426" s="12"/>
      <c r="DX426" s="12"/>
      <c r="DY426" s="12"/>
      <c r="DZ426" s="12"/>
      <c r="EB426" s="12"/>
      <c r="ED426" s="810"/>
      <c r="EE426" s="810"/>
      <c r="EG426" s="12"/>
      <c r="ER426" s="18"/>
      <c r="EW426" s="18"/>
      <c r="EX426" s="18"/>
      <c r="EY426" s="18"/>
      <c r="EZ426" s="18"/>
      <c r="FA426" s="18"/>
      <c r="FB426" s="18"/>
      <c r="FC426" s="18"/>
      <c r="FD426" s="18"/>
      <c r="FE426" s="18"/>
      <c r="FF426" s="18"/>
      <c r="FG426" s="18"/>
      <c r="FH426" s="18"/>
      <c r="FI426" s="18"/>
      <c r="FJ426" s="18"/>
      <c r="FK426" s="18"/>
      <c r="FL426" s="18"/>
      <c r="FM426" s="18"/>
      <c r="FN426" s="18"/>
      <c r="FO426" s="18"/>
      <c r="FQ426" s="18"/>
      <c r="FS426" s="18"/>
      <c r="FT426" s="18"/>
      <c r="FU426" s="18"/>
      <c r="FV426" s="18"/>
      <c r="FW426" s="18"/>
      <c r="FX426" s="18"/>
      <c r="FY426" s="18"/>
      <c r="FZ426" s="18"/>
      <c r="GA426" s="18"/>
      <c r="GB426" s="18"/>
      <c r="GE426" s="18"/>
    </row>
    <row r="427" spans="1:187" hidden="1" x14ac:dyDescent="0.3">
      <c r="A427" s="807"/>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2"/>
      <c r="AF427" s="12"/>
      <c r="AG427" s="12"/>
      <c r="AH427" s="12"/>
      <c r="AI427" s="12"/>
      <c r="AJ427" s="12"/>
      <c r="AK427" s="12"/>
      <c r="AL427" s="12"/>
      <c r="AM427" s="12"/>
      <c r="AN427" s="12"/>
      <c r="AO427" s="12"/>
      <c r="AP427" s="12"/>
      <c r="AQ427" s="12"/>
      <c r="AR427" s="13"/>
      <c r="AS427" s="13"/>
      <c r="AT427" s="12"/>
      <c r="AU427" s="13"/>
      <c r="AV427" s="13"/>
      <c r="AW427" s="12"/>
      <c r="AX427" s="13"/>
      <c r="AY427" s="13"/>
      <c r="AZ427" s="12"/>
      <c r="BA427" s="13"/>
      <c r="BB427" s="13"/>
      <c r="BC427" s="12"/>
      <c r="BD427" s="13"/>
      <c r="BE427" s="13"/>
      <c r="BF427" s="12"/>
      <c r="BG427" s="13"/>
      <c r="BH427" s="13"/>
      <c r="BI427" s="12"/>
      <c r="BJ427" s="13"/>
      <c r="BK427" s="13"/>
      <c r="BL427" s="12"/>
      <c r="BM427" s="13"/>
      <c r="BN427" s="13"/>
      <c r="BO427" s="13"/>
      <c r="BP427" s="13"/>
      <c r="BQ427" s="13"/>
      <c r="BR427" s="13"/>
      <c r="BS427" s="13"/>
      <c r="BT427" s="13"/>
      <c r="BU427" s="13"/>
      <c r="BV427" s="13"/>
      <c r="BW427" s="13"/>
      <c r="BX427" s="12"/>
      <c r="BY427" s="13"/>
      <c r="CA427" s="18"/>
      <c r="CB427" s="18"/>
      <c r="CD427" s="18"/>
      <c r="CE427" s="18"/>
      <c r="CG427" s="18"/>
      <c r="CI427" s="18"/>
      <c r="CK427" s="18"/>
      <c r="CL427" s="18"/>
      <c r="CN427" s="18"/>
      <c r="CO427" s="18"/>
      <c r="CP427" s="18"/>
      <c r="CR427" s="12"/>
      <c r="CT427" s="18"/>
      <c r="CU427" s="18"/>
      <c r="CV427" s="18"/>
      <c r="CW427" s="18"/>
      <c r="CX427" s="18"/>
      <c r="CY427" s="18"/>
      <c r="CZ427" s="18"/>
      <c r="DA427" s="18"/>
      <c r="DB427" s="18"/>
      <c r="DC427" s="18"/>
      <c r="DD427" s="18"/>
      <c r="DF427" s="18"/>
      <c r="DH427" s="18"/>
      <c r="DK427" s="12"/>
      <c r="DL427" s="12"/>
      <c r="DN427" s="12"/>
      <c r="DO427" s="12"/>
      <c r="DQ427" s="12"/>
      <c r="DS427" s="12"/>
      <c r="DU427" s="12"/>
      <c r="DV427" s="12"/>
      <c r="DX427" s="12"/>
      <c r="DY427" s="12"/>
      <c r="DZ427" s="12"/>
      <c r="EB427" s="12"/>
      <c r="ED427" s="810"/>
      <c r="EE427" s="810"/>
      <c r="EG427" s="12"/>
      <c r="FA427" s="18"/>
      <c r="FB427" s="18"/>
      <c r="FC427" s="18"/>
      <c r="FD427" s="18"/>
      <c r="FE427" s="18"/>
      <c r="FF427" s="18"/>
      <c r="FG427" s="18"/>
      <c r="FJ427" s="18"/>
      <c r="FK427" s="18"/>
      <c r="FL427" s="18"/>
      <c r="FM427" s="18"/>
      <c r="FO427" s="18"/>
      <c r="FQ427" s="18"/>
      <c r="FS427" s="18"/>
      <c r="FU427" s="18"/>
      <c r="FV427" s="18"/>
      <c r="FW427" s="18"/>
      <c r="FX427" s="18"/>
      <c r="FY427" s="18"/>
      <c r="FZ427" s="18"/>
      <c r="GB427" s="18"/>
      <c r="GD427" s="18"/>
      <c r="GE427" s="18"/>
    </row>
    <row r="428" spans="1:187" hidden="1" x14ac:dyDescent="0.3">
      <c r="A428" s="807"/>
      <c r="B428" s="18"/>
      <c r="C428" s="18"/>
      <c r="D428" s="18"/>
      <c r="E428" s="18"/>
      <c r="F428" s="18"/>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2"/>
      <c r="AF428" s="12"/>
      <c r="AG428" s="12"/>
      <c r="AH428" s="12"/>
      <c r="AI428" s="12"/>
      <c r="AJ428" s="12"/>
      <c r="AK428" s="12"/>
      <c r="AL428" s="12"/>
      <c r="AM428" s="12"/>
      <c r="AN428" s="12"/>
      <c r="AO428" s="12"/>
      <c r="AP428" s="12"/>
      <c r="AQ428" s="12"/>
      <c r="AR428" s="13"/>
      <c r="AS428" s="13"/>
      <c r="AT428" s="12"/>
      <c r="AU428" s="13"/>
      <c r="AV428" s="13"/>
      <c r="AW428" s="12"/>
      <c r="AX428" s="13"/>
      <c r="AY428" s="13"/>
      <c r="AZ428" s="12"/>
      <c r="BA428" s="13"/>
      <c r="BB428" s="13"/>
      <c r="BC428" s="12"/>
      <c r="BD428" s="13"/>
      <c r="BE428" s="13"/>
      <c r="BF428" s="12"/>
      <c r="BG428" s="13"/>
      <c r="BH428" s="13"/>
      <c r="BI428" s="12"/>
      <c r="BJ428" s="13"/>
      <c r="BK428" s="13"/>
      <c r="BL428" s="12"/>
      <c r="BM428" s="13"/>
      <c r="BN428" s="13"/>
      <c r="BO428" s="13"/>
      <c r="BP428" s="13"/>
      <c r="BQ428" s="13"/>
      <c r="BR428" s="13"/>
      <c r="BS428" s="13"/>
      <c r="BT428" s="13"/>
      <c r="BU428" s="13"/>
      <c r="BV428" s="13"/>
      <c r="BW428" s="13"/>
      <c r="BX428" s="12"/>
      <c r="BY428" s="13"/>
      <c r="CA428" s="18"/>
      <c r="CB428" s="18"/>
      <c r="CC428" s="18"/>
      <c r="CD428" s="18"/>
      <c r="CE428" s="18"/>
      <c r="CF428" s="18"/>
      <c r="CG428" s="18"/>
      <c r="CH428" s="18"/>
      <c r="CI428" s="18"/>
      <c r="CJ428" s="18"/>
      <c r="CK428" s="18"/>
      <c r="CL428" s="18"/>
      <c r="CM428" s="18"/>
      <c r="CN428" s="18"/>
      <c r="CO428" s="18"/>
      <c r="CP428" s="18"/>
      <c r="CQ428" s="18"/>
      <c r="CR428" s="12"/>
      <c r="CS428" s="18"/>
      <c r="CT428" s="18"/>
      <c r="CU428" s="18"/>
      <c r="CV428" s="18"/>
      <c r="CW428" s="18"/>
      <c r="CX428" s="18"/>
      <c r="CY428" s="18"/>
      <c r="CZ428" s="18"/>
      <c r="DA428" s="18"/>
      <c r="DB428" s="18"/>
      <c r="DC428" s="18"/>
      <c r="DD428" s="18"/>
      <c r="DE428" s="18"/>
      <c r="DF428" s="18"/>
      <c r="DG428" s="18"/>
      <c r="DH428" s="18"/>
      <c r="DI428" s="18"/>
      <c r="DJ428" s="18"/>
      <c r="DK428" s="12"/>
      <c r="DL428" s="12"/>
      <c r="DM428" s="18"/>
      <c r="DN428" s="12"/>
      <c r="DO428" s="12"/>
      <c r="DP428" s="18"/>
      <c r="DQ428" s="12"/>
      <c r="DR428" s="18"/>
      <c r="DS428" s="12"/>
      <c r="DT428" s="18"/>
      <c r="DU428" s="12"/>
      <c r="DV428" s="12"/>
      <c r="DW428" s="18"/>
      <c r="DX428" s="12"/>
      <c r="DY428" s="12"/>
      <c r="DZ428" s="12"/>
      <c r="EA428" s="18"/>
      <c r="EB428" s="12"/>
      <c r="EC428" s="18"/>
      <c r="ED428" s="810"/>
      <c r="EE428" s="810"/>
      <c r="EF428" s="18"/>
      <c r="EG428" s="12"/>
      <c r="EH428" s="18"/>
      <c r="EI428" s="18"/>
      <c r="EJ428" s="18"/>
      <c r="EK428" s="18"/>
      <c r="EL428" s="18"/>
      <c r="EM428" s="18"/>
      <c r="EN428" s="18"/>
      <c r="EO428" s="18"/>
      <c r="EP428" s="18"/>
      <c r="EQ428" s="18"/>
      <c r="ES428" s="18"/>
      <c r="EW428" s="18"/>
      <c r="EX428" s="18"/>
      <c r="EY428" s="18"/>
      <c r="EZ428" s="18"/>
      <c r="FA428" s="18"/>
      <c r="FB428" s="18"/>
      <c r="FC428" s="18"/>
      <c r="FD428" s="18"/>
      <c r="FE428" s="18"/>
      <c r="FF428" s="18"/>
      <c r="FG428" s="18"/>
      <c r="FH428" s="18"/>
      <c r="FI428" s="18"/>
      <c r="FJ428" s="18"/>
      <c r="FK428" s="18"/>
      <c r="FL428" s="18"/>
      <c r="FM428" s="18"/>
      <c r="FN428" s="18"/>
      <c r="FO428" s="18"/>
      <c r="FQ428" s="18"/>
      <c r="FR428" s="18"/>
      <c r="FS428" s="18"/>
      <c r="FU428" s="18"/>
      <c r="FV428" s="18"/>
      <c r="FW428" s="18"/>
      <c r="FX428" s="18"/>
      <c r="FY428" s="18"/>
      <c r="FZ428" s="18"/>
      <c r="GB428" s="18"/>
      <c r="GE428" s="18"/>
    </row>
    <row r="429" spans="1:187" hidden="1" x14ac:dyDescent="0.3">
      <c r="A429" s="807"/>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2"/>
      <c r="AF429" s="12"/>
      <c r="AG429" s="12"/>
      <c r="AH429" s="12"/>
      <c r="AI429" s="12"/>
      <c r="AJ429" s="12"/>
      <c r="AK429" s="12"/>
      <c r="AL429" s="12"/>
      <c r="AM429" s="12"/>
      <c r="AN429" s="12"/>
      <c r="AO429" s="12"/>
      <c r="AP429" s="12"/>
      <c r="AQ429" s="12"/>
      <c r="AR429" s="13"/>
      <c r="AS429" s="13"/>
      <c r="AT429" s="12"/>
      <c r="AU429" s="13"/>
      <c r="AV429" s="13"/>
      <c r="AW429" s="12"/>
      <c r="AX429" s="13"/>
      <c r="AY429" s="13"/>
      <c r="AZ429" s="12"/>
      <c r="BA429" s="13"/>
      <c r="BB429" s="13"/>
      <c r="BC429" s="12"/>
      <c r="BD429" s="13"/>
      <c r="BE429" s="13"/>
      <c r="BF429" s="12"/>
      <c r="BG429" s="13"/>
      <c r="BH429" s="13"/>
      <c r="BI429" s="12"/>
      <c r="BJ429" s="13"/>
      <c r="BK429" s="13"/>
      <c r="BL429" s="12"/>
      <c r="BM429" s="13"/>
      <c r="BN429" s="13"/>
      <c r="BO429" s="13"/>
      <c r="BP429" s="13"/>
      <c r="BQ429" s="13"/>
      <c r="BR429" s="13"/>
      <c r="BS429" s="13"/>
      <c r="BT429" s="13"/>
      <c r="BU429" s="13"/>
      <c r="BV429" s="13"/>
      <c r="BW429" s="13"/>
      <c r="BX429" s="12"/>
      <c r="BY429" s="13"/>
      <c r="CA429" s="18"/>
      <c r="CB429" s="18"/>
      <c r="CD429" s="18"/>
      <c r="CE429" s="18"/>
      <c r="CG429" s="18"/>
      <c r="CI429" s="18"/>
      <c r="CK429" s="18"/>
      <c r="CL429" s="18"/>
      <c r="CN429" s="18"/>
      <c r="CO429" s="18"/>
      <c r="CP429" s="18"/>
      <c r="CR429" s="12"/>
      <c r="CT429" s="18"/>
      <c r="CU429" s="18"/>
      <c r="CV429" s="18"/>
      <c r="CW429" s="18"/>
      <c r="CX429" s="18"/>
      <c r="CY429" s="18"/>
      <c r="CZ429" s="18"/>
      <c r="DA429" s="18"/>
      <c r="DB429" s="18"/>
      <c r="DC429" s="18"/>
      <c r="DD429" s="18"/>
      <c r="DF429" s="18"/>
      <c r="DH429" s="18"/>
      <c r="DK429" s="12"/>
      <c r="DL429" s="12"/>
      <c r="DN429" s="12"/>
      <c r="DO429" s="12"/>
      <c r="DQ429" s="12"/>
      <c r="DS429" s="12"/>
      <c r="DU429" s="12"/>
      <c r="DV429" s="12"/>
      <c r="DX429" s="12"/>
      <c r="DY429" s="12"/>
      <c r="DZ429" s="12"/>
      <c r="EB429" s="12"/>
      <c r="ED429" s="810"/>
      <c r="EE429" s="810"/>
      <c r="EG429" s="12"/>
      <c r="ER429" s="18"/>
      <c r="EW429" s="18"/>
      <c r="EX429" s="18"/>
      <c r="EY429" s="18"/>
      <c r="EZ429" s="18"/>
      <c r="FA429" s="18"/>
      <c r="FB429" s="18"/>
      <c r="FC429" s="18"/>
      <c r="FD429" s="18"/>
      <c r="FE429" s="18"/>
      <c r="FF429" s="18"/>
      <c r="FG429" s="18"/>
      <c r="FH429" s="18"/>
      <c r="FI429" s="18"/>
      <c r="FJ429" s="18"/>
      <c r="FK429" s="18"/>
      <c r="FL429" s="18"/>
      <c r="FM429" s="18"/>
      <c r="FO429" s="18"/>
      <c r="FP429" s="18"/>
      <c r="FQ429" s="18"/>
      <c r="FS429" s="18"/>
      <c r="FT429" s="18"/>
      <c r="FU429" s="18"/>
      <c r="FV429" s="18"/>
      <c r="FW429" s="18"/>
      <c r="FX429" s="18"/>
      <c r="FY429" s="18"/>
      <c r="FZ429" s="18"/>
      <c r="GB429" s="18"/>
      <c r="GE429" s="18"/>
    </row>
    <row r="430" spans="1:187" hidden="1" x14ac:dyDescent="0.3">
      <c r="A430" s="807"/>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2"/>
      <c r="AF430" s="12"/>
      <c r="AG430" s="12"/>
      <c r="AH430" s="12"/>
      <c r="AI430" s="12"/>
      <c r="AJ430" s="12"/>
      <c r="AK430" s="12"/>
      <c r="AL430" s="12"/>
      <c r="AM430" s="12"/>
      <c r="AN430" s="12"/>
      <c r="AO430" s="12"/>
      <c r="AP430" s="12"/>
      <c r="AQ430" s="12"/>
      <c r="AR430" s="13"/>
      <c r="AS430" s="13"/>
      <c r="AT430" s="12"/>
      <c r="AU430" s="13"/>
      <c r="AV430" s="13"/>
      <c r="AW430" s="12"/>
      <c r="AX430" s="13"/>
      <c r="AY430" s="13"/>
      <c r="AZ430" s="12"/>
      <c r="BA430" s="13"/>
      <c r="BB430" s="13"/>
      <c r="BC430" s="12"/>
      <c r="BD430" s="13"/>
      <c r="BE430" s="13"/>
      <c r="BF430" s="12"/>
      <c r="BG430" s="13"/>
      <c r="BH430" s="13"/>
      <c r="BI430" s="12"/>
      <c r="BJ430" s="13"/>
      <c r="BK430" s="13"/>
      <c r="BL430" s="12"/>
      <c r="BM430" s="13"/>
      <c r="BN430" s="13"/>
      <c r="BO430" s="13"/>
      <c r="BP430" s="13"/>
      <c r="BQ430" s="13"/>
      <c r="BR430" s="13"/>
      <c r="BS430" s="13"/>
      <c r="BT430" s="13"/>
      <c r="BU430" s="13"/>
      <c r="BV430" s="13"/>
      <c r="BW430" s="13"/>
      <c r="BX430" s="12"/>
      <c r="BY430" s="13"/>
      <c r="CA430" s="18"/>
      <c r="CB430" s="18"/>
      <c r="CD430" s="18"/>
      <c r="CE430" s="18"/>
      <c r="CG430" s="18"/>
      <c r="CI430" s="18"/>
      <c r="CK430" s="18"/>
      <c r="CL430" s="18"/>
      <c r="CN430" s="18"/>
      <c r="CO430" s="18"/>
      <c r="CP430" s="18"/>
      <c r="CR430" s="12"/>
      <c r="CT430" s="18"/>
      <c r="CU430" s="18"/>
      <c r="CV430" s="18"/>
      <c r="CW430" s="18"/>
      <c r="CX430" s="18"/>
      <c r="CY430" s="18"/>
      <c r="CZ430" s="18"/>
      <c r="DA430" s="18"/>
      <c r="DB430" s="18"/>
      <c r="DC430" s="18"/>
      <c r="DD430" s="18"/>
      <c r="DF430" s="18"/>
      <c r="DH430" s="18"/>
      <c r="DK430" s="12"/>
      <c r="DL430" s="12"/>
      <c r="DN430" s="12"/>
      <c r="DO430" s="12"/>
      <c r="DQ430" s="12"/>
      <c r="DS430" s="12"/>
      <c r="DU430" s="12"/>
      <c r="DV430" s="12"/>
      <c r="DX430" s="12"/>
      <c r="DY430" s="12"/>
      <c r="DZ430" s="12"/>
      <c r="EB430" s="12"/>
      <c r="ED430" s="810"/>
      <c r="EE430" s="810"/>
      <c r="EG430" s="12"/>
      <c r="ER430" s="18"/>
      <c r="EW430" s="18"/>
      <c r="EX430" s="18"/>
      <c r="EY430" s="18"/>
      <c r="EZ430" s="18"/>
      <c r="FA430" s="18"/>
      <c r="FB430" s="18"/>
      <c r="FC430" s="18"/>
      <c r="FD430" s="18"/>
      <c r="FE430" s="18"/>
      <c r="FF430" s="18"/>
      <c r="FG430" s="18"/>
      <c r="FH430" s="18"/>
      <c r="FI430" s="18"/>
      <c r="FJ430" s="18"/>
      <c r="FK430" s="18"/>
      <c r="FL430" s="18"/>
      <c r="FM430" s="18"/>
      <c r="FN430" s="18"/>
      <c r="FO430" s="18"/>
      <c r="FQ430" s="18"/>
      <c r="FS430" s="18"/>
      <c r="FT430" s="18"/>
      <c r="FU430" s="18"/>
      <c r="FV430" s="18"/>
      <c r="FW430" s="18"/>
      <c r="FX430" s="18"/>
      <c r="FY430" s="18"/>
      <c r="FZ430" s="18"/>
      <c r="GB430" s="18"/>
      <c r="GE430" s="18"/>
    </row>
    <row r="431" spans="1:187" hidden="1" x14ac:dyDescent="0.3">
      <c r="A431" s="807"/>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2"/>
      <c r="AF431" s="12"/>
      <c r="AG431" s="12"/>
      <c r="AH431" s="12"/>
      <c r="AI431" s="12"/>
      <c r="AJ431" s="12"/>
      <c r="AK431" s="12"/>
      <c r="AL431" s="12"/>
      <c r="AM431" s="12"/>
      <c r="AN431" s="12"/>
      <c r="AO431" s="12"/>
      <c r="AP431" s="12"/>
      <c r="AQ431" s="12"/>
      <c r="AR431" s="13"/>
      <c r="AS431" s="13"/>
      <c r="AT431" s="12"/>
      <c r="AU431" s="13"/>
      <c r="AV431" s="13"/>
      <c r="AW431" s="12"/>
      <c r="AX431" s="13"/>
      <c r="AY431" s="13"/>
      <c r="AZ431" s="12"/>
      <c r="BA431" s="13"/>
      <c r="BB431" s="13"/>
      <c r="BC431" s="12"/>
      <c r="BD431" s="13"/>
      <c r="BE431" s="13"/>
      <c r="BF431" s="12"/>
      <c r="BG431" s="13"/>
      <c r="BH431" s="13"/>
      <c r="BI431" s="12"/>
      <c r="BJ431" s="13"/>
      <c r="BK431" s="13"/>
      <c r="BL431" s="12"/>
      <c r="BM431" s="13"/>
      <c r="BN431" s="13"/>
      <c r="BO431" s="13"/>
      <c r="BP431" s="13"/>
      <c r="BQ431" s="13"/>
      <c r="BR431" s="13"/>
      <c r="BS431" s="13"/>
      <c r="BT431" s="13"/>
      <c r="BU431" s="13"/>
      <c r="BV431" s="13"/>
      <c r="BW431" s="13"/>
      <c r="BX431" s="12"/>
      <c r="BY431" s="13"/>
      <c r="CA431" s="18"/>
      <c r="CB431" s="18"/>
      <c r="CD431" s="18"/>
      <c r="CE431" s="18"/>
      <c r="CG431" s="18"/>
      <c r="CI431" s="18"/>
      <c r="CK431" s="18"/>
      <c r="CL431" s="18"/>
      <c r="CN431" s="18"/>
      <c r="CO431" s="18"/>
      <c r="CP431" s="18"/>
      <c r="CR431" s="12"/>
      <c r="CT431" s="18"/>
      <c r="CU431" s="18"/>
      <c r="CV431" s="18"/>
      <c r="CW431" s="18"/>
      <c r="CX431" s="18"/>
      <c r="CY431" s="18"/>
      <c r="CZ431" s="18"/>
      <c r="DA431" s="18"/>
      <c r="DB431" s="18"/>
      <c r="DC431" s="18"/>
      <c r="DD431" s="18"/>
      <c r="DF431" s="18"/>
      <c r="DH431" s="18"/>
      <c r="DK431" s="12"/>
      <c r="DL431" s="12"/>
      <c r="DN431" s="12"/>
      <c r="DO431" s="12"/>
      <c r="DQ431" s="12"/>
      <c r="DS431" s="12"/>
      <c r="DU431" s="12"/>
      <c r="DV431" s="12"/>
      <c r="DX431" s="12"/>
      <c r="DY431" s="12"/>
      <c r="DZ431" s="12"/>
      <c r="EB431" s="12"/>
      <c r="ED431" s="810"/>
      <c r="EE431" s="810"/>
      <c r="EG431" s="12"/>
      <c r="FA431" s="18"/>
      <c r="FB431" s="18"/>
      <c r="FC431" s="18"/>
      <c r="FE431" s="18"/>
      <c r="FF431" s="18"/>
      <c r="FG431" s="18"/>
      <c r="FJ431" s="18"/>
      <c r="FK431" s="18"/>
      <c r="FL431" s="18"/>
      <c r="FM431" s="18"/>
      <c r="FO431" s="18"/>
      <c r="FQ431" s="18"/>
      <c r="FS431" s="18"/>
      <c r="FU431" s="18"/>
      <c r="FV431" s="18"/>
      <c r="FW431" s="18"/>
      <c r="FX431" s="18"/>
      <c r="FY431" s="18"/>
      <c r="FZ431" s="18"/>
      <c r="GB431" s="18"/>
      <c r="GE431" s="18"/>
    </row>
    <row r="432" spans="1:187" hidden="1" x14ac:dyDescent="0.3">
      <c r="A432" s="807"/>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2"/>
      <c r="AF432" s="12"/>
      <c r="AG432" s="12"/>
      <c r="AH432" s="12"/>
      <c r="AI432" s="12"/>
      <c r="AJ432" s="12"/>
      <c r="AK432" s="12"/>
      <c r="AL432" s="12"/>
      <c r="AM432" s="12"/>
      <c r="AN432" s="12"/>
      <c r="AO432" s="12"/>
      <c r="AP432" s="12"/>
      <c r="AQ432" s="12"/>
      <c r="AR432" s="13"/>
      <c r="AS432" s="13"/>
      <c r="AT432" s="12"/>
      <c r="AU432" s="13"/>
      <c r="AV432" s="13"/>
      <c r="AW432" s="12"/>
      <c r="AX432" s="13"/>
      <c r="AY432" s="13"/>
      <c r="AZ432" s="12"/>
      <c r="BA432" s="13"/>
      <c r="BB432" s="13"/>
      <c r="BC432" s="12"/>
      <c r="BD432" s="13"/>
      <c r="BE432" s="13"/>
      <c r="BF432" s="12"/>
      <c r="BG432" s="13"/>
      <c r="BH432" s="13"/>
      <c r="BI432" s="12"/>
      <c r="BJ432" s="13"/>
      <c r="BK432" s="13"/>
      <c r="BL432" s="12"/>
      <c r="BM432" s="13"/>
      <c r="BN432" s="13"/>
      <c r="BO432" s="13"/>
      <c r="BP432" s="13"/>
      <c r="BQ432" s="13"/>
      <c r="BR432" s="13"/>
      <c r="BS432" s="13"/>
      <c r="BT432" s="13"/>
      <c r="BU432" s="13"/>
      <c r="BV432" s="13"/>
      <c r="BW432" s="13"/>
      <c r="BX432" s="12"/>
      <c r="BY432" s="13"/>
      <c r="CA432" s="18"/>
      <c r="CB432" s="18"/>
      <c r="CD432" s="18"/>
      <c r="CE432" s="18"/>
      <c r="CG432" s="18"/>
      <c r="CI432" s="18"/>
      <c r="CK432" s="18"/>
      <c r="CL432" s="18"/>
      <c r="CN432" s="18"/>
      <c r="CO432" s="18"/>
      <c r="CP432" s="18"/>
      <c r="CR432" s="12"/>
      <c r="CT432" s="18"/>
      <c r="CU432" s="18"/>
      <c r="CV432" s="18"/>
      <c r="CW432" s="18"/>
      <c r="CX432" s="18"/>
      <c r="CY432" s="18"/>
      <c r="CZ432" s="18"/>
      <c r="DA432" s="18"/>
      <c r="DB432" s="18"/>
      <c r="DC432" s="18"/>
      <c r="DD432" s="18"/>
      <c r="DF432" s="18"/>
      <c r="DH432" s="18"/>
      <c r="DK432" s="12"/>
      <c r="DL432" s="12"/>
      <c r="DN432" s="12"/>
      <c r="DO432" s="12"/>
      <c r="DQ432" s="12"/>
      <c r="DS432" s="12"/>
      <c r="DU432" s="12"/>
      <c r="DV432" s="12"/>
      <c r="DX432" s="12"/>
      <c r="DY432" s="12"/>
      <c r="DZ432" s="12"/>
      <c r="EB432" s="12"/>
      <c r="ED432" s="810"/>
      <c r="EE432" s="810"/>
      <c r="EG432" s="12"/>
      <c r="ER432" s="18"/>
      <c r="EW432" s="18"/>
      <c r="EX432" s="18"/>
      <c r="EY432" s="18"/>
      <c r="EZ432" s="18"/>
      <c r="FA432" s="18"/>
      <c r="FB432" s="18"/>
      <c r="FC432" s="18"/>
      <c r="FD432" s="18"/>
      <c r="FE432" s="18"/>
      <c r="FF432" s="18"/>
      <c r="FG432" s="18"/>
      <c r="FH432" s="18"/>
      <c r="FI432" s="18"/>
      <c r="FJ432" s="18"/>
      <c r="FK432" s="18"/>
      <c r="FL432" s="18"/>
      <c r="FM432" s="18"/>
      <c r="FN432" s="18"/>
      <c r="FO432" s="18"/>
      <c r="FQ432" s="18"/>
      <c r="FS432" s="18"/>
      <c r="FT432" s="18"/>
      <c r="FU432" s="18"/>
      <c r="FV432" s="18"/>
      <c r="FW432" s="18"/>
      <c r="FX432" s="18"/>
      <c r="FY432" s="18"/>
      <c r="FZ432" s="18"/>
      <c r="GB432" s="18"/>
      <c r="GE432" s="18"/>
    </row>
    <row r="433" spans="1:187" hidden="1" x14ac:dyDescent="0.3">
      <c r="A433" s="807"/>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2"/>
      <c r="AF433" s="12"/>
      <c r="AG433" s="12"/>
      <c r="AH433" s="12"/>
      <c r="AI433" s="12"/>
      <c r="AJ433" s="12"/>
      <c r="AK433" s="12"/>
      <c r="AL433" s="12"/>
      <c r="AM433" s="12"/>
      <c r="AN433" s="12"/>
      <c r="AO433" s="12"/>
      <c r="AP433" s="12"/>
      <c r="AQ433" s="12"/>
      <c r="AR433" s="13"/>
      <c r="AS433" s="13"/>
      <c r="AT433" s="12"/>
      <c r="AU433" s="13"/>
      <c r="AV433" s="13"/>
      <c r="AW433" s="12"/>
      <c r="AX433" s="13"/>
      <c r="AY433" s="13"/>
      <c r="AZ433" s="12"/>
      <c r="BA433" s="13"/>
      <c r="BB433" s="13"/>
      <c r="BC433" s="12"/>
      <c r="BD433" s="13"/>
      <c r="BE433" s="13"/>
      <c r="BF433" s="12"/>
      <c r="BG433" s="13"/>
      <c r="BH433" s="13"/>
      <c r="BI433" s="12"/>
      <c r="BJ433" s="13"/>
      <c r="BK433" s="13"/>
      <c r="BL433" s="12"/>
      <c r="BM433" s="13"/>
      <c r="BN433" s="13"/>
      <c r="BO433" s="13"/>
      <c r="BP433" s="13"/>
      <c r="BQ433" s="13"/>
      <c r="BR433" s="13"/>
      <c r="BS433" s="13"/>
      <c r="BT433" s="13"/>
      <c r="BU433" s="13"/>
      <c r="BV433" s="13"/>
      <c r="BW433" s="13"/>
      <c r="BX433" s="12"/>
      <c r="BY433" s="13"/>
      <c r="CA433" s="18"/>
      <c r="CB433" s="18"/>
      <c r="CD433" s="18"/>
      <c r="CE433" s="18"/>
      <c r="CG433" s="18"/>
      <c r="CI433" s="18"/>
      <c r="CK433" s="18"/>
      <c r="CL433" s="18"/>
      <c r="CN433" s="18"/>
      <c r="CO433" s="18"/>
      <c r="CP433" s="18"/>
      <c r="CR433" s="12"/>
      <c r="CT433" s="18"/>
      <c r="CU433" s="18"/>
      <c r="CV433" s="18"/>
      <c r="CW433" s="18"/>
      <c r="CX433" s="18"/>
      <c r="CY433" s="18"/>
      <c r="CZ433" s="18"/>
      <c r="DA433" s="18"/>
      <c r="DB433" s="18"/>
      <c r="DC433" s="18"/>
      <c r="DD433" s="18"/>
      <c r="DF433" s="18"/>
      <c r="DH433" s="18"/>
      <c r="DK433" s="12"/>
      <c r="DL433" s="12"/>
      <c r="DN433" s="12"/>
      <c r="DO433" s="12"/>
      <c r="DQ433" s="12"/>
      <c r="DS433" s="12"/>
      <c r="DU433" s="12"/>
      <c r="DV433" s="12"/>
      <c r="DX433" s="12"/>
      <c r="DY433" s="12"/>
      <c r="DZ433" s="12"/>
      <c r="EB433" s="12"/>
      <c r="ED433" s="810"/>
      <c r="EE433" s="810"/>
      <c r="EG433" s="12"/>
      <c r="ER433" s="18"/>
      <c r="EW433" s="18"/>
      <c r="EX433" s="18"/>
      <c r="EY433" s="18"/>
      <c r="EZ433" s="18"/>
      <c r="FA433" s="18"/>
      <c r="FB433" s="18"/>
      <c r="FC433" s="18"/>
      <c r="FD433" s="18"/>
      <c r="FE433" s="18"/>
      <c r="FF433" s="18"/>
      <c r="FG433" s="18"/>
      <c r="FH433" s="18"/>
      <c r="FI433" s="18"/>
      <c r="FJ433" s="18"/>
      <c r="FK433" s="18"/>
      <c r="FL433" s="18"/>
      <c r="FM433" s="18"/>
      <c r="FO433" s="18"/>
      <c r="FP433" s="18"/>
      <c r="FQ433" s="18"/>
      <c r="FS433" s="18"/>
      <c r="FT433" s="18"/>
      <c r="FU433" s="18"/>
      <c r="FV433" s="18"/>
      <c r="FW433" s="18"/>
      <c r="FX433" s="18"/>
      <c r="FY433" s="18"/>
      <c r="FZ433" s="18"/>
      <c r="GB433" s="18"/>
      <c r="GE433" s="18"/>
    </row>
    <row r="434" spans="1:187" hidden="1" x14ac:dyDescent="0.3">
      <c r="A434" s="807"/>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2"/>
      <c r="AF434" s="12"/>
      <c r="AG434" s="12"/>
      <c r="AH434" s="12"/>
      <c r="AI434" s="12"/>
      <c r="AJ434" s="12"/>
      <c r="AK434" s="12"/>
      <c r="AL434" s="12"/>
      <c r="AM434" s="12"/>
      <c r="AN434" s="12"/>
      <c r="AO434" s="12"/>
      <c r="AP434" s="12"/>
      <c r="AQ434" s="12"/>
      <c r="AR434" s="13"/>
      <c r="AS434" s="13"/>
      <c r="AT434" s="12"/>
      <c r="AU434" s="13"/>
      <c r="AV434" s="13"/>
      <c r="AW434" s="12"/>
      <c r="AX434" s="13"/>
      <c r="AY434" s="13"/>
      <c r="AZ434" s="12"/>
      <c r="BA434" s="13"/>
      <c r="BB434" s="13"/>
      <c r="BC434" s="12"/>
      <c r="BD434" s="13"/>
      <c r="BE434" s="13"/>
      <c r="BF434" s="12"/>
      <c r="BG434" s="13"/>
      <c r="BH434" s="13"/>
      <c r="BI434" s="12"/>
      <c r="BJ434" s="13"/>
      <c r="BK434" s="13"/>
      <c r="BL434" s="12"/>
      <c r="BM434" s="13"/>
      <c r="BN434" s="13"/>
      <c r="BO434" s="13"/>
      <c r="BP434" s="13"/>
      <c r="BQ434" s="13"/>
      <c r="BR434" s="13"/>
      <c r="BS434" s="13"/>
      <c r="BT434" s="13"/>
      <c r="BU434" s="13"/>
      <c r="BV434" s="13"/>
      <c r="BW434" s="13"/>
      <c r="BX434" s="12"/>
      <c r="BY434" s="13"/>
      <c r="CA434" s="18"/>
      <c r="CB434" s="18"/>
      <c r="CD434" s="18"/>
      <c r="CE434" s="18"/>
      <c r="CG434" s="18"/>
      <c r="CI434" s="18"/>
      <c r="CK434" s="18"/>
      <c r="CL434" s="18"/>
      <c r="CN434" s="18"/>
      <c r="CO434" s="18"/>
      <c r="CP434" s="18"/>
      <c r="CR434" s="12"/>
      <c r="CT434" s="18"/>
      <c r="CU434" s="18"/>
      <c r="CV434" s="18"/>
      <c r="CW434" s="18"/>
      <c r="CX434" s="18"/>
      <c r="CY434" s="18"/>
      <c r="CZ434" s="18"/>
      <c r="DA434" s="18"/>
      <c r="DB434" s="18"/>
      <c r="DC434" s="18"/>
      <c r="DD434" s="18"/>
      <c r="DF434" s="18"/>
      <c r="DH434" s="18"/>
      <c r="DK434" s="12"/>
      <c r="DL434" s="12"/>
      <c r="DN434" s="12"/>
      <c r="DO434" s="12"/>
      <c r="DQ434" s="12"/>
      <c r="DS434" s="12"/>
      <c r="DU434" s="12"/>
      <c r="DV434" s="12"/>
      <c r="DX434" s="12"/>
      <c r="DY434" s="12"/>
      <c r="DZ434" s="12"/>
      <c r="EB434" s="12"/>
      <c r="ED434" s="810"/>
      <c r="EE434" s="810"/>
      <c r="EG434" s="12"/>
      <c r="ER434" s="18"/>
      <c r="EW434" s="18"/>
      <c r="EX434" s="18"/>
      <c r="EY434" s="18"/>
      <c r="EZ434" s="18"/>
      <c r="FA434" s="18"/>
      <c r="FB434" s="18"/>
      <c r="FC434" s="18"/>
      <c r="FD434" s="18"/>
      <c r="FE434" s="18"/>
      <c r="FF434" s="18"/>
      <c r="FG434" s="18"/>
      <c r="FH434" s="18"/>
      <c r="FI434" s="18"/>
      <c r="FJ434" s="18"/>
      <c r="FK434" s="18"/>
      <c r="FL434" s="18"/>
      <c r="FM434" s="18"/>
      <c r="FO434" s="18"/>
      <c r="FP434" s="18"/>
      <c r="FQ434" s="18"/>
      <c r="FS434" s="18"/>
      <c r="FT434" s="18"/>
      <c r="FU434" s="18"/>
      <c r="FV434" s="18"/>
      <c r="FW434" s="18"/>
      <c r="FX434" s="18"/>
      <c r="FY434" s="18"/>
      <c r="FZ434" s="18"/>
      <c r="GB434" s="18"/>
      <c r="GE434" s="18"/>
    </row>
    <row r="435" spans="1:187" hidden="1" x14ac:dyDescent="0.3">
      <c r="A435" s="807"/>
      <c r="F435" s="18"/>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2"/>
      <c r="AF435" s="12"/>
      <c r="AG435" s="12"/>
      <c r="AH435" s="12"/>
      <c r="AI435" s="12"/>
      <c r="AJ435" s="12"/>
      <c r="AK435" s="12"/>
      <c r="AL435" s="12"/>
      <c r="AM435" s="12"/>
      <c r="AN435" s="12"/>
      <c r="AO435" s="12"/>
      <c r="AP435" s="12"/>
      <c r="AQ435" s="12"/>
      <c r="AR435" s="13"/>
      <c r="AS435" s="13"/>
      <c r="AT435" s="12"/>
      <c r="AU435" s="13"/>
      <c r="AV435" s="13"/>
      <c r="AW435" s="12"/>
      <c r="AX435" s="13"/>
      <c r="AY435" s="13"/>
      <c r="AZ435" s="12"/>
      <c r="BA435" s="13"/>
      <c r="BB435" s="13"/>
      <c r="BC435" s="12"/>
      <c r="BD435" s="13"/>
      <c r="BE435" s="13"/>
      <c r="BF435" s="12"/>
      <c r="BG435" s="13"/>
      <c r="BH435" s="13"/>
      <c r="BI435" s="12"/>
      <c r="BJ435" s="13"/>
      <c r="BK435" s="13"/>
      <c r="BL435" s="12"/>
      <c r="BM435" s="13"/>
      <c r="BN435" s="13"/>
      <c r="BO435" s="13"/>
      <c r="BP435" s="13"/>
      <c r="BQ435" s="13"/>
      <c r="BR435" s="13"/>
      <c r="BS435" s="13"/>
      <c r="BT435" s="13"/>
      <c r="BU435" s="13"/>
      <c r="BV435" s="13"/>
      <c r="BW435" s="13"/>
      <c r="BX435" s="12"/>
      <c r="BY435" s="13"/>
      <c r="CA435" s="18"/>
      <c r="CB435" s="18"/>
      <c r="CD435" s="18"/>
      <c r="CE435" s="18"/>
      <c r="CG435" s="18"/>
      <c r="CI435" s="18"/>
      <c r="CK435" s="18"/>
      <c r="CL435" s="18"/>
      <c r="CN435" s="18"/>
      <c r="CO435" s="18"/>
      <c r="CP435" s="18"/>
      <c r="CR435" s="12"/>
      <c r="CT435" s="18"/>
      <c r="CU435" s="18"/>
      <c r="CV435" s="18"/>
      <c r="CW435" s="18"/>
      <c r="CX435" s="18"/>
      <c r="CY435" s="18"/>
      <c r="CZ435" s="18"/>
      <c r="DA435" s="18"/>
      <c r="DB435" s="18"/>
      <c r="DC435" s="18"/>
      <c r="DD435" s="18"/>
      <c r="DF435" s="18"/>
      <c r="DH435" s="18"/>
      <c r="DK435" s="12"/>
      <c r="DL435" s="12"/>
      <c r="DN435" s="12"/>
      <c r="DO435" s="12"/>
      <c r="DQ435" s="12"/>
      <c r="DS435" s="12"/>
      <c r="DU435" s="12"/>
      <c r="DV435" s="12"/>
      <c r="DX435" s="12"/>
      <c r="DY435" s="12"/>
      <c r="DZ435" s="12"/>
      <c r="EB435" s="12"/>
      <c r="ED435" s="810"/>
      <c r="EE435" s="810"/>
      <c r="EG435" s="12"/>
      <c r="EW435" s="18"/>
      <c r="EX435" s="18"/>
      <c r="EY435" s="18"/>
      <c r="EZ435" s="18"/>
      <c r="FA435" s="18"/>
      <c r="FB435" s="18"/>
      <c r="FC435" s="18"/>
      <c r="FD435" s="18"/>
      <c r="FE435" s="18"/>
      <c r="FF435" s="18"/>
      <c r="FG435" s="18"/>
      <c r="FH435" s="18"/>
      <c r="FI435" s="18"/>
      <c r="FJ435" s="18"/>
      <c r="FK435" s="18"/>
      <c r="FL435" s="18"/>
      <c r="FM435" s="18"/>
      <c r="FO435" s="18"/>
      <c r="FQ435" s="18"/>
      <c r="FS435" s="18"/>
      <c r="FU435" s="18"/>
      <c r="FV435" s="18"/>
      <c r="FW435" s="18"/>
      <c r="FX435" s="18"/>
      <c r="FY435" s="18"/>
      <c r="FZ435" s="18"/>
      <c r="GA435" s="18"/>
      <c r="GB435" s="18"/>
      <c r="GE435" s="18"/>
    </row>
    <row r="436" spans="1:187" hidden="1" x14ac:dyDescent="0.3">
      <c r="A436" s="807"/>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2"/>
      <c r="AF436" s="12"/>
      <c r="AG436" s="12"/>
      <c r="AH436" s="12"/>
      <c r="AI436" s="12"/>
      <c r="AJ436" s="12"/>
      <c r="AK436" s="12"/>
      <c r="AL436" s="12"/>
      <c r="AM436" s="12"/>
      <c r="AN436" s="12"/>
      <c r="AO436" s="12"/>
      <c r="AP436" s="12"/>
      <c r="AQ436" s="12"/>
      <c r="AR436" s="13"/>
      <c r="AS436" s="13"/>
      <c r="AT436" s="12"/>
      <c r="AU436" s="13"/>
      <c r="AV436" s="13"/>
      <c r="AW436" s="12"/>
      <c r="AX436" s="13"/>
      <c r="AY436" s="13"/>
      <c r="AZ436" s="12"/>
      <c r="BA436" s="13"/>
      <c r="BB436" s="13"/>
      <c r="BC436" s="12"/>
      <c r="BD436" s="13"/>
      <c r="BE436" s="13"/>
      <c r="BF436" s="12"/>
      <c r="BG436" s="13"/>
      <c r="BH436" s="13"/>
      <c r="BI436" s="12"/>
      <c r="BJ436" s="13"/>
      <c r="BK436" s="13"/>
      <c r="BL436" s="12"/>
      <c r="BM436" s="13"/>
      <c r="BN436" s="13"/>
      <c r="BO436" s="13"/>
      <c r="BP436" s="13"/>
      <c r="BQ436" s="13"/>
      <c r="BR436" s="13"/>
      <c r="BS436" s="13"/>
      <c r="BT436" s="13"/>
      <c r="BU436" s="13"/>
      <c r="BV436" s="13"/>
      <c r="BW436" s="13"/>
      <c r="BX436" s="12"/>
      <c r="BY436" s="13"/>
      <c r="CA436" s="18"/>
      <c r="CB436" s="18"/>
      <c r="CD436" s="18"/>
      <c r="CE436" s="18"/>
      <c r="CG436" s="18"/>
      <c r="CI436" s="18"/>
      <c r="CK436" s="18"/>
      <c r="CL436" s="18"/>
      <c r="CN436" s="18"/>
      <c r="CO436" s="18"/>
      <c r="CP436" s="18"/>
      <c r="CR436" s="12"/>
      <c r="CT436" s="18"/>
      <c r="CU436" s="18"/>
      <c r="CV436" s="18"/>
      <c r="CW436" s="18"/>
      <c r="CX436" s="18"/>
      <c r="CY436" s="18"/>
      <c r="CZ436" s="18"/>
      <c r="DA436" s="18"/>
      <c r="DB436" s="18"/>
      <c r="DC436" s="18"/>
      <c r="DD436" s="18"/>
      <c r="DF436" s="18"/>
      <c r="DH436" s="18"/>
      <c r="DK436" s="12"/>
      <c r="DL436" s="12"/>
      <c r="DN436" s="12"/>
      <c r="DO436" s="12"/>
      <c r="DQ436" s="12"/>
      <c r="DS436" s="12"/>
      <c r="DU436" s="12"/>
      <c r="DV436" s="12"/>
      <c r="DX436" s="12"/>
      <c r="DY436" s="12"/>
      <c r="DZ436" s="12"/>
      <c r="EB436" s="12"/>
      <c r="ED436" s="810"/>
      <c r="EE436" s="810"/>
      <c r="EG436" s="12"/>
      <c r="ER436" s="18"/>
      <c r="EW436" s="18"/>
      <c r="EX436" s="18"/>
      <c r="EY436" s="18"/>
      <c r="EZ436" s="18"/>
      <c r="FA436" s="18"/>
      <c r="FB436" s="18"/>
      <c r="FC436" s="18"/>
      <c r="FD436" s="18"/>
      <c r="FE436" s="18"/>
      <c r="FF436" s="18"/>
      <c r="FG436" s="18"/>
      <c r="FH436" s="18"/>
      <c r="FI436" s="18"/>
      <c r="FJ436" s="18"/>
      <c r="FK436" s="18"/>
      <c r="FL436" s="18"/>
      <c r="FM436" s="18"/>
      <c r="FO436" s="18"/>
      <c r="FP436" s="18"/>
      <c r="FQ436" s="18"/>
      <c r="FS436" s="18"/>
      <c r="FT436" s="18"/>
      <c r="FU436" s="18"/>
      <c r="FV436" s="18"/>
      <c r="FW436" s="18"/>
      <c r="FX436" s="18"/>
      <c r="FY436" s="18"/>
      <c r="FZ436" s="18"/>
      <c r="GB436" s="18"/>
      <c r="GE436" s="18"/>
    </row>
    <row r="437" spans="1:187" hidden="1" x14ac:dyDescent="0.3">
      <c r="A437" s="807"/>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2"/>
      <c r="AF437" s="12"/>
      <c r="AG437" s="12"/>
      <c r="AH437" s="12"/>
      <c r="AI437" s="12"/>
      <c r="AJ437" s="12"/>
      <c r="AK437" s="12"/>
      <c r="AL437" s="12"/>
      <c r="AM437" s="12"/>
      <c r="AN437" s="12"/>
      <c r="AO437" s="12"/>
      <c r="AP437" s="12"/>
      <c r="AQ437" s="12"/>
      <c r="AR437" s="13"/>
      <c r="AS437" s="13"/>
      <c r="AT437" s="12"/>
      <c r="AU437" s="13"/>
      <c r="AV437" s="13"/>
      <c r="AW437" s="12"/>
      <c r="AX437" s="13"/>
      <c r="AY437" s="13"/>
      <c r="AZ437" s="12"/>
      <c r="BA437" s="13"/>
      <c r="BB437" s="13"/>
      <c r="BC437" s="12"/>
      <c r="BD437" s="13"/>
      <c r="BE437" s="13"/>
      <c r="BF437" s="12"/>
      <c r="BG437" s="13"/>
      <c r="BH437" s="13"/>
      <c r="BI437" s="12"/>
      <c r="BJ437" s="13"/>
      <c r="BK437" s="13"/>
      <c r="BL437" s="12"/>
      <c r="BM437" s="13"/>
      <c r="BN437" s="13"/>
      <c r="BO437" s="13"/>
      <c r="BP437" s="13"/>
      <c r="BQ437" s="13"/>
      <c r="BR437" s="13"/>
      <c r="BS437" s="13"/>
      <c r="BT437" s="13"/>
      <c r="BU437" s="13"/>
      <c r="BV437" s="13"/>
      <c r="BW437" s="13"/>
      <c r="BX437" s="12"/>
      <c r="BY437" s="13"/>
      <c r="CA437" s="18"/>
      <c r="CB437" s="18"/>
      <c r="CD437" s="18"/>
      <c r="CE437" s="18"/>
      <c r="CG437" s="18"/>
      <c r="CI437" s="18"/>
      <c r="CK437" s="18"/>
      <c r="CL437" s="18"/>
      <c r="CN437" s="18"/>
      <c r="CO437" s="18"/>
      <c r="CP437" s="18"/>
      <c r="CR437" s="12"/>
      <c r="CT437" s="18"/>
      <c r="CU437" s="18"/>
      <c r="CV437" s="18"/>
      <c r="CW437" s="18"/>
      <c r="CX437" s="18"/>
      <c r="CY437" s="18"/>
      <c r="CZ437" s="18"/>
      <c r="DA437" s="18"/>
      <c r="DB437" s="18"/>
      <c r="DC437" s="18"/>
      <c r="DD437" s="18"/>
      <c r="DF437" s="18"/>
      <c r="DH437" s="18"/>
      <c r="DK437" s="12"/>
      <c r="DL437" s="12"/>
      <c r="DN437" s="12"/>
      <c r="DO437" s="12"/>
      <c r="DQ437" s="12"/>
      <c r="DS437" s="12"/>
      <c r="DU437" s="12"/>
      <c r="DV437" s="12"/>
      <c r="DX437" s="12"/>
      <c r="DY437" s="12"/>
      <c r="DZ437" s="12"/>
      <c r="EB437" s="12"/>
      <c r="ED437" s="810"/>
      <c r="EE437" s="810"/>
      <c r="EG437" s="12"/>
      <c r="ER437" s="18"/>
      <c r="EW437" s="18"/>
      <c r="EX437" s="18"/>
      <c r="EY437" s="18"/>
      <c r="EZ437" s="18"/>
      <c r="FA437" s="18"/>
      <c r="FB437" s="18"/>
      <c r="FC437" s="18"/>
      <c r="FD437" s="18"/>
      <c r="FE437" s="18"/>
      <c r="FF437" s="18"/>
      <c r="FG437" s="18"/>
      <c r="FH437" s="18"/>
      <c r="FI437" s="18"/>
      <c r="FJ437" s="18"/>
      <c r="FK437" s="18"/>
      <c r="FL437" s="18"/>
      <c r="FM437" s="18"/>
      <c r="FO437" s="18"/>
      <c r="FP437" s="18"/>
      <c r="FQ437" s="18"/>
      <c r="FS437" s="18"/>
      <c r="FT437" s="18"/>
      <c r="FU437" s="18"/>
      <c r="FV437" s="18"/>
      <c r="FW437" s="18"/>
      <c r="FX437" s="18"/>
      <c r="FY437" s="18"/>
      <c r="FZ437" s="18"/>
      <c r="GB437" s="18"/>
      <c r="GE437" s="18"/>
    </row>
    <row r="438" spans="1:187" hidden="1" x14ac:dyDescent="0.3">
      <c r="A438" s="807"/>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2"/>
      <c r="AF438" s="12"/>
      <c r="AG438" s="12"/>
      <c r="AH438" s="12"/>
      <c r="AI438" s="12"/>
      <c r="AJ438" s="12"/>
      <c r="AK438" s="12"/>
      <c r="AL438" s="12"/>
      <c r="AM438" s="12"/>
      <c r="AN438" s="12"/>
      <c r="AO438" s="12"/>
      <c r="AP438" s="12"/>
      <c r="AQ438" s="12"/>
      <c r="AR438" s="13"/>
      <c r="AS438" s="13"/>
      <c r="AT438" s="12"/>
      <c r="AU438" s="13"/>
      <c r="AV438" s="13"/>
      <c r="AW438" s="12"/>
      <c r="AX438" s="13"/>
      <c r="AY438" s="13"/>
      <c r="AZ438" s="12"/>
      <c r="BA438" s="13"/>
      <c r="BB438" s="13"/>
      <c r="BC438" s="12"/>
      <c r="BD438" s="13"/>
      <c r="BE438" s="13"/>
      <c r="BF438" s="12"/>
      <c r="BG438" s="13"/>
      <c r="BH438" s="13"/>
      <c r="BI438" s="12"/>
      <c r="BJ438" s="13"/>
      <c r="BK438" s="13"/>
      <c r="BL438" s="12"/>
      <c r="BM438" s="13"/>
      <c r="BN438" s="13"/>
      <c r="BO438" s="13"/>
      <c r="BP438" s="13"/>
      <c r="BQ438" s="13"/>
      <c r="BR438" s="13"/>
      <c r="BS438" s="13"/>
      <c r="BT438" s="13"/>
      <c r="BU438" s="13"/>
      <c r="BV438" s="13"/>
      <c r="BW438" s="13"/>
      <c r="BX438" s="12"/>
      <c r="BY438" s="13"/>
      <c r="CA438" s="18"/>
      <c r="CB438" s="18"/>
      <c r="CD438" s="18"/>
      <c r="CE438" s="18"/>
      <c r="CG438" s="18"/>
      <c r="CI438" s="18"/>
      <c r="CK438" s="18"/>
      <c r="CL438" s="18"/>
      <c r="CN438" s="18"/>
      <c r="CO438" s="18"/>
      <c r="CP438" s="18"/>
      <c r="CR438" s="12"/>
      <c r="CT438" s="18"/>
      <c r="CU438" s="18"/>
      <c r="CV438" s="18"/>
      <c r="CW438" s="18"/>
      <c r="CX438" s="18"/>
      <c r="CY438" s="18"/>
      <c r="CZ438" s="18"/>
      <c r="DA438" s="18"/>
      <c r="DB438" s="18"/>
      <c r="DC438" s="18"/>
      <c r="DD438" s="18"/>
      <c r="DF438" s="18"/>
      <c r="DH438" s="18"/>
      <c r="DK438" s="12"/>
      <c r="DL438" s="12"/>
      <c r="DN438" s="12"/>
      <c r="DO438" s="12"/>
      <c r="DQ438" s="12"/>
      <c r="DS438" s="12"/>
      <c r="DU438" s="12"/>
      <c r="DV438" s="12"/>
      <c r="DX438" s="12"/>
      <c r="DY438" s="12"/>
      <c r="DZ438" s="12"/>
      <c r="EB438" s="12"/>
      <c r="ED438" s="810"/>
      <c r="EE438" s="810"/>
      <c r="EG438" s="12"/>
      <c r="ER438" s="18"/>
      <c r="EW438" s="18"/>
      <c r="EX438" s="18"/>
      <c r="EY438" s="18"/>
      <c r="EZ438" s="18"/>
      <c r="FA438" s="18"/>
      <c r="FB438" s="18"/>
      <c r="FC438" s="18"/>
      <c r="FD438" s="18"/>
      <c r="FE438" s="18"/>
      <c r="FF438" s="18"/>
      <c r="FG438" s="18"/>
      <c r="FH438" s="18"/>
      <c r="FI438" s="18"/>
      <c r="FJ438" s="18"/>
      <c r="FK438" s="18"/>
      <c r="FL438" s="18"/>
      <c r="FM438" s="18"/>
      <c r="FO438" s="18"/>
      <c r="FP438" s="18"/>
      <c r="FQ438" s="18"/>
      <c r="FS438" s="18"/>
      <c r="FT438" s="18"/>
      <c r="FU438" s="18"/>
      <c r="FV438" s="18"/>
      <c r="FW438" s="18"/>
      <c r="FX438" s="18"/>
      <c r="FY438" s="18"/>
      <c r="FZ438" s="18"/>
      <c r="GB438" s="18"/>
      <c r="GE438" s="18"/>
    </row>
    <row r="439" spans="1:187" hidden="1" x14ac:dyDescent="0.3">
      <c r="A439" s="807"/>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2"/>
      <c r="AF439" s="12"/>
      <c r="AG439" s="12"/>
      <c r="AH439" s="12"/>
      <c r="AI439" s="12"/>
      <c r="AJ439" s="12"/>
      <c r="AK439" s="12"/>
      <c r="AL439" s="12"/>
      <c r="AM439" s="12"/>
      <c r="AN439" s="12"/>
      <c r="AO439" s="12"/>
      <c r="AP439" s="12"/>
      <c r="AQ439" s="12"/>
      <c r="AR439" s="13"/>
      <c r="AS439" s="13"/>
      <c r="AT439" s="12"/>
      <c r="AU439" s="13"/>
      <c r="AV439" s="13"/>
      <c r="AW439" s="12"/>
      <c r="AX439" s="13"/>
      <c r="AY439" s="13"/>
      <c r="AZ439" s="12"/>
      <c r="BA439" s="13"/>
      <c r="BB439" s="13"/>
      <c r="BC439" s="12"/>
      <c r="BD439" s="13"/>
      <c r="BE439" s="13"/>
      <c r="BF439" s="12"/>
      <c r="BG439" s="13"/>
      <c r="BH439" s="13"/>
      <c r="BI439" s="12"/>
      <c r="BJ439" s="13"/>
      <c r="BK439" s="13"/>
      <c r="BL439" s="12"/>
      <c r="BM439" s="13"/>
      <c r="BN439" s="13"/>
      <c r="BO439" s="13"/>
      <c r="BP439" s="13"/>
      <c r="BQ439" s="13"/>
      <c r="BR439" s="13"/>
      <c r="BS439" s="13"/>
      <c r="BT439" s="13"/>
      <c r="BU439" s="13"/>
      <c r="BV439" s="13"/>
      <c r="BW439" s="13"/>
      <c r="BX439" s="12"/>
      <c r="BY439" s="13"/>
      <c r="CA439" s="18"/>
      <c r="CB439" s="18"/>
      <c r="CD439" s="18"/>
      <c r="CE439" s="18"/>
      <c r="CG439" s="18"/>
      <c r="CI439" s="18"/>
      <c r="CK439" s="18"/>
      <c r="CL439" s="18"/>
      <c r="CN439" s="18"/>
      <c r="CO439" s="18"/>
      <c r="CP439" s="18"/>
      <c r="CR439" s="12"/>
      <c r="CT439" s="18"/>
      <c r="CU439" s="18"/>
      <c r="CV439" s="18"/>
      <c r="CW439" s="18"/>
      <c r="CX439" s="18"/>
      <c r="CY439" s="18"/>
      <c r="CZ439" s="18"/>
      <c r="DA439" s="18"/>
      <c r="DB439" s="18"/>
      <c r="DC439" s="18"/>
      <c r="DD439" s="18"/>
      <c r="DF439" s="18"/>
      <c r="DH439" s="18"/>
      <c r="DK439" s="12"/>
      <c r="DL439" s="12"/>
      <c r="DN439" s="12"/>
      <c r="DO439" s="12"/>
      <c r="DQ439" s="12"/>
      <c r="DS439" s="12"/>
      <c r="DU439" s="12"/>
      <c r="DV439" s="12"/>
      <c r="DX439" s="12"/>
      <c r="DY439" s="12"/>
      <c r="DZ439" s="12"/>
      <c r="EB439" s="12"/>
      <c r="ED439" s="810"/>
      <c r="EE439" s="810"/>
      <c r="EG439" s="12"/>
      <c r="ER439" s="18"/>
      <c r="EW439" s="18"/>
      <c r="EX439" s="18"/>
      <c r="EY439" s="18"/>
      <c r="EZ439" s="18"/>
      <c r="FA439" s="18"/>
      <c r="FB439" s="18"/>
      <c r="FC439" s="18"/>
      <c r="FD439" s="18"/>
      <c r="FE439" s="18"/>
      <c r="FF439" s="18"/>
      <c r="FG439" s="18"/>
      <c r="FH439" s="18"/>
      <c r="FI439" s="18"/>
      <c r="FJ439" s="18"/>
      <c r="FK439" s="18"/>
      <c r="FL439" s="18"/>
      <c r="FM439" s="18"/>
      <c r="FO439" s="18"/>
      <c r="FP439" s="18"/>
      <c r="FQ439" s="18"/>
      <c r="FS439" s="18"/>
      <c r="FT439" s="18"/>
      <c r="FU439" s="18"/>
      <c r="FV439" s="18"/>
      <c r="FW439" s="18"/>
      <c r="FX439" s="18"/>
      <c r="FY439" s="18"/>
      <c r="FZ439" s="18"/>
      <c r="GB439" s="18"/>
      <c r="GD439" s="18"/>
      <c r="GE439" s="18"/>
    </row>
    <row r="440" spans="1:187" hidden="1" x14ac:dyDescent="0.3">
      <c r="A440" s="807"/>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2"/>
      <c r="AF440" s="12"/>
      <c r="AG440" s="12"/>
      <c r="AH440" s="12"/>
      <c r="AI440" s="12"/>
      <c r="AJ440" s="12"/>
      <c r="AK440" s="12"/>
      <c r="AL440" s="12"/>
      <c r="AM440" s="12"/>
      <c r="AN440" s="12"/>
      <c r="AO440" s="12"/>
      <c r="AP440" s="12"/>
      <c r="AQ440" s="12"/>
      <c r="AR440" s="13"/>
      <c r="AS440" s="13"/>
      <c r="AT440" s="12"/>
      <c r="AU440" s="13"/>
      <c r="AV440" s="13"/>
      <c r="AW440" s="12"/>
      <c r="AX440" s="13"/>
      <c r="AY440" s="13"/>
      <c r="AZ440" s="12"/>
      <c r="BA440" s="13"/>
      <c r="BB440" s="13"/>
      <c r="BC440" s="12"/>
      <c r="BD440" s="13"/>
      <c r="BE440" s="13"/>
      <c r="BF440" s="12"/>
      <c r="BG440" s="13"/>
      <c r="BH440" s="13"/>
      <c r="BI440" s="12"/>
      <c r="BJ440" s="13"/>
      <c r="BK440" s="13"/>
      <c r="BL440" s="12"/>
      <c r="BM440" s="13"/>
      <c r="BN440" s="13"/>
      <c r="BO440" s="13"/>
      <c r="BP440" s="13"/>
      <c r="BQ440" s="13"/>
      <c r="BR440" s="13"/>
      <c r="BS440" s="13"/>
      <c r="BT440" s="13"/>
      <c r="BU440" s="13"/>
      <c r="BV440" s="13"/>
      <c r="BW440" s="13"/>
      <c r="BX440" s="12"/>
      <c r="BY440" s="13"/>
      <c r="CA440" s="18"/>
      <c r="CB440" s="18"/>
      <c r="CD440" s="18"/>
      <c r="CE440" s="18"/>
      <c r="CG440" s="18"/>
      <c r="CI440" s="18"/>
      <c r="CK440" s="18"/>
      <c r="CL440" s="18"/>
      <c r="CN440" s="18"/>
      <c r="CO440" s="18"/>
      <c r="CP440" s="18"/>
      <c r="CR440" s="12"/>
      <c r="CT440" s="18"/>
      <c r="CU440" s="18"/>
      <c r="CV440" s="18"/>
      <c r="CW440" s="18"/>
      <c r="CX440" s="18"/>
      <c r="CY440" s="18"/>
      <c r="CZ440" s="18"/>
      <c r="DA440" s="18"/>
      <c r="DB440" s="18"/>
      <c r="DC440" s="18"/>
      <c r="DD440" s="18"/>
      <c r="DF440" s="18"/>
      <c r="DH440" s="18"/>
      <c r="DK440" s="12"/>
      <c r="DL440" s="12"/>
      <c r="DN440" s="12"/>
      <c r="DO440" s="12"/>
      <c r="DQ440" s="12"/>
      <c r="DS440" s="12"/>
      <c r="DU440" s="12"/>
      <c r="DV440" s="12"/>
      <c r="DX440" s="12"/>
      <c r="DY440" s="12"/>
      <c r="DZ440" s="12"/>
      <c r="EB440" s="12"/>
      <c r="ED440" s="810"/>
      <c r="EE440" s="810"/>
      <c r="EG440" s="12"/>
      <c r="EW440" s="18"/>
      <c r="FA440" s="18"/>
      <c r="FB440" s="18"/>
      <c r="FC440" s="18"/>
      <c r="FD440" s="18"/>
      <c r="FE440" s="18"/>
      <c r="FF440" s="18"/>
      <c r="FG440" s="18"/>
      <c r="FJ440" s="18"/>
      <c r="FK440" s="18"/>
      <c r="FL440" s="18"/>
      <c r="FM440" s="18"/>
      <c r="FO440" s="18"/>
      <c r="FQ440" s="18"/>
      <c r="FS440" s="18"/>
      <c r="FU440" s="18"/>
      <c r="FV440" s="18"/>
      <c r="FW440" s="18"/>
      <c r="FX440" s="18"/>
      <c r="FY440" s="18"/>
      <c r="FZ440" s="18"/>
      <c r="GB440" s="18"/>
      <c r="GD440" s="18"/>
      <c r="GE440" s="18"/>
    </row>
    <row r="441" spans="1:187" hidden="1" x14ac:dyDescent="0.3">
      <c r="A441" s="807"/>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2"/>
      <c r="AF441" s="12"/>
      <c r="AG441" s="12"/>
      <c r="AH441" s="12"/>
      <c r="AI441" s="12"/>
      <c r="AJ441" s="12"/>
      <c r="AK441" s="12"/>
      <c r="AL441" s="12"/>
      <c r="AM441" s="12"/>
      <c r="AN441" s="12"/>
      <c r="AO441" s="12"/>
      <c r="AP441" s="12"/>
      <c r="AQ441" s="12"/>
      <c r="AR441" s="13"/>
      <c r="AS441" s="13"/>
      <c r="AT441" s="12"/>
      <c r="AU441" s="13"/>
      <c r="AV441" s="13"/>
      <c r="AW441" s="12"/>
      <c r="AX441" s="13"/>
      <c r="AY441" s="13"/>
      <c r="AZ441" s="12"/>
      <c r="BA441" s="13"/>
      <c r="BB441" s="13"/>
      <c r="BC441" s="12"/>
      <c r="BD441" s="13"/>
      <c r="BE441" s="13"/>
      <c r="BF441" s="12"/>
      <c r="BG441" s="13"/>
      <c r="BH441" s="13"/>
      <c r="BI441" s="12"/>
      <c r="BJ441" s="13"/>
      <c r="BK441" s="13"/>
      <c r="BL441" s="12"/>
      <c r="BM441" s="13"/>
      <c r="BN441" s="13"/>
      <c r="BO441" s="13"/>
      <c r="BP441" s="13"/>
      <c r="BQ441" s="13"/>
      <c r="BR441" s="13"/>
      <c r="BS441" s="13"/>
      <c r="BT441" s="13"/>
      <c r="BU441" s="13"/>
      <c r="BV441" s="13"/>
      <c r="BW441" s="13"/>
      <c r="BX441" s="12"/>
      <c r="BY441" s="13"/>
      <c r="CA441" s="18"/>
      <c r="CB441" s="18"/>
      <c r="CD441" s="18"/>
      <c r="CE441" s="18"/>
      <c r="CG441" s="18"/>
      <c r="CI441" s="18"/>
      <c r="CK441" s="18"/>
      <c r="CL441" s="18"/>
      <c r="CN441" s="18"/>
      <c r="CO441" s="18"/>
      <c r="CP441" s="18"/>
      <c r="CR441" s="12"/>
      <c r="CT441" s="18"/>
      <c r="CU441" s="18"/>
      <c r="CV441" s="18"/>
      <c r="CW441" s="18"/>
      <c r="CX441" s="18"/>
      <c r="CY441" s="18"/>
      <c r="CZ441" s="18"/>
      <c r="DA441" s="18"/>
      <c r="DB441" s="18"/>
      <c r="DC441" s="18"/>
      <c r="DD441" s="18"/>
      <c r="DF441" s="18"/>
      <c r="DH441" s="18"/>
      <c r="DK441" s="12"/>
      <c r="DL441" s="12"/>
      <c r="DN441" s="12"/>
      <c r="DO441" s="12"/>
      <c r="DQ441" s="12"/>
      <c r="DS441" s="12"/>
      <c r="DU441" s="12"/>
      <c r="DV441" s="12"/>
      <c r="DX441" s="12"/>
      <c r="DY441" s="12"/>
      <c r="DZ441" s="12"/>
      <c r="EB441" s="12"/>
      <c r="ED441" s="810"/>
      <c r="EE441" s="810"/>
      <c r="EG441" s="12"/>
      <c r="EW441" s="18"/>
      <c r="FA441" s="18"/>
      <c r="FB441" s="18"/>
      <c r="FC441" s="18"/>
      <c r="FD441" s="18"/>
      <c r="FE441" s="18"/>
      <c r="FF441" s="18"/>
      <c r="FG441" s="18"/>
      <c r="FJ441" s="18"/>
      <c r="FK441" s="18"/>
      <c r="FL441" s="18"/>
      <c r="FM441" s="18"/>
      <c r="FO441" s="18"/>
      <c r="FQ441" s="18"/>
      <c r="FS441" s="18"/>
      <c r="FU441" s="18"/>
      <c r="FV441" s="18"/>
      <c r="FW441" s="18"/>
      <c r="FX441" s="18"/>
      <c r="FY441" s="18"/>
      <c r="FZ441" s="18"/>
      <c r="GB441" s="18"/>
      <c r="GD441" s="18"/>
      <c r="GE441" s="18"/>
    </row>
    <row r="442" spans="1:187" hidden="1" x14ac:dyDescent="0.3">
      <c r="A442" s="807"/>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2"/>
      <c r="AF442" s="12"/>
      <c r="AG442" s="12"/>
      <c r="AH442" s="12"/>
      <c r="AI442" s="12"/>
      <c r="AJ442" s="12"/>
      <c r="AK442" s="12"/>
      <c r="AL442" s="12"/>
      <c r="AM442" s="12"/>
      <c r="AN442" s="12"/>
      <c r="AO442" s="12"/>
      <c r="AP442" s="12"/>
      <c r="AQ442" s="12"/>
      <c r="AR442" s="13"/>
      <c r="AS442" s="13"/>
      <c r="AT442" s="12"/>
      <c r="AU442" s="13"/>
      <c r="AV442" s="13"/>
      <c r="AW442" s="12"/>
      <c r="AX442" s="13"/>
      <c r="AY442" s="13"/>
      <c r="AZ442" s="12"/>
      <c r="BA442" s="13"/>
      <c r="BB442" s="13"/>
      <c r="BC442" s="12"/>
      <c r="BD442" s="13"/>
      <c r="BE442" s="13"/>
      <c r="BF442" s="12"/>
      <c r="BG442" s="13"/>
      <c r="BH442" s="13"/>
      <c r="BI442" s="12"/>
      <c r="BJ442" s="13"/>
      <c r="BK442" s="13"/>
      <c r="BL442" s="12"/>
      <c r="BM442" s="13"/>
      <c r="BN442" s="13"/>
      <c r="BO442" s="13"/>
      <c r="BP442" s="13"/>
      <c r="BQ442" s="13"/>
      <c r="BR442" s="13"/>
      <c r="BS442" s="13"/>
      <c r="BT442" s="13"/>
      <c r="BU442" s="13"/>
      <c r="BV442" s="13"/>
      <c r="BW442" s="13"/>
      <c r="BX442" s="12"/>
      <c r="BY442" s="13"/>
      <c r="CA442" s="18"/>
      <c r="CB442" s="18"/>
      <c r="CD442" s="18"/>
      <c r="CE442" s="18"/>
      <c r="CG442" s="18"/>
      <c r="CI442" s="18"/>
      <c r="CK442" s="18"/>
      <c r="CL442" s="18"/>
      <c r="CN442" s="18"/>
      <c r="CO442" s="18"/>
      <c r="CP442" s="18"/>
      <c r="CR442" s="12"/>
      <c r="CT442" s="18"/>
      <c r="CU442" s="18"/>
      <c r="CV442" s="18"/>
      <c r="CW442" s="18"/>
      <c r="CX442" s="18"/>
      <c r="CY442" s="18"/>
      <c r="CZ442" s="18"/>
      <c r="DA442" s="18"/>
      <c r="DB442" s="18"/>
      <c r="DC442" s="18"/>
      <c r="DD442" s="18"/>
      <c r="DF442" s="18"/>
      <c r="DH442" s="18"/>
      <c r="DK442" s="12"/>
      <c r="DL442" s="12"/>
      <c r="DN442" s="12"/>
      <c r="DO442" s="12"/>
      <c r="DQ442" s="12"/>
      <c r="DS442" s="12"/>
      <c r="DU442" s="12"/>
      <c r="DV442" s="12"/>
      <c r="DX442" s="12"/>
      <c r="DY442" s="12"/>
      <c r="DZ442" s="12"/>
      <c r="EB442" s="12"/>
      <c r="ED442" s="810"/>
      <c r="EE442" s="810"/>
      <c r="EG442" s="12"/>
      <c r="EW442" s="18"/>
      <c r="FA442" s="18"/>
      <c r="FB442" s="18"/>
      <c r="FC442" s="18"/>
      <c r="FD442" s="18"/>
      <c r="FE442" s="18"/>
      <c r="FF442" s="18"/>
      <c r="FG442" s="18"/>
      <c r="FJ442" s="18"/>
      <c r="FK442" s="18"/>
      <c r="FL442" s="18"/>
      <c r="FM442" s="18"/>
      <c r="FO442" s="18"/>
      <c r="FQ442" s="18"/>
      <c r="FS442" s="18"/>
      <c r="FU442" s="18"/>
      <c r="FV442" s="18"/>
      <c r="FW442" s="18"/>
      <c r="FX442" s="18"/>
      <c r="FY442" s="18"/>
      <c r="FZ442" s="18"/>
      <c r="GB442" s="18"/>
      <c r="GD442" s="18"/>
      <c r="GE442" s="18"/>
    </row>
    <row r="443" spans="1:187" hidden="1" x14ac:dyDescent="0.3">
      <c r="A443" s="807"/>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2"/>
      <c r="AF443" s="12"/>
      <c r="AG443" s="12"/>
      <c r="AH443" s="12"/>
      <c r="AI443" s="12"/>
      <c r="AJ443" s="12"/>
      <c r="AK443" s="12"/>
      <c r="AL443" s="12"/>
      <c r="AM443" s="12"/>
      <c r="AN443" s="12"/>
      <c r="AO443" s="12"/>
      <c r="AP443" s="12"/>
      <c r="AQ443" s="12"/>
      <c r="AR443" s="13"/>
      <c r="AS443" s="13"/>
      <c r="AT443" s="12"/>
      <c r="AU443" s="13"/>
      <c r="AV443" s="13"/>
      <c r="AW443" s="12"/>
      <c r="AX443" s="13"/>
      <c r="AY443" s="13"/>
      <c r="AZ443" s="12"/>
      <c r="BA443" s="13"/>
      <c r="BB443" s="13"/>
      <c r="BC443" s="12"/>
      <c r="BD443" s="13"/>
      <c r="BE443" s="13"/>
      <c r="BF443" s="12"/>
      <c r="BG443" s="13"/>
      <c r="BH443" s="13"/>
      <c r="BI443" s="12"/>
      <c r="BJ443" s="13"/>
      <c r="BK443" s="13"/>
      <c r="BL443" s="12"/>
      <c r="BM443" s="13"/>
      <c r="BN443" s="13"/>
      <c r="BO443" s="13"/>
      <c r="BP443" s="13"/>
      <c r="BQ443" s="13"/>
      <c r="BR443" s="13"/>
      <c r="BS443" s="13"/>
      <c r="BT443" s="13"/>
      <c r="BU443" s="13"/>
      <c r="BV443" s="13"/>
      <c r="BW443" s="13"/>
      <c r="BX443" s="12"/>
      <c r="BY443" s="13"/>
      <c r="CA443" s="18"/>
      <c r="CB443" s="18"/>
      <c r="CD443" s="18"/>
      <c r="CE443" s="18"/>
      <c r="CG443" s="18"/>
      <c r="CI443" s="18"/>
      <c r="CK443" s="18"/>
      <c r="CL443" s="18"/>
      <c r="CN443" s="18"/>
      <c r="CO443" s="18"/>
      <c r="CP443" s="18"/>
      <c r="CR443" s="12"/>
      <c r="CT443" s="18"/>
      <c r="CU443" s="18"/>
      <c r="CV443" s="18"/>
      <c r="CW443" s="18"/>
      <c r="CX443" s="18"/>
      <c r="CY443" s="18"/>
      <c r="CZ443" s="18"/>
      <c r="DA443" s="18"/>
      <c r="DB443" s="18"/>
      <c r="DC443" s="18"/>
      <c r="DD443" s="18"/>
      <c r="DF443" s="18"/>
      <c r="DH443" s="18"/>
      <c r="DK443" s="12"/>
      <c r="DL443" s="12"/>
      <c r="DN443" s="12"/>
      <c r="DO443" s="12"/>
      <c r="DQ443" s="12"/>
      <c r="DS443" s="12"/>
      <c r="DU443" s="12"/>
      <c r="DV443" s="12"/>
      <c r="DX443" s="12"/>
      <c r="DY443" s="12"/>
      <c r="DZ443" s="12"/>
      <c r="EB443" s="12"/>
      <c r="ED443" s="810"/>
      <c r="EE443" s="810"/>
      <c r="EG443" s="12"/>
      <c r="EW443" s="18"/>
      <c r="EX443" s="18"/>
      <c r="EY443" s="18"/>
      <c r="EZ443" s="18"/>
      <c r="FA443" s="18"/>
      <c r="FB443" s="18"/>
      <c r="FC443" s="18"/>
      <c r="FD443" s="18"/>
      <c r="FE443" s="18"/>
      <c r="FF443" s="18"/>
      <c r="FG443" s="18"/>
      <c r="FH443" s="18"/>
      <c r="FI443" s="18"/>
      <c r="FJ443" s="18"/>
      <c r="FK443" s="18"/>
      <c r="FL443" s="18"/>
      <c r="FM443" s="18"/>
      <c r="FN443" s="18"/>
      <c r="FO443" s="18"/>
      <c r="FQ443" s="18"/>
      <c r="FS443" s="18"/>
      <c r="FU443" s="18"/>
      <c r="FV443" s="18"/>
      <c r="FW443" s="18"/>
      <c r="FX443" s="18"/>
      <c r="FY443" s="18"/>
      <c r="FZ443" s="18"/>
      <c r="GB443" s="18"/>
      <c r="GD443" s="18"/>
      <c r="GE443" s="18"/>
    </row>
    <row r="444" spans="1:187" hidden="1" x14ac:dyDescent="0.3">
      <c r="A444" s="807"/>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2"/>
      <c r="AF444" s="12"/>
      <c r="AG444" s="12"/>
      <c r="AH444" s="12"/>
      <c r="AI444" s="12"/>
      <c r="AJ444" s="12"/>
      <c r="AK444" s="12"/>
      <c r="AL444" s="12"/>
      <c r="AM444" s="12"/>
      <c r="AN444" s="12"/>
      <c r="AO444" s="12"/>
      <c r="AP444" s="12"/>
      <c r="AQ444" s="12"/>
      <c r="AR444" s="13"/>
      <c r="AS444" s="13"/>
      <c r="AT444" s="12"/>
      <c r="AU444" s="13"/>
      <c r="AV444" s="13"/>
      <c r="AW444" s="12"/>
      <c r="AX444" s="13"/>
      <c r="AY444" s="13"/>
      <c r="AZ444" s="12"/>
      <c r="BA444" s="13"/>
      <c r="BB444" s="13"/>
      <c r="BC444" s="12"/>
      <c r="BD444" s="13"/>
      <c r="BE444" s="13"/>
      <c r="BF444" s="12"/>
      <c r="BG444" s="13"/>
      <c r="BH444" s="13"/>
      <c r="BI444" s="12"/>
      <c r="BJ444" s="13"/>
      <c r="BK444" s="13"/>
      <c r="BL444" s="12"/>
      <c r="BM444" s="13"/>
      <c r="BN444" s="13"/>
      <c r="BO444" s="13"/>
      <c r="BP444" s="13"/>
      <c r="BQ444" s="13"/>
      <c r="BR444" s="13"/>
      <c r="BS444" s="13"/>
      <c r="BT444" s="13"/>
      <c r="BU444" s="13"/>
      <c r="BV444" s="13"/>
      <c r="BW444" s="13"/>
      <c r="BX444" s="12"/>
      <c r="BY444" s="13"/>
      <c r="CA444" s="18"/>
      <c r="CB444" s="18"/>
      <c r="CD444" s="18"/>
      <c r="CE444" s="18"/>
      <c r="CG444" s="18"/>
      <c r="CI444" s="18"/>
      <c r="CK444" s="18"/>
      <c r="CL444" s="18"/>
      <c r="CN444" s="18"/>
      <c r="CO444" s="18"/>
      <c r="CP444" s="18"/>
      <c r="CR444" s="12"/>
      <c r="CT444" s="18"/>
      <c r="CU444" s="18"/>
      <c r="CV444" s="18"/>
      <c r="CW444" s="18"/>
      <c r="CX444" s="18"/>
      <c r="CY444" s="18"/>
      <c r="CZ444" s="18"/>
      <c r="DA444" s="18"/>
      <c r="DB444" s="18"/>
      <c r="DC444" s="18"/>
      <c r="DD444" s="18"/>
      <c r="DF444" s="18"/>
      <c r="DH444" s="18"/>
      <c r="DK444" s="12"/>
      <c r="DL444" s="12"/>
      <c r="DN444" s="12"/>
      <c r="DO444" s="12"/>
      <c r="DQ444" s="12"/>
      <c r="DS444" s="12"/>
      <c r="DU444" s="12"/>
      <c r="DV444" s="12"/>
      <c r="DX444" s="12"/>
      <c r="DY444" s="12"/>
      <c r="DZ444" s="12"/>
      <c r="EB444" s="12"/>
      <c r="ED444" s="810"/>
      <c r="EE444" s="810"/>
      <c r="EG444" s="12"/>
      <c r="ER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S444" s="18"/>
      <c r="FT444" s="18"/>
      <c r="FU444" s="18"/>
      <c r="FV444" s="18"/>
      <c r="FW444" s="18"/>
      <c r="FX444" s="18"/>
      <c r="FY444" s="18"/>
      <c r="FZ444" s="18"/>
      <c r="GB444" s="18"/>
      <c r="GE444" s="18"/>
    </row>
    <row r="445" spans="1:187" hidden="1" x14ac:dyDescent="0.3">
      <c r="A445" s="807"/>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2"/>
      <c r="AF445" s="12"/>
      <c r="AG445" s="12"/>
      <c r="AH445" s="12"/>
      <c r="AI445" s="12"/>
      <c r="AJ445" s="12"/>
      <c r="AK445" s="12"/>
      <c r="AL445" s="12"/>
      <c r="AM445" s="12"/>
      <c r="AN445" s="12"/>
      <c r="AO445" s="12"/>
      <c r="AP445" s="12"/>
      <c r="AQ445" s="12"/>
      <c r="AR445" s="13"/>
      <c r="AS445" s="13"/>
      <c r="AT445" s="12"/>
      <c r="AU445" s="13"/>
      <c r="AV445" s="13"/>
      <c r="AW445" s="12"/>
      <c r="AX445" s="13"/>
      <c r="AY445" s="13"/>
      <c r="AZ445" s="12"/>
      <c r="BA445" s="13"/>
      <c r="BB445" s="13"/>
      <c r="BC445" s="12"/>
      <c r="BD445" s="13"/>
      <c r="BE445" s="13"/>
      <c r="BF445" s="12"/>
      <c r="BG445" s="13"/>
      <c r="BH445" s="13"/>
      <c r="BI445" s="12"/>
      <c r="BJ445" s="13"/>
      <c r="BK445" s="13"/>
      <c r="BL445" s="12"/>
      <c r="BM445" s="13"/>
      <c r="BN445" s="13"/>
      <c r="BO445" s="13"/>
      <c r="BP445" s="13"/>
      <c r="BQ445" s="13"/>
      <c r="BR445" s="13"/>
      <c r="BS445" s="13"/>
      <c r="BT445" s="13"/>
      <c r="BU445" s="13"/>
      <c r="BV445" s="13"/>
      <c r="BW445" s="13"/>
      <c r="BX445" s="12"/>
      <c r="BY445" s="13"/>
      <c r="CA445" s="18"/>
      <c r="CB445" s="18"/>
      <c r="CD445" s="18"/>
      <c r="CE445" s="18"/>
      <c r="CG445" s="18"/>
      <c r="CI445" s="18"/>
      <c r="CK445" s="18"/>
      <c r="CL445" s="18"/>
      <c r="CN445" s="18"/>
      <c r="CO445" s="18"/>
      <c r="CP445" s="18"/>
      <c r="CR445" s="12"/>
      <c r="CT445" s="18"/>
      <c r="CU445" s="18"/>
      <c r="CV445" s="18"/>
      <c r="CW445" s="18"/>
      <c r="CX445" s="18"/>
      <c r="CY445" s="18"/>
      <c r="CZ445" s="18"/>
      <c r="DA445" s="18"/>
      <c r="DB445" s="18"/>
      <c r="DC445" s="18"/>
      <c r="DD445" s="18"/>
      <c r="DF445" s="18"/>
      <c r="DH445" s="18"/>
      <c r="DK445" s="12"/>
      <c r="DL445" s="12"/>
      <c r="DN445" s="12"/>
      <c r="DO445" s="12"/>
      <c r="DQ445" s="12"/>
      <c r="DS445" s="12"/>
      <c r="DU445" s="12"/>
      <c r="DV445" s="12"/>
      <c r="DX445" s="12"/>
      <c r="DY445" s="12"/>
      <c r="DZ445" s="12"/>
      <c r="EB445" s="12"/>
      <c r="ED445" s="810"/>
      <c r="EE445" s="810"/>
      <c r="EG445" s="12"/>
      <c r="EW445" s="18"/>
      <c r="EX445" s="18"/>
      <c r="EY445" s="18"/>
      <c r="EZ445" s="18"/>
      <c r="FA445" s="18"/>
      <c r="FB445" s="18"/>
      <c r="FC445" s="18"/>
      <c r="FD445" s="18"/>
      <c r="FE445" s="18"/>
      <c r="FF445" s="18"/>
      <c r="FG445" s="18"/>
      <c r="FI445" s="18"/>
      <c r="FJ445" s="18"/>
      <c r="FK445" s="18"/>
      <c r="FL445" s="18"/>
      <c r="FM445" s="18"/>
      <c r="FN445" s="18"/>
      <c r="FO445" s="18"/>
      <c r="FQ445" s="18"/>
      <c r="FS445" s="18"/>
      <c r="FU445" s="18"/>
      <c r="FV445" s="18"/>
      <c r="FW445" s="18"/>
      <c r="FX445" s="18"/>
      <c r="FY445" s="18"/>
      <c r="FZ445" s="18"/>
      <c r="GB445" s="18"/>
      <c r="GE445" s="18"/>
    </row>
    <row r="446" spans="1:187" hidden="1" x14ac:dyDescent="0.3">
      <c r="A446" s="807"/>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2"/>
      <c r="AF446" s="12"/>
      <c r="AG446" s="12"/>
      <c r="AH446" s="12"/>
      <c r="AI446" s="12"/>
      <c r="AJ446" s="12"/>
      <c r="AK446" s="12"/>
      <c r="AL446" s="12"/>
      <c r="AM446" s="12"/>
      <c r="AN446" s="12"/>
      <c r="AO446" s="12"/>
      <c r="AP446" s="12"/>
      <c r="AQ446" s="12"/>
      <c r="AR446" s="13"/>
      <c r="AS446" s="13"/>
      <c r="AT446" s="12"/>
      <c r="AU446" s="13"/>
      <c r="AV446" s="13"/>
      <c r="AW446" s="12"/>
      <c r="AX446" s="13"/>
      <c r="AY446" s="13"/>
      <c r="AZ446" s="12"/>
      <c r="BA446" s="13"/>
      <c r="BB446" s="13"/>
      <c r="BC446" s="12"/>
      <c r="BD446" s="13"/>
      <c r="BE446" s="13"/>
      <c r="BF446" s="12"/>
      <c r="BG446" s="13"/>
      <c r="BH446" s="13"/>
      <c r="BI446" s="12"/>
      <c r="BJ446" s="13"/>
      <c r="BK446" s="13"/>
      <c r="BL446" s="12"/>
      <c r="BM446" s="13"/>
      <c r="BN446" s="13"/>
      <c r="BO446" s="13"/>
      <c r="BP446" s="13"/>
      <c r="BQ446" s="13"/>
      <c r="BR446" s="13"/>
      <c r="BS446" s="13"/>
      <c r="BT446" s="13"/>
      <c r="BU446" s="13"/>
      <c r="BV446" s="13"/>
      <c r="BW446" s="13"/>
      <c r="BX446" s="12"/>
      <c r="BY446" s="13"/>
      <c r="CA446" s="18"/>
      <c r="CB446" s="18"/>
      <c r="CD446" s="18"/>
      <c r="CE446" s="18"/>
      <c r="CG446" s="18"/>
      <c r="CI446" s="18"/>
      <c r="CK446" s="18"/>
      <c r="CL446" s="18"/>
      <c r="CN446" s="18"/>
      <c r="CO446" s="18"/>
      <c r="CP446" s="18"/>
      <c r="CR446" s="12"/>
      <c r="CT446" s="18"/>
      <c r="CU446" s="18"/>
      <c r="CV446" s="18"/>
      <c r="CW446" s="18"/>
      <c r="CX446" s="18"/>
      <c r="CY446" s="18"/>
      <c r="CZ446" s="18"/>
      <c r="DA446" s="18"/>
      <c r="DB446" s="18"/>
      <c r="DC446" s="18"/>
      <c r="DD446" s="18"/>
      <c r="DF446" s="18"/>
      <c r="DH446" s="18"/>
      <c r="DK446" s="12"/>
      <c r="DL446" s="12"/>
      <c r="DN446" s="12"/>
      <c r="DO446" s="12"/>
      <c r="DQ446" s="12"/>
      <c r="DS446" s="12"/>
      <c r="DU446" s="12"/>
      <c r="DV446" s="12"/>
      <c r="DX446" s="12"/>
      <c r="DY446" s="12"/>
      <c r="DZ446" s="12"/>
      <c r="EB446" s="12"/>
      <c r="ED446" s="810"/>
      <c r="EE446" s="810"/>
      <c r="EG446" s="12"/>
      <c r="ER446" s="18"/>
      <c r="EW446" s="18"/>
      <c r="EX446" s="18"/>
      <c r="EY446" s="18"/>
      <c r="EZ446" s="18"/>
      <c r="FA446" s="18"/>
      <c r="FB446" s="18"/>
      <c r="FC446" s="18"/>
      <c r="FD446" s="18"/>
      <c r="FE446" s="18"/>
      <c r="FF446" s="18"/>
      <c r="FG446" s="18"/>
      <c r="FI446" s="18"/>
      <c r="FJ446" s="18"/>
      <c r="FK446" s="18"/>
      <c r="FL446" s="18"/>
      <c r="FM446" s="18"/>
      <c r="FO446" s="18"/>
      <c r="FP446" s="18"/>
      <c r="FQ446" s="18"/>
      <c r="FS446" s="18"/>
      <c r="FT446" s="18"/>
      <c r="FU446" s="18"/>
      <c r="FV446" s="18"/>
      <c r="FW446" s="18"/>
      <c r="FX446" s="18"/>
      <c r="FY446" s="18"/>
      <c r="FZ446" s="18"/>
      <c r="GB446" s="18"/>
      <c r="GE446" s="18"/>
    </row>
    <row r="447" spans="1:187" hidden="1" x14ac:dyDescent="0.3">
      <c r="A447" s="807"/>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2"/>
      <c r="AF447" s="12"/>
      <c r="AG447" s="12"/>
      <c r="AH447" s="12"/>
      <c r="AI447" s="12"/>
      <c r="AJ447" s="12"/>
      <c r="AK447" s="12"/>
      <c r="AL447" s="12"/>
      <c r="AM447" s="12"/>
      <c r="AN447" s="12"/>
      <c r="AO447" s="12"/>
      <c r="AP447" s="12"/>
      <c r="AQ447" s="12"/>
      <c r="AR447" s="13"/>
      <c r="AS447" s="13"/>
      <c r="AT447" s="12"/>
      <c r="AU447" s="13"/>
      <c r="AV447" s="13"/>
      <c r="AW447" s="12"/>
      <c r="AX447" s="13"/>
      <c r="AY447" s="13"/>
      <c r="AZ447" s="12"/>
      <c r="BA447" s="13"/>
      <c r="BB447" s="13"/>
      <c r="BC447" s="12"/>
      <c r="BD447" s="13"/>
      <c r="BE447" s="13"/>
      <c r="BF447" s="12"/>
      <c r="BG447" s="13"/>
      <c r="BH447" s="13"/>
      <c r="BI447" s="12"/>
      <c r="BJ447" s="13"/>
      <c r="BK447" s="13"/>
      <c r="BL447" s="12"/>
      <c r="BM447" s="13"/>
      <c r="BN447" s="13"/>
      <c r="BO447" s="13"/>
      <c r="BP447" s="13"/>
      <c r="BQ447" s="13"/>
      <c r="BR447" s="13"/>
      <c r="BS447" s="13"/>
      <c r="BT447" s="13"/>
      <c r="BU447" s="13"/>
      <c r="BV447" s="13"/>
      <c r="BW447" s="13"/>
      <c r="BX447" s="12"/>
      <c r="BY447" s="13"/>
      <c r="CA447" s="18"/>
      <c r="CB447" s="18"/>
      <c r="CD447" s="18"/>
      <c r="CE447" s="18"/>
      <c r="CG447" s="18"/>
      <c r="CI447" s="18"/>
      <c r="CK447" s="18"/>
      <c r="CL447" s="18"/>
      <c r="CN447" s="18"/>
      <c r="CO447" s="18"/>
      <c r="CP447" s="18"/>
      <c r="CR447" s="12"/>
      <c r="CT447" s="18"/>
      <c r="CU447" s="18"/>
      <c r="CV447" s="18"/>
      <c r="CW447" s="18"/>
      <c r="CX447" s="18"/>
      <c r="CY447" s="18"/>
      <c r="CZ447" s="18"/>
      <c r="DA447" s="18"/>
      <c r="DB447" s="18"/>
      <c r="DC447" s="18"/>
      <c r="DD447" s="18"/>
      <c r="DF447" s="18"/>
      <c r="DH447" s="18"/>
      <c r="DK447" s="12"/>
      <c r="DL447" s="12"/>
      <c r="DN447" s="12"/>
      <c r="DO447" s="12"/>
      <c r="DQ447" s="12"/>
      <c r="DS447" s="12"/>
      <c r="DU447" s="12"/>
      <c r="DV447" s="12"/>
      <c r="DX447" s="12"/>
      <c r="DY447" s="12"/>
      <c r="DZ447" s="12"/>
      <c r="EB447" s="12"/>
      <c r="ED447" s="810"/>
      <c r="EE447" s="810"/>
      <c r="EG447" s="12"/>
      <c r="FA447" s="18"/>
      <c r="FB447" s="18"/>
      <c r="FC447" s="18"/>
      <c r="FD447" s="18"/>
      <c r="FE447" s="18"/>
      <c r="FF447" s="18"/>
      <c r="FG447" s="18"/>
      <c r="FJ447" s="18"/>
      <c r="FK447" s="18"/>
      <c r="FL447" s="18"/>
      <c r="FM447" s="18"/>
      <c r="FO447" s="18"/>
      <c r="FQ447" s="18"/>
      <c r="FS447" s="18"/>
      <c r="FU447" s="18"/>
      <c r="FV447" s="18"/>
      <c r="FW447" s="18"/>
      <c r="FX447" s="18"/>
      <c r="FY447" s="18"/>
      <c r="FZ447" s="18"/>
      <c r="GB447" s="18"/>
      <c r="GD447" s="18"/>
      <c r="GE447" s="18"/>
    </row>
    <row r="448" spans="1:187" hidden="1" x14ac:dyDescent="0.3">
      <c r="A448" s="807"/>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2"/>
      <c r="AF448" s="12"/>
      <c r="AG448" s="12"/>
      <c r="AH448" s="12"/>
      <c r="AI448" s="12"/>
      <c r="AJ448" s="12"/>
      <c r="AK448" s="12"/>
      <c r="AL448" s="12"/>
      <c r="AM448" s="12"/>
      <c r="AN448" s="12"/>
      <c r="AO448" s="12"/>
      <c r="AP448" s="12"/>
      <c r="AQ448" s="12"/>
      <c r="AR448" s="13"/>
      <c r="AS448" s="13"/>
      <c r="AT448" s="12"/>
      <c r="AU448" s="13"/>
      <c r="AV448" s="13"/>
      <c r="AW448" s="12"/>
      <c r="AX448" s="13"/>
      <c r="AY448" s="13"/>
      <c r="AZ448" s="12"/>
      <c r="BA448" s="13"/>
      <c r="BB448" s="13"/>
      <c r="BC448" s="12"/>
      <c r="BD448" s="13"/>
      <c r="BE448" s="13"/>
      <c r="BF448" s="12"/>
      <c r="BG448" s="13"/>
      <c r="BH448" s="13"/>
      <c r="BI448" s="12"/>
      <c r="BJ448" s="13"/>
      <c r="BK448" s="13"/>
      <c r="BL448" s="12"/>
      <c r="BM448" s="13"/>
      <c r="BN448" s="13"/>
      <c r="BO448" s="13"/>
      <c r="BP448" s="13"/>
      <c r="BQ448" s="13"/>
      <c r="BR448" s="13"/>
      <c r="BS448" s="13"/>
      <c r="BT448" s="13"/>
      <c r="BU448" s="13"/>
      <c r="BV448" s="13"/>
      <c r="BW448" s="13"/>
      <c r="BX448" s="12"/>
      <c r="BY448" s="13"/>
      <c r="CA448" s="18"/>
      <c r="CB448" s="18"/>
      <c r="CD448" s="18"/>
      <c r="CE448" s="18"/>
      <c r="CG448" s="18"/>
      <c r="CI448" s="18"/>
      <c r="CK448" s="18"/>
      <c r="CL448" s="18"/>
      <c r="CN448" s="18"/>
      <c r="CO448" s="18"/>
      <c r="CP448" s="18"/>
      <c r="CR448" s="12"/>
      <c r="CT448" s="18"/>
      <c r="CU448" s="18"/>
      <c r="CV448" s="18"/>
      <c r="CW448" s="18"/>
      <c r="CX448" s="18"/>
      <c r="CY448" s="18"/>
      <c r="CZ448" s="18"/>
      <c r="DA448" s="18"/>
      <c r="DB448" s="18"/>
      <c r="DC448" s="18"/>
      <c r="DD448" s="18"/>
      <c r="DF448" s="18"/>
      <c r="DH448" s="18"/>
      <c r="DK448" s="12"/>
      <c r="DL448" s="12"/>
      <c r="DN448" s="12"/>
      <c r="DO448" s="12"/>
      <c r="DQ448" s="12"/>
      <c r="DS448" s="12"/>
      <c r="DU448" s="12"/>
      <c r="DV448" s="12"/>
      <c r="DX448" s="12"/>
      <c r="DY448" s="12"/>
      <c r="DZ448" s="12"/>
      <c r="EB448" s="12"/>
      <c r="ED448" s="810"/>
      <c r="EE448" s="810"/>
      <c r="EG448" s="12"/>
      <c r="EW448" s="18"/>
      <c r="FA448" s="18"/>
      <c r="FB448" s="18"/>
      <c r="FC448" s="18"/>
      <c r="FD448" s="18"/>
      <c r="FE448" s="18"/>
      <c r="FF448" s="18"/>
      <c r="FG448" s="18"/>
      <c r="FJ448" s="18"/>
      <c r="FK448" s="18"/>
      <c r="FL448" s="18"/>
      <c r="FM448" s="18"/>
      <c r="FO448" s="18"/>
      <c r="FQ448" s="18"/>
      <c r="FS448" s="18"/>
      <c r="FU448" s="18"/>
      <c r="FV448" s="18"/>
      <c r="FW448" s="18"/>
      <c r="FX448" s="18"/>
      <c r="FY448" s="18"/>
      <c r="FZ448" s="18"/>
      <c r="GB448" s="18"/>
      <c r="GD448" s="18"/>
      <c r="GE448" s="18"/>
    </row>
    <row r="449" spans="1:187" hidden="1" x14ac:dyDescent="0.3">
      <c r="A449" s="807"/>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2"/>
      <c r="AF449" s="12"/>
      <c r="AG449" s="12"/>
      <c r="AH449" s="12"/>
      <c r="AI449" s="12"/>
      <c r="AJ449" s="12"/>
      <c r="AK449" s="12"/>
      <c r="AL449" s="12"/>
      <c r="AM449" s="12"/>
      <c r="AN449" s="12"/>
      <c r="AO449" s="12"/>
      <c r="AP449" s="12"/>
      <c r="AQ449" s="12"/>
      <c r="AR449" s="13"/>
      <c r="AS449" s="13"/>
      <c r="AT449" s="12"/>
      <c r="AU449" s="13"/>
      <c r="AV449" s="13"/>
      <c r="AW449" s="12"/>
      <c r="AX449" s="13"/>
      <c r="AY449" s="13"/>
      <c r="AZ449" s="12"/>
      <c r="BA449" s="13"/>
      <c r="BB449" s="13"/>
      <c r="BC449" s="12"/>
      <c r="BD449" s="13"/>
      <c r="BE449" s="13"/>
      <c r="BF449" s="12"/>
      <c r="BG449" s="13"/>
      <c r="BH449" s="13"/>
      <c r="BI449" s="12"/>
      <c r="BJ449" s="13"/>
      <c r="BK449" s="13"/>
      <c r="BL449" s="12"/>
      <c r="BM449" s="13"/>
      <c r="BN449" s="13"/>
      <c r="BO449" s="13"/>
      <c r="BP449" s="13"/>
      <c r="BQ449" s="13"/>
      <c r="BR449" s="13"/>
      <c r="BS449" s="13"/>
      <c r="BT449" s="13"/>
      <c r="BU449" s="13"/>
      <c r="BV449" s="13"/>
      <c r="BW449" s="13"/>
      <c r="BX449" s="12"/>
      <c r="BY449" s="13"/>
      <c r="CA449" s="18"/>
      <c r="CB449" s="18"/>
      <c r="CD449" s="18"/>
      <c r="CE449" s="18"/>
      <c r="CG449" s="18"/>
      <c r="CI449" s="18"/>
      <c r="CK449" s="18"/>
      <c r="CL449" s="18"/>
      <c r="CN449" s="18"/>
      <c r="CO449" s="18"/>
      <c r="CP449" s="18"/>
      <c r="CR449" s="12"/>
      <c r="CT449" s="18"/>
      <c r="CU449" s="18"/>
      <c r="CV449" s="18"/>
      <c r="CW449" s="18"/>
      <c r="CX449" s="18"/>
      <c r="CY449" s="18"/>
      <c r="CZ449" s="18"/>
      <c r="DA449" s="18"/>
      <c r="DB449" s="18"/>
      <c r="DC449" s="18"/>
      <c r="DD449" s="18"/>
      <c r="DF449" s="18"/>
      <c r="DH449" s="18"/>
      <c r="DK449" s="12"/>
      <c r="DL449" s="12"/>
      <c r="DN449" s="12"/>
      <c r="DO449" s="12"/>
      <c r="DQ449" s="12"/>
      <c r="DS449" s="12"/>
      <c r="DU449" s="12"/>
      <c r="DV449" s="12"/>
      <c r="DX449" s="12"/>
      <c r="DY449" s="12"/>
      <c r="DZ449" s="12"/>
      <c r="EB449" s="12"/>
      <c r="ED449" s="810"/>
      <c r="EE449" s="810"/>
      <c r="EG449" s="12"/>
      <c r="FA449" s="18"/>
      <c r="FB449" s="18"/>
      <c r="FC449" s="18"/>
      <c r="FD449" s="18"/>
      <c r="FE449" s="18"/>
      <c r="FF449" s="18"/>
      <c r="FG449" s="18"/>
      <c r="FJ449" s="18"/>
      <c r="FK449" s="18"/>
      <c r="FL449" s="18"/>
      <c r="FM449" s="18"/>
      <c r="FN449" s="18"/>
      <c r="FO449" s="18"/>
      <c r="FQ449" s="18"/>
      <c r="FS449" s="18"/>
      <c r="FU449" s="18"/>
      <c r="FV449" s="18"/>
      <c r="FW449" s="18"/>
      <c r="FX449" s="18"/>
      <c r="FY449" s="18"/>
      <c r="FZ449" s="18"/>
      <c r="GB449" s="18"/>
      <c r="GE449" s="18"/>
    </row>
    <row r="450" spans="1:187" hidden="1" x14ac:dyDescent="0.3">
      <c r="A450" s="807"/>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2"/>
      <c r="AF450" s="12"/>
      <c r="AG450" s="12"/>
      <c r="AH450" s="12"/>
      <c r="AI450" s="12"/>
      <c r="AJ450" s="12"/>
      <c r="AK450" s="12"/>
      <c r="AL450" s="12"/>
      <c r="AM450" s="12"/>
      <c r="AN450" s="12"/>
      <c r="AO450" s="12"/>
      <c r="AP450" s="12"/>
      <c r="AQ450" s="12"/>
      <c r="AR450" s="13"/>
      <c r="AS450" s="13"/>
      <c r="AT450" s="12"/>
      <c r="AU450" s="13"/>
      <c r="AV450" s="13"/>
      <c r="AW450" s="12"/>
      <c r="AX450" s="13"/>
      <c r="AY450" s="13"/>
      <c r="AZ450" s="12"/>
      <c r="BA450" s="13"/>
      <c r="BB450" s="13"/>
      <c r="BC450" s="12"/>
      <c r="BD450" s="13"/>
      <c r="BE450" s="13"/>
      <c r="BF450" s="12"/>
      <c r="BG450" s="13"/>
      <c r="BH450" s="13"/>
      <c r="BI450" s="12"/>
      <c r="BJ450" s="13"/>
      <c r="BK450" s="13"/>
      <c r="BL450" s="12"/>
      <c r="BM450" s="13"/>
      <c r="BN450" s="13"/>
      <c r="BO450" s="13"/>
      <c r="BP450" s="13"/>
      <c r="BQ450" s="13"/>
      <c r="BR450" s="13"/>
      <c r="BS450" s="13"/>
      <c r="BT450" s="13"/>
      <c r="BU450" s="13"/>
      <c r="BV450" s="13"/>
      <c r="BW450" s="13"/>
      <c r="BX450" s="12"/>
      <c r="BY450" s="13"/>
      <c r="CA450" s="18"/>
      <c r="CB450" s="18"/>
      <c r="CD450" s="18"/>
      <c r="CE450" s="18"/>
      <c r="CG450" s="18"/>
      <c r="CI450" s="18"/>
      <c r="CK450" s="18"/>
      <c r="CL450" s="18"/>
      <c r="CN450" s="18"/>
      <c r="CO450" s="18"/>
      <c r="CP450" s="18"/>
      <c r="CR450" s="12"/>
      <c r="CT450" s="18"/>
      <c r="CU450" s="18"/>
      <c r="CV450" s="18"/>
      <c r="CW450" s="18"/>
      <c r="CX450" s="18"/>
      <c r="CY450" s="18"/>
      <c r="CZ450" s="18"/>
      <c r="DA450" s="18"/>
      <c r="DB450" s="18"/>
      <c r="DC450" s="18"/>
      <c r="DD450" s="18"/>
      <c r="DF450" s="18"/>
      <c r="DH450" s="18"/>
      <c r="DK450" s="12"/>
      <c r="DL450" s="12"/>
      <c r="DN450" s="12"/>
      <c r="DO450" s="12"/>
      <c r="DQ450" s="12"/>
      <c r="DS450" s="12"/>
      <c r="DU450" s="12"/>
      <c r="DV450" s="12"/>
      <c r="DX450" s="12"/>
      <c r="DY450" s="12"/>
      <c r="DZ450" s="12"/>
      <c r="EB450" s="12"/>
      <c r="ED450" s="810"/>
      <c r="EE450" s="810"/>
      <c r="EG450" s="12"/>
      <c r="EW450" s="18"/>
      <c r="FA450" s="18"/>
      <c r="FB450" s="18"/>
      <c r="FC450" s="18"/>
      <c r="FD450" s="18"/>
      <c r="FE450" s="18"/>
      <c r="FF450" s="18"/>
      <c r="FG450" s="18"/>
      <c r="FJ450" s="18"/>
      <c r="FK450" s="18"/>
      <c r="FL450" s="18"/>
      <c r="FM450" s="18"/>
      <c r="FO450" s="18"/>
      <c r="FQ450" s="18"/>
      <c r="FS450" s="18"/>
      <c r="FU450" s="18"/>
      <c r="FV450" s="18"/>
      <c r="FW450" s="18"/>
      <c r="FX450" s="18"/>
      <c r="FY450" s="18"/>
      <c r="FZ450" s="18"/>
      <c r="GB450" s="18"/>
      <c r="GD450" s="18"/>
      <c r="GE450" s="18"/>
    </row>
    <row r="451" spans="1:187" hidden="1" x14ac:dyDescent="0.3">
      <c r="A451" s="807"/>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2"/>
      <c r="AF451" s="12"/>
      <c r="AG451" s="12"/>
      <c r="AH451" s="12"/>
      <c r="AI451" s="12"/>
      <c r="AJ451" s="12"/>
      <c r="AK451" s="12"/>
      <c r="AL451" s="12"/>
      <c r="AM451" s="12"/>
      <c r="AN451" s="12"/>
      <c r="AO451" s="12"/>
      <c r="AP451" s="12"/>
      <c r="AQ451" s="12"/>
      <c r="AR451" s="13"/>
      <c r="AS451" s="13"/>
      <c r="AT451" s="12"/>
      <c r="AU451" s="13"/>
      <c r="AV451" s="13"/>
      <c r="AW451" s="12"/>
      <c r="AX451" s="13"/>
      <c r="AY451" s="13"/>
      <c r="AZ451" s="12"/>
      <c r="BA451" s="13"/>
      <c r="BB451" s="13"/>
      <c r="BC451" s="12"/>
      <c r="BD451" s="13"/>
      <c r="BE451" s="13"/>
      <c r="BF451" s="12"/>
      <c r="BG451" s="13"/>
      <c r="BH451" s="13"/>
      <c r="BI451" s="12"/>
      <c r="BJ451" s="13"/>
      <c r="BK451" s="13"/>
      <c r="BL451" s="12"/>
      <c r="BM451" s="13"/>
      <c r="BN451" s="13"/>
      <c r="BO451" s="13"/>
      <c r="BP451" s="13"/>
      <c r="BQ451" s="13"/>
      <c r="BR451" s="13"/>
      <c r="BS451" s="13"/>
      <c r="BT451" s="13"/>
      <c r="BU451" s="13"/>
      <c r="BV451" s="13"/>
      <c r="BW451" s="13"/>
      <c r="BX451" s="12"/>
      <c r="BY451" s="13"/>
      <c r="CA451" s="18"/>
      <c r="CB451" s="18"/>
      <c r="CD451" s="18"/>
      <c r="CE451" s="18"/>
      <c r="CG451" s="18"/>
      <c r="CI451" s="18"/>
      <c r="CK451" s="18"/>
      <c r="CL451" s="18"/>
      <c r="CN451" s="18"/>
      <c r="CO451" s="18"/>
      <c r="CP451" s="18"/>
      <c r="CR451" s="12"/>
      <c r="CT451" s="18"/>
      <c r="CU451" s="18"/>
      <c r="CV451" s="18"/>
      <c r="CW451" s="18"/>
      <c r="CX451" s="18"/>
      <c r="CY451" s="18"/>
      <c r="CZ451" s="18"/>
      <c r="DA451" s="18"/>
      <c r="DB451" s="18"/>
      <c r="DC451" s="18"/>
      <c r="DD451" s="18"/>
      <c r="DF451" s="18"/>
      <c r="DH451" s="18"/>
      <c r="DK451" s="12"/>
      <c r="DL451" s="12"/>
      <c r="DN451" s="12"/>
      <c r="DO451" s="12"/>
      <c r="DQ451" s="12"/>
      <c r="DS451" s="12"/>
      <c r="DU451" s="12"/>
      <c r="DV451" s="12"/>
      <c r="DX451" s="12"/>
      <c r="DY451" s="12"/>
      <c r="DZ451" s="12"/>
      <c r="EB451" s="12"/>
      <c r="ED451" s="810"/>
      <c r="EE451" s="810"/>
      <c r="EG451" s="12"/>
      <c r="FA451" s="18"/>
      <c r="FB451" s="18"/>
      <c r="FC451" s="18"/>
      <c r="FD451" s="18"/>
      <c r="FE451" s="18"/>
      <c r="FF451" s="18"/>
      <c r="FG451" s="18"/>
      <c r="FJ451" s="18"/>
      <c r="FK451" s="18"/>
      <c r="FL451" s="18"/>
      <c r="FM451" s="18"/>
      <c r="FO451" s="18"/>
      <c r="FQ451" s="18"/>
      <c r="FS451" s="18"/>
      <c r="FU451" s="18"/>
      <c r="FV451" s="18"/>
      <c r="FW451" s="18"/>
      <c r="FX451" s="18"/>
      <c r="FY451" s="18"/>
      <c r="FZ451" s="18"/>
      <c r="GB451" s="18"/>
      <c r="GD451" s="18"/>
      <c r="GE451" s="18"/>
    </row>
    <row r="452" spans="1:187" hidden="1" x14ac:dyDescent="0.3">
      <c r="A452" s="807"/>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2"/>
      <c r="AF452" s="12"/>
      <c r="AG452" s="12"/>
      <c r="AH452" s="12"/>
      <c r="AI452" s="12"/>
      <c r="AJ452" s="12"/>
      <c r="AK452" s="12"/>
      <c r="AL452" s="12"/>
      <c r="AM452" s="12"/>
      <c r="AN452" s="12"/>
      <c r="AO452" s="12"/>
      <c r="AP452" s="12"/>
      <c r="AQ452" s="12"/>
      <c r="AR452" s="13"/>
      <c r="AS452" s="13"/>
      <c r="AT452" s="12"/>
      <c r="AU452" s="13"/>
      <c r="AV452" s="13"/>
      <c r="AW452" s="12"/>
      <c r="AX452" s="13"/>
      <c r="AY452" s="13"/>
      <c r="AZ452" s="12"/>
      <c r="BA452" s="13"/>
      <c r="BB452" s="13"/>
      <c r="BC452" s="12"/>
      <c r="BD452" s="13"/>
      <c r="BE452" s="13"/>
      <c r="BF452" s="12"/>
      <c r="BG452" s="13"/>
      <c r="BH452" s="13"/>
      <c r="BI452" s="12"/>
      <c r="BJ452" s="13"/>
      <c r="BK452" s="13"/>
      <c r="BL452" s="12"/>
      <c r="BM452" s="13"/>
      <c r="BN452" s="13"/>
      <c r="BO452" s="13"/>
      <c r="BP452" s="13"/>
      <c r="BQ452" s="13"/>
      <c r="BR452" s="13"/>
      <c r="BS452" s="13"/>
      <c r="BT452" s="13"/>
      <c r="BU452" s="13"/>
      <c r="BV452" s="13"/>
      <c r="BW452" s="13"/>
      <c r="BX452" s="12"/>
      <c r="BY452" s="13"/>
      <c r="CA452" s="18"/>
      <c r="CB452" s="18"/>
      <c r="CD452" s="18"/>
      <c r="CE452" s="18"/>
      <c r="CG452" s="18"/>
      <c r="CI452" s="18"/>
      <c r="CK452" s="18"/>
      <c r="CL452" s="18"/>
      <c r="CN452" s="18"/>
      <c r="CO452" s="18"/>
      <c r="CP452" s="18"/>
      <c r="CR452" s="12"/>
      <c r="CT452" s="18"/>
      <c r="CU452" s="18"/>
      <c r="CV452" s="18"/>
      <c r="CW452" s="18"/>
      <c r="CX452" s="18"/>
      <c r="CY452" s="18"/>
      <c r="CZ452" s="18"/>
      <c r="DA452" s="18"/>
      <c r="DB452" s="18"/>
      <c r="DC452" s="18"/>
      <c r="DD452" s="18"/>
      <c r="DF452" s="18"/>
      <c r="DH452" s="18"/>
      <c r="DK452" s="12"/>
      <c r="DL452" s="12"/>
      <c r="DN452" s="12"/>
      <c r="DO452" s="12"/>
      <c r="DQ452" s="12"/>
      <c r="DS452" s="12"/>
      <c r="DU452" s="12"/>
      <c r="DV452" s="12"/>
      <c r="DX452" s="12"/>
      <c r="DY452" s="12"/>
      <c r="DZ452" s="12"/>
      <c r="EB452" s="12"/>
      <c r="ED452" s="810"/>
      <c r="EE452" s="810"/>
      <c r="EG452" s="12"/>
      <c r="FA452" s="18"/>
      <c r="FB452" s="18"/>
      <c r="FC452" s="18"/>
      <c r="FD452" s="18"/>
      <c r="FE452" s="18"/>
      <c r="FF452" s="18"/>
      <c r="FG452" s="18"/>
      <c r="FJ452" s="18"/>
      <c r="FK452" s="18"/>
      <c r="FL452" s="18"/>
      <c r="FM452" s="18"/>
      <c r="FO452" s="18"/>
      <c r="FQ452" s="18"/>
      <c r="FS452" s="18"/>
      <c r="FU452" s="18"/>
      <c r="FV452" s="18"/>
      <c r="FW452" s="18"/>
      <c r="FX452" s="18"/>
      <c r="FY452" s="18"/>
      <c r="FZ452" s="18"/>
      <c r="GB452" s="18"/>
      <c r="GD452" s="18"/>
      <c r="GE452" s="18"/>
    </row>
    <row r="453" spans="1:187" hidden="1" x14ac:dyDescent="0.3">
      <c r="A453" s="807"/>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2"/>
      <c r="AF453" s="12"/>
      <c r="AG453" s="12"/>
      <c r="AH453" s="12"/>
      <c r="AI453" s="12"/>
      <c r="AJ453" s="12"/>
      <c r="AK453" s="12"/>
      <c r="AL453" s="12"/>
      <c r="AM453" s="12"/>
      <c r="AN453" s="12"/>
      <c r="AO453" s="12"/>
      <c r="AP453" s="12"/>
      <c r="AQ453" s="12"/>
      <c r="AR453" s="13"/>
      <c r="AS453" s="13"/>
      <c r="AT453" s="12"/>
      <c r="AU453" s="13"/>
      <c r="AV453" s="13"/>
      <c r="AW453" s="12"/>
      <c r="AX453" s="13"/>
      <c r="AY453" s="13"/>
      <c r="AZ453" s="12"/>
      <c r="BA453" s="13"/>
      <c r="BB453" s="13"/>
      <c r="BC453" s="12"/>
      <c r="BD453" s="13"/>
      <c r="BE453" s="13"/>
      <c r="BF453" s="12"/>
      <c r="BG453" s="13"/>
      <c r="BH453" s="13"/>
      <c r="BI453" s="12"/>
      <c r="BJ453" s="13"/>
      <c r="BK453" s="13"/>
      <c r="BL453" s="12"/>
      <c r="BM453" s="13"/>
      <c r="BN453" s="13"/>
      <c r="BO453" s="13"/>
      <c r="BP453" s="13"/>
      <c r="BQ453" s="13"/>
      <c r="BR453" s="13"/>
      <c r="BS453" s="13"/>
      <c r="BT453" s="13"/>
      <c r="BU453" s="13"/>
      <c r="BV453" s="13"/>
      <c r="BW453" s="13"/>
      <c r="BX453" s="12"/>
      <c r="BY453" s="13"/>
      <c r="CA453" s="18"/>
      <c r="CB453" s="18"/>
      <c r="CD453" s="18"/>
      <c r="CE453" s="18"/>
      <c r="CG453" s="18"/>
      <c r="CI453" s="18"/>
      <c r="CK453" s="18"/>
      <c r="CL453" s="18"/>
      <c r="CN453" s="18"/>
      <c r="CO453" s="18"/>
      <c r="CP453" s="18"/>
      <c r="CR453" s="12"/>
      <c r="CT453" s="18"/>
      <c r="CU453" s="18"/>
      <c r="CV453" s="18"/>
      <c r="CW453" s="18"/>
      <c r="CX453" s="18"/>
      <c r="CY453" s="18"/>
      <c r="CZ453" s="18"/>
      <c r="DA453" s="18"/>
      <c r="DB453" s="18"/>
      <c r="DC453" s="18"/>
      <c r="DD453" s="18"/>
      <c r="DF453" s="18"/>
      <c r="DH453" s="18"/>
      <c r="DK453" s="12"/>
      <c r="DL453" s="12"/>
      <c r="DN453" s="12"/>
      <c r="DO453" s="12"/>
      <c r="DQ453" s="12"/>
      <c r="DS453" s="12"/>
      <c r="DU453" s="12"/>
      <c r="DV453" s="12"/>
      <c r="DX453" s="12"/>
      <c r="DY453" s="12"/>
      <c r="DZ453" s="12"/>
      <c r="EB453" s="12"/>
      <c r="ED453" s="810"/>
      <c r="EE453" s="810"/>
      <c r="EG453" s="12"/>
      <c r="ER453" s="18"/>
      <c r="EW453" s="18"/>
      <c r="EX453" s="18"/>
      <c r="EY453" s="18"/>
      <c r="EZ453" s="18"/>
      <c r="FA453" s="18"/>
      <c r="FB453" s="18"/>
      <c r="FC453" s="18"/>
      <c r="FD453" s="18"/>
      <c r="FE453" s="18"/>
      <c r="FF453" s="18"/>
      <c r="FG453" s="18"/>
      <c r="FH453" s="18"/>
      <c r="FI453" s="18"/>
      <c r="FJ453" s="18"/>
      <c r="FK453" s="18"/>
      <c r="FL453" s="18"/>
      <c r="FM453" s="18"/>
      <c r="FO453" s="18"/>
      <c r="FQ453" s="18"/>
      <c r="FS453" s="18"/>
      <c r="FT453" s="18"/>
      <c r="FU453" s="18"/>
      <c r="FV453" s="18"/>
      <c r="FW453" s="18"/>
      <c r="FX453" s="18"/>
      <c r="FY453" s="18"/>
      <c r="FZ453" s="18"/>
      <c r="GB453" s="18"/>
      <c r="GE453" s="18"/>
    </row>
    <row r="454" spans="1:187" hidden="1" x14ac:dyDescent="0.3">
      <c r="A454" s="807"/>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2"/>
      <c r="AF454" s="12"/>
      <c r="AG454" s="12"/>
      <c r="AH454" s="12"/>
      <c r="AI454" s="12"/>
      <c r="AJ454" s="12"/>
      <c r="AK454" s="12"/>
      <c r="AL454" s="12"/>
      <c r="AM454" s="12"/>
      <c r="AN454" s="12"/>
      <c r="AO454" s="12"/>
      <c r="AP454" s="12"/>
      <c r="AQ454" s="12"/>
      <c r="AR454" s="13"/>
      <c r="AS454" s="13"/>
      <c r="AT454" s="12"/>
      <c r="AU454" s="13"/>
      <c r="AV454" s="13"/>
      <c r="AW454" s="12"/>
      <c r="AX454" s="13"/>
      <c r="AY454" s="13"/>
      <c r="AZ454" s="12"/>
      <c r="BA454" s="13"/>
      <c r="BB454" s="13"/>
      <c r="BC454" s="12"/>
      <c r="BD454" s="13"/>
      <c r="BE454" s="13"/>
      <c r="BF454" s="12"/>
      <c r="BG454" s="13"/>
      <c r="BH454" s="13"/>
      <c r="BI454" s="12"/>
      <c r="BJ454" s="13"/>
      <c r="BK454" s="13"/>
      <c r="BL454" s="12"/>
      <c r="BM454" s="13"/>
      <c r="BN454" s="13"/>
      <c r="BO454" s="13"/>
      <c r="BP454" s="13"/>
      <c r="BQ454" s="13"/>
      <c r="BR454" s="13"/>
      <c r="BS454" s="13"/>
      <c r="BT454" s="13"/>
      <c r="BU454" s="13"/>
      <c r="BV454" s="13"/>
      <c r="BW454" s="13"/>
      <c r="BX454" s="12"/>
      <c r="BY454" s="13"/>
      <c r="CA454" s="18"/>
      <c r="CB454" s="18"/>
      <c r="CD454" s="18"/>
      <c r="CE454" s="18"/>
      <c r="CG454" s="18"/>
      <c r="CI454" s="18"/>
      <c r="CK454" s="18"/>
      <c r="CL454" s="18"/>
      <c r="CN454" s="18"/>
      <c r="CO454" s="18"/>
      <c r="CP454" s="18"/>
      <c r="CR454" s="12"/>
      <c r="CT454" s="18"/>
      <c r="CU454" s="18"/>
      <c r="CV454" s="18"/>
      <c r="CW454" s="18"/>
      <c r="CX454" s="18"/>
      <c r="CY454" s="18"/>
      <c r="CZ454" s="18"/>
      <c r="DA454" s="18"/>
      <c r="DB454" s="18"/>
      <c r="DC454" s="18"/>
      <c r="DD454" s="18"/>
      <c r="DF454" s="18"/>
      <c r="DH454" s="18"/>
      <c r="DK454" s="12"/>
      <c r="DL454" s="12"/>
      <c r="DN454" s="12"/>
      <c r="DO454" s="12"/>
      <c r="DQ454" s="12"/>
      <c r="DS454" s="12"/>
      <c r="DU454" s="12"/>
      <c r="DV454" s="12"/>
      <c r="DX454" s="12"/>
      <c r="DY454" s="12"/>
      <c r="DZ454" s="12"/>
      <c r="EB454" s="12"/>
      <c r="ED454" s="810"/>
      <c r="EE454" s="810"/>
      <c r="EG454" s="12"/>
      <c r="ER454" s="18"/>
      <c r="EW454" s="18"/>
      <c r="EX454" s="18"/>
      <c r="EY454" s="18"/>
      <c r="EZ454" s="18"/>
      <c r="FA454" s="18"/>
      <c r="FB454" s="18"/>
      <c r="FC454" s="18"/>
      <c r="FD454" s="18"/>
      <c r="FE454" s="18"/>
      <c r="FF454" s="18"/>
      <c r="FG454" s="18"/>
      <c r="FI454" s="18"/>
      <c r="FJ454" s="18"/>
      <c r="FK454" s="18"/>
      <c r="FL454" s="18"/>
      <c r="FM454" s="18"/>
      <c r="FN454" s="18"/>
      <c r="FO454" s="18"/>
      <c r="FQ454" s="18"/>
      <c r="FS454" s="18"/>
      <c r="FT454" s="18"/>
      <c r="FU454" s="18"/>
      <c r="FV454" s="18"/>
      <c r="FW454" s="18"/>
      <c r="FX454" s="18"/>
      <c r="FY454" s="18"/>
      <c r="FZ454" s="18"/>
      <c r="GB454" s="18"/>
      <c r="GE454" s="18"/>
    </row>
    <row r="455" spans="1:187" hidden="1" x14ac:dyDescent="0.3">
      <c r="A455" s="807"/>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2"/>
      <c r="AF455" s="12"/>
      <c r="AG455" s="12"/>
      <c r="AH455" s="12"/>
      <c r="AI455" s="12"/>
      <c r="AJ455" s="12"/>
      <c r="AK455" s="12"/>
      <c r="AL455" s="12"/>
      <c r="AM455" s="12"/>
      <c r="AN455" s="12"/>
      <c r="AO455" s="12"/>
      <c r="AP455" s="12"/>
      <c r="AQ455" s="12"/>
      <c r="AR455" s="13"/>
      <c r="AS455" s="13"/>
      <c r="AT455" s="12"/>
      <c r="AU455" s="13"/>
      <c r="AV455" s="13"/>
      <c r="AW455" s="12"/>
      <c r="AX455" s="13"/>
      <c r="AY455" s="13"/>
      <c r="AZ455" s="12"/>
      <c r="BA455" s="13"/>
      <c r="BB455" s="13"/>
      <c r="BC455" s="12"/>
      <c r="BD455" s="13"/>
      <c r="BE455" s="13"/>
      <c r="BF455" s="12"/>
      <c r="BG455" s="13"/>
      <c r="BH455" s="13"/>
      <c r="BI455" s="12"/>
      <c r="BJ455" s="13"/>
      <c r="BK455" s="13"/>
      <c r="BL455" s="12"/>
      <c r="BM455" s="13"/>
      <c r="BN455" s="13"/>
      <c r="BO455" s="13"/>
      <c r="BP455" s="13"/>
      <c r="BQ455" s="13"/>
      <c r="BR455" s="13"/>
      <c r="BS455" s="13"/>
      <c r="BT455" s="13"/>
      <c r="BU455" s="13"/>
      <c r="BV455" s="13"/>
      <c r="BW455" s="13"/>
      <c r="BX455" s="12"/>
      <c r="BY455" s="13"/>
      <c r="CA455" s="18"/>
      <c r="CB455" s="18"/>
      <c r="CD455" s="18"/>
      <c r="CE455" s="18"/>
      <c r="CG455" s="18"/>
      <c r="CI455" s="18"/>
      <c r="CK455" s="18"/>
      <c r="CL455" s="18"/>
      <c r="CN455" s="18"/>
      <c r="CO455" s="18"/>
      <c r="CP455" s="18"/>
      <c r="CR455" s="12"/>
      <c r="CT455" s="18"/>
      <c r="CU455" s="18"/>
      <c r="CV455" s="18"/>
      <c r="CW455" s="18"/>
      <c r="CX455" s="18"/>
      <c r="CY455" s="18"/>
      <c r="CZ455" s="18"/>
      <c r="DA455" s="18"/>
      <c r="DB455" s="18"/>
      <c r="DC455" s="18"/>
      <c r="DD455" s="18"/>
      <c r="DF455" s="18"/>
      <c r="DH455" s="18"/>
      <c r="DK455" s="12"/>
      <c r="DL455" s="12"/>
      <c r="DN455" s="12"/>
      <c r="DO455" s="12"/>
      <c r="DQ455" s="12"/>
      <c r="DS455" s="12"/>
      <c r="DU455" s="12"/>
      <c r="DV455" s="12"/>
      <c r="DX455" s="12"/>
      <c r="DY455" s="12"/>
      <c r="DZ455" s="12"/>
      <c r="EB455" s="12"/>
      <c r="ED455" s="810"/>
      <c r="EE455" s="810"/>
      <c r="EG455" s="12"/>
      <c r="ER455" s="18"/>
      <c r="EW455" s="18"/>
      <c r="EX455" s="18"/>
      <c r="EY455" s="18"/>
      <c r="EZ455" s="18"/>
      <c r="FA455" s="18"/>
      <c r="FB455" s="18"/>
      <c r="FC455" s="18"/>
      <c r="FD455" s="18"/>
      <c r="FE455" s="18"/>
      <c r="FF455" s="18"/>
      <c r="FG455" s="18"/>
      <c r="FH455" s="18"/>
      <c r="FI455" s="18"/>
      <c r="FJ455" s="18"/>
      <c r="FK455" s="18"/>
      <c r="FL455" s="18"/>
      <c r="FM455" s="18"/>
      <c r="FN455" s="18"/>
      <c r="FO455" s="18"/>
      <c r="FQ455" s="18"/>
      <c r="FS455" s="18"/>
      <c r="FT455" s="18"/>
      <c r="FU455" s="18"/>
      <c r="FV455" s="18"/>
      <c r="FW455" s="18"/>
      <c r="FX455" s="18"/>
      <c r="FY455" s="18"/>
      <c r="FZ455" s="18"/>
      <c r="GB455" s="18"/>
      <c r="GE455" s="18"/>
    </row>
    <row r="456" spans="1:187" hidden="1" x14ac:dyDescent="0.3">
      <c r="A456" s="807"/>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2"/>
      <c r="AF456" s="12"/>
      <c r="AG456" s="12"/>
      <c r="AH456" s="12"/>
      <c r="AI456" s="12"/>
      <c r="AJ456" s="12"/>
      <c r="AK456" s="12"/>
      <c r="AL456" s="12"/>
      <c r="AM456" s="12"/>
      <c r="AN456" s="12"/>
      <c r="AO456" s="12"/>
      <c r="AP456" s="12"/>
      <c r="AQ456" s="12"/>
      <c r="AR456" s="13"/>
      <c r="AS456" s="13"/>
      <c r="AT456" s="12"/>
      <c r="AU456" s="13"/>
      <c r="AV456" s="13"/>
      <c r="AW456" s="12"/>
      <c r="AX456" s="13"/>
      <c r="AY456" s="13"/>
      <c r="AZ456" s="12"/>
      <c r="BA456" s="13"/>
      <c r="BB456" s="13"/>
      <c r="BC456" s="12"/>
      <c r="BD456" s="13"/>
      <c r="BE456" s="13"/>
      <c r="BF456" s="12"/>
      <c r="BG456" s="13"/>
      <c r="BH456" s="13"/>
      <c r="BI456" s="12"/>
      <c r="BJ456" s="13"/>
      <c r="BK456" s="13"/>
      <c r="BL456" s="12"/>
      <c r="BM456" s="13"/>
      <c r="BN456" s="13"/>
      <c r="BO456" s="13"/>
      <c r="BP456" s="13"/>
      <c r="BQ456" s="13"/>
      <c r="BR456" s="13"/>
      <c r="BS456" s="13"/>
      <c r="BT456" s="13"/>
      <c r="BU456" s="13"/>
      <c r="BV456" s="13"/>
      <c r="BW456" s="13"/>
      <c r="BX456" s="12"/>
      <c r="BY456" s="13"/>
      <c r="CA456" s="18"/>
      <c r="CB456" s="18"/>
      <c r="CD456" s="18"/>
      <c r="CE456" s="18"/>
      <c r="CG456" s="18"/>
      <c r="CI456" s="18"/>
      <c r="CK456" s="18"/>
      <c r="CL456" s="18"/>
      <c r="CN456" s="18"/>
      <c r="CO456" s="18"/>
      <c r="CP456" s="18"/>
      <c r="CR456" s="12"/>
      <c r="CT456" s="18"/>
      <c r="CU456" s="18"/>
      <c r="CV456" s="18"/>
      <c r="CW456" s="18"/>
      <c r="CX456" s="18"/>
      <c r="CY456" s="18"/>
      <c r="CZ456" s="18"/>
      <c r="DA456" s="18"/>
      <c r="DB456" s="18"/>
      <c r="DC456" s="18"/>
      <c r="DD456" s="18"/>
      <c r="DF456" s="18"/>
      <c r="DH456" s="18"/>
      <c r="DK456" s="12"/>
      <c r="DL456" s="12"/>
      <c r="DN456" s="12"/>
      <c r="DO456" s="12"/>
      <c r="DQ456" s="12"/>
      <c r="DS456" s="12"/>
      <c r="DU456" s="12"/>
      <c r="DV456" s="12"/>
      <c r="DX456" s="12"/>
      <c r="DY456" s="12"/>
      <c r="DZ456" s="12"/>
      <c r="EB456" s="12"/>
      <c r="ED456" s="810"/>
      <c r="EE456" s="810"/>
      <c r="EG456" s="12"/>
      <c r="ER456" s="18"/>
      <c r="EW456" s="18"/>
      <c r="EX456" s="18"/>
      <c r="EY456" s="18"/>
      <c r="EZ456" s="18"/>
      <c r="FB456" s="18"/>
      <c r="FC456" s="18"/>
      <c r="FD456" s="18"/>
      <c r="FE456" s="18"/>
      <c r="FF456" s="18"/>
      <c r="FG456" s="18"/>
      <c r="FH456" s="18"/>
      <c r="FI456" s="18"/>
      <c r="FJ456" s="18"/>
      <c r="FK456" s="18"/>
      <c r="FL456" s="18"/>
      <c r="FM456" s="18"/>
      <c r="FO456" s="18"/>
      <c r="FP456" s="18"/>
      <c r="FQ456" s="18"/>
      <c r="FS456" s="18"/>
      <c r="FT456" s="18"/>
      <c r="FU456" s="18"/>
      <c r="FV456" s="18"/>
      <c r="FW456" s="18"/>
      <c r="FX456" s="18"/>
      <c r="FY456" s="18"/>
      <c r="FZ456" s="18"/>
      <c r="GB456" s="18"/>
      <c r="GE456" s="18"/>
    </row>
    <row r="457" spans="1:187" hidden="1" x14ac:dyDescent="0.3">
      <c r="A457" s="807"/>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2"/>
      <c r="AF457" s="12"/>
      <c r="AG457" s="12"/>
      <c r="AH457" s="12"/>
      <c r="AI457" s="12"/>
      <c r="AJ457" s="12"/>
      <c r="AK457" s="12"/>
      <c r="AL457" s="12"/>
      <c r="AM457" s="12"/>
      <c r="AN457" s="12"/>
      <c r="AO457" s="12"/>
      <c r="AP457" s="12"/>
      <c r="AQ457" s="12"/>
      <c r="AR457" s="13"/>
      <c r="AS457" s="13"/>
      <c r="AT457" s="12"/>
      <c r="AU457" s="13"/>
      <c r="AV457" s="13"/>
      <c r="AW457" s="12"/>
      <c r="AX457" s="13"/>
      <c r="AY457" s="13"/>
      <c r="AZ457" s="12"/>
      <c r="BA457" s="13"/>
      <c r="BB457" s="13"/>
      <c r="BC457" s="12"/>
      <c r="BD457" s="13"/>
      <c r="BE457" s="13"/>
      <c r="BF457" s="12"/>
      <c r="BG457" s="13"/>
      <c r="BH457" s="13"/>
      <c r="BI457" s="12"/>
      <c r="BJ457" s="13"/>
      <c r="BK457" s="13"/>
      <c r="BL457" s="12"/>
      <c r="BM457" s="13"/>
      <c r="BN457" s="13"/>
      <c r="BO457" s="13"/>
      <c r="BP457" s="13"/>
      <c r="BQ457" s="13"/>
      <c r="BR457" s="13"/>
      <c r="BS457" s="13"/>
      <c r="BT457" s="13"/>
      <c r="BU457" s="13"/>
      <c r="BV457" s="13"/>
      <c r="BW457" s="13"/>
      <c r="BX457" s="12"/>
      <c r="BY457" s="13"/>
      <c r="CA457" s="18"/>
      <c r="CB457" s="18"/>
      <c r="CD457" s="18"/>
      <c r="CE457" s="18"/>
      <c r="CG457" s="18"/>
      <c r="CI457" s="18"/>
      <c r="CK457" s="18"/>
      <c r="CL457" s="18"/>
      <c r="CN457" s="18"/>
      <c r="CO457" s="18"/>
      <c r="CP457" s="18"/>
      <c r="CR457" s="12"/>
      <c r="CT457" s="18"/>
      <c r="CU457" s="18"/>
      <c r="CV457" s="18"/>
      <c r="CW457" s="18"/>
      <c r="CX457" s="18"/>
      <c r="CY457" s="18"/>
      <c r="CZ457" s="18"/>
      <c r="DA457" s="18"/>
      <c r="DB457" s="18"/>
      <c r="DC457" s="18"/>
      <c r="DD457" s="18"/>
      <c r="DF457" s="18"/>
      <c r="DH457" s="18"/>
      <c r="DK457" s="12"/>
      <c r="DL457" s="12"/>
      <c r="DN457" s="12"/>
      <c r="DO457" s="12"/>
      <c r="DQ457" s="12"/>
      <c r="DS457" s="12"/>
      <c r="DU457" s="12"/>
      <c r="DV457" s="12"/>
      <c r="DX457" s="12"/>
      <c r="DY457" s="12"/>
      <c r="DZ457" s="12"/>
      <c r="EB457" s="12"/>
      <c r="ED457" s="810"/>
      <c r="EE457" s="810"/>
      <c r="EG457" s="12"/>
      <c r="EW457" s="18"/>
      <c r="EY457" s="18"/>
      <c r="EZ457" s="18"/>
      <c r="FA457" s="18"/>
      <c r="FB457" s="18"/>
      <c r="FC457" s="18"/>
      <c r="FD457" s="18"/>
      <c r="FE457" s="18"/>
      <c r="FF457" s="18"/>
      <c r="FG457" s="18"/>
      <c r="FH457" s="18"/>
      <c r="FI457" s="18"/>
      <c r="FJ457" s="18"/>
      <c r="FK457" s="18"/>
      <c r="FL457" s="18"/>
      <c r="FM457" s="18"/>
      <c r="FO457" s="18"/>
      <c r="FQ457" s="18"/>
      <c r="FS457" s="18"/>
      <c r="FU457" s="18"/>
      <c r="FV457" s="18"/>
      <c r="FW457" s="18"/>
      <c r="FX457" s="18"/>
      <c r="FY457" s="18"/>
      <c r="FZ457" s="18"/>
      <c r="GB457" s="18"/>
      <c r="GD457" s="18"/>
      <c r="GE457" s="18"/>
    </row>
    <row r="458" spans="1:187" hidden="1" x14ac:dyDescent="0.3">
      <c r="A458" s="807"/>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2"/>
      <c r="AF458" s="12"/>
      <c r="AG458" s="12"/>
      <c r="AH458" s="12"/>
      <c r="AI458" s="12"/>
      <c r="AJ458" s="12"/>
      <c r="AK458" s="12"/>
      <c r="AL458" s="12"/>
      <c r="AM458" s="12"/>
      <c r="AN458" s="12"/>
      <c r="AO458" s="12"/>
      <c r="AP458" s="12"/>
      <c r="AQ458" s="12"/>
      <c r="AR458" s="13"/>
      <c r="AS458" s="13"/>
      <c r="AT458" s="12"/>
      <c r="AU458" s="13"/>
      <c r="AV458" s="13"/>
      <c r="AW458" s="12"/>
      <c r="AX458" s="13"/>
      <c r="AY458" s="13"/>
      <c r="AZ458" s="12"/>
      <c r="BA458" s="13"/>
      <c r="BB458" s="13"/>
      <c r="BC458" s="12"/>
      <c r="BD458" s="13"/>
      <c r="BE458" s="13"/>
      <c r="BF458" s="12"/>
      <c r="BG458" s="13"/>
      <c r="BH458" s="13"/>
      <c r="BI458" s="12"/>
      <c r="BJ458" s="13"/>
      <c r="BK458" s="13"/>
      <c r="BL458" s="12"/>
      <c r="BM458" s="13"/>
      <c r="BN458" s="13"/>
      <c r="BO458" s="13"/>
      <c r="BP458" s="13"/>
      <c r="BQ458" s="13"/>
      <c r="BR458" s="13"/>
      <c r="BS458" s="13"/>
      <c r="BT458" s="13"/>
      <c r="BU458" s="13"/>
      <c r="BV458" s="13"/>
      <c r="BW458" s="13"/>
      <c r="BX458" s="12"/>
      <c r="BY458" s="13"/>
      <c r="CA458" s="18"/>
      <c r="CB458" s="18"/>
      <c r="CD458" s="18"/>
      <c r="CE458" s="18"/>
      <c r="CG458" s="18"/>
      <c r="CI458" s="18"/>
      <c r="CK458" s="18"/>
      <c r="CL458" s="18"/>
      <c r="CN458" s="18"/>
      <c r="CO458" s="18"/>
      <c r="CP458" s="18"/>
      <c r="CR458" s="12"/>
      <c r="CT458" s="18"/>
      <c r="CU458" s="18"/>
      <c r="CV458" s="18"/>
      <c r="CW458" s="18"/>
      <c r="CX458" s="18"/>
      <c r="CY458" s="18"/>
      <c r="CZ458" s="18"/>
      <c r="DA458" s="18"/>
      <c r="DB458" s="18"/>
      <c r="DC458" s="18"/>
      <c r="DD458" s="18"/>
      <c r="DF458" s="18"/>
      <c r="DH458" s="18"/>
      <c r="DK458" s="12"/>
      <c r="DL458" s="12"/>
      <c r="DN458" s="12"/>
      <c r="DO458" s="12"/>
      <c r="DQ458" s="12"/>
      <c r="DS458" s="12"/>
      <c r="DU458" s="12"/>
      <c r="DV458" s="12"/>
      <c r="DX458" s="12"/>
      <c r="DY458" s="12"/>
      <c r="DZ458" s="12"/>
      <c r="EB458" s="12"/>
      <c r="ED458" s="810"/>
      <c r="EE458" s="810"/>
      <c r="EG458" s="12"/>
      <c r="ER458" s="18"/>
      <c r="EW458" s="18"/>
      <c r="EX458" s="18"/>
      <c r="EY458" s="18"/>
      <c r="EZ458" s="18"/>
      <c r="FA458" s="18"/>
      <c r="FB458" s="18"/>
      <c r="FC458" s="18"/>
      <c r="FD458" s="18"/>
      <c r="FE458" s="18"/>
      <c r="FF458" s="18"/>
      <c r="FG458" s="18"/>
      <c r="FH458" s="18"/>
      <c r="FI458" s="18"/>
      <c r="FJ458" s="18"/>
      <c r="FK458" s="18"/>
      <c r="FL458" s="18"/>
      <c r="FM458" s="18"/>
      <c r="FO458" s="18"/>
      <c r="FQ458" s="18"/>
      <c r="FS458" s="18"/>
      <c r="FT458" s="18"/>
      <c r="FU458" s="18"/>
      <c r="FV458" s="18"/>
      <c r="FW458" s="18"/>
      <c r="FX458" s="18"/>
      <c r="FY458" s="18"/>
      <c r="FZ458" s="18"/>
      <c r="GB458" s="18"/>
      <c r="GE458" s="18"/>
    </row>
    <row r="459" spans="1:187" hidden="1" x14ac:dyDescent="0.3">
      <c r="A459" s="807"/>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2"/>
      <c r="AF459" s="12"/>
      <c r="AG459" s="12"/>
      <c r="AH459" s="12"/>
      <c r="AI459" s="12"/>
      <c r="AJ459" s="12"/>
      <c r="AK459" s="12"/>
      <c r="AL459" s="12"/>
      <c r="AM459" s="12"/>
      <c r="AN459" s="12"/>
      <c r="AO459" s="12"/>
      <c r="AP459" s="12"/>
      <c r="AQ459" s="12"/>
      <c r="AR459" s="13"/>
      <c r="AS459" s="13"/>
      <c r="AT459" s="12"/>
      <c r="AU459" s="13"/>
      <c r="AV459" s="13"/>
      <c r="AW459" s="12"/>
      <c r="AX459" s="13"/>
      <c r="AY459" s="13"/>
      <c r="AZ459" s="12"/>
      <c r="BA459" s="13"/>
      <c r="BB459" s="13"/>
      <c r="BC459" s="12"/>
      <c r="BD459" s="13"/>
      <c r="BE459" s="13"/>
      <c r="BF459" s="12"/>
      <c r="BG459" s="13"/>
      <c r="BH459" s="13"/>
      <c r="BI459" s="12"/>
      <c r="BJ459" s="13"/>
      <c r="BK459" s="13"/>
      <c r="BL459" s="12"/>
      <c r="BM459" s="13"/>
      <c r="BN459" s="13"/>
      <c r="BO459" s="13"/>
      <c r="BP459" s="13"/>
      <c r="BQ459" s="13"/>
      <c r="BR459" s="13"/>
      <c r="BS459" s="13"/>
      <c r="BT459" s="13"/>
      <c r="BU459" s="13"/>
      <c r="BV459" s="13"/>
      <c r="BW459" s="13"/>
      <c r="BX459" s="12"/>
      <c r="BY459" s="13"/>
      <c r="CA459" s="18"/>
      <c r="CB459" s="18"/>
      <c r="CD459" s="18"/>
      <c r="CE459" s="18"/>
      <c r="CG459" s="18"/>
      <c r="CI459" s="18"/>
      <c r="CK459" s="18"/>
      <c r="CL459" s="18"/>
      <c r="CN459" s="18"/>
      <c r="CO459" s="18"/>
      <c r="CP459" s="18"/>
      <c r="CR459" s="12"/>
      <c r="CT459" s="18"/>
      <c r="CU459" s="18"/>
      <c r="CV459" s="18"/>
      <c r="CW459" s="18"/>
      <c r="CX459" s="18"/>
      <c r="CY459" s="18"/>
      <c r="CZ459" s="18"/>
      <c r="DA459" s="18"/>
      <c r="DB459" s="18"/>
      <c r="DC459" s="18"/>
      <c r="DD459" s="18"/>
      <c r="DF459" s="18"/>
      <c r="DH459" s="18"/>
      <c r="DK459" s="12"/>
      <c r="DL459" s="12"/>
      <c r="DN459" s="12"/>
      <c r="DO459" s="12"/>
      <c r="DQ459" s="12"/>
      <c r="DS459" s="12"/>
      <c r="DU459" s="12"/>
      <c r="DV459" s="12"/>
      <c r="DX459" s="12"/>
      <c r="DY459" s="12"/>
      <c r="DZ459" s="12"/>
      <c r="EB459" s="12"/>
      <c r="ED459" s="810"/>
      <c r="EE459" s="810"/>
      <c r="EG459" s="12"/>
      <c r="EW459" s="18"/>
      <c r="FA459" s="18"/>
      <c r="FB459" s="18"/>
      <c r="FC459" s="18"/>
      <c r="FD459" s="18"/>
      <c r="FE459" s="18"/>
      <c r="FF459" s="18"/>
      <c r="FG459" s="18"/>
      <c r="FJ459" s="18"/>
      <c r="FK459" s="18"/>
      <c r="FL459" s="18"/>
      <c r="FM459" s="18"/>
      <c r="FO459" s="18"/>
      <c r="FQ459" s="18"/>
      <c r="FS459" s="18"/>
      <c r="FU459" s="18"/>
      <c r="FV459" s="18"/>
      <c r="FW459" s="18"/>
      <c r="FX459" s="18"/>
      <c r="FY459" s="18"/>
      <c r="FZ459" s="18"/>
      <c r="GB459" s="18"/>
      <c r="GD459" s="18"/>
      <c r="GE459" s="18"/>
    </row>
    <row r="460" spans="1:187" hidden="1" x14ac:dyDescent="0.3">
      <c r="A460" s="807"/>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2"/>
      <c r="AF460" s="12"/>
      <c r="AG460" s="12"/>
      <c r="AH460" s="12"/>
      <c r="AI460" s="12"/>
      <c r="AJ460" s="12"/>
      <c r="AK460" s="12"/>
      <c r="AL460" s="12"/>
      <c r="AM460" s="12"/>
      <c r="AN460" s="12"/>
      <c r="AO460" s="12"/>
      <c r="AP460" s="12"/>
      <c r="AQ460" s="12"/>
      <c r="AR460" s="13"/>
      <c r="AS460" s="13"/>
      <c r="AT460" s="12"/>
      <c r="AU460" s="13"/>
      <c r="AV460" s="13"/>
      <c r="AW460" s="12"/>
      <c r="AX460" s="13"/>
      <c r="AY460" s="13"/>
      <c r="AZ460" s="12"/>
      <c r="BA460" s="13"/>
      <c r="BB460" s="13"/>
      <c r="BC460" s="12"/>
      <c r="BD460" s="13"/>
      <c r="BE460" s="13"/>
      <c r="BF460" s="12"/>
      <c r="BG460" s="13"/>
      <c r="BH460" s="13"/>
      <c r="BI460" s="12"/>
      <c r="BJ460" s="13"/>
      <c r="BK460" s="13"/>
      <c r="BL460" s="12"/>
      <c r="BM460" s="13"/>
      <c r="BN460" s="13"/>
      <c r="BO460" s="13"/>
      <c r="BP460" s="13"/>
      <c r="BQ460" s="13"/>
      <c r="BR460" s="13"/>
      <c r="BS460" s="13"/>
      <c r="BT460" s="13"/>
      <c r="BU460" s="13"/>
      <c r="BV460" s="13"/>
      <c r="BW460" s="13"/>
      <c r="BX460" s="12"/>
      <c r="BY460" s="13"/>
      <c r="CA460" s="18"/>
      <c r="CB460" s="18"/>
      <c r="CD460" s="18"/>
      <c r="CE460" s="18"/>
      <c r="CG460" s="18"/>
      <c r="CI460" s="18"/>
      <c r="CK460" s="18"/>
      <c r="CL460" s="18"/>
      <c r="CN460" s="18"/>
      <c r="CO460" s="18"/>
      <c r="CP460" s="18"/>
      <c r="CR460" s="12"/>
      <c r="CT460" s="18"/>
      <c r="CU460" s="18"/>
      <c r="CV460" s="18"/>
      <c r="CW460" s="18"/>
      <c r="CX460" s="18"/>
      <c r="CY460" s="18"/>
      <c r="CZ460" s="18"/>
      <c r="DA460" s="18"/>
      <c r="DB460" s="18"/>
      <c r="DC460" s="18"/>
      <c r="DD460" s="18"/>
      <c r="DF460" s="18"/>
      <c r="DH460" s="18"/>
      <c r="DK460" s="12"/>
      <c r="DL460" s="12"/>
      <c r="DN460" s="12"/>
      <c r="DO460" s="12"/>
      <c r="DQ460" s="12"/>
      <c r="DS460" s="12"/>
      <c r="DU460" s="12"/>
      <c r="DV460" s="12"/>
      <c r="DX460" s="12"/>
      <c r="DY460" s="12"/>
      <c r="DZ460" s="12"/>
      <c r="EB460" s="12"/>
      <c r="ED460" s="810"/>
      <c r="EE460" s="810"/>
      <c r="EG460" s="12"/>
      <c r="EW460" s="18"/>
      <c r="FA460" s="18"/>
      <c r="FB460" s="18"/>
      <c r="FC460" s="18"/>
      <c r="FD460" s="18"/>
      <c r="FE460" s="18"/>
      <c r="FF460" s="18"/>
      <c r="FG460" s="18"/>
      <c r="FJ460" s="18"/>
      <c r="FK460" s="18"/>
      <c r="FL460" s="18"/>
      <c r="FM460" s="18"/>
      <c r="FO460" s="18"/>
      <c r="FQ460" s="18"/>
      <c r="FS460" s="18"/>
      <c r="FU460" s="18"/>
      <c r="FV460" s="18"/>
      <c r="FW460" s="18"/>
      <c r="FX460" s="18"/>
      <c r="FY460" s="18"/>
      <c r="FZ460" s="18"/>
      <c r="GB460" s="18"/>
      <c r="GD460" s="18"/>
      <c r="GE460" s="18"/>
    </row>
    <row r="461" spans="1:187" hidden="1" x14ac:dyDescent="0.3">
      <c r="A461" s="807"/>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2"/>
      <c r="AF461" s="12"/>
      <c r="AG461" s="12"/>
      <c r="AH461" s="12"/>
      <c r="AI461" s="12"/>
      <c r="AJ461" s="12"/>
      <c r="AK461" s="12"/>
      <c r="AL461" s="12"/>
      <c r="AM461" s="12"/>
      <c r="AN461" s="12"/>
      <c r="AO461" s="12"/>
      <c r="AP461" s="12"/>
      <c r="AQ461" s="12"/>
      <c r="AR461" s="13"/>
      <c r="AS461" s="13"/>
      <c r="AT461" s="12"/>
      <c r="AU461" s="13"/>
      <c r="AV461" s="13"/>
      <c r="AW461" s="12"/>
      <c r="AX461" s="13"/>
      <c r="AY461" s="13"/>
      <c r="AZ461" s="12"/>
      <c r="BA461" s="13"/>
      <c r="BB461" s="13"/>
      <c r="BC461" s="12"/>
      <c r="BD461" s="13"/>
      <c r="BE461" s="13"/>
      <c r="BF461" s="12"/>
      <c r="BG461" s="13"/>
      <c r="BH461" s="13"/>
      <c r="BI461" s="12"/>
      <c r="BJ461" s="13"/>
      <c r="BK461" s="13"/>
      <c r="BL461" s="12"/>
      <c r="BM461" s="13"/>
      <c r="BN461" s="13"/>
      <c r="BO461" s="13"/>
      <c r="BP461" s="13"/>
      <c r="BQ461" s="13"/>
      <c r="BR461" s="13"/>
      <c r="BS461" s="13"/>
      <c r="BT461" s="13"/>
      <c r="BU461" s="13"/>
      <c r="BV461" s="13"/>
      <c r="BW461" s="13"/>
      <c r="BX461" s="12"/>
      <c r="BY461" s="13"/>
      <c r="CA461" s="18"/>
      <c r="CB461" s="18"/>
      <c r="CD461" s="18"/>
      <c r="CE461" s="18"/>
      <c r="CG461" s="18"/>
      <c r="CI461" s="18"/>
      <c r="CK461" s="18"/>
      <c r="CL461" s="18"/>
      <c r="CN461" s="18"/>
      <c r="CO461" s="18"/>
      <c r="CP461" s="18"/>
      <c r="CR461" s="12"/>
      <c r="CT461" s="18"/>
      <c r="CU461" s="18"/>
      <c r="CV461" s="18"/>
      <c r="CW461" s="18"/>
      <c r="CX461" s="18"/>
      <c r="CY461" s="18"/>
      <c r="CZ461" s="18"/>
      <c r="DA461" s="18"/>
      <c r="DB461" s="18"/>
      <c r="DC461" s="18"/>
      <c r="DD461" s="18"/>
      <c r="DF461" s="18"/>
      <c r="DH461" s="18"/>
      <c r="DK461" s="12"/>
      <c r="DL461" s="12"/>
      <c r="DN461" s="12"/>
      <c r="DO461" s="12"/>
      <c r="DQ461" s="12"/>
      <c r="DS461" s="12"/>
      <c r="DU461" s="12"/>
      <c r="DV461" s="12"/>
      <c r="DX461" s="12"/>
      <c r="DY461" s="12"/>
      <c r="DZ461" s="12"/>
      <c r="EB461" s="12"/>
      <c r="ED461" s="810"/>
      <c r="EE461" s="810"/>
      <c r="EG461" s="12"/>
      <c r="FA461" s="18"/>
      <c r="FB461" s="18"/>
      <c r="FC461" s="18"/>
      <c r="FD461" s="18"/>
      <c r="FE461" s="18"/>
      <c r="FF461" s="18"/>
      <c r="FG461" s="18"/>
      <c r="FJ461" s="18"/>
      <c r="FK461" s="18"/>
      <c r="FL461" s="18"/>
      <c r="FM461" s="18"/>
      <c r="FO461" s="18"/>
      <c r="FQ461" s="18"/>
      <c r="FS461" s="18"/>
      <c r="FU461" s="18"/>
      <c r="FV461" s="18"/>
      <c r="FW461" s="18"/>
      <c r="FX461" s="18"/>
      <c r="FY461" s="18"/>
      <c r="FZ461" s="18"/>
      <c r="GB461" s="18"/>
      <c r="GD461" s="18"/>
      <c r="GE461" s="18"/>
    </row>
    <row r="462" spans="1:187" hidden="1" x14ac:dyDescent="0.3">
      <c r="A462" s="807"/>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2"/>
      <c r="AF462" s="12"/>
      <c r="AG462" s="12"/>
      <c r="AH462" s="12"/>
      <c r="AI462" s="12"/>
      <c r="AJ462" s="12"/>
      <c r="AK462" s="12"/>
      <c r="AL462" s="12"/>
      <c r="AM462" s="12"/>
      <c r="AN462" s="12"/>
      <c r="AO462" s="12"/>
      <c r="AP462" s="12"/>
      <c r="AQ462" s="12"/>
      <c r="AR462" s="13"/>
      <c r="AS462" s="13"/>
      <c r="AT462" s="12"/>
      <c r="AU462" s="13"/>
      <c r="AV462" s="13"/>
      <c r="AW462" s="12"/>
      <c r="AX462" s="13"/>
      <c r="AY462" s="13"/>
      <c r="AZ462" s="12"/>
      <c r="BA462" s="13"/>
      <c r="BB462" s="13"/>
      <c r="BC462" s="12"/>
      <c r="BD462" s="13"/>
      <c r="BE462" s="13"/>
      <c r="BF462" s="12"/>
      <c r="BG462" s="13"/>
      <c r="BH462" s="13"/>
      <c r="BI462" s="12"/>
      <c r="BJ462" s="13"/>
      <c r="BK462" s="13"/>
      <c r="BL462" s="12"/>
      <c r="BM462" s="13"/>
      <c r="BN462" s="13"/>
      <c r="BO462" s="13"/>
      <c r="BP462" s="13"/>
      <c r="BQ462" s="13"/>
      <c r="BR462" s="13"/>
      <c r="BS462" s="13"/>
      <c r="BT462" s="13"/>
      <c r="BU462" s="13"/>
      <c r="BV462" s="13"/>
      <c r="BW462" s="13"/>
      <c r="BX462" s="12"/>
      <c r="BY462" s="13"/>
      <c r="CA462" s="18"/>
      <c r="CB462" s="18"/>
      <c r="CD462" s="18"/>
      <c r="CE462" s="18"/>
      <c r="CG462" s="18"/>
      <c r="CI462" s="18"/>
      <c r="CK462" s="18"/>
      <c r="CL462" s="18"/>
      <c r="CN462" s="18"/>
      <c r="CO462" s="18"/>
      <c r="CP462" s="18"/>
      <c r="CR462" s="12"/>
      <c r="CT462" s="18"/>
      <c r="CU462" s="18"/>
      <c r="CV462" s="18"/>
      <c r="CW462" s="18"/>
      <c r="CX462" s="18"/>
      <c r="CY462" s="18"/>
      <c r="CZ462" s="18"/>
      <c r="DA462" s="18"/>
      <c r="DB462" s="18"/>
      <c r="DC462" s="18"/>
      <c r="DD462" s="18"/>
      <c r="DF462" s="18"/>
      <c r="DH462" s="18"/>
      <c r="DK462" s="12"/>
      <c r="DL462" s="12"/>
      <c r="DN462" s="12"/>
      <c r="DO462" s="12"/>
      <c r="DQ462" s="12"/>
      <c r="DS462" s="12"/>
      <c r="DU462" s="12"/>
      <c r="DV462" s="12"/>
      <c r="DX462" s="12"/>
      <c r="DY462" s="12"/>
      <c r="DZ462" s="12"/>
      <c r="EB462" s="12"/>
      <c r="ED462" s="810"/>
      <c r="EE462" s="810"/>
      <c r="EG462" s="12"/>
      <c r="EW462" s="18"/>
      <c r="FA462" s="18"/>
      <c r="FB462" s="18"/>
      <c r="FC462" s="18"/>
      <c r="FD462" s="18"/>
      <c r="FE462" s="18"/>
      <c r="FF462" s="18"/>
      <c r="FG462" s="18"/>
      <c r="FJ462" s="18"/>
      <c r="FK462" s="18"/>
      <c r="FL462" s="18"/>
      <c r="FM462" s="18"/>
      <c r="FO462" s="18"/>
      <c r="FQ462" s="18"/>
      <c r="FS462" s="18"/>
      <c r="FU462" s="18"/>
      <c r="FV462" s="18"/>
      <c r="FW462" s="18"/>
      <c r="FX462" s="18"/>
      <c r="FY462" s="18"/>
      <c r="FZ462" s="18"/>
      <c r="GB462" s="18"/>
      <c r="GD462" s="18"/>
      <c r="GE462" s="18"/>
    </row>
    <row r="463" spans="1:187" hidden="1" x14ac:dyDescent="0.3">
      <c r="A463" s="807"/>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2"/>
      <c r="AF463" s="12"/>
      <c r="AG463" s="12"/>
      <c r="AH463" s="12"/>
      <c r="AI463" s="12"/>
      <c r="AJ463" s="12"/>
      <c r="AK463" s="12"/>
      <c r="AL463" s="12"/>
      <c r="AM463" s="12"/>
      <c r="AN463" s="12"/>
      <c r="AO463" s="12"/>
      <c r="AP463" s="12"/>
      <c r="AQ463" s="12"/>
      <c r="AR463" s="13"/>
      <c r="AS463" s="13"/>
      <c r="AT463" s="12"/>
      <c r="AU463" s="13"/>
      <c r="AV463" s="13"/>
      <c r="AW463" s="12"/>
      <c r="AX463" s="13"/>
      <c r="AY463" s="13"/>
      <c r="AZ463" s="12"/>
      <c r="BA463" s="13"/>
      <c r="BB463" s="13"/>
      <c r="BC463" s="12"/>
      <c r="BD463" s="13"/>
      <c r="BE463" s="13"/>
      <c r="BF463" s="12"/>
      <c r="BG463" s="13"/>
      <c r="BH463" s="13"/>
      <c r="BI463" s="12"/>
      <c r="BJ463" s="13"/>
      <c r="BK463" s="13"/>
      <c r="BL463" s="12"/>
      <c r="BM463" s="13"/>
      <c r="BN463" s="13"/>
      <c r="BO463" s="13"/>
      <c r="BP463" s="13"/>
      <c r="BQ463" s="13"/>
      <c r="BR463" s="13"/>
      <c r="BS463" s="13"/>
      <c r="BT463" s="13"/>
      <c r="BU463" s="13"/>
      <c r="BV463" s="13"/>
      <c r="BW463" s="13"/>
      <c r="BX463" s="12"/>
      <c r="BY463" s="13"/>
      <c r="CA463" s="18"/>
      <c r="CB463" s="18"/>
      <c r="CD463" s="18"/>
      <c r="CE463" s="18"/>
      <c r="CG463" s="18"/>
      <c r="CI463" s="18"/>
      <c r="CK463" s="18"/>
      <c r="CL463" s="18"/>
      <c r="CN463" s="18"/>
      <c r="CO463" s="18"/>
      <c r="CP463" s="18"/>
      <c r="CR463" s="12"/>
      <c r="CT463" s="18"/>
      <c r="CU463" s="18"/>
      <c r="CV463" s="18"/>
      <c r="CW463" s="18"/>
      <c r="CX463" s="18"/>
      <c r="CY463" s="18"/>
      <c r="CZ463" s="18"/>
      <c r="DA463" s="18"/>
      <c r="DB463" s="18"/>
      <c r="DC463" s="18"/>
      <c r="DD463" s="18"/>
      <c r="DF463" s="18"/>
      <c r="DH463" s="18"/>
      <c r="DK463" s="12"/>
      <c r="DL463" s="12"/>
      <c r="DN463" s="12"/>
      <c r="DO463" s="12"/>
      <c r="DQ463" s="12"/>
      <c r="DS463" s="12"/>
      <c r="DU463" s="12"/>
      <c r="DV463" s="12"/>
      <c r="DX463" s="12"/>
      <c r="DY463" s="12"/>
      <c r="DZ463" s="12"/>
      <c r="EB463" s="12"/>
      <c r="ED463" s="810"/>
      <c r="EE463" s="810"/>
      <c r="EG463" s="12"/>
      <c r="EW463" s="18"/>
      <c r="FA463" s="18"/>
      <c r="FB463" s="18"/>
      <c r="FC463" s="18"/>
      <c r="FD463" s="18"/>
      <c r="FE463" s="18"/>
      <c r="FF463" s="18"/>
      <c r="FG463" s="18"/>
      <c r="FJ463" s="18"/>
      <c r="FK463" s="18"/>
      <c r="FL463" s="18"/>
      <c r="FM463" s="18"/>
      <c r="FO463" s="18"/>
      <c r="FQ463" s="18"/>
      <c r="FS463" s="18"/>
      <c r="FU463" s="18"/>
      <c r="FV463" s="18"/>
      <c r="FW463" s="18"/>
      <c r="FX463" s="18"/>
      <c r="FY463" s="18"/>
      <c r="FZ463" s="18"/>
      <c r="GB463" s="18"/>
      <c r="GD463" s="18"/>
      <c r="GE463" s="18"/>
    </row>
    <row r="464" spans="1:187" hidden="1" x14ac:dyDescent="0.3">
      <c r="A464" s="807"/>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2"/>
      <c r="AF464" s="12"/>
      <c r="AG464" s="12"/>
      <c r="AH464" s="12"/>
      <c r="AI464" s="12"/>
      <c r="AJ464" s="12"/>
      <c r="AK464" s="12"/>
      <c r="AL464" s="12"/>
      <c r="AM464" s="12"/>
      <c r="AN464" s="12"/>
      <c r="AO464" s="12"/>
      <c r="AP464" s="12"/>
      <c r="AQ464" s="12"/>
      <c r="AR464" s="13"/>
      <c r="AS464" s="13"/>
      <c r="AT464" s="12"/>
      <c r="AU464" s="13"/>
      <c r="AV464" s="13"/>
      <c r="AW464" s="12"/>
      <c r="AX464" s="13"/>
      <c r="AY464" s="13"/>
      <c r="AZ464" s="12"/>
      <c r="BA464" s="13"/>
      <c r="BB464" s="13"/>
      <c r="BC464" s="12"/>
      <c r="BD464" s="13"/>
      <c r="BE464" s="13"/>
      <c r="BF464" s="12"/>
      <c r="BG464" s="13"/>
      <c r="BH464" s="13"/>
      <c r="BI464" s="12"/>
      <c r="BJ464" s="13"/>
      <c r="BK464" s="13"/>
      <c r="BL464" s="12"/>
      <c r="BM464" s="13"/>
      <c r="BN464" s="13"/>
      <c r="BO464" s="13"/>
      <c r="BP464" s="13"/>
      <c r="BQ464" s="13"/>
      <c r="BR464" s="13"/>
      <c r="BS464" s="13"/>
      <c r="BT464" s="13"/>
      <c r="BU464" s="13"/>
      <c r="BV464" s="13"/>
      <c r="BW464" s="13"/>
      <c r="BX464" s="12"/>
      <c r="BY464" s="13"/>
      <c r="CA464" s="18"/>
      <c r="CB464" s="18"/>
      <c r="CD464" s="18"/>
      <c r="CE464" s="18"/>
      <c r="CG464" s="18"/>
      <c r="CI464" s="18"/>
      <c r="CK464" s="18"/>
      <c r="CL464" s="18"/>
      <c r="CN464" s="18"/>
      <c r="CO464" s="18"/>
      <c r="CP464" s="18"/>
      <c r="CR464" s="12"/>
      <c r="CT464" s="18"/>
      <c r="CU464" s="18"/>
      <c r="CV464" s="18"/>
      <c r="CW464" s="18"/>
      <c r="CX464" s="18"/>
      <c r="CY464" s="18"/>
      <c r="CZ464" s="18"/>
      <c r="DA464" s="18"/>
      <c r="DB464" s="18"/>
      <c r="DC464" s="18"/>
      <c r="DD464" s="18"/>
      <c r="DF464" s="18"/>
      <c r="DH464" s="18"/>
      <c r="DK464" s="12"/>
      <c r="DL464" s="12"/>
      <c r="DN464" s="12"/>
      <c r="DO464" s="12"/>
      <c r="DQ464" s="12"/>
      <c r="DS464" s="12"/>
      <c r="DU464" s="12"/>
      <c r="DV464" s="12"/>
      <c r="DX464" s="12"/>
      <c r="DY464" s="12"/>
      <c r="DZ464" s="12"/>
      <c r="EB464" s="12"/>
      <c r="ED464" s="810"/>
      <c r="EE464" s="810"/>
      <c r="EG464" s="12"/>
      <c r="EW464" s="18"/>
      <c r="FA464" s="18"/>
      <c r="FB464" s="18"/>
      <c r="FC464" s="18"/>
      <c r="FD464" s="18"/>
      <c r="FE464" s="18"/>
      <c r="FF464" s="18"/>
      <c r="FG464" s="18"/>
      <c r="FJ464" s="18"/>
      <c r="FK464" s="18"/>
      <c r="FL464" s="18"/>
      <c r="FM464" s="18"/>
      <c r="FO464" s="18"/>
      <c r="FQ464" s="18"/>
      <c r="FS464" s="18"/>
      <c r="FU464" s="18"/>
      <c r="FV464" s="18"/>
      <c r="FW464" s="18"/>
      <c r="FX464" s="18"/>
      <c r="FY464" s="18"/>
      <c r="FZ464" s="18"/>
      <c r="GB464" s="18"/>
      <c r="GD464" s="18"/>
      <c r="GE464" s="18"/>
    </row>
    <row r="465" spans="1:187" hidden="1" x14ac:dyDescent="0.3">
      <c r="A465" s="807"/>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2"/>
      <c r="AF465" s="12"/>
      <c r="AG465" s="12"/>
      <c r="AH465" s="12"/>
      <c r="AI465" s="12"/>
      <c r="AJ465" s="12"/>
      <c r="AK465" s="12"/>
      <c r="AL465" s="12"/>
      <c r="AM465" s="12"/>
      <c r="AN465" s="12"/>
      <c r="AO465" s="12"/>
      <c r="AP465" s="12"/>
      <c r="AQ465" s="12"/>
      <c r="AR465" s="13"/>
      <c r="AS465" s="13"/>
      <c r="AT465" s="12"/>
      <c r="AU465" s="13"/>
      <c r="AV465" s="13"/>
      <c r="AW465" s="12"/>
      <c r="AX465" s="13"/>
      <c r="AY465" s="13"/>
      <c r="AZ465" s="12"/>
      <c r="BA465" s="13"/>
      <c r="BB465" s="13"/>
      <c r="BC465" s="12"/>
      <c r="BD465" s="13"/>
      <c r="BE465" s="13"/>
      <c r="BF465" s="12"/>
      <c r="BG465" s="13"/>
      <c r="BH465" s="13"/>
      <c r="BI465" s="12"/>
      <c r="BJ465" s="13"/>
      <c r="BK465" s="13"/>
      <c r="BL465" s="12"/>
      <c r="BM465" s="13"/>
      <c r="BN465" s="13"/>
      <c r="BO465" s="13"/>
      <c r="BP465" s="13"/>
      <c r="BQ465" s="13"/>
      <c r="BR465" s="13"/>
      <c r="BS465" s="13"/>
      <c r="BT465" s="13"/>
      <c r="BU465" s="13"/>
      <c r="BV465" s="13"/>
      <c r="BW465" s="13"/>
      <c r="BX465" s="12"/>
      <c r="BY465" s="13"/>
      <c r="CA465" s="18"/>
      <c r="CB465" s="18"/>
      <c r="CD465" s="18"/>
      <c r="CE465" s="18"/>
      <c r="CG465" s="18"/>
      <c r="CI465" s="18"/>
      <c r="CK465" s="18"/>
      <c r="CL465" s="18"/>
      <c r="CN465" s="18"/>
      <c r="CO465" s="18"/>
      <c r="CP465" s="18"/>
      <c r="CR465" s="12"/>
      <c r="CT465" s="18"/>
      <c r="CU465" s="18"/>
      <c r="CV465" s="18"/>
      <c r="CW465" s="18"/>
      <c r="CX465" s="18"/>
      <c r="CY465" s="18"/>
      <c r="CZ465" s="18"/>
      <c r="DA465" s="18"/>
      <c r="DB465" s="18"/>
      <c r="DC465" s="18"/>
      <c r="DD465" s="18"/>
      <c r="DF465" s="18"/>
      <c r="DH465" s="18"/>
      <c r="DK465" s="12"/>
      <c r="DL465" s="12"/>
      <c r="DN465" s="12"/>
      <c r="DO465" s="12"/>
      <c r="DQ465" s="12"/>
      <c r="DS465" s="12"/>
      <c r="DU465" s="12"/>
      <c r="DV465" s="12"/>
      <c r="DX465" s="12"/>
      <c r="DY465" s="12"/>
      <c r="DZ465" s="12"/>
      <c r="EB465" s="12"/>
      <c r="ED465" s="810"/>
      <c r="EE465" s="810"/>
      <c r="EG465" s="12"/>
      <c r="ER465" s="18"/>
      <c r="EW465" s="18"/>
      <c r="EX465" s="18"/>
      <c r="EY465" s="18"/>
      <c r="EZ465" s="18"/>
      <c r="FA465" s="18"/>
      <c r="FB465" s="18"/>
      <c r="FC465" s="18"/>
      <c r="FD465" s="18"/>
      <c r="FE465" s="18"/>
      <c r="FF465" s="18"/>
      <c r="FG465" s="18"/>
      <c r="FH465" s="18"/>
      <c r="FI465" s="18"/>
      <c r="FJ465" s="18"/>
      <c r="FK465" s="18"/>
      <c r="FL465" s="18"/>
      <c r="FM465" s="18"/>
      <c r="FN465" s="18"/>
      <c r="FO465" s="18"/>
      <c r="FQ465" s="18"/>
      <c r="FS465" s="18"/>
      <c r="FT465" s="18"/>
      <c r="FU465" s="18"/>
      <c r="FV465" s="18"/>
      <c r="FW465" s="18"/>
      <c r="FX465" s="18"/>
      <c r="FY465" s="18"/>
      <c r="FZ465" s="18"/>
      <c r="GB465" s="18"/>
      <c r="GD465" s="18"/>
      <c r="GE465" s="18"/>
    </row>
    <row r="466" spans="1:187" hidden="1" x14ac:dyDescent="0.3">
      <c r="A466" s="807"/>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2"/>
      <c r="AF466" s="12"/>
      <c r="AG466" s="12"/>
      <c r="AH466" s="12"/>
      <c r="AI466" s="12"/>
      <c r="AJ466" s="12"/>
      <c r="AK466" s="12"/>
      <c r="AL466" s="12"/>
      <c r="AM466" s="12"/>
      <c r="AN466" s="12"/>
      <c r="AO466" s="12"/>
      <c r="AP466" s="12"/>
      <c r="AQ466" s="12"/>
      <c r="AR466" s="13"/>
      <c r="AS466" s="13"/>
      <c r="AT466" s="12"/>
      <c r="AU466" s="13"/>
      <c r="AV466" s="13"/>
      <c r="AW466" s="12"/>
      <c r="AX466" s="13"/>
      <c r="AY466" s="13"/>
      <c r="AZ466" s="12"/>
      <c r="BA466" s="13"/>
      <c r="BB466" s="13"/>
      <c r="BC466" s="12"/>
      <c r="BD466" s="13"/>
      <c r="BE466" s="13"/>
      <c r="BF466" s="12"/>
      <c r="BG466" s="13"/>
      <c r="BH466" s="13"/>
      <c r="BI466" s="12"/>
      <c r="BJ466" s="13"/>
      <c r="BK466" s="13"/>
      <c r="BL466" s="12"/>
      <c r="BM466" s="13"/>
      <c r="BN466" s="13"/>
      <c r="BO466" s="13"/>
      <c r="BP466" s="13"/>
      <c r="BQ466" s="13"/>
      <c r="BR466" s="13"/>
      <c r="BS466" s="13"/>
      <c r="BT466" s="13"/>
      <c r="BU466" s="13"/>
      <c r="BV466" s="13"/>
      <c r="BW466" s="13"/>
      <c r="BX466" s="12"/>
      <c r="BY466" s="13"/>
      <c r="CA466" s="18"/>
      <c r="CB466" s="18"/>
      <c r="CD466" s="18"/>
      <c r="CE466" s="18"/>
      <c r="CG466" s="18"/>
      <c r="CI466" s="18"/>
      <c r="CK466" s="18"/>
      <c r="CL466" s="18"/>
      <c r="CN466" s="18"/>
      <c r="CO466" s="18"/>
      <c r="CP466" s="18"/>
      <c r="CR466" s="12"/>
      <c r="CT466" s="18"/>
      <c r="CU466" s="18"/>
      <c r="CV466" s="18"/>
      <c r="CW466" s="18"/>
      <c r="CX466" s="18"/>
      <c r="CY466" s="18"/>
      <c r="CZ466" s="18"/>
      <c r="DA466" s="18"/>
      <c r="DB466" s="18"/>
      <c r="DC466" s="18"/>
      <c r="DD466" s="18"/>
      <c r="DF466" s="18"/>
      <c r="DH466" s="18"/>
      <c r="DK466" s="12"/>
      <c r="DL466" s="12"/>
      <c r="DN466" s="12"/>
      <c r="DO466" s="12"/>
      <c r="DQ466" s="12"/>
      <c r="DS466" s="12"/>
      <c r="DU466" s="12"/>
      <c r="DV466" s="12"/>
      <c r="DX466" s="12"/>
      <c r="DY466" s="12"/>
      <c r="DZ466" s="12"/>
      <c r="EB466" s="12"/>
      <c r="ED466" s="810"/>
      <c r="EE466" s="810"/>
      <c r="EG466" s="12"/>
      <c r="EW466" s="18"/>
      <c r="EX466" s="18"/>
      <c r="EY466" s="18"/>
      <c r="EZ466" s="18"/>
      <c r="FA466" s="18"/>
      <c r="FB466" s="18"/>
      <c r="FC466" s="18"/>
      <c r="FD466" s="18"/>
      <c r="FE466" s="18"/>
      <c r="FF466" s="18"/>
      <c r="FG466" s="18"/>
      <c r="FH466" s="18"/>
      <c r="FI466" s="18"/>
      <c r="FJ466" s="18"/>
      <c r="FK466" s="18"/>
      <c r="FL466" s="18"/>
      <c r="FM466" s="18"/>
      <c r="FO466" s="18"/>
      <c r="FP466" s="18"/>
      <c r="FQ466" s="18"/>
      <c r="FS466" s="18"/>
      <c r="FU466" s="18"/>
      <c r="FV466" s="18"/>
      <c r="FW466" s="18"/>
      <c r="FX466" s="18"/>
      <c r="FY466" s="18"/>
      <c r="FZ466" s="18"/>
      <c r="GB466" s="18"/>
      <c r="GE466" s="18"/>
    </row>
    <row r="467" spans="1:187" hidden="1" x14ac:dyDescent="0.3">
      <c r="A467" s="807"/>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2"/>
      <c r="AF467" s="12"/>
      <c r="AG467" s="12"/>
      <c r="AH467" s="12"/>
      <c r="AI467" s="12"/>
      <c r="AJ467" s="12"/>
      <c r="AK467" s="12"/>
      <c r="AL467" s="12"/>
      <c r="AM467" s="12"/>
      <c r="AN467" s="12"/>
      <c r="AO467" s="12"/>
      <c r="AP467" s="12"/>
      <c r="AQ467" s="12"/>
      <c r="AR467" s="13"/>
      <c r="AS467" s="13"/>
      <c r="AT467" s="12"/>
      <c r="AU467" s="13"/>
      <c r="AV467" s="13"/>
      <c r="AW467" s="12"/>
      <c r="AX467" s="13"/>
      <c r="AY467" s="13"/>
      <c r="AZ467" s="12"/>
      <c r="BA467" s="13"/>
      <c r="BB467" s="13"/>
      <c r="BC467" s="12"/>
      <c r="BD467" s="13"/>
      <c r="BE467" s="13"/>
      <c r="BF467" s="12"/>
      <c r="BG467" s="13"/>
      <c r="BH467" s="13"/>
      <c r="BI467" s="12"/>
      <c r="BJ467" s="13"/>
      <c r="BK467" s="13"/>
      <c r="BL467" s="12"/>
      <c r="BM467" s="13"/>
      <c r="BN467" s="13"/>
      <c r="BO467" s="13"/>
      <c r="BP467" s="13"/>
      <c r="BQ467" s="13"/>
      <c r="BR467" s="13"/>
      <c r="BS467" s="13"/>
      <c r="BT467" s="13"/>
      <c r="BU467" s="13"/>
      <c r="BV467" s="13"/>
      <c r="BW467" s="13"/>
      <c r="BX467" s="12"/>
      <c r="BY467" s="13"/>
      <c r="CA467" s="18"/>
      <c r="CB467" s="18"/>
      <c r="CD467" s="18"/>
      <c r="CE467" s="18"/>
      <c r="CG467" s="18"/>
      <c r="CI467" s="18"/>
      <c r="CK467" s="18"/>
      <c r="CL467" s="18"/>
      <c r="CN467" s="18"/>
      <c r="CO467" s="18"/>
      <c r="CP467" s="18"/>
      <c r="CR467" s="12"/>
      <c r="CT467" s="18"/>
      <c r="CU467" s="18"/>
      <c r="CV467" s="18"/>
      <c r="CW467" s="18"/>
      <c r="CX467" s="18"/>
      <c r="CY467" s="18"/>
      <c r="CZ467" s="18"/>
      <c r="DA467" s="18"/>
      <c r="DB467" s="18"/>
      <c r="DC467" s="18"/>
      <c r="DD467" s="18"/>
      <c r="DF467" s="18"/>
      <c r="DH467" s="18"/>
      <c r="DK467" s="12"/>
      <c r="DL467" s="12"/>
      <c r="DN467" s="12"/>
      <c r="DO467" s="12"/>
      <c r="DQ467" s="12"/>
      <c r="DS467" s="12"/>
      <c r="DU467" s="12"/>
      <c r="DV467" s="12"/>
      <c r="DX467" s="12"/>
      <c r="DY467" s="12"/>
      <c r="DZ467" s="12"/>
      <c r="EB467" s="12"/>
      <c r="ED467" s="810"/>
      <c r="EE467" s="810"/>
      <c r="EG467" s="12"/>
      <c r="EW467" s="18"/>
      <c r="EX467" s="18"/>
      <c r="EY467" s="18"/>
      <c r="FA467" s="18"/>
      <c r="FB467" s="18"/>
      <c r="FC467" s="18"/>
      <c r="FD467" s="18"/>
      <c r="FE467" s="18"/>
      <c r="FF467" s="18"/>
      <c r="FG467" s="18"/>
      <c r="FJ467" s="18"/>
      <c r="FK467" s="18"/>
      <c r="FL467" s="18"/>
      <c r="FM467" s="18"/>
      <c r="FN467" s="18"/>
      <c r="FO467" s="18"/>
      <c r="FQ467" s="18"/>
      <c r="FS467" s="18"/>
      <c r="FU467" s="18"/>
      <c r="FV467" s="18"/>
      <c r="FW467" s="18"/>
      <c r="FX467" s="18"/>
      <c r="FY467" s="18"/>
      <c r="FZ467" s="18"/>
      <c r="GB467" s="18"/>
      <c r="GE467" s="18"/>
    </row>
    <row r="468" spans="1:187" hidden="1" x14ac:dyDescent="0.3">
      <c r="A468" s="807"/>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2"/>
      <c r="AF468" s="12"/>
      <c r="AG468" s="12"/>
      <c r="AH468" s="12"/>
      <c r="AI468" s="12"/>
      <c r="AJ468" s="12"/>
      <c r="AK468" s="12"/>
      <c r="AL468" s="12"/>
      <c r="AM468" s="12"/>
      <c r="AN468" s="12"/>
      <c r="AO468" s="12"/>
      <c r="AP468" s="12"/>
      <c r="AQ468" s="12"/>
      <c r="AR468" s="13"/>
      <c r="AS468" s="13"/>
      <c r="AT468" s="12"/>
      <c r="AU468" s="13"/>
      <c r="AV468" s="13"/>
      <c r="AW468" s="12"/>
      <c r="AX468" s="13"/>
      <c r="AY468" s="13"/>
      <c r="AZ468" s="12"/>
      <c r="BA468" s="13"/>
      <c r="BB468" s="13"/>
      <c r="BC468" s="12"/>
      <c r="BD468" s="13"/>
      <c r="BE468" s="13"/>
      <c r="BF468" s="12"/>
      <c r="BG468" s="13"/>
      <c r="BH468" s="13"/>
      <c r="BI468" s="12"/>
      <c r="BJ468" s="13"/>
      <c r="BK468" s="13"/>
      <c r="BL468" s="12"/>
      <c r="BM468" s="13"/>
      <c r="BN468" s="13"/>
      <c r="BO468" s="13"/>
      <c r="BP468" s="13"/>
      <c r="BQ468" s="13"/>
      <c r="BR468" s="13"/>
      <c r="BS468" s="13"/>
      <c r="BT468" s="13"/>
      <c r="BU468" s="13"/>
      <c r="BV468" s="13"/>
      <c r="BW468" s="13"/>
      <c r="BX468" s="12"/>
      <c r="BY468" s="13"/>
      <c r="CA468" s="18"/>
      <c r="CB468" s="18"/>
      <c r="CD468" s="18"/>
      <c r="CE468" s="18"/>
      <c r="CG468" s="18"/>
      <c r="CI468" s="18"/>
      <c r="CK468" s="18"/>
      <c r="CL468" s="18"/>
      <c r="CN468" s="18"/>
      <c r="CO468" s="18"/>
      <c r="CP468" s="18"/>
      <c r="CR468" s="12"/>
      <c r="CT468" s="18"/>
      <c r="CU468" s="18"/>
      <c r="CV468" s="18"/>
      <c r="CW468" s="18"/>
      <c r="CX468" s="18"/>
      <c r="CY468" s="18"/>
      <c r="CZ468" s="18"/>
      <c r="DA468" s="18"/>
      <c r="DB468" s="18"/>
      <c r="DC468" s="18"/>
      <c r="DD468" s="18"/>
      <c r="DF468" s="18"/>
      <c r="DH468" s="18"/>
      <c r="DK468" s="12"/>
      <c r="DL468" s="12"/>
      <c r="DN468" s="12"/>
      <c r="DO468" s="12"/>
      <c r="DQ468" s="12"/>
      <c r="DS468" s="12"/>
      <c r="DU468" s="12"/>
      <c r="DV468" s="12"/>
      <c r="DX468" s="12"/>
      <c r="DY468" s="12"/>
      <c r="DZ468" s="12"/>
      <c r="EB468" s="12"/>
      <c r="ED468" s="810"/>
      <c r="EE468" s="810"/>
      <c r="EG468" s="12"/>
      <c r="ER468" s="18"/>
      <c r="EW468" s="18"/>
      <c r="EX468" s="18"/>
      <c r="EY468" s="18"/>
      <c r="EZ468" s="18"/>
      <c r="FA468" s="18"/>
      <c r="FB468" s="18"/>
      <c r="FC468" s="18"/>
      <c r="FD468" s="18"/>
      <c r="FE468" s="18"/>
      <c r="FF468" s="18"/>
      <c r="FG468" s="18"/>
      <c r="FH468" s="18"/>
      <c r="FI468" s="18"/>
      <c r="FJ468" s="18"/>
      <c r="FK468" s="18"/>
      <c r="FL468" s="18"/>
      <c r="FM468" s="18"/>
      <c r="FN468" s="18"/>
      <c r="FO468" s="18"/>
      <c r="FQ468" s="18"/>
      <c r="FS468" s="18"/>
      <c r="FT468" s="18"/>
      <c r="FU468" s="18"/>
      <c r="FV468" s="18"/>
      <c r="FW468" s="18"/>
      <c r="FX468" s="18"/>
      <c r="FY468" s="18"/>
      <c r="FZ468" s="18"/>
      <c r="GB468" s="18"/>
      <c r="GE468" s="18"/>
    </row>
    <row r="469" spans="1:187" hidden="1" x14ac:dyDescent="0.3">
      <c r="A469" s="807"/>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2"/>
      <c r="AF469" s="12"/>
      <c r="AG469" s="12"/>
      <c r="AH469" s="12"/>
      <c r="AI469" s="12"/>
      <c r="AJ469" s="12"/>
      <c r="AK469" s="12"/>
      <c r="AL469" s="12"/>
      <c r="AM469" s="12"/>
      <c r="AN469" s="12"/>
      <c r="AO469" s="12"/>
      <c r="AP469" s="12"/>
      <c r="AQ469" s="12"/>
      <c r="AR469" s="13"/>
      <c r="AS469" s="13"/>
      <c r="AT469" s="12"/>
      <c r="AU469" s="13"/>
      <c r="AV469" s="13"/>
      <c r="AW469" s="12"/>
      <c r="AX469" s="13"/>
      <c r="AY469" s="13"/>
      <c r="AZ469" s="12"/>
      <c r="BA469" s="13"/>
      <c r="BB469" s="13"/>
      <c r="BC469" s="12"/>
      <c r="BD469" s="13"/>
      <c r="BE469" s="13"/>
      <c r="BF469" s="12"/>
      <c r="BG469" s="13"/>
      <c r="BH469" s="13"/>
      <c r="BI469" s="12"/>
      <c r="BJ469" s="13"/>
      <c r="BK469" s="13"/>
      <c r="BL469" s="12"/>
      <c r="BM469" s="13"/>
      <c r="BN469" s="13"/>
      <c r="BO469" s="13"/>
      <c r="BP469" s="13"/>
      <c r="BQ469" s="13"/>
      <c r="BR469" s="13"/>
      <c r="BS469" s="13"/>
      <c r="BT469" s="13"/>
      <c r="BU469" s="13"/>
      <c r="BV469" s="13"/>
      <c r="BW469" s="13"/>
      <c r="BX469" s="12"/>
      <c r="BY469" s="13"/>
      <c r="CA469" s="18"/>
      <c r="CB469" s="18"/>
      <c r="CD469" s="18"/>
      <c r="CE469" s="18"/>
      <c r="CG469" s="18"/>
      <c r="CI469" s="18"/>
      <c r="CK469" s="18"/>
      <c r="CL469" s="18"/>
      <c r="CN469" s="18"/>
      <c r="CO469" s="18"/>
      <c r="CP469" s="18"/>
      <c r="CR469" s="12"/>
      <c r="CT469" s="18"/>
      <c r="CU469" s="18"/>
      <c r="CV469" s="18"/>
      <c r="CW469" s="18"/>
      <c r="CX469" s="18"/>
      <c r="CY469" s="18"/>
      <c r="CZ469" s="18"/>
      <c r="DA469" s="18"/>
      <c r="DB469" s="18"/>
      <c r="DC469" s="18"/>
      <c r="DD469" s="18"/>
      <c r="DF469" s="18"/>
      <c r="DH469" s="18"/>
      <c r="DK469" s="12"/>
      <c r="DL469" s="12"/>
      <c r="DN469" s="12"/>
      <c r="DO469" s="12"/>
      <c r="DQ469" s="12"/>
      <c r="DS469" s="12"/>
      <c r="DU469" s="12"/>
      <c r="DV469" s="12"/>
      <c r="DX469" s="12"/>
      <c r="DY469" s="12"/>
      <c r="DZ469" s="12"/>
      <c r="EB469" s="12"/>
      <c r="ED469" s="810"/>
      <c r="EE469" s="810"/>
      <c r="EG469" s="12"/>
      <c r="ER469" s="18"/>
      <c r="EW469" s="18"/>
      <c r="EX469" s="18"/>
      <c r="EY469" s="18"/>
      <c r="EZ469" s="18"/>
      <c r="FA469" s="18"/>
      <c r="FB469" s="18"/>
      <c r="FC469" s="18"/>
      <c r="FD469" s="18"/>
      <c r="FE469" s="18"/>
      <c r="FF469" s="18"/>
      <c r="FG469" s="18"/>
      <c r="FH469" s="18"/>
      <c r="FI469" s="18"/>
      <c r="FJ469" s="18"/>
      <c r="FK469" s="18"/>
      <c r="FL469" s="18"/>
      <c r="FM469" s="18"/>
      <c r="FN469" s="18"/>
      <c r="FO469" s="18"/>
      <c r="FQ469" s="18"/>
      <c r="FS469" s="18"/>
      <c r="FT469" s="18"/>
      <c r="FU469" s="18"/>
      <c r="FV469" s="18"/>
      <c r="FW469" s="18"/>
      <c r="FX469" s="18"/>
      <c r="FY469" s="18"/>
      <c r="FZ469" s="18"/>
      <c r="GB469" s="18"/>
      <c r="GE469" s="18"/>
    </row>
    <row r="470" spans="1:187" hidden="1" x14ac:dyDescent="0.3">
      <c r="A470" s="807"/>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2"/>
      <c r="AF470" s="12"/>
      <c r="AG470" s="12"/>
      <c r="AH470" s="12"/>
      <c r="AI470" s="12"/>
      <c r="AJ470" s="12"/>
      <c r="AK470" s="12"/>
      <c r="AL470" s="12"/>
      <c r="AM470" s="12"/>
      <c r="AN470" s="12"/>
      <c r="AO470" s="12"/>
      <c r="AP470" s="12"/>
      <c r="AQ470" s="12"/>
      <c r="AR470" s="13"/>
      <c r="AS470" s="13"/>
      <c r="AT470" s="12"/>
      <c r="AU470" s="13"/>
      <c r="AV470" s="13"/>
      <c r="AW470" s="12"/>
      <c r="AX470" s="13"/>
      <c r="AY470" s="13"/>
      <c r="AZ470" s="12"/>
      <c r="BA470" s="13"/>
      <c r="BB470" s="13"/>
      <c r="BC470" s="12"/>
      <c r="BD470" s="13"/>
      <c r="BE470" s="13"/>
      <c r="BF470" s="12"/>
      <c r="BG470" s="13"/>
      <c r="BH470" s="13"/>
      <c r="BI470" s="12"/>
      <c r="BJ470" s="13"/>
      <c r="BK470" s="13"/>
      <c r="BL470" s="12"/>
      <c r="BM470" s="13"/>
      <c r="BN470" s="13"/>
      <c r="BO470" s="13"/>
      <c r="BP470" s="13"/>
      <c r="BQ470" s="13"/>
      <c r="BR470" s="13"/>
      <c r="BS470" s="13"/>
      <c r="BT470" s="13"/>
      <c r="BU470" s="13"/>
      <c r="BV470" s="13"/>
      <c r="BW470" s="13"/>
      <c r="BX470" s="12"/>
      <c r="BY470" s="13"/>
      <c r="CA470" s="18"/>
      <c r="CB470" s="18"/>
      <c r="CD470" s="18"/>
      <c r="CE470" s="18"/>
      <c r="CG470" s="18"/>
      <c r="CI470" s="18"/>
      <c r="CK470" s="18"/>
      <c r="CL470" s="18"/>
      <c r="CN470" s="18"/>
      <c r="CO470" s="18"/>
      <c r="CP470" s="18"/>
      <c r="CR470" s="12"/>
      <c r="CT470" s="18"/>
      <c r="CU470" s="18"/>
      <c r="CV470" s="18"/>
      <c r="CW470" s="18"/>
      <c r="CX470" s="18"/>
      <c r="CY470" s="18"/>
      <c r="CZ470" s="18"/>
      <c r="DA470" s="18"/>
      <c r="DB470" s="18"/>
      <c r="DC470" s="18"/>
      <c r="DD470" s="18"/>
      <c r="DF470" s="18"/>
      <c r="DH470" s="18"/>
      <c r="DK470" s="12"/>
      <c r="DL470" s="12"/>
      <c r="DN470" s="12"/>
      <c r="DO470" s="12"/>
      <c r="DQ470" s="12"/>
      <c r="DS470" s="12"/>
      <c r="DU470" s="12"/>
      <c r="DV470" s="12"/>
      <c r="DX470" s="12"/>
      <c r="DY470" s="12"/>
      <c r="DZ470" s="12"/>
      <c r="EB470" s="12"/>
      <c r="ED470" s="810"/>
      <c r="EE470" s="810"/>
      <c r="EG470" s="12"/>
      <c r="ER470" s="18"/>
      <c r="EW470" s="18"/>
      <c r="EX470" s="18"/>
      <c r="EY470" s="18"/>
      <c r="EZ470" s="18"/>
      <c r="FA470" s="18"/>
      <c r="FB470" s="18"/>
      <c r="FC470" s="18"/>
      <c r="FD470" s="18"/>
      <c r="FE470" s="18"/>
      <c r="FF470" s="18"/>
      <c r="FG470" s="18"/>
      <c r="FH470" s="18"/>
      <c r="FJ470" s="18"/>
      <c r="FK470" s="18"/>
      <c r="FL470" s="18"/>
      <c r="FM470" s="18"/>
      <c r="FN470" s="18"/>
      <c r="FO470" s="18"/>
      <c r="FQ470" s="18"/>
      <c r="FS470" s="18"/>
      <c r="FT470" s="18"/>
      <c r="FU470" s="18"/>
      <c r="FV470" s="18"/>
      <c r="FW470" s="18"/>
      <c r="FX470" s="18"/>
      <c r="FY470" s="18"/>
      <c r="FZ470" s="18"/>
      <c r="GB470" s="18"/>
      <c r="GE470" s="18"/>
    </row>
    <row r="471" spans="1:187" hidden="1" x14ac:dyDescent="0.3">
      <c r="A471" s="807"/>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2"/>
      <c r="AF471" s="12"/>
      <c r="AG471" s="12"/>
      <c r="AH471" s="12"/>
      <c r="AI471" s="12"/>
      <c r="AJ471" s="12"/>
      <c r="AK471" s="12"/>
      <c r="AL471" s="12"/>
      <c r="AM471" s="12"/>
      <c r="AN471" s="12"/>
      <c r="AO471" s="12"/>
      <c r="AP471" s="12"/>
      <c r="AQ471" s="12"/>
      <c r="AR471" s="13"/>
      <c r="AS471" s="13"/>
      <c r="AT471" s="12"/>
      <c r="AU471" s="13"/>
      <c r="AV471" s="13"/>
      <c r="AW471" s="12"/>
      <c r="AX471" s="13"/>
      <c r="AY471" s="13"/>
      <c r="AZ471" s="12"/>
      <c r="BA471" s="13"/>
      <c r="BB471" s="13"/>
      <c r="BC471" s="12"/>
      <c r="BD471" s="13"/>
      <c r="BE471" s="13"/>
      <c r="BF471" s="12"/>
      <c r="BG471" s="13"/>
      <c r="BH471" s="13"/>
      <c r="BI471" s="12"/>
      <c r="BJ471" s="13"/>
      <c r="BK471" s="13"/>
      <c r="BL471" s="12"/>
      <c r="BM471" s="13"/>
      <c r="BN471" s="13"/>
      <c r="BO471" s="13"/>
      <c r="BP471" s="13"/>
      <c r="BQ471" s="13"/>
      <c r="BR471" s="13"/>
      <c r="BS471" s="13"/>
      <c r="BT471" s="13"/>
      <c r="BU471" s="13"/>
      <c r="BV471" s="13"/>
      <c r="BW471" s="13"/>
      <c r="BX471" s="12"/>
      <c r="BY471" s="13"/>
      <c r="CA471" s="18"/>
      <c r="CB471" s="18"/>
      <c r="CD471" s="18"/>
      <c r="CE471" s="18"/>
      <c r="CG471" s="18"/>
      <c r="CI471" s="18"/>
      <c r="CK471" s="18"/>
      <c r="CL471" s="18"/>
      <c r="CN471" s="18"/>
      <c r="CO471" s="18"/>
      <c r="CP471" s="18"/>
      <c r="CR471" s="12"/>
      <c r="CT471" s="18"/>
      <c r="CU471" s="18"/>
      <c r="CV471" s="18"/>
      <c r="CW471" s="18"/>
      <c r="CX471" s="18"/>
      <c r="CY471" s="18"/>
      <c r="CZ471" s="18"/>
      <c r="DA471" s="18"/>
      <c r="DB471" s="18"/>
      <c r="DC471" s="18"/>
      <c r="DD471" s="18"/>
      <c r="DF471" s="18"/>
      <c r="DH471" s="18"/>
      <c r="DK471" s="12"/>
      <c r="DL471" s="12"/>
      <c r="DN471" s="12"/>
      <c r="DO471" s="12"/>
      <c r="DQ471" s="12"/>
      <c r="DS471" s="12"/>
      <c r="DU471" s="12"/>
      <c r="DV471" s="12"/>
      <c r="DX471" s="12"/>
      <c r="DY471" s="12"/>
      <c r="DZ471" s="12"/>
      <c r="EB471" s="12"/>
      <c r="ED471" s="810"/>
      <c r="EE471" s="810"/>
      <c r="EG471" s="12"/>
      <c r="ER471" s="18"/>
      <c r="EW471" s="18"/>
      <c r="EX471" s="18"/>
      <c r="EY471" s="18"/>
      <c r="EZ471" s="18"/>
      <c r="FA471" s="18"/>
      <c r="FB471" s="18"/>
      <c r="FC471" s="18"/>
      <c r="FD471" s="18"/>
      <c r="FE471" s="18"/>
      <c r="FF471" s="18"/>
      <c r="FG471" s="18"/>
      <c r="FH471" s="18"/>
      <c r="FI471" s="18"/>
      <c r="FJ471" s="18"/>
      <c r="FK471" s="18"/>
      <c r="FL471" s="18"/>
      <c r="FM471" s="18"/>
      <c r="FO471" s="18"/>
      <c r="FQ471" s="18"/>
      <c r="FS471" s="18"/>
      <c r="FT471" s="18"/>
      <c r="FU471" s="18"/>
      <c r="FV471" s="18"/>
      <c r="FW471" s="18"/>
      <c r="FX471" s="18"/>
      <c r="FY471" s="18"/>
      <c r="FZ471" s="18"/>
      <c r="GB471" s="18"/>
      <c r="GD471" s="18"/>
      <c r="GE471" s="18"/>
    </row>
    <row r="472" spans="1:187" hidden="1" x14ac:dyDescent="0.3">
      <c r="A472" s="807"/>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2"/>
      <c r="AF472" s="12"/>
      <c r="AG472" s="12"/>
      <c r="AH472" s="12"/>
      <c r="AI472" s="12"/>
      <c r="AJ472" s="12"/>
      <c r="AK472" s="12"/>
      <c r="AL472" s="12"/>
      <c r="AM472" s="12"/>
      <c r="AN472" s="12"/>
      <c r="AO472" s="12"/>
      <c r="AP472" s="12"/>
      <c r="AQ472" s="12"/>
      <c r="AR472" s="13"/>
      <c r="AS472" s="13"/>
      <c r="AT472" s="12"/>
      <c r="AU472" s="13"/>
      <c r="AV472" s="13"/>
      <c r="AW472" s="12"/>
      <c r="AX472" s="13"/>
      <c r="AY472" s="13"/>
      <c r="AZ472" s="12"/>
      <c r="BA472" s="13"/>
      <c r="BB472" s="13"/>
      <c r="BC472" s="12"/>
      <c r="BD472" s="13"/>
      <c r="BE472" s="13"/>
      <c r="BF472" s="12"/>
      <c r="BG472" s="13"/>
      <c r="BH472" s="13"/>
      <c r="BI472" s="12"/>
      <c r="BJ472" s="13"/>
      <c r="BK472" s="13"/>
      <c r="BL472" s="12"/>
      <c r="BM472" s="13"/>
      <c r="BN472" s="13"/>
      <c r="BO472" s="13"/>
      <c r="BP472" s="13"/>
      <c r="BQ472" s="13"/>
      <c r="BR472" s="13"/>
      <c r="BS472" s="13"/>
      <c r="BT472" s="13"/>
      <c r="BU472" s="13"/>
      <c r="BV472" s="13"/>
      <c r="BW472" s="13"/>
      <c r="BX472" s="12"/>
      <c r="BY472" s="13"/>
      <c r="CA472" s="18"/>
      <c r="CB472" s="18"/>
      <c r="CD472" s="18"/>
      <c r="CE472" s="18"/>
      <c r="CG472" s="18"/>
      <c r="CI472" s="18"/>
      <c r="CK472" s="18"/>
      <c r="CL472" s="18"/>
      <c r="CN472" s="18"/>
      <c r="CO472" s="18"/>
      <c r="CP472" s="18"/>
      <c r="CR472" s="12"/>
      <c r="CT472" s="18"/>
      <c r="CU472" s="18"/>
      <c r="CV472" s="18"/>
      <c r="CW472" s="18"/>
      <c r="CX472" s="18"/>
      <c r="CY472" s="18"/>
      <c r="CZ472" s="18"/>
      <c r="DA472" s="18"/>
      <c r="DB472" s="18"/>
      <c r="DC472" s="18"/>
      <c r="DD472" s="18"/>
      <c r="DF472" s="18"/>
      <c r="DH472" s="18"/>
      <c r="DK472" s="12"/>
      <c r="DL472" s="12"/>
      <c r="DN472" s="12"/>
      <c r="DO472" s="12"/>
      <c r="DQ472" s="12"/>
      <c r="DS472" s="12"/>
      <c r="DU472" s="12"/>
      <c r="DV472" s="12"/>
      <c r="DX472" s="12"/>
      <c r="DY472" s="12"/>
      <c r="DZ472" s="12"/>
      <c r="EB472" s="12"/>
      <c r="ED472" s="810"/>
      <c r="EE472" s="810"/>
      <c r="EG472" s="12"/>
      <c r="EW472" s="18"/>
      <c r="EY472" s="18"/>
      <c r="FA472" s="18"/>
      <c r="FB472" s="18"/>
      <c r="FC472" s="18"/>
      <c r="FD472" s="18"/>
      <c r="FE472" s="18"/>
      <c r="FF472" s="18"/>
      <c r="FG472" s="18"/>
      <c r="FJ472" s="18"/>
      <c r="FK472" s="18"/>
      <c r="FL472" s="18"/>
      <c r="FM472" s="18"/>
      <c r="FO472" s="18"/>
      <c r="FQ472" s="18"/>
      <c r="FS472" s="18"/>
      <c r="FU472" s="18"/>
      <c r="FV472" s="18"/>
      <c r="FW472" s="18"/>
      <c r="FX472" s="18"/>
      <c r="FY472" s="18"/>
      <c r="FZ472" s="18"/>
      <c r="GB472" s="18"/>
      <c r="GD472" s="18"/>
      <c r="GE472" s="18"/>
    </row>
    <row r="473" spans="1:187" hidden="1" x14ac:dyDescent="0.3">
      <c r="A473" s="807"/>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2"/>
      <c r="AF473" s="12"/>
      <c r="AG473" s="12"/>
      <c r="AH473" s="12"/>
      <c r="AI473" s="12"/>
      <c r="AJ473" s="12"/>
      <c r="AK473" s="12"/>
      <c r="AL473" s="12"/>
      <c r="AM473" s="12"/>
      <c r="AN473" s="12"/>
      <c r="AO473" s="12"/>
      <c r="AP473" s="12"/>
      <c r="AQ473" s="12"/>
      <c r="AR473" s="13"/>
      <c r="AS473" s="13"/>
      <c r="AT473" s="12"/>
      <c r="AU473" s="13"/>
      <c r="AV473" s="13"/>
      <c r="AW473" s="12"/>
      <c r="AX473" s="13"/>
      <c r="AY473" s="13"/>
      <c r="AZ473" s="12"/>
      <c r="BA473" s="13"/>
      <c r="BB473" s="13"/>
      <c r="BC473" s="12"/>
      <c r="BD473" s="13"/>
      <c r="BE473" s="13"/>
      <c r="BF473" s="12"/>
      <c r="BG473" s="13"/>
      <c r="BH473" s="13"/>
      <c r="BI473" s="12"/>
      <c r="BJ473" s="13"/>
      <c r="BK473" s="13"/>
      <c r="BL473" s="12"/>
      <c r="BM473" s="13"/>
      <c r="BN473" s="13"/>
      <c r="BO473" s="13"/>
      <c r="BP473" s="13"/>
      <c r="BQ473" s="13"/>
      <c r="BR473" s="13"/>
      <c r="BS473" s="13"/>
      <c r="BT473" s="13"/>
      <c r="BU473" s="13"/>
      <c r="BV473" s="13"/>
      <c r="BW473" s="13"/>
      <c r="BX473" s="12"/>
      <c r="BY473" s="13"/>
      <c r="CA473" s="18"/>
      <c r="CB473" s="18"/>
      <c r="CD473" s="18"/>
      <c r="CE473" s="18"/>
      <c r="CG473" s="18"/>
      <c r="CI473" s="18"/>
      <c r="CK473" s="18"/>
      <c r="CL473" s="18"/>
      <c r="CN473" s="18"/>
      <c r="CO473" s="18"/>
      <c r="CP473" s="18"/>
      <c r="CR473" s="12"/>
      <c r="CT473" s="18"/>
      <c r="CU473" s="18"/>
      <c r="CV473" s="18"/>
      <c r="CW473" s="18"/>
      <c r="CX473" s="18"/>
      <c r="CY473" s="18"/>
      <c r="CZ473" s="18"/>
      <c r="DA473" s="18"/>
      <c r="DB473" s="18"/>
      <c r="DC473" s="18"/>
      <c r="DD473" s="18"/>
      <c r="DF473" s="18"/>
      <c r="DH473" s="18"/>
      <c r="DK473" s="12"/>
      <c r="DL473" s="12"/>
      <c r="DN473" s="12"/>
      <c r="DO473" s="12"/>
      <c r="DQ473" s="12"/>
      <c r="DS473" s="12"/>
      <c r="DU473" s="12"/>
      <c r="DV473" s="12"/>
      <c r="DX473" s="12"/>
      <c r="DY473" s="12"/>
      <c r="DZ473" s="12"/>
      <c r="EB473" s="12"/>
      <c r="ED473" s="810"/>
      <c r="EE473" s="810"/>
      <c r="EG473" s="12"/>
      <c r="EW473" s="18"/>
      <c r="EX473" s="18"/>
      <c r="EY473" s="18"/>
      <c r="EZ473" s="18"/>
      <c r="FA473" s="18"/>
      <c r="FB473" s="18"/>
      <c r="FC473" s="18"/>
      <c r="FD473" s="18"/>
      <c r="FE473" s="18"/>
      <c r="FF473" s="18"/>
      <c r="FG473" s="18"/>
      <c r="FH473" s="18"/>
      <c r="FI473" s="18"/>
      <c r="FJ473" s="18"/>
      <c r="FK473" s="18"/>
      <c r="FL473" s="18"/>
      <c r="FM473" s="18"/>
      <c r="FN473" s="18"/>
      <c r="FO473" s="18"/>
      <c r="FQ473" s="18"/>
      <c r="FS473" s="18"/>
      <c r="FU473" s="18"/>
      <c r="FV473" s="18"/>
      <c r="FW473" s="18"/>
      <c r="FX473" s="18"/>
      <c r="FY473" s="18"/>
      <c r="FZ473" s="18"/>
      <c r="GB473" s="18"/>
      <c r="GE473" s="18"/>
    </row>
    <row r="474" spans="1:187" hidden="1" x14ac:dyDescent="0.3">
      <c r="A474" s="807"/>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2"/>
      <c r="AF474" s="12"/>
      <c r="AG474" s="12"/>
      <c r="AH474" s="12"/>
      <c r="AI474" s="12"/>
      <c r="AJ474" s="12"/>
      <c r="AK474" s="12"/>
      <c r="AL474" s="12"/>
      <c r="AM474" s="12"/>
      <c r="AN474" s="12"/>
      <c r="AO474" s="12"/>
      <c r="AP474" s="12"/>
      <c r="AQ474" s="12"/>
      <c r="AR474" s="13"/>
      <c r="AS474" s="13"/>
      <c r="AT474" s="12"/>
      <c r="AU474" s="13"/>
      <c r="AV474" s="13"/>
      <c r="AW474" s="12"/>
      <c r="AX474" s="13"/>
      <c r="AY474" s="13"/>
      <c r="AZ474" s="12"/>
      <c r="BA474" s="13"/>
      <c r="BB474" s="13"/>
      <c r="BC474" s="12"/>
      <c r="BD474" s="13"/>
      <c r="BE474" s="13"/>
      <c r="BF474" s="12"/>
      <c r="BG474" s="13"/>
      <c r="BH474" s="13"/>
      <c r="BI474" s="12"/>
      <c r="BJ474" s="13"/>
      <c r="BK474" s="13"/>
      <c r="BL474" s="12"/>
      <c r="BM474" s="13"/>
      <c r="BN474" s="13"/>
      <c r="BO474" s="13"/>
      <c r="BP474" s="13"/>
      <c r="BQ474" s="13"/>
      <c r="BR474" s="13"/>
      <c r="BS474" s="13"/>
      <c r="BT474" s="13"/>
      <c r="BU474" s="13"/>
      <c r="BV474" s="13"/>
      <c r="BW474" s="13"/>
      <c r="BX474" s="12"/>
      <c r="BY474" s="13"/>
      <c r="CA474" s="18"/>
      <c r="CB474" s="18"/>
      <c r="CD474" s="18"/>
      <c r="CE474" s="18"/>
      <c r="CG474" s="18"/>
      <c r="CI474" s="18"/>
      <c r="CK474" s="18"/>
      <c r="CL474" s="18"/>
      <c r="CN474" s="18"/>
      <c r="CO474" s="18"/>
      <c r="CP474" s="18"/>
      <c r="CR474" s="12"/>
      <c r="CT474" s="18"/>
      <c r="CU474" s="18"/>
      <c r="CV474" s="18"/>
      <c r="CW474" s="18"/>
      <c r="CX474" s="18"/>
      <c r="CY474" s="18"/>
      <c r="CZ474" s="18"/>
      <c r="DA474" s="18"/>
      <c r="DB474" s="18"/>
      <c r="DC474" s="18"/>
      <c r="DD474" s="18"/>
      <c r="DF474" s="18"/>
      <c r="DH474" s="18"/>
      <c r="DK474" s="12"/>
      <c r="DL474" s="12"/>
      <c r="DN474" s="12"/>
      <c r="DO474" s="12"/>
      <c r="DQ474" s="12"/>
      <c r="DS474" s="12"/>
      <c r="DU474" s="12"/>
      <c r="DV474" s="12"/>
      <c r="DX474" s="12"/>
      <c r="DY474" s="12"/>
      <c r="DZ474" s="12"/>
      <c r="EB474" s="12"/>
      <c r="ED474" s="810"/>
      <c r="EE474" s="810"/>
      <c r="EG474" s="12"/>
      <c r="EW474" s="18"/>
      <c r="FA474" s="18"/>
      <c r="FB474" s="18"/>
      <c r="FC474" s="18"/>
      <c r="FD474" s="18"/>
      <c r="FE474" s="18"/>
      <c r="FF474" s="18"/>
      <c r="FG474" s="18"/>
      <c r="FJ474" s="18"/>
      <c r="FK474" s="18"/>
      <c r="FL474" s="18"/>
      <c r="FM474" s="18"/>
      <c r="FN474" s="18"/>
      <c r="FO474" s="18"/>
      <c r="FQ474" s="18"/>
      <c r="FS474" s="18"/>
      <c r="FU474" s="18"/>
      <c r="FV474" s="18"/>
      <c r="FW474" s="18"/>
      <c r="FX474" s="18"/>
      <c r="FY474" s="18"/>
      <c r="FZ474" s="18"/>
      <c r="GB474" s="18"/>
      <c r="GE474" s="18"/>
    </row>
    <row r="475" spans="1:187" hidden="1" x14ac:dyDescent="0.3">
      <c r="A475" s="807"/>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2"/>
      <c r="AF475" s="12"/>
      <c r="AG475" s="12"/>
      <c r="AH475" s="12"/>
      <c r="AI475" s="12"/>
      <c r="AJ475" s="12"/>
      <c r="AK475" s="12"/>
      <c r="AL475" s="12"/>
      <c r="AM475" s="12"/>
      <c r="AN475" s="12"/>
      <c r="AO475" s="12"/>
      <c r="AP475" s="12"/>
      <c r="AQ475" s="12"/>
      <c r="AR475" s="13"/>
      <c r="AS475" s="13"/>
      <c r="AT475" s="12"/>
      <c r="AU475" s="13"/>
      <c r="AV475" s="13"/>
      <c r="AW475" s="12"/>
      <c r="AX475" s="13"/>
      <c r="AY475" s="13"/>
      <c r="AZ475" s="12"/>
      <c r="BA475" s="13"/>
      <c r="BB475" s="13"/>
      <c r="BC475" s="12"/>
      <c r="BD475" s="13"/>
      <c r="BE475" s="13"/>
      <c r="BF475" s="12"/>
      <c r="BG475" s="13"/>
      <c r="BH475" s="13"/>
      <c r="BI475" s="12"/>
      <c r="BJ475" s="13"/>
      <c r="BK475" s="13"/>
      <c r="BL475" s="12"/>
      <c r="BM475" s="13"/>
      <c r="BN475" s="13"/>
      <c r="BO475" s="13"/>
      <c r="BP475" s="13"/>
      <c r="BQ475" s="13"/>
      <c r="BR475" s="13"/>
      <c r="BS475" s="13"/>
      <c r="BT475" s="13"/>
      <c r="BU475" s="13"/>
      <c r="BV475" s="13"/>
      <c r="BW475" s="13"/>
      <c r="BX475" s="12"/>
      <c r="BY475" s="13"/>
      <c r="CA475" s="18"/>
      <c r="CB475" s="18"/>
      <c r="CD475" s="18"/>
      <c r="CE475" s="18"/>
      <c r="CG475" s="18"/>
      <c r="CI475" s="18"/>
      <c r="CK475" s="18"/>
      <c r="CL475" s="18"/>
      <c r="CN475" s="18"/>
      <c r="CO475" s="18"/>
      <c r="CP475" s="18"/>
      <c r="CR475" s="12"/>
      <c r="CT475" s="18"/>
      <c r="CU475" s="18"/>
      <c r="CV475" s="18"/>
      <c r="CW475" s="18"/>
      <c r="CX475" s="18"/>
      <c r="CY475" s="18"/>
      <c r="CZ475" s="18"/>
      <c r="DA475" s="18"/>
      <c r="DB475" s="18"/>
      <c r="DC475" s="18"/>
      <c r="DD475" s="18"/>
      <c r="DF475" s="18"/>
      <c r="DH475" s="18"/>
      <c r="DK475" s="12"/>
      <c r="DL475" s="12"/>
      <c r="DN475" s="12"/>
      <c r="DO475" s="12"/>
      <c r="DQ475" s="12"/>
      <c r="DS475" s="12"/>
      <c r="DU475" s="12"/>
      <c r="DV475" s="12"/>
      <c r="DX475" s="12"/>
      <c r="DY475" s="12"/>
      <c r="DZ475" s="12"/>
      <c r="EB475" s="12"/>
      <c r="ED475" s="810"/>
      <c r="EE475" s="810"/>
      <c r="EG475" s="12"/>
      <c r="EW475" s="18"/>
      <c r="FA475" s="18"/>
      <c r="FB475" s="18"/>
      <c r="FC475" s="18"/>
      <c r="FD475" s="18"/>
      <c r="FE475" s="18"/>
      <c r="FF475" s="18"/>
      <c r="FG475" s="18"/>
      <c r="FJ475" s="18"/>
      <c r="FK475" s="18"/>
      <c r="FL475" s="18"/>
      <c r="FM475" s="18"/>
      <c r="FN475" s="18"/>
      <c r="FO475" s="18"/>
      <c r="FQ475" s="18"/>
      <c r="FS475" s="18"/>
      <c r="FU475" s="18"/>
      <c r="FV475" s="18"/>
      <c r="FW475" s="18"/>
      <c r="FX475" s="18"/>
      <c r="FY475" s="18"/>
      <c r="FZ475" s="18"/>
      <c r="GB475" s="18"/>
      <c r="GD475" s="18"/>
      <c r="GE475" s="18"/>
    </row>
    <row r="476" spans="1:187" hidden="1" x14ac:dyDescent="0.3">
      <c r="A476" s="807"/>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2"/>
      <c r="AF476" s="12"/>
      <c r="AG476" s="12"/>
      <c r="AH476" s="12"/>
      <c r="AI476" s="12"/>
      <c r="AJ476" s="12"/>
      <c r="AK476" s="12"/>
      <c r="AL476" s="12"/>
      <c r="AM476" s="12"/>
      <c r="AN476" s="12"/>
      <c r="AO476" s="12"/>
      <c r="AP476" s="12"/>
      <c r="AQ476" s="12"/>
      <c r="AR476" s="13"/>
      <c r="AS476" s="13"/>
      <c r="AT476" s="12"/>
      <c r="AU476" s="13"/>
      <c r="AV476" s="13"/>
      <c r="AW476" s="12"/>
      <c r="AX476" s="13"/>
      <c r="AY476" s="13"/>
      <c r="AZ476" s="12"/>
      <c r="BA476" s="13"/>
      <c r="BB476" s="13"/>
      <c r="BC476" s="12"/>
      <c r="BD476" s="13"/>
      <c r="BE476" s="13"/>
      <c r="BF476" s="12"/>
      <c r="BG476" s="13"/>
      <c r="BH476" s="13"/>
      <c r="BI476" s="12"/>
      <c r="BJ476" s="13"/>
      <c r="BK476" s="13"/>
      <c r="BL476" s="12"/>
      <c r="BM476" s="13"/>
      <c r="BN476" s="13"/>
      <c r="BO476" s="13"/>
      <c r="BP476" s="13"/>
      <c r="BQ476" s="13"/>
      <c r="BR476" s="13"/>
      <c r="BS476" s="13"/>
      <c r="BT476" s="13"/>
      <c r="BU476" s="13"/>
      <c r="BV476" s="13"/>
      <c r="BW476" s="13"/>
      <c r="BX476" s="12"/>
      <c r="BY476" s="13"/>
      <c r="CA476" s="18"/>
      <c r="CB476" s="18"/>
      <c r="CD476" s="18"/>
      <c r="CE476" s="18"/>
      <c r="CG476" s="18"/>
      <c r="CI476" s="18"/>
      <c r="CK476" s="18"/>
      <c r="CL476" s="18"/>
      <c r="CN476" s="18"/>
      <c r="CO476" s="18"/>
      <c r="CP476" s="18"/>
      <c r="CR476" s="12"/>
      <c r="CT476" s="18"/>
      <c r="CU476" s="18"/>
      <c r="CV476" s="18"/>
      <c r="CW476" s="18"/>
      <c r="CX476" s="18"/>
      <c r="CY476" s="18"/>
      <c r="CZ476" s="18"/>
      <c r="DA476" s="18"/>
      <c r="DB476" s="18"/>
      <c r="DC476" s="18"/>
      <c r="DD476" s="18"/>
      <c r="DF476" s="18"/>
      <c r="DH476" s="18"/>
      <c r="DK476" s="12"/>
      <c r="DL476" s="12"/>
      <c r="DN476" s="12"/>
      <c r="DO476" s="12"/>
      <c r="DQ476" s="12"/>
      <c r="DS476" s="12"/>
      <c r="DU476" s="12"/>
      <c r="DV476" s="12"/>
      <c r="DX476" s="12"/>
      <c r="DY476" s="12"/>
      <c r="DZ476" s="12"/>
      <c r="EB476" s="12"/>
      <c r="ED476" s="810"/>
      <c r="EE476" s="810"/>
      <c r="EG476" s="12"/>
      <c r="EW476" s="18"/>
      <c r="FA476" s="18"/>
      <c r="FB476" s="18"/>
      <c r="FC476" s="18"/>
      <c r="FD476" s="18"/>
      <c r="FE476" s="18"/>
      <c r="FF476" s="18"/>
      <c r="FG476" s="18"/>
      <c r="FJ476" s="18"/>
      <c r="FK476" s="18"/>
      <c r="FL476" s="18"/>
      <c r="FM476" s="18"/>
      <c r="FO476" s="18"/>
      <c r="FQ476" s="18"/>
      <c r="FS476" s="18"/>
      <c r="FU476" s="18"/>
      <c r="FV476" s="18"/>
      <c r="FW476" s="18"/>
      <c r="FX476" s="18"/>
      <c r="FY476" s="18"/>
      <c r="FZ476" s="18"/>
      <c r="GB476" s="18"/>
      <c r="GE476" s="18"/>
    </row>
    <row r="477" spans="1:187" hidden="1" x14ac:dyDescent="0.3">
      <c r="A477" s="807"/>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2"/>
      <c r="AF477" s="12"/>
      <c r="AG477" s="12"/>
      <c r="AH477" s="12"/>
      <c r="AI477" s="12"/>
      <c r="AJ477" s="12"/>
      <c r="AK477" s="12"/>
      <c r="AL477" s="12"/>
      <c r="AM477" s="12"/>
      <c r="AN477" s="12"/>
      <c r="AO477" s="12"/>
      <c r="AP477" s="12"/>
      <c r="AQ477" s="12"/>
      <c r="AR477" s="13"/>
      <c r="AS477" s="13"/>
      <c r="AT477" s="12"/>
      <c r="AU477" s="13"/>
      <c r="AV477" s="13"/>
      <c r="AW477" s="12"/>
      <c r="AX477" s="13"/>
      <c r="AY477" s="13"/>
      <c r="AZ477" s="12"/>
      <c r="BA477" s="13"/>
      <c r="BB477" s="13"/>
      <c r="BC477" s="12"/>
      <c r="BD477" s="13"/>
      <c r="BE477" s="13"/>
      <c r="BF477" s="12"/>
      <c r="BG477" s="13"/>
      <c r="BH477" s="13"/>
      <c r="BI477" s="12"/>
      <c r="BJ477" s="13"/>
      <c r="BK477" s="13"/>
      <c r="BL477" s="12"/>
      <c r="BM477" s="13"/>
      <c r="BN477" s="13"/>
      <c r="BO477" s="13"/>
      <c r="BP477" s="13"/>
      <c r="BQ477" s="13"/>
      <c r="BR477" s="13"/>
      <c r="BS477" s="13"/>
      <c r="BT477" s="13"/>
      <c r="BU477" s="13"/>
      <c r="BV477" s="13"/>
      <c r="BW477" s="13"/>
      <c r="BX477" s="12"/>
      <c r="BY477" s="13"/>
      <c r="CA477" s="18"/>
      <c r="CB477" s="18"/>
      <c r="CD477" s="18"/>
      <c r="CE477" s="18"/>
      <c r="CG477" s="18"/>
      <c r="CI477" s="18"/>
      <c r="CK477" s="18"/>
      <c r="CL477" s="18"/>
      <c r="CN477" s="18"/>
      <c r="CO477" s="18"/>
      <c r="CP477" s="18"/>
      <c r="CR477" s="12"/>
      <c r="CT477" s="18"/>
      <c r="CU477" s="18"/>
      <c r="CV477" s="18"/>
      <c r="CW477" s="18"/>
      <c r="CX477" s="18"/>
      <c r="CY477" s="18"/>
      <c r="CZ477" s="18"/>
      <c r="DA477" s="18"/>
      <c r="DB477" s="18"/>
      <c r="DC477" s="18"/>
      <c r="DD477" s="18"/>
      <c r="DF477" s="18"/>
      <c r="DH477" s="18"/>
      <c r="DK477" s="12"/>
      <c r="DL477" s="12"/>
      <c r="DN477" s="12"/>
      <c r="DO477" s="12"/>
      <c r="DQ477" s="12"/>
      <c r="DS477" s="12"/>
      <c r="DU477" s="12"/>
      <c r="DV477" s="12"/>
      <c r="DX477" s="12"/>
      <c r="DY477" s="12"/>
      <c r="DZ477" s="12"/>
      <c r="EB477" s="12"/>
      <c r="ED477" s="810"/>
      <c r="EE477" s="810"/>
      <c r="EG477" s="12"/>
      <c r="ER477" s="18"/>
      <c r="EW477" s="18"/>
      <c r="EX477" s="18"/>
      <c r="EY477" s="18"/>
      <c r="EZ477" s="18"/>
      <c r="FA477" s="18"/>
      <c r="FB477" s="18"/>
      <c r="FC477" s="18"/>
      <c r="FD477" s="18"/>
      <c r="FE477" s="18"/>
      <c r="FF477" s="18"/>
      <c r="FG477" s="18"/>
      <c r="FH477" s="18"/>
      <c r="FI477" s="18"/>
      <c r="FJ477" s="18"/>
      <c r="FK477" s="18"/>
      <c r="FL477" s="18"/>
      <c r="FM477" s="18"/>
      <c r="FO477" s="18"/>
      <c r="FP477" s="18"/>
      <c r="FQ477" s="18"/>
      <c r="FS477" s="18"/>
      <c r="FT477" s="18"/>
      <c r="FU477" s="18"/>
      <c r="FV477" s="18"/>
      <c r="FW477" s="18"/>
      <c r="FX477" s="18"/>
      <c r="FY477" s="18"/>
      <c r="FZ477" s="18"/>
      <c r="GB477" s="18"/>
      <c r="GE477" s="18"/>
    </row>
    <row r="478" spans="1:187" hidden="1" x14ac:dyDescent="0.3">
      <c r="A478" s="807"/>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2"/>
      <c r="AF478" s="12"/>
      <c r="AG478" s="12"/>
      <c r="AH478" s="12"/>
      <c r="AI478" s="12"/>
      <c r="AJ478" s="12"/>
      <c r="AK478" s="12"/>
      <c r="AL478" s="12"/>
      <c r="AM478" s="12"/>
      <c r="AN478" s="12"/>
      <c r="AO478" s="12"/>
      <c r="AP478" s="12"/>
      <c r="AQ478" s="12"/>
      <c r="AR478" s="13"/>
      <c r="AS478" s="13"/>
      <c r="AT478" s="12"/>
      <c r="AU478" s="13"/>
      <c r="AV478" s="13"/>
      <c r="AW478" s="12"/>
      <c r="AX478" s="13"/>
      <c r="AY478" s="13"/>
      <c r="AZ478" s="12"/>
      <c r="BA478" s="13"/>
      <c r="BB478" s="13"/>
      <c r="BC478" s="12"/>
      <c r="BD478" s="13"/>
      <c r="BE478" s="13"/>
      <c r="BF478" s="12"/>
      <c r="BG478" s="13"/>
      <c r="BH478" s="13"/>
      <c r="BI478" s="12"/>
      <c r="BJ478" s="13"/>
      <c r="BK478" s="13"/>
      <c r="BL478" s="12"/>
      <c r="BM478" s="13"/>
      <c r="BN478" s="13"/>
      <c r="BO478" s="13"/>
      <c r="BP478" s="13"/>
      <c r="BQ478" s="13"/>
      <c r="BR478" s="13"/>
      <c r="BS478" s="13"/>
      <c r="BT478" s="13"/>
      <c r="BU478" s="13"/>
      <c r="BV478" s="13"/>
      <c r="BW478" s="13"/>
      <c r="BX478" s="12"/>
      <c r="BY478" s="13"/>
      <c r="CA478" s="18"/>
      <c r="CB478" s="18"/>
      <c r="CD478" s="18"/>
      <c r="CE478" s="18"/>
      <c r="CG478" s="18"/>
      <c r="CI478" s="18"/>
      <c r="CK478" s="18"/>
      <c r="CL478" s="18"/>
      <c r="CN478" s="18"/>
      <c r="CO478" s="18"/>
      <c r="CP478" s="18"/>
      <c r="CR478" s="12"/>
      <c r="CT478" s="18"/>
      <c r="CU478" s="18"/>
      <c r="CV478" s="18"/>
      <c r="CW478" s="18"/>
      <c r="CX478" s="18"/>
      <c r="CY478" s="18"/>
      <c r="CZ478" s="18"/>
      <c r="DA478" s="18"/>
      <c r="DB478" s="18"/>
      <c r="DC478" s="18"/>
      <c r="DD478" s="18"/>
      <c r="DF478" s="18"/>
      <c r="DH478" s="18"/>
      <c r="DK478" s="12"/>
      <c r="DL478" s="12"/>
      <c r="DN478" s="12"/>
      <c r="DO478" s="12"/>
      <c r="DQ478" s="12"/>
      <c r="DS478" s="12"/>
      <c r="DU478" s="12"/>
      <c r="DV478" s="12"/>
      <c r="DX478" s="12"/>
      <c r="DY478" s="12"/>
      <c r="DZ478" s="12"/>
      <c r="EB478" s="12"/>
      <c r="ED478" s="810"/>
      <c r="EE478" s="810"/>
      <c r="EG478" s="12"/>
      <c r="EW478" s="18"/>
      <c r="EX478" s="18"/>
      <c r="EY478" s="18"/>
      <c r="EZ478" s="18"/>
      <c r="FA478" s="18"/>
      <c r="FB478" s="18"/>
      <c r="FC478" s="18"/>
      <c r="FD478" s="18"/>
      <c r="FE478" s="18"/>
      <c r="FF478" s="18"/>
      <c r="FG478" s="18"/>
      <c r="FJ478" s="18"/>
      <c r="FK478" s="18"/>
      <c r="FL478" s="18"/>
      <c r="FM478" s="18"/>
      <c r="FN478" s="18"/>
      <c r="FO478" s="18"/>
      <c r="FQ478" s="18"/>
      <c r="FS478" s="18"/>
      <c r="FU478" s="18"/>
      <c r="FV478" s="18"/>
      <c r="FW478" s="18"/>
      <c r="FX478" s="18"/>
      <c r="FY478" s="18"/>
      <c r="FZ478" s="18"/>
      <c r="GB478" s="18"/>
      <c r="GE478" s="18"/>
    </row>
    <row r="479" spans="1:187" hidden="1" x14ac:dyDescent="0.3">
      <c r="A479" s="807"/>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2"/>
      <c r="AF479" s="12"/>
      <c r="AG479" s="12"/>
      <c r="AH479" s="12"/>
      <c r="AI479" s="12"/>
      <c r="AJ479" s="12"/>
      <c r="AK479" s="12"/>
      <c r="AL479" s="12"/>
      <c r="AM479" s="12"/>
      <c r="AN479" s="12"/>
      <c r="AO479" s="12"/>
      <c r="AP479" s="12"/>
      <c r="AQ479" s="12"/>
      <c r="AR479" s="13"/>
      <c r="AS479" s="13"/>
      <c r="AT479" s="12"/>
      <c r="AU479" s="13"/>
      <c r="AV479" s="13"/>
      <c r="AW479" s="12"/>
      <c r="AX479" s="13"/>
      <c r="AY479" s="13"/>
      <c r="AZ479" s="12"/>
      <c r="BA479" s="13"/>
      <c r="BB479" s="13"/>
      <c r="BC479" s="12"/>
      <c r="BD479" s="13"/>
      <c r="BE479" s="13"/>
      <c r="BF479" s="12"/>
      <c r="BG479" s="13"/>
      <c r="BH479" s="13"/>
      <c r="BI479" s="12"/>
      <c r="BJ479" s="13"/>
      <c r="BK479" s="13"/>
      <c r="BL479" s="12"/>
      <c r="BM479" s="13"/>
      <c r="BN479" s="13"/>
      <c r="BO479" s="13"/>
      <c r="BP479" s="13"/>
      <c r="BQ479" s="13"/>
      <c r="BR479" s="13"/>
      <c r="BS479" s="13"/>
      <c r="BT479" s="13"/>
      <c r="BU479" s="13"/>
      <c r="BV479" s="13"/>
      <c r="BW479" s="13"/>
      <c r="BX479" s="12"/>
      <c r="BY479" s="13"/>
      <c r="CA479" s="18"/>
      <c r="CB479" s="18"/>
      <c r="CD479" s="18"/>
      <c r="CE479" s="18"/>
      <c r="CG479" s="18"/>
      <c r="CI479" s="18"/>
      <c r="CK479" s="18"/>
      <c r="CL479" s="18"/>
      <c r="CN479" s="18"/>
      <c r="CO479" s="18"/>
      <c r="CP479" s="18"/>
      <c r="CR479" s="12"/>
      <c r="CT479" s="18"/>
      <c r="CU479" s="18"/>
      <c r="CV479" s="18"/>
      <c r="CW479" s="18"/>
      <c r="CX479" s="18"/>
      <c r="CY479" s="18"/>
      <c r="CZ479" s="18"/>
      <c r="DA479" s="18"/>
      <c r="DB479" s="18"/>
      <c r="DC479" s="18"/>
      <c r="DD479" s="18"/>
      <c r="DF479" s="18"/>
      <c r="DH479" s="18"/>
      <c r="DK479" s="12"/>
      <c r="DL479" s="12"/>
      <c r="DN479" s="12"/>
      <c r="DO479" s="12"/>
      <c r="DQ479" s="12"/>
      <c r="DS479" s="12"/>
      <c r="DU479" s="12"/>
      <c r="DV479" s="12"/>
      <c r="DX479" s="12"/>
      <c r="DY479" s="12"/>
      <c r="DZ479" s="12"/>
      <c r="EB479" s="12"/>
      <c r="ED479" s="810"/>
      <c r="EE479" s="810"/>
      <c r="EG479" s="12"/>
      <c r="ER479" s="18"/>
      <c r="EW479" s="18"/>
      <c r="EX479" s="18"/>
      <c r="EY479" s="18"/>
      <c r="EZ479" s="18"/>
      <c r="FA479" s="18"/>
      <c r="FB479" s="18"/>
      <c r="FC479" s="18"/>
      <c r="FD479" s="18"/>
      <c r="FE479" s="18"/>
      <c r="FF479" s="18"/>
      <c r="FG479" s="18"/>
      <c r="FH479" s="18"/>
      <c r="FI479" s="18"/>
      <c r="FJ479" s="18"/>
      <c r="FK479" s="18"/>
      <c r="FL479" s="18"/>
      <c r="FM479" s="18"/>
      <c r="FO479" s="18"/>
      <c r="FP479" s="18"/>
      <c r="FQ479" s="18"/>
      <c r="FS479" s="18"/>
      <c r="FT479" s="18"/>
      <c r="FU479" s="18"/>
      <c r="FV479" s="18"/>
      <c r="FW479" s="18"/>
      <c r="FX479" s="18"/>
      <c r="FY479" s="18"/>
      <c r="FZ479" s="18"/>
      <c r="GB479" s="18"/>
      <c r="GE479" s="18"/>
    </row>
    <row r="480" spans="1:187" hidden="1" x14ac:dyDescent="0.3">
      <c r="A480" s="807"/>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2"/>
      <c r="AF480" s="12"/>
      <c r="AG480" s="12"/>
      <c r="AH480" s="12"/>
      <c r="AI480" s="12"/>
      <c r="AJ480" s="12"/>
      <c r="AK480" s="12"/>
      <c r="AL480" s="12"/>
      <c r="AM480" s="12"/>
      <c r="AN480" s="12"/>
      <c r="AO480" s="12"/>
      <c r="AP480" s="12"/>
      <c r="AQ480" s="12"/>
      <c r="AR480" s="13"/>
      <c r="AS480" s="13"/>
      <c r="AT480" s="12"/>
      <c r="AU480" s="13"/>
      <c r="AV480" s="13"/>
      <c r="AW480" s="12"/>
      <c r="AX480" s="13"/>
      <c r="AY480" s="13"/>
      <c r="AZ480" s="12"/>
      <c r="BA480" s="13"/>
      <c r="BB480" s="13"/>
      <c r="BC480" s="12"/>
      <c r="BD480" s="13"/>
      <c r="BE480" s="13"/>
      <c r="BF480" s="12"/>
      <c r="BG480" s="13"/>
      <c r="BH480" s="13"/>
      <c r="BI480" s="12"/>
      <c r="BJ480" s="13"/>
      <c r="BK480" s="13"/>
      <c r="BL480" s="12"/>
      <c r="BM480" s="13"/>
      <c r="BN480" s="13"/>
      <c r="BO480" s="13"/>
      <c r="BP480" s="13"/>
      <c r="BQ480" s="13"/>
      <c r="BR480" s="13"/>
      <c r="BS480" s="13"/>
      <c r="BT480" s="13"/>
      <c r="BU480" s="13"/>
      <c r="BV480" s="13"/>
      <c r="BW480" s="13"/>
      <c r="BX480" s="12"/>
      <c r="BY480" s="13"/>
      <c r="CA480" s="18"/>
      <c r="CB480" s="18"/>
      <c r="CD480" s="18"/>
      <c r="CE480" s="18"/>
      <c r="CG480" s="18"/>
      <c r="CI480" s="18"/>
      <c r="CK480" s="18"/>
      <c r="CL480" s="18"/>
      <c r="CN480" s="18"/>
      <c r="CO480" s="18"/>
      <c r="CP480" s="18"/>
      <c r="CR480" s="12"/>
      <c r="CT480" s="18"/>
      <c r="CU480" s="18"/>
      <c r="CV480" s="18"/>
      <c r="CW480" s="18"/>
      <c r="CX480" s="18"/>
      <c r="CY480" s="18"/>
      <c r="CZ480" s="18"/>
      <c r="DA480" s="18"/>
      <c r="DB480" s="18"/>
      <c r="DC480" s="18"/>
      <c r="DD480" s="18"/>
      <c r="DF480" s="18"/>
      <c r="DH480" s="18"/>
      <c r="DK480" s="12"/>
      <c r="DL480" s="12"/>
      <c r="DN480" s="12"/>
      <c r="DO480" s="12"/>
      <c r="DQ480" s="12"/>
      <c r="DS480" s="12"/>
      <c r="DU480" s="12"/>
      <c r="DV480" s="12"/>
      <c r="DX480" s="12"/>
      <c r="DY480" s="12"/>
      <c r="DZ480" s="12"/>
      <c r="EB480" s="12"/>
      <c r="ED480" s="810"/>
      <c r="EE480" s="810"/>
      <c r="EG480" s="12"/>
      <c r="EW480" s="18"/>
      <c r="FA480" s="18"/>
      <c r="FB480" s="18"/>
      <c r="FC480" s="18"/>
      <c r="FD480" s="18"/>
      <c r="FE480" s="18"/>
      <c r="FF480" s="18"/>
      <c r="FG480" s="18"/>
      <c r="FJ480" s="18"/>
      <c r="FK480" s="18"/>
      <c r="FL480" s="18"/>
      <c r="FM480" s="18"/>
      <c r="FO480" s="18"/>
      <c r="FQ480" s="18"/>
      <c r="FS480" s="18"/>
      <c r="FU480" s="18"/>
      <c r="FV480" s="18"/>
      <c r="FW480" s="18"/>
      <c r="FX480" s="18"/>
      <c r="FY480" s="18"/>
      <c r="FZ480" s="18"/>
      <c r="GB480" s="18"/>
      <c r="GE480" s="18"/>
    </row>
    <row r="481" spans="1:187" hidden="1" x14ac:dyDescent="0.3">
      <c r="A481" s="807"/>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2"/>
      <c r="AF481" s="12"/>
      <c r="AG481" s="12"/>
      <c r="AH481" s="12"/>
      <c r="AI481" s="12"/>
      <c r="AJ481" s="12"/>
      <c r="AK481" s="12"/>
      <c r="AL481" s="12"/>
      <c r="AM481" s="12"/>
      <c r="AN481" s="12"/>
      <c r="AO481" s="12"/>
      <c r="AP481" s="12"/>
      <c r="AQ481" s="12"/>
      <c r="AR481" s="13"/>
      <c r="AS481" s="13"/>
      <c r="AT481" s="12"/>
      <c r="AU481" s="13"/>
      <c r="AV481" s="13"/>
      <c r="AW481" s="12"/>
      <c r="AX481" s="13"/>
      <c r="AY481" s="13"/>
      <c r="AZ481" s="12"/>
      <c r="BA481" s="13"/>
      <c r="BB481" s="13"/>
      <c r="BC481" s="12"/>
      <c r="BD481" s="13"/>
      <c r="BE481" s="13"/>
      <c r="BF481" s="12"/>
      <c r="BG481" s="13"/>
      <c r="BH481" s="13"/>
      <c r="BI481" s="12"/>
      <c r="BJ481" s="13"/>
      <c r="BK481" s="13"/>
      <c r="BL481" s="12"/>
      <c r="BM481" s="13"/>
      <c r="BN481" s="13"/>
      <c r="BO481" s="13"/>
      <c r="BP481" s="13"/>
      <c r="BQ481" s="13"/>
      <c r="BR481" s="13"/>
      <c r="BS481" s="13"/>
      <c r="BT481" s="13"/>
      <c r="BU481" s="13"/>
      <c r="BV481" s="13"/>
      <c r="BW481" s="13"/>
      <c r="BX481" s="12"/>
      <c r="BY481" s="13"/>
      <c r="CA481" s="18"/>
      <c r="CB481" s="18"/>
      <c r="CD481" s="18"/>
      <c r="CE481" s="18"/>
      <c r="CG481" s="18"/>
      <c r="CI481" s="18"/>
      <c r="CK481" s="18"/>
      <c r="CL481" s="18"/>
      <c r="CN481" s="18"/>
      <c r="CO481" s="18"/>
      <c r="CP481" s="18"/>
      <c r="CR481" s="12"/>
      <c r="CT481" s="18"/>
      <c r="CU481" s="18"/>
      <c r="CV481" s="18"/>
      <c r="CW481" s="18"/>
      <c r="CX481" s="18"/>
      <c r="CY481" s="18"/>
      <c r="CZ481" s="18"/>
      <c r="DA481" s="18"/>
      <c r="DB481" s="18"/>
      <c r="DC481" s="18"/>
      <c r="DD481" s="18"/>
      <c r="DF481" s="18"/>
      <c r="DH481" s="18"/>
      <c r="DK481" s="12"/>
      <c r="DL481" s="12"/>
      <c r="DN481" s="12"/>
      <c r="DO481" s="12"/>
      <c r="DQ481" s="12"/>
      <c r="DS481" s="12"/>
      <c r="DU481" s="12"/>
      <c r="DV481" s="12"/>
      <c r="DX481" s="12"/>
      <c r="DY481" s="12"/>
      <c r="DZ481" s="12"/>
      <c r="EB481" s="12"/>
      <c r="ED481" s="810"/>
      <c r="EE481" s="810"/>
      <c r="EG481" s="12"/>
      <c r="EW481" s="18"/>
      <c r="FA481" s="18"/>
      <c r="FB481" s="18"/>
      <c r="FC481" s="18"/>
      <c r="FD481" s="18"/>
      <c r="FE481" s="18"/>
      <c r="FF481" s="18"/>
      <c r="FG481" s="18"/>
      <c r="FJ481" s="18"/>
      <c r="FK481" s="18"/>
      <c r="FL481" s="18"/>
      <c r="FM481" s="18"/>
      <c r="FN481" s="18"/>
      <c r="FO481" s="18"/>
      <c r="FQ481" s="18"/>
      <c r="FS481" s="18"/>
      <c r="FU481" s="18"/>
      <c r="FV481" s="18"/>
      <c r="FW481" s="18"/>
      <c r="FX481" s="18"/>
      <c r="FY481" s="18"/>
      <c r="FZ481" s="18"/>
      <c r="GB481" s="18"/>
      <c r="GE481" s="18"/>
    </row>
    <row r="482" spans="1:187" hidden="1" x14ac:dyDescent="0.3">
      <c r="A482" s="807"/>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2"/>
      <c r="AF482" s="12"/>
      <c r="AG482" s="12"/>
      <c r="AH482" s="12"/>
      <c r="AI482" s="12"/>
      <c r="AJ482" s="12"/>
      <c r="AK482" s="12"/>
      <c r="AL482" s="12"/>
      <c r="AM482" s="12"/>
      <c r="AN482" s="12"/>
      <c r="AO482" s="12"/>
      <c r="AP482" s="12"/>
      <c r="AQ482" s="12"/>
      <c r="AR482" s="13"/>
      <c r="AS482" s="13"/>
      <c r="AT482" s="12"/>
      <c r="AU482" s="13"/>
      <c r="AV482" s="13"/>
      <c r="AW482" s="12"/>
      <c r="AX482" s="13"/>
      <c r="AY482" s="13"/>
      <c r="AZ482" s="12"/>
      <c r="BA482" s="13"/>
      <c r="BB482" s="13"/>
      <c r="BC482" s="12"/>
      <c r="BD482" s="13"/>
      <c r="BE482" s="13"/>
      <c r="BF482" s="12"/>
      <c r="BG482" s="13"/>
      <c r="BH482" s="13"/>
      <c r="BI482" s="12"/>
      <c r="BJ482" s="13"/>
      <c r="BK482" s="13"/>
      <c r="BL482" s="12"/>
      <c r="BM482" s="13"/>
      <c r="BN482" s="13"/>
      <c r="BO482" s="13"/>
      <c r="BP482" s="13"/>
      <c r="BQ482" s="13"/>
      <c r="BR482" s="13"/>
      <c r="BS482" s="13"/>
      <c r="BT482" s="13"/>
      <c r="BU482" s="13"/>
      <c r="BV482" s="13"/>
      <c r="BW482" s="13"/>
      <c r="BX482" s="12"/>
      <c r="BY482" s="13"/>
      <c r="CA482" s="18"/>
      <c r="CB482" s="18"/>
      <c r="CD482" s="18"/>
      <c r="CE482" s="18"/>
      <c r="CG482" s="18"/>
      <c r="CI482" s="18"/>
      <c r="CK482" s="18"/>
      <c r="CL482" s="18"/>
      <c r="CN482" s="18"/>
      <c r="CO482" s="18"/>
      <c r="CP482" s="18"/>
      <c r="CR482" s="12"/>
      <c r="CT482" s="18"/>
      <c r="CU482" s="18"/>
      <c r="CV482" s="18"/>
      <c r="CW482" s="18"/>
      <c r="CX482" s="18"/>
      <c r="CY482" s="18"/>
      <c r="CZ482" s="18"/>
      <c r="DA482" s="18"/>
      <c r="DB482" s="18"/>
      <c r="DC482" s="18"/>
      <c r="DD482" s="18"/>
      <c r="DF482" s="18"/>
      <c r="DH482" s="18"/>
      <c r="DK482" s="12"/>
      <c r="DL482" s="12"/>
      <c r="DN482" s="12"/>
      <c r="DO482" s="12"/>
      <c r="DQ482" s="12"/>
      <c r="DS482" s="12"/>
      <c r="DU482" s="12"/>
      <c r="DV482" s="12"/>
      <c r="DX482" s="12"/>
      <c r="DY482" s="12"/>
      <c r="DZ482" s="12"/>
      <c r="EB482" s="12"/>
      <c r="ED482" s="810"/>
      <c r="EE482" s="810"/>
      <c r="EG482" s="12"/>
      <c r="EW482" s="18"/>
      <c r="FA482" s="18"/>
      <c r="FB482" s="18"/>
      <c r="FC482" s="18"/>
      <c r="FD482" s="18"/>
      <c r="FE482" s="18"/>
      <c r="FF482" s="18"/>
      <c r="FG482" s="18"/>
      <c r="FJ482" s="18"/>
      <c r="FK482" s="18"/>
      <c r="FL482" s="18"/>
      <c r="FM482" s="18"/>
      <c r="FO482" s="18"/>
      <c r="FQ482" s="18"/>
      <c r="FS482" s="18"/>
      <c r="FU482" s="18"/>
      <c r="FV482" s="18"/>
      <c r="FW482" s="18"/>
      <c r="FX482" s="18"/>
      <c r="FY482" s="18"/>
      <c r="FZ482" s="18"/>
      <c r="GB482" s="18"/>
      <c r="GE482" s="18"/>
    </row>
    <row r="483" spans="1:187" hidden="1" x14ac:dyDescent="0.3">
      <c r="A483" s="807"/>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2"/>
      <c r="AF483" s="12"/>
      <c r="AG483" s="12"/>
      <c r="AH483" s="12"/>
      <c r="AI483" s="12"/>
      <c r="AJ483" s="12"/>
      <c r="AK483" s="12"/>
      <c r="AL483" s="12"/>
      <c r="AM483" s="12"/>
      <c r="AN483" s="12"/>
      <c r="AO483" s="12"/>
      <c r="AP483" s="12"/>
      <c r="AQ483" s="12"/>
      <c r="AR483" s="13"/>
      <c r="AS483" s="13"/>
      <c r="AT483" s="12"/>
      <c r="AU483" s="13"/>
      <c r="AV483" s="13"/>
      <c r="AW483" s="12"/>
      <c r="AX483" s="13"/>
      <c r="AY483" s="13"/>
      <c r="AZ483" s="12"/>
      <c r="BA483" s="13"/>
      <c r="BB483" s="13"/>
      <c r="BC483" s="12"/>
      <c r="BD483" s="13"/>
      <c r="BE483" s="13"/>
      <c r="BF483" s="12"/>
      <c r="BG483" s="13"/>
      <c r="BH483" s="13"/>
      <c r="BI483" s="12"/>
      <c r="BJ483" s="13"/>
      <c r="BK483" s="13"/>
      <c r="BL483" s="12"/>
      <c r="BM483" s="13"/>
      <c r="BN483" s="13"/>
      <c r="BO483" s="13"/>
      <c r="BP483" s="13"/>
      <c r="BQ483" s="13"/>
      <c r="BR483" s="13"/>
      <c r="BS483" s="13"/>
      <c r="BT483" s="13"/>
      <c r="BU483" s="13"/>
      <c r="BV483" s="13"/>
      <c r="BW483" s="13"/>
      <c r="BX483" s="12"/>
      <c r="BY483" s="13"/>
      <c r="CA483" s="18"/>
      <c r="CB483" s="18"/>
      <c r="CD483" s="18"/>
      <c r="CE483" s="18"/>
      <c r="CG483" s="18"/>
      <c r="CI483" s="18"/>
      <c r="CK483" s="18"/>
      <c r="CL483" s="18"/>
      <c r="CN483" s="18"/>
      <c r="CO483" s="18"/>
      <c r="CP483" s="18"/>
      <c r="CR483" s="12"/>
      <c r="CT483" s="18"/>
      <c r="CU483" s="18"/>
      <c r="CV483" s="18"/>
      <c r="CW483" s="18"/>
      <c r="CX483" s="18"/>
      <c r="CY483" s="18"/>
      <c r="CZ483" s="18"/>
      <c r="DA483" s="18"/>
      <c r="DB483" s="18"/>
      <c r="DC483" s="18"/>
      <c r="DD483" s="18"/>
      <c r="DF483" s="18"/>
      <c r="DH483" s="18"/>
      <c r="DK483" s="12"/>
      <c r="DL483" s="12"/>
      <c r="DN483" s="12"/>
      <c r="DO483" s="12"/>
      <c r="DQ483" s="12"/>
      <c r="DS483" s="12"/>
      <c r="DU483" s="12"/>
      <c r="DV483" s="12"/>
      <c r="DX483" s="12"/>
      <c r="DY483" s="12"/>
      <c r="DZ483" s="12"/>
      <c r="EB483" s="12"/>
      <c r="ED483" s="810"/>
      <c r="EE483" s="810"/>
      <c r="EG483" s="12"/>
      <c r="FA483" s="18"/>
      <c r="FB483" s="18"/>
      <c r="FC483" s="18"/>
      <c r="FD483" s="18"/>
      <c r="FE483" s="18"/>
      <c r="FF483" s="18"/>
      <c r="FG483" s="18"/>
      <c r="FJ483" s="18"/>
      <c r="FK483" s="18"/>
      <c r="FL483" s="18"/>
      <c r="FM483" s="18"/>
      <c r="FO483" s="18"/>
      <c r="FQ483" s="18"/>
      <c r="FS483" s="18"/>
      <c r="FU483" s="18"/>
      <c r="FV483" s="18"/>
      <c r="FW483" s="18"/>
      <c r="FX483" s="18"/>
      <c r="FY483" s="18"/>
      <c r="FZ483" s="18"/>
      <c r="GB483" s="18"/>
      <c r="GE483" s="18"/>
    </row>
    <row r="484" spans="1:187" hidden="1" x14ac:dyDescent="0.3">
      <c r="A484" s="807"/>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2"/>
      <c r="AF484" s="12"/>
      <c r="AG484" s="12"/>
      <c r="AH484" s="12"/>
      <c r="AI484" s="12"/>
      <c r="AJ484" s="12"/>
      <c r="AK484" s="12"/>
      <c r="AL484" s="12"/>
      <c r="AM484" s="12"/>
      <c r="AN484" s="12"/>
      <c r="AO484" s="12"/>
      <c r="AP484" s="12"/>
      <c r="AQ484" s="12"/>
      <c r="AR484" s="13"/>
      <c r="AS484" s="13"/>
      <c r="AT484" s="12"/>
      <c r="AU484" s="13"/>
      <c r="AV484" s="13"/>
      <c r="AW484" s="12"/>
      <c r="AX484" s="13"/>
      <c r="AY484" s="13"/>
      <c r="AZ484" s="12"/>
      <c r="BA484" s="13"/>
      <c r="BB484" s="13"/>
      <c r="BC484" s="12"/>
      <c r="BD484" s="13"/>
      <c r="BE484" s="13"/>
      <c r="BF484" s="12"/>
      <c r="BG484" s="13"/>
      <c r="BH484" s="13"/>
      <c r="BI484" s="12"/>
      <c r="BJ484" s="13"/>
      <c r="BK484" s="13"/>
      <c r="BL484" s="12"/>
      <c r="BM484" s="13"/>
      <c r="BN484" s="13"/>
      <c r="BO484" s="13"/>
      <c r="BP484" s="13"/>
      <c r="BQ484" s="13"/>
      <c r="BR484" s="13"/>
      <c r="BS484" s="13"/>
      <c r="BT484" s="13"/>
      <c r="BU484" s="13"/>
      <c r="BV484" s="13"/>
      <c r="BW484" s="13"/>
      <c r="BX484" s="12"/>
      <c r="BY484" s="13"/>
      <c r="CA484" s="18"/>
      <c r="CB484" s="18"/>
      <c r="CD484" s="18"/>
      <c r="CE484" s="18"/>
      <c r="CG484" s="18"/>
      <c r="CI484" s="18"/>
      <c r="CK484" s="18"/>
      <c r="CL484" s="18"/>
      <c r="CN484" s="18"/>
      <c r="CO484" s="18"/>
      <c r="CP484" s="18"/>
      <c r="CR484" s="12"/>
      <c r="CT484" s="18"/>
      <c r="CU484" s="18"/>
      <c r="CV484" s="18"/>
      <c r="CW484" s="18"/>
      <c r="CX484" s="18"/>
      <c r="CY484" s="18"/>
      <c r="CZ484" s="18"/>
      <c r="DA484" s="18"/>
      <c r="DB484" s="18"/>
      <c r="DC484" s="18"/>
      <c r="DD484" s="18"/>
      <c r="DF484" s="18"/>
      <c r="DH484" s="18"/>
      <c r="DK484" s="12"/>
      <c r="DL484" s="12"/>
      <c r="DN484" s="12"/>
      <c r="DO484" s="12"/>
      <c r="DQ484" s="12"/>
      <c r="DS484" s="12"/>
      <c r="DU484" s="12"/>
      <c r="DV484" s="12"/>
      <c r="DX484" s="12"/>
      <c r="DY484" s="12"/>
      <c r="DZ484" s="12"/>
      <c r="EB484" s="12"/>
      <c r="ED484" s="810"/>
      <c r="EE484" s="810"/>
      <c r="EG484" s="12"/>
      <c r="EW484" s="18"/>
      <c r="EX484" s="18"/>
      <c r="EY484" s="18"/>
      <c r="EZ484" s="18"/>
      <c r="FA484" s="18"/>
      <c r="FB484" s="18"/>
      <c r="FC484" s="18"/>
      <c r="FD484" s="18"/>
      <c r="FE484" s="18"/>
      <c r="FF484" s="18"/>
      <c r="FG484" s="18"/>
      <c r="FH484" s="18"/>
      <c r="FI484" s="18"/>
      <c r="FJ484" s="18"/>
      <c r="FK484" s="18"/>
      <c r="FL484" s="18"/>
      <c r="FM484" s="18"/>
      <c r="FO484" s="18"/>
      <c r="FQ484" s="18"/>
      <c r="FS484" s="18"/>
      <c r="FU484" s="18"/>
      <c r="FV484" s="18"/>
      <c r="FW484" s="18"/>
      <c r="FX484" s="18"/>
      <c r="FY484" s="18"/>
      <c r="FZ484" s="18"/>
      <c r="GB484" s="18"/>
      <c r="GD484" s="18"/>
      <c r="GE484" s="18"/>
    </row>
    <row r="485" spans="1:187" hidden="1" x14ac:dyDescent="0.3">
      <c r="A485" s="807"/>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2"/>
      <c r="AF485" s="12"/>
      <c r="AG485" s="12"/>
      <c r="AH485" s="12"/>
      <c r="AI485" s="12"/>
      <c r="AJ485" s="12"/>
      <c r="AK485" s="12"/>
      <c r="AL485" s="12"/>
      <c r="AM485" s="12"/>
      <c r="AN485" s="12"/>
      <c r="AO485" s="12"/>
      <c r="AP485" s="12"/>
      <c r="AQ485" s="12"/>
      <c r="AR485" s="13"/>
      <c r="AS485" s="13"/>
      <c r="AT485" s="12"/>
      <c r="AU485" s="13"/>
      <c r="AV485" s="13"/>
      <c r="AW485" s="12"/>
      <c r="AX485" s="13"/>
      <c r="AY485" s="13"/>
      <c r="AZ485" s="12"/>
      <c r="BA485" s="13"/>
      <c r="BB485" s="13"/>
      <c r="BC485" s="12"/>
      <c r="BD485" s="13"/>
      <c r="BE485" s="13"/>
      <c r="BF485" s="12"/>
      <c r="BG485" s="13"/>
      <c r="BH485" s="13"/>
      <c r="BI485" s="12"/>
      <c r="BJ485" s="13"/>
      <c r="BK485" s="13"/>
      <c r="BL485" s="12"/>
      <c r="BM485" s="13"/>
      <c r="BN485" s="13"/>
      <c r="BO485" s="13"/>
      <c r="BP485" s="13"/>
      <c r="BQ485" s="13"/>
      <c r="BR485" s="13"/>
      <c r="BS485" s="13"/>
      <c r="BT485" s="13"/>
      <c r="BU485" s="13"/>
      <c r="BV485" s="13"/>
      <c r="BW485" s="13"/>
      <c r="BX485" s="12"/>
      <c r="BY485" s="13"/>
      <c r="CA485" s="18"/>
      <c r="CB485" s="18"/>
      <c r="CD485" s="18"/>
      <c r="CE485" s="18"/>
      <c r="CG485" s="18"/>
      <c r="CI485" s="18"/>
      <c r="CK485" s="18"/>
      <c r="CL485" s="18"/>
      <c r="CN485" s="18"/>
      <c r="CO485" s="18"/>
      <c r="CP485" s="18"/>
      <c r="CR485" s="12"/>
      <c r="CT485" s="18"/>
      <c r="CU485" s="18"/>
      <c r="CV485" s="18"/>
      <c r="CW485" s="18"/>
      <c r="CX485" s="18"/>
      <c r="CY485" s="18"/>
      <c r="CZ485" s="18"/>
      <c r="DA485" s="18"/>
      <c r="DB485" s="18"/>
      <c r="DC485" s="18"/>
      <c r="DD485" s="18"/>
      <c r="DF485" s="18"/>
      <c r="DH485" s="18"/>
      <c r="DK485" s="12"/>
      <c r="DL485" s="12"/>
      <c r="DN485" s="12"/>
      <c r="DO485" s="12"/>
      <c r="DQ485" s="12"/>
      <c r="DS485" s="12"/>
      <c r="DU485" s="12"/>
      <c r="DV485" s="12"/>
      <c r="DX485" s="12"/>
      <c r="DY485" s="12"/>
      <c r="DZ485" s="12"/>
      <c r="EB485" s="12"/>
      <c r="ED485" s="810"/>
      <c r="EE485" s="810"/>
      <c r="EG485" s="12"/>
      <c r="EW485" s="18"/>
      <c r="FA485" s="18"/>
      <c r="FB485" s="18"/>
      <c r="FC485" s="18"/>
      <c r="FD485" s="18"/>
      <c r="FE485" s="18"/>
      <c r="FF485" s="18"/>
      <c r="FG485" s="18"/>
      <c r="FJ485" s="18"/>
      <c r="FK485" s="18"/>
      <c r="FL485" s="18"/>
      <c r="FM485" s="18"/>
      <c r="FN485" s="18"/>
      <c r="FO485" s="18"/>
      <c r="FQ485" s="18"/>
      <c r="FS485" s="18"/>
      <c r="FU485" s="18"/>
      <c r="FV485" s="18"/>
      <c r="FW485" s="18"/>
      <c r="FX485" s="18"/>
      <c r="FY485" s="18"/>
      <c r="FZ485" s="18"/>
      <c r="GB485" s="18"/>
      <c r="GE485" s="18"/>
    </row>
    <row r="486" spans="1:187" hidden="1" x14ac:dyDescent="0.3">
      <c r="A486" s="807"/>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2"/>
      <c r="AF486" s="12"/>
      <c r="AG486" s="12"/>
      <c r="AH486" s="12"/>
      <c r="AI486" s="12"/>
      <c r="AJ486" s="12"/>
      <c r="AK486" s="12"/>
      <c r="AL486" s="12"/>
      <c r="AM486" s="12"/>
      <c r="AN486" s="12"/>
      <c r="AO486" s="12"/>
      <c r="AP486" s="12"/>
      <c r="AQ486" s="12"/>
      <c r="AR486" s="13"/>
      <c r="AS486" s="13"/>
      <c r="AT486" s="12"/>
      <c r="AU486" s="13"/>
      <c r="AV486" s="13"/>
      <c r="AW486" s="12"/>
      <c r="AX486" s="13"/>
      <c r="AY486" s="13"/>
      <c r="AZ486" s="12"/>
      <c r="BA486" s="13"/>
      <c r="BB486" s="13"/>
      <c r="BC486" s="12"/>
      <c r="BD486" s="13"/>
      <c r="BE486" s="13"/>
      <c r="BF486" s="12"/>
      <c r="BG486" s="13"/>
      <c r="BH486" s="13"/>
      <c r="BI486" s="12"/>
      <c r="BJ486" s="13"/>
      <c r="BK486" s="13"/>
      <c r="BL486" s="12"/>
      <c r="BM486" s="13"/>
      <c r="BN486" s="13"/>
      <c r="BO486" s="13"/>
      <c r="BP486" s="13"/>
      <c r="BQ486" s="13"/>
      <c r="BR486" s="13"/>
      <c r="BS486" s="13"/>
      <c r="BT486" s="13"/>
      <c r="BU486" s="13"/>
      <c r="BV486" s="13"/>
      <c r="BW486" s="13"/>
      <c r="BX486" s="12"/>
      <c r="BY486" s="13"/>
      <c r="CA486" s="18"/>
      <c r="CB486" s="18"/>
      <c r="CD486" s="18"/>
      <c r="CE486" s="18"/>
      <c r="CG486" s="18"/>
      <c r="CI486" s="18"/>
      <c r="CK486" s="18"/>
      <c r="CL486" s="18"/>
      <c r="CN486" s="18"/>
      <c r="CO486" s="18"/>
      <c r="CP486" s="18"/>
      <c r="CR486" s="12"/>
      <c r="CT486" s="18"/>
      <c r="CU486" s="18"/>
      <c r="CV486" s="18"/>
      <c r="CW486" s="18"/>
      <c r="CX486" s="18"/>
      <c r="CY486" s="18"/>
      <c r="CZ486" s="18"/>
      <c r="DA486" s="18"/>
      <c r="DB486" s="18"/>
      <c r="DC486" s="18"/>
      <c r="DD486" s="18"/>
      <c r="DF486" s="18"/>
      <c r="DH486" s="18"/>
      <c r="DK486" s="12"/>
      <c r="DL486" s="12"/>
      <c r="DN486" s="12"/>
      <c r="DO486" s="12"/>
      <c r="DQ486" s="12"/>
      <c r="DS486" s="12"/>
      <c r="DU486" s="12"/>
      <c r="DV486" s="12"/>
      <c r="DX486" s="12"/>
      <c r="DY486" s="12"/>
      <c r="DZ486" s="12"/>
      <c r="EB486" s="12"/>
      <c r="ED486" s="810"/>
      <c r="EE486" s="810"/>
      <c r="EG486" s="12"/>
      <c r="EW486" s="18"/>
      <c r="FA486" s="18"/>
      <c r="FB486" s="18"/>
      <c r="FC486" s="18"/>
      <c r="FD486" s="18"/>
      <c r="FE486" s="18"/>
      <c r="FF486" s="18"/>
      <c r="FG486" s="18"/>
      <c r="FJ486" s="18"/>
      <c r="FK486" s="18"/>
      <c r="FL486" s="18"/>
      <c r="FM486" s="18"/>
      <c r="FO486" s="18"/>
      <c r="FQ486" s="18"/>
      <c r="FS486" s="18"/>
      <c r="FU486" s="18"/>
      <c r="FV486" s="18"/>
      <c r="FW486" s="18"/>
      <c r="FX486" s="18"/>
      <c r="FY486" s="18"/>
      <c r="FZ486" s="18"/>
      <c r="GB486" s="18"/>
      <c r="GD486" s="18"/>
      <c r="GE486" s="18"/>
    </row>
    <row r="487" spans="1:187" hidden="1" x14ac:dyDescent="0.3">
      <c r="A487" s="807"/>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2"/>
      <c r="AF487" s="12"/>
      <c r="AG487" s="12"/>
      <c r="AH487" s="12"/>
      <c r="AI487" s="12"/>
      <c r="AJ487" s="12"/>
      <c r="AK487" s="12"/>
      <c r="AL487" s="12"/>
      <c r="AM487" s="12"/>
      <c r="AN487" s="12"/>
      <c r="AO487" s="12"/>
      <c r="AP487" s="12"/>
      <c r="AQ487" s="12"/>
      <c r="AR487" s="13"/>
      <c r="AS487" s="13"/>
      <c r="AT487" s="12"/>
      <c r="AU487" s="13"/>
      <c r="AV487" s="13"/>
      <c r="AW487" s="12"/>
      <c r="AX487" s="13"/>
      <c r="AY487" s="13"/>
      <c r="AZ487" s="12"/>
      <c r="BA487" s="13"/>
      <c r="BB487" s="13"/>
      <c r="BC487" s="12"/>
      <c r="BD487" s="13"/>
      <c r="BE487" s="13"/>
      <c r="BF487" s="12"/>
      <c r="BG487" s="13"/>
      <c r="BH487" s="13"/>
      <c r="BI487" s="12"/>
      <c r="BJ487" s="13"/>
      <c r="BK487" s="13"/>
      <c r="BL487" s="12"/>
      <c r="BM487" s="13"/>
      <c r="BN487" s="13"/>
      <c r="BO487" s="13"/>
      <c r="BP487" s="13"/>
      <c r="BQ487" s="13"/>
      <c r="BR487" s="13"/>
      <c r="BS487" s="13"/>
      <c r="BT487" s="13"/>
      <c r="BU487" s="13"/>
      <c r="BV487" s="13"/>
      <c r="BW487" s="13"/>
      <c r="BX487" s="12"/>
      <c r="BY487" s="13"/>
      <c r="CA487" s="18"/>
      <c r="CB487" s="18"/>
      <c r="CD487" s="18"/>
      <c r="CE487" s="18"/>
      <c r="CG487" s="18"/>
      <c r="CI487" s="18"/>
      <c r="CK487" s="18"/>
      <c r="CL487" s="18"/>
      <c r="CN487" s="18"/>
      <c r="CO487" s="18"/>
      <c r="CP487" s="18"/>
      <c r="CR487" s="12"/>
      <c r="CT487" s="18"/>
      <c r="CU487" s="18"/>
      <c r="CV487" s="18"/>
      <c r="CW487" s="18"/>
      <c r="CX487" s="18"/>
      <c r="CY487" s="18"/>
      <c r="CZ487" s="18"/>
      <c r="DA487" s="18"/>
      <c r="DB487" s="18"/>
      <c r="DC487" s="18"/>
      <c r="DD487" s="18"/>
      <c r="DF487" s="18"/>
      <c r="DH487" s="18"/>
      <c r="DK487" s="12"/>
      <c r="DL487" s="12"/>
      <c r="DN487" s="12"/>
      <c r="DO487" s="12"/>
      <c r="DQ487" s="12"/>
      <c r="DS487" s="12"/>
      <c r="DU487" s="12"/>
      <c r="DV487" s="12"/>
      <c r="DX487" s="12"/>
      <c r="DY487" s="12"/>
      <c r="DZ487" s="12"/>
      <c r="EB487" s="12"/>
      <c r="ED487" s="810"/>
      <c r="EE487" s="810"/>
      <c r="EG487" s="12"/>
      <c r="ER487" s="18"/>
      <c r="EW487" s="18"/>
      <c r="EX487" s="18"/>
      <c r="EY487" s="18"/>
      <c r="EZ487" s="18"/>
      <c r="FA487" s="18"/>
      <c r="FB487" s="18"/>
      <c r="FC487" s="18"/>
      <c r="FD487" s="18"/>
      <c r="FE487" s="18"/>
      <c r="FF487" s="18"/>
      <c r="FG487" s="18"/>
      <c r="FH487" s="18"/>
      <c r="FI487" s="18"/>
      <c r="FJ487" s="18"/>
      <c r="FK487" s="18"/>
      <c r="FL487" s="18"/>
      <c r="FM487" s="18"/>
      <c r="FO487" s="18"/>
      <c r="FP487" s="18"/>
      <c r="FQ487" s="18"/>
      <c r="FS487" s="18"/>
      <c r="FT487" s="18"/>
      <c r="FU487" s="18"/>
      <c r="FV487" s="18"/>
      <c r="FW487" s="18"/>
      <c r="FX487" s="18"/>
      <c r="FY487" s="18"/>
      <c r="FZ487" s="18"/>
      <c r="GB487" s="18"/>
      <c r="GE487" s="18"/>
    </row>
    <row r="488" spans="1:187" hidden="1" x14ac:dyDescent="0.3">
      <c r="A488" s="807"/>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2"/>
      <c r="AF488" s="12"/>
      <c r="AG488" s="12"/>
      <c r="AH488" s="12"/>
      <c r="AI488" s="12"/>
      <c r="AJ488" s="12"/>
      <c r="AK488" s="12"/>
      <c r="AL488" s="12"/>
      <c r="AM488" s="12"/>
      <c r="AN488" s="12"/>
      <c r="AO488" s="12"/>
      <c r="AP488" s="12"/>
      <c r="AQ488" s="12"/>
      <c r="AR488" s="13"/>
      <c r="AS488" s="13"/>
      <c r="AT488" s="12"/>
      <c r="AU488" s="13"/>
      <c r="AV488" s="13"/>
      <c r="AW488" s="12"/>
      <c r="AX488" s="13"/>
      <c r="AY488" s="13"/>
      <c r="AZ488" s="12"/>
      <c r="BA488" s="13"/>
      <c r="BB488" s="13"/>
      <c r="BC488" s="12"/>
      <c r="BD488" s="13"/>
      <c r="BE488" s="13"/>
      <c r="BF488" s="12"/>
      <c r="BG488" s="13"/>
      <c r="BH488" s="13"/>
      <c r="BI488" s="12"/>
      <c r="BJ488" s="13"/>
      <c r="BK488" s="13"/>
      <c r="BL488" s="12"/>
      <c r="BM488" s="13"/>
      <c r="BN488" s="13"/>
      <c r="BO488" s="13"/>
      <c r="BP488" s="13"/>
      <c r="BQ488" s="13"/>
      <c r="BR488" s="13"/>
      <c r="BS488" s="13"/>
      <c r="BT488" s="13"/>
      <c r="BU488" s="13"/>
      <c r="BV488" s="13"/>
      <c r="BW488" s="13"/>
      <c r="BX488" s="12"/>
      <c r="BY488" s="13"/>
      <c r="CA488" s="18"/>
      <c r="CB488" s="18"/>
      <c r="CD488" s="18"/>
      <c r="CE488" s="18"/>
      <c r="CG488" s="18"/>
      <c r="CI488" s="18"/>
      <c r="CK488" s="18"/>
      <c r="CL488" s="18"/>
      <c r="CN488" s="18"/>
      <c r="CO488" s="18"/>
      <c r="CP488" s="18"/>
      <c r="CR488" s="12"/>
      <c r="CT488" s="18"/>
      <c r="CU488" s="18"/>
      <c r="CV488" s="18"/>
      <c r="CW488" s="18"/>
      <c r="CX488" s="18"/>
      <c r="CY488" s="18"/>
      <c r="CZ488" s="18"/>
      <c r="DA488" s="18"/>
      <c r="DB488" s="18"/>
      <c r="DC488" s="18"/>
      <c r="DD488" s="18"/>
      <c r="DF488" s="18"/>
      <c r="DH488" s="18"/>
      <c r="DK488" s="12"/>
      <c r="DL488" s="12"/>
      <c r="DN488" s="12"/>
      <c r="DO488" s="12"/>
      <c r="DQ488" s="12"/>
      <c r="DS488" s="12"/>
      <c r="DU488" s="12"/>
      <c r="DV488" s="12"/>
      <c r="DX488" s="12"/>
      <c r="DY488" s="12"/>
      <c r="DZ488" s="12"/>
      <c r="EB488" s="12"/>
      <c r="ED488" s="810"/>
      <c r="EE488" s="810"/>
      <c r="EG488" s="12"/>
      <c r="ER488" s="18"/>
      <c r="EW488" s="18"/>
      <c r="EX488" s="18"/>
      <c r="EY488" s="18"/>
      <c r="EZ488" s="18"/>
      <c r="FA488" s="18"/>
      <c r="FB488" s="18"/>
      <c r="FC488" s="18"/>
      <c r="FD488" s="18"/>
      <c r="FE488" s="18"/>
      <c r="FF488" s="18"/>
      <c r="FG488" s="18"/>
      <c r="FI488" s="18"/>
      <c r="FJ488" s="18"/>
      <c r="FK488" s="18"/>
      <c r="FL488" s="18"/>
      <c r="FM488" s="18"/>
      <c r="FN488" s="18"/>
      <c r="FO488" s="18"/>
      <c r="FQ488" s="18"/>
      <c r="FS488" s="18"/>
      <c r="FT488" s="18"/>
      <c r="FU488" s="18"/>
      <c r="FV488" s="18"/>
      <c r="FW488" s="18"/>
      <c r="FX488" s="18"/>
      <c r="FY488" s="18"/>
      <c r="FZ488" s="18"/>
      <c r="GB488" s="18"/>
      <c r="GE488" s="18"/>
    </row>
    <row r="489" spans="1:187" hidden="1" x14ac:dyDescent="0.3">
      <c r="A489" s="807"/>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2"/>
      <c r="AF489" s="12"/>
      <c r="AG489" s="12"/>
      <c r="AH489" s="12"/>
      <c r="AI489" s="12"/>
      <c r="AJ489" s="12"/>
      <c r="AK489" s="12"/>
      <c r="AL489" s="12"/>
      <c r="AM489" s="12"/>
      <c r="AN489" s="12"/>
      <c r="AO489" s="12"/>
      <c r="AP489" s="12"/>
      <c r="AQ489" s="12"/>
      <c r="AR489" s="13"/>
      <c r="AS489" s="13"/>
      <c r="AT489" s="12"/>
      <c r="AU489" s="13"/>
      <c r="AV489" s="13"/>
      <c r="AW489" s="12"/>
      <c r="AX489" s="13"/>
      <c r="AY489" s="13"/>
      <c r="AZ489" s="12"/>
      <c r="BA489" s="13"/>
      <c r="BB489" s="13"/>
      <c r="BC489" s="12"/>
      <c r="BD489" s="13"/>
      <c r="BE489" s="13"/>
      <c r="BF489" s="12"/>
      <c r="BG489" s="13"/>
      <c r="BH489" s="13"/>
      <c r="BI489" s="12"/>
      <c r="BJ489" s="13"/>
      <c r="BK489" s="13"/>
      <c r="BL489" s="12"/>
      <c r="BM489" s="13"/>
      <c r="BN489" s="13"/>
      <c r="BO489" s="13"/>
      <c r="BP489" s="13"/>
      <c r="BQ489" s="13"/>
      <c r="BR489" s="13"/>
      <c r="BS489" s="13"/>
      <c r="BT489" s="13"/>
      <c r="BU489" s="13"/>
      <c r="BV489" s="13"/>
      <c r="BW489" s="13"/>
      <c r="BX489" s="12"/>
      <c r="BY489" s="13"/>
      <c r="CA489" s="18"/>
      <c r="CB489" s="18"/>
      <c r="CD489" s="18"/>
      <c r="CE489" s="18"/>
      <c r="CG489" s="18"/>
      <c r="CI489" s="18"/>
      <c r="CK489" s="18"/>
      <c r="CL489" s="18"/>
      <c r="CN489" s="18"/>
      <c r="CO489" s="18"/>
      <c r="CP489" s="18"/>
      <c r="CR489" s="12"/>
      <c r="CT489" s="18"/>
      <c r="CU489" s="18"/>
      <c r="CV489" s="18"/>
      <c r="CW489" s="18"/>
      <c r="CX489" s="18"/>
      <c r="CY489" s="18"/>
      <c r="CZ489" s="18"/>
      <c r="DA489" s="18"/>
      <c r="DB489" s="18"/>
      <c r="DC489" s="18"/>
      <c r="DD489" s="18"/>
      <c r="DF489" s="18"/>
      <c r="DH489" s="18"/>
      <c r="DK489" s="12"/>
      <c r="DL489" s="12"/>
      <c r="DN489" s="12"/>
      <c r="DO489" s="12"/>
      <c r="DQ489" s="12"/>
      <c r="DS489" s="12"/>
      <c r="DU489" s="12"/>
      <c r="DV489" s="12"/>
      <c r="DX489" s="12"/>
      <c r="DY489" s="12"/>
      <c r="DZ489" s="12"/>
      <c r="EB489" s="12"/>
      <c r="ED489" s="810"/>
      <c r="EE489" s="810"/>
      <c r="EG489" s="12"/>
      <c r="FA489" s="18"/>
      <c r="FB489" s="18"/>
      <c r="FC489" s="18"/>
      <c r="FD489" s="18"/>
      <c r="FE489" s="18"/>
      <c r="FF489" s="18"/>
      <c r="FG489" s="18"/>
      <c r="FJ489" s="18"/>
      <c r="FK489" s="18"/>
      <c r="FL489" s="18"/>
      <c r="FM489" s="18"/>
      <c r="FO489" s="18"/>
      <c r="FQ489" s="18"/>
      <c r="FS489" s="18"/>
      <c r="FU489" s="18"/>
      <c r="FV489" s="18"/>
      <c r="FW489" s="18"/>
      <c r="FX489" s="18"/>
      <c r="FY489" s="18"/>
      <c r="FZ489" s="18"/>
      <c r="GB489" s="18"/>
      <c r="GD489" s="18"/>
      <c r="GE489" s="18"/>
    </row>
    <row r="490" spans="1:187" hidden="1" x14ac:dyDescent="0.3">
      <c r="A490" s="807"/>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2"/>
      <c r="AF490" s="12"/>
      <c r="AG490" s="12"/>
      <c r="AH490" s="12"/>
      <c r="AI490" s="12"/>
      <c r="AJ490" s="12"/>
      <c r="AK490" s="12"/>
      <c r="AL490" s="12"/>
      <c r="AM490" s="12"/>
      <c r="AN490" s="12"/>
      <c r="AO490" s="12"/>
      <c r="AP490" s="12"/>
      <c r="AQ490" s="12"/>
      <c r="AR490" s="13"/>
      <c r="AS490" s="13"/>
      <c r="AT490" s="12"/>
      <c r="AU490" s="13"/>
      <c r="AV490" s="13"/>
      <c r="AW490" s="12"/>
      <c r="AX490" s="13"/>
      <c r="AY490" s="13"/>
      <c r="AZ490" s="12"/>
      <c r="BA490" s="13"/>
      <c r="BB490" s="13"/>
      <c r="BC490" s="12"/>
      <c r="BD490" s="13"/>
      <c r="BE490" s="13"/>
      <c r="BF490" s="12"/>
      <c r="BG490" s="13"/>
      <c r="BH490" s="13"/>
      <c r="BI490" s="12"/>
      <c r="BJ490" s="13"/>
      <c r="BK490" s="13"/>
      <c r="BL490" s="12"/>
      <c r="BM490" s="13"/>
      <c r="BN490" s="13"/>
      <c r="BO490" s="13"/>
      <c r="BP490" s="13"/>
      <c r="BQ490" s="13"/>
      <c r="BR490" s="13"/>
      <c r="BS490" s="13"/>
      <c r="BT490" s="13"/>
      <c r="BU490" s="13"/>
      <c r="BV490" s="13"/>
      <c r="BW490" s="13"/>
      <c r="BX490" s="12"/>
      <c r="BY490" s="13"/>
      <c r="CA490" s="18"/>
      <c r="CB490" s="18"/>
      <c r="CD490" s="18"/>
      <c r="CE490" s="18"/>
      <c r="CG490" s="18"/>
      <c r="CI490" s="18"/>
      <c r="CK490" s="18"/>
      <c r="CL490" s="18"/>
      <c r="CN490" s="18"/>
      <c r="CO490" s="18"/>
      <c r="CP490" s="18"/>
      <c r="CR490" s="12"/>
      <c r="CT490" s="18"/>
      <c r="CU490" s="18"/>
      <c r="CV490" s="18"/>
      <c r="CW490" s="18"/>
      <c r="CX490" s="18"/>
      <c r="CY490" s="18"/>
      <c r="CZ490" s="18"/>
      <c r="DA490" s="18"/>
      <c r="DB490" s="18"/>
      <c r="DC490" s="18"/>
      <c r="DD490" s="18"/>
      <c r="DF490" s="18"/>
      <c r="DH490" s="18"/>
      <c r="DK490" s="12"/>
      <c r="DL490" s="12"/>
      <c r="DN490" s="12"/>
      <c r="DO490" s="12"/>
      <c r="DQ490" s="12"/>
      <c r="DS490" s="12"/>
      <c r="DU490" s="12"/>
      <c r="DV490" s="12"/>
      <c r="DX490" s="12"/>
      <c r="DY490" s="12"/>
      <c r="DZ490" s="12"/>
      <c r="EB490" s="12"/>
      <c r="ED490" s="810"/>
      <c r="EE490" s="810"/>
      <c r="EG490" s="12"/>
      <c r="ER490" s="18"/>
      <c r="EW490" s="18"/>
      <c r="EX490" s="18"/>
      <c r="EY490" s="18"/>
      <c r="EZ490" s="18"/>
      <c r="FA490" s="18"/>
      <c r="FB490" s="18"/>
      <c r="FC490" s="18"/>
      <c r="FD490" s="18"/>
      <c r="FE490" s="18"/>
      <c r="FF490" s="18"/>
      <c r="FG490" s="18"/>
      <c r="FH490" s="18"/>
      <c r="FI490" s="18"/>
      <c r="FJ490" s="18"/>
      <c r="FK490" s="18"/>
      <c r="FL490" s="18"/>
      <c r="FM490" s="18"/>
      <c r="FN490" s="18"/>
      <c r="FO490" s="18"/>
      <c r="FQ490" s="18"/>
      <c r="FS490" s="18"/>
      <c r="FT490" s="18"/>
      <c r="FU490" s="18"/>
      <c r="FV490" s="18"/>
      <c r="FW490" s="18"/>
      <c r="FX490" s="18"/>
      <c r="FY490" s="18"/>
      <c r="FZ490" s="18"/>
      <c r="GB490" s="18"/>
      <c r="GE490" s="18"/>
    </row>
    <row r="491" spans="1:187" hidden="1" x14ac:dyDescent="0.3">
      <c r="A491" s="807"/>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2"/>
      <c r="AF491" s="12"/>
      <c r="AG491" s="12"/>
      <c r="AH491" s="12"/>
      <c r="AI491" s="12"/>
      <c r="AJ491" s="12"/>
      <c r="AK491" s="12"/>
      <c r="AL491" s="12"/>
      <c r="AM491" s="12"/>
      <c r="AN491" s="12"/>
      <c r="AO491" s="12"/>
      <c r="AP491" s="12"/>
      <c r="AQ491" s="12"/>
      <c r="AR491" s="13"/>
      <c r="AS491" s="13"/>
      <c r="AT491" s="12"/>
      <c r="AU491" s="13"/>
      <c r="AV491" s="13"/>
      <c r="AW491" s="12"/>
      <c r="AX491" s="13"/>
      <c r="AY491" s="13"/>
      <c r="AZ491" s="12"/>
      <c r="BA491" s="13"/>
      <c r="BB491" s="13"/>
      <c r="BC491" s="12"/>
      <c r="BD491" s="13"/>
      <c r="BE491" s="13"/>
      <c r="BF491" s="12"/>
      <c r="BG491" s="13"/>
      <c r="BH491" s="13"/>
      <c r="BI491" s="12"/>
      <c r="BJ491" s="13"/>
      <c r="BK491" s="13"/>
      <c r="BL491" s="12"/>
      <c r="BM491" s="13"/>
      <c r="BN491" s="13"/>
      <c r="BO491" s="13"/>
      <c r="BP491" s="13"/>
      <c r="BQ491" s="13"/>
      <c r="BR491" s="13"/>
      <c r="BS491" s="13"/>
      <c r="BT491" s="13"/>
      <c r="BU491" s="13"/>
      <c r="BV491" s="13"/>
      <c r="BW491" s="13"/>
      <c r="BX491" s="12"/>
      <c r="BY491" s="13"/>
      <c r="CA491" s="18"/>
      <c r="CB491" s="18"/>
      <c r="CD491" s="18"/>
      <c r="CE491" s="18"/>
      <c r="CG491" s="18"/>
      <c r="CI491" s="18"/>
      <c r="CK491" s="18"/>
      <c r="CL491" s="18"/>
      <c r="CN491" s="18"/>
      <c r="CO491" s="18"/>
      <c r="CP491" s="18"/>
      <c r="CR491" s="12"/>
      <c r="CT491" s="18"/>
      <c r="CU491" s="18"/>
      <c r="CV491" s="18"/>
      <c r="CW491" s="18"/>
      <c r="CX491" s="18"/>
      <c r="CY491" s="18"/>
      <c r="CZ491" s="18"/>
      <c r="DA491" s="18"/>
      <c r="DB491" s="18"/>
      <c r="DC491" s="18"/>
      <c r="DD491" s="18"/>
      <c r="DF491" s="18"/>
      <c r="DH491" s="18"/>
      <c r="DK491" s="12"/>
      <c r="DL491" s="12"/>
      <c r="DN491" s="12"/>
      <c r="DO491" s="12"/>
      <c r="DQ491" s="12"/>
      <c r="DS491" s="12"/>
      <c r="DU491" s="12"/>
      <c r="DV491" s="12"/>
      <c r="DX491" s="12"/>
      <c r="DY491" s="12"/>
      <c r="DZ491" s="12"/>
      <c r="EB491" s="12"/>
      <c r="ED491" s="810"/>
      <c r="EE491" s="810"/>
      <c r="EG491" s="12"/>
      <c r="ER491" s="18"/>
      <c r="EW491" s="18"/>
      <c r="EX491" s="18"/>
      <c r="EY491" s="18"/>
      <c r="EZ491" s="18"/>
      <c r="FA491" s="18"/>
      <c r="FB491" s="18"/>
      <c r="FC491" s="18"/>
      <c r="FD491" s="18"/>
      <c r="FE491" s="18"/>
      <c r="FF491" s="18"/>
      <c r="FG491" s="18"/>
      <c r="FH491" s="18"/>
      <c r="FI491" s="18"/>
      <c r="FJ491" s="18"/>
      <c r="FK491" s="18"/>
      <c r="FL491" s="18"/>
      <c r="FM491" s="18"/>
      <c r="FN491" s="18"/>
      <c r="FO491" s="18"/>
      <c r="FQ491" s="18"/>
      <c r="FS491" s="18"/>
      <c r="FT491" s="18"/>
      <c r="FU491" s="18"/>
      <c r="FV491" s="18"/>
      <c r="FW491" s="18"/>
      <c r="FX491" s="18"/>
      <c r="FY491" s="18"/>
      <c r="FZ491" s="18"/>
      <c r="GB491" s="18"/>
      <c r="GE491" s="18"/>
    </row>
    <row r="492" spans="1:187" hidden="1" x14ac:dyDescent="0.3">
      <c r="A492" s="807"/>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2"/>
      <c r="AF492" s="12"/>
      <c r="AG492" s="12"/>
      <c r="AH492" s="12"/>
      <c r="AI492" s="12"/>
      <c r="AJ492" s="12"/>
      <c r="AK492" s="12"/>
      <c r="AL492" s="12"/>
      <c r="AM492" s="12"/>
      <c r="AN492" s="12"/>
      <c r="AO492" s="12"/>
      <c r="AP492" s="12"/>
      <c r="AQ492" s="12"/>
      <c r="AR492" s="13"/>
      <c r="AS492" s="13"/>
      <c r="AT492" s="12"/>
      <c r="AU492" s="13"/>
      <c r="AV492" s="13"/>
      <c r="AW492" s="12"/>
      <c r="AX492" s="13"/>
      <c r="AY492" s="13"/>
      <c r="AZ492" s="12"/>
      <c r="BA492" s="13"/>
      <c r="BB492" s="13"/>
      <c r="BC492" s="12"/>
      <c r="BD492" s="13"/>
      <c r="BE492" s="13"/>
      <c r="BF492" s="12"/>
      <c r="BG492" s="13"/>
      <c r="BH492" s="13"/>
      <c r="BI492" s="12"/>
      <c r="BJ492" s="13"/>
      <c r="BK492" s="13"/>
      <c r="BL492" s="12"/>
      <c r="BM492" s="13"/>
      <c r="BN492" s="13"/>
      <c r="BO492" s="13"/>
      <c r="BP492" s="13"/>
      <c r="BQ492" s="13"/>
      <c r="BR492" s="13"/>
      <c r="BS492" s="13"/>
      <c r="BT492" s="13"/>
      <c r="BU492" s="13"/>
      <c r="BV492" s="13"/>
      <c r="BW492" s="13"/>
      <c r="BX492" s="12"/>
      <c r="BY492" s="13"/>
      <c r="CA492" s="18"/>
      <c r="CB492" s="18"/>
      <c r="CD492" s="18"/>
      <c r="CE492" s="18"/>
      <c r="CG492" s="18"/>
      <c r="CI492" s="18"/>
      <c r="CK492" s="18"/>
      <c r="CL492" s="18"/>
      <c r="CN492" s="18"/>
      <c r="CO492" s="18"/>
      <c r="CP492" s="18"/>
      <c r="CR492" s="12"/>
      <c r="CT492" s="18"/>
      <c r="CU492" s="18"/>
      <c r="CV492" s="18"/>
      <c r="CW492" s="18"/>
      <c r="CX492" s="18"/>
      <c r="CY492" s="18"/>
      <c r="CZ492" s="18"/>
      <c r="DA492" s="18"/>
      <c r="DB492" s="18"/>
      <c r="DC492" s="18"/>
      <c r="DD492" s="18"/>
      <c r="DF492" s="18"/>
      <c r="DH492" s="18"/>
      <c r="DK492" s="12"/>
      <c r="DL492" s="12"/>
      <c r="DN492" s="12"/>
      <c r="DO492" s="12"/>
      <c r="DQ492" s="12"/>
      <c r="DS492" s="12"/>
      <c r="DU492" s="12"/>
      <c r="DV492" s="12"/>
      <c r="DX492" s="12"/>
      <c r="DY492" s="12"/>
      <c r="DZ492" s="12"/>
      <c r="EB492" s="12"/>
      <c r="ED492" s="810"/>
      <c r="EE492" s="810"/>
      <c r="EG492" s="12"/>
      <c r="ER492" s="18"/>
      <c r="EW492" s="18"/>
      <c r="EX492" s="18"/>
      <c r="EY492" s="18"/>
      <c r="EZ492" s="18"/>
      <c r="FA492" s="18"/>
      <c r="FB492" s="18"/>
      <c r="FC492" s="18"/>
      <c r="FD492" s="18"/>
      <c r="FE492" s="18"/>
      <c r="FF492" s="18"/>
      <c r="FG492" s="18"/>
      <c r="FH492" s="18"/>
      <c r="FI492" s="18"/>
      <c r="FJ492" s="18"/>
      <c r="FK492" s="18"/>
      <c r="FL492" s="18"/>
      <c r="FM492" s="18"/>
      <c r="FO492" s="18"/>
      <c r="FQ492" s="18"/>
      <c r="FS492" s="18"/>
      <c r="FT492" s="18"/>
      <c r="FU492" s="18"/>
      <c r="FV492" s="18"/>
      <c r="FW492" s="18"/>
      <c r="FX492" s="18"/>
      <c r="FY492" s="18"/>
      <c r="FZ492" s="18"/>
      <c r="GB492" s="18"/>
      <c r="GE492" s="18"/>
    </row>
    <row r="493" spans="1:187" hidden="1" x14ac:dyDescent="0.3">
      <c r="A493" s="807"/>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2"/>
      <c r="AF493" s="12"/>
      <c r="AG493" s="12"/>
      <c r="AH493" s="12"/>
      <c r="AI493" s="12"/>
      <c r="AJ493" s="12"/>
      <c r="AK493" s="12"/>
      <c r="AL493" s="12"/>
      <c r="AM493" s="12"/>
      <c r="AN493" s="12"/>
      <c r="AO493" s="12"/>
      <c r="AP493" s="12"/>
      <c r="AQ493" s="12"/>
      <c r="AR493" s="13"/>
      <c r="AS493" s="13"/>
      <c r="AT493" s="12"/>
      <c r="AU493" s="13"/>
      <c r="AV493" s="13"/>
      <c r="AW493" s="12"/>
      <c r="AX493" s="13"/>
      <c r="AY493" s="13"/>
      <c r="AZ493" s="12"/>
      <c r="BA493" s="13"/>
      <c r="BB493" s="13"/>
      <c r="BC493" s="12"/>
      <c r="BD493" s="13"/>
      <c r="BE493" s="13"/>
      <c r="BF493" s="12"/>
      <c r="BG493" s="13"/>
      <c r="BH493" s="13"/>
      <c r="BI493" s="12"/>
      <c r="BJ493" s="13"/>
      <c r="BK493" s="13"/>
      <c r="BL493" s="12"/>
      <c r="BM493" s="13"/>
      <c r="BN493" s="13"/>
      <c r="BO493" s="13"/>
      <c r="BP493" s="13"/>
      <c r="BQ493" s="13"/>
      <c r="BR493" s="13"/>
      <c r="BS493" s="13"/>
      <c r="BT493" s="13"/>
      <c r="BU493" s="13"/>
      <c r="BV493" s="13"/>
      <c r="BW493" s="13"/>
      <c r="BX493" s="12"/>
      <c r="BY493" s="13"/>
      <c r="CA493" s="18"/>
      <c r="CB493" s="18"/>
      <c r="CD493" s="18"/>
      <c r="CE493" s="18"/>
      <c r="CG493" s="18"/>
      <c r="CI493" s="18"/>
      <c r="CK493" s="18"/>
      <c r="CL493" s="18"/>
      <c r="CN493" s="18"/>
      <c r="CO493" s="18"/>
      <c r="CP493" s="18"/>
      <c r="CR493" s="12"/>
      <c r="CT493" s="18"/>
      <c r="CU493" s="18"/>
      <c r="CV493" s="18"/>
      <c r="CW493" s="18"/>
      <c r="CX493" s="18"/>
      <c r="CY493" s="18"/>
      <c r="CZ493" s="18"/>
      <c r="DA493" s="18"/>
      <c r="DB493" s="18"/>
      <c r="DC493" s="18"/>
      <c r="DD493" s="18"/>
      <c r="DF493" s="18"/>
      <c r="DH493" s="18"/>
      <c r="DK493" s="12"/>
      <c r="DL493" s="12"/>
      <c r="DN493" s="12"/>
      <c r="DO493" s="12"/>
      <c r="DQ493" s="12"/>
      <c r="DS493" s="12"/>
      <c r="DU493" s="12"/>
      <c r="DV493" s="12"/>
      <c r="DX493" s="12"/>
      <c r="DY493" s="12"/>
      <c r="DZ493" s="12"/>
      <c r="EB493" s="12"/>
      <c r="ED493" s="810"/>
      <c r="EE493" s="810"/>
      <c r="EG493" s="12"/>
      <c r="EW493" s="18"/>
      <c r="FA493" s="18"/>
      <c r="FB493" s="18"/>
      <c r="FC493" s="18"/>
      <c r="FD493" s="18"/>
      <c r="FE493" s="18"/>
      <c r="FF493" s="18"/>
      <c r="FG493" s="18"/>
      <c r="FJ493" s="18"/>
      <c r="FK493" s="18"/>
      <c r="FL493" s="18"/>
      <c r="FM493" s="18"/>
      <c r="FN493" s="18"/>
      <c r="FO493" s="18"/>
      <c r="FQ493" s="18"/>
      <c r="FS493" s="18"/>
      <c r="FU493" s="18"/>
      <c r="FV493" s="18"/>
      <c r="FW493" s="18"/>
      <c r="FX493" s="18"/>
      <c r="FY493" s="18"/>
      <c r="FZ493" s="18"/>
      <c r="GB493" s="18"/>
      <c r="GE493" s="18"/>
    </row>
    <row r="494" spans="1:187" hidden="1" x14ac:dyDescent="0.3">
      <c r="A494" s="807"/>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2"/>
      <c r="AF494" s="12"/>
      <c r="AG494" s="12"/>
      <c r="AH494" s="12"/>
      <c r="AI494" s="12"/>
      <c r="AJ494" s="12"/>
      <c r="AK494" s="12"/>
      <c r="AL494" s="12"/>
      <c r="AM494" s="12"/>
      <c r="AN494" s="12"/>
      <c r="AO494" s="12"/>
      <c r="AP494" s="12"/>
      <c r="AQ494" s="12"/>
      <c r="AR494" s="13"/>
      <c r="AS494" s="13"/>
      <c r="AT494" s="12"/>
      <c r="AU494" s="13"/>
      <c r="AV494" s="13"/>
      <c r="AW494" s="12"/>
      <c r="AX494" s="13"/>
      <c r="AY494" s="13"/>
      <c r="AZ494" s="12"/>
      <c r="BA494" s="13"/>
      <c r="BB494" s="13"/>
      <c r="BC494" s="12"/>
      <c r="BD494" s="13"/>
      <c r="BE494" s="13"/>
      <c r="BF494" s="12"/>
      <c r="BG494" s="13"/>
      <c r="BH494" s="13"/>
      <c r="BI494" s="12"/>
      <c r="BJ494" s="13"/>
      <c r="BK494" s="13"/>
      <c r="BL494" s="12"/>
      <c r="BM494" s="13"/>
      <c r="BN494" s="13"/>
      <c r="BO494" s="13"/>
      <c r="BP494" s="13"/>
      <c r="BQ494" s="13"/>
      <c r="BR494" s="13"/>
      <c r="BS494" s="13"/>
      <c r="BT494" s="13"/>
      <c r="BU494" s="13"/>
      <c r="BV494" s="13"/>
      <c r="BW494" s="13"/>
      <c r="BX494" s="12"/>
      <c r="BY494" s="13"/>
      <c r="CA494" s="18"/>
      <c r="CB494" s="18"/>
      <c r="CD494" s="18"/>
      <c r="CE494" s="18"/>
      <c r="CG494" s="18"/>
      <c r="CH494" s="18"/>
      <c r="CI494" s="18"/>
      <c r="CK494" s="18"/>
      <c r="CL494" s="18"/>
      <c r="CN494" s="18"/>
      <c r="CO494" s="18"/>
      <c r="CP494" s="18"/>
      <c r="CR494" s="12"/>
      <c r="CT494" s="18"/>
      <c r="CU494" s="18"/>
      <c r="CV494" s="18"/>
      <c r="CW494" s="18"/>
      <c r="CX494" s="18"/>
      <c r="CY494" s="18"/>
      <c r="CZ494" s="18"/>
      <c r="DA494" s="18"/>
      <c r="DB494" s="18"/>
      <c r="DC494" s="18"/>
      <c r="DD494" s="18"/>
      <c r="DF494" s="18"/>
      <c r="DH494" s="18"/>
      <c r="DK494" s="12"/>
      <c r="DL494" s="12"/>
      <c r="DN494" s="12"/>
      <c r="DO494" s="12"/>
      <c r="DQ494" s="12"/>
      <c r="DS494" s="12"/>
      <c r="DU494" s="12"/>
      <c r="DV494" s="12"/>
      <c r="DX494" s="12"/>
      <c r="DY494" s="12"/>
      <c r="DZ494" s="12"/>
      <c r="EB494" s="12"/>
      <c r="ED494" s="810"/>
      <c r="EE494" s="810"/>
      <c r="EG494" s="12"/>
      <c r="ER494" s="18"/>
      <c r="EW494" s="18"/>
      <c r="EX494" s="18"/>
      <c r="EY494" s="18"/>
      <c r="EZ494" s="18"/>
      <c r="FA494" s="18"/>
      <c r="FB494" s="18"/>
      <c r="FC494" s="18"/>
      <c r="FD494" s="18"/>
      <c r="FE494" s="18"/>
      <c r="FF494" s="18"/>
      <c r="FG494" s="18"/>
      <c r="FH494" s="18"/>
      <c r="FI494" s="18"/>
      <c r="FJ494" s="18"/>
      <c r="FK494" s="18"/>
      <c r="FL494" s="18"/>
      <c r="FM494" s="18"/>
      <c r="FO494" s="18"/>
      <c r="FQ494" s="18"/>
      <c r="FS494" s="18"/>
      <c r="FT494" s="18"/>
      <c r="FU494" s="18"/>
      <c r="FV494" s="18"/>
      <c r="FW494" s="18"/>
      <c r="FX494" s="18"/>
      <c r="FY494" s="18"/>
      <c r="FZ494" s="18"/>
      <c r="GB494" s="18"/>
      <c r="GE494" s="18"/>
    </row>
    <row r="495" spans="1:187" hidden="1" x14ac:dyDescent="0.3">
      <c r="A495" s="807"/>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2"/>
      <c r="AF495" s="12"/>
      <c r="AG495" s="12"/>
      <c r="AH495" s="12"/>
      <c r="AI495" s="12"/>
      <c r="AJ495" s="12"/>
      <c r="AK495" s="12"/>
      <c r="AL495" s="12"/>
      <c r="AM495" s="12"/>
      <c r="AN495" s="12"/>
      <c r="AO495" s="12"/>
      <c r="AP495" s="12"/>
      <c r="AQ495" s="12"/>
      <c r="AR495" s="13"/>
      <c r="AS495" s="13"/>
      <c r="AT495" s="12"/>
      <c r="AU495" s="13"/>
      <c r="AV495" s="13"/>
      <c r="AW495" s="12"/>
      <c r="AX495" s="13"/>
      <c r="AY495" s="13"/>
      <c r="AZ495" s="12"/>
      <c r="BA495" s="13"/>
      <c r="BB495" s="13"/>
      <c r="BC495" s="12"/>
      <c r="BD495" s="13"/>
      <c r="BE495" s="13"/>
      <c r="BF495" s="12"/>
      <c r="BG495" s="13"/>
      <c r="BH495" s="13"/>
      <c r="BI495" s="12"/>
      <c r="BJ495" s="13"/>
      <c r="BK495" s="13"/>
      <c r="BL495" s="12"/>
      <c r="BM495" s="13"/>
      <c r="BN495" s="13"/>
      <c r="BO495" s="13"/>
      <c r="BP495" s="13"/>
      <c r="BQ495" s="13"/>
      <c r="BR495" s="13"/>
      <c r="BS495" s="13"/>
      <c r="BT495" s="13"/>
      <c r="BU495" s="13"/>
      <c r="BV495" s="13"/>
      <c r="BW495" s="13"/>
      <c r="BX495" s="12"/>
      <c r="BY495" s="13"/>
      <c r="CA495" s="18"/>
      <c r="CB495" s="18"/>
      <c r="CD495" s="18"/>
      <c r="CE495" s="18"/>
      <c r="CG495" s="18"/>
      <c r="CI495" s="18"/>
      <c r="CK495" s="18"/>
      <c r="CL495" s="18"/>
      <c r="CN495" s="18"/>
      <c r="CO495" s="18"/>
      <c r="CP495" s="18"/>
      <c r="CR495" s="12"/>
      <c r="CT495" s="18"/>
      <c r="CU495" s="18"/>
      <c r="CV495" s="18"/>
      <c r="CW495" s="18"/>
      <c r="CX495" s="18"/>
      <c r="CY495" s="18"/>
      <c r="CZ495" s="18"/>
      <c r="DA495" s="18"/>
      <c r="DB495" s="18"/>
      <c r="DC495" s="18"/>
      <c r="DD495" s="18"/>
      <c r="DF495" s="18"/>
      <c r="DH495" s="18"/>
      <c r="DK495" s="12"/>
      <c r="DL495" s="12"/>
      <c r="DN495" s="12"/>
      <c r="DO495" s="12"/>
      <c r="DQ495" s="12"/>
      <c r="DS495" s="12"/>
      <c r="DU495" s="12"/>
      <c r="DV495" s="12"/>
      <c r="DX495" s="12"/>
      <c r="DY495" s="12"/>
      <c r="DZ495" s="12"/>
      <c r="EB495" s="12"/>
      <c r="ED495" s="810"/>
      <c r="EE495" s="810"/>
      <c r="EG495" s="12"/>
      <c r="ER495" s="18"/>
      <c r="EW495" s="18"/>
      <c r="EX495" s="18"/>
      <c r="EY495" s="18"/>
      <c r="EZ495" s="18"/>
      <c r="FA495" s="18"/>
      <c r="FB495" s="18"/>
      <c r="FC495" s="18"/>
      <c r="FD495" s="18"/>
      <c r="FE495" s="18"/>
      <c r="FF495" s="18"/>
      <c r="FG495" s="18"/>
      <c r="FI495" s="18"/>
      <c r="FJ495" s="18"/>
      <c r="FK495" s="18"/>
      <c r="FL495" s="18"/>
      <c r="FM495" s="18"/>
      <c r="FN495" s="18"/>
      <c r="FO495" s="18"/>
      <c r="FQ495" s="18"/>
      <c r="FS495" s="18"/>
      <c r="FT495" s="18"/>
      <c r="FU495" s="18"/>
      <c r="FV495" s="18"/>
      <c r="FW495" s="18"/>
      <c r="FX495" s="18"/>
      <c r="FY495" s="18"/>
      <c r="FZ495" s="18"/>
      <c r="GB495" s="18"/>
      <c r="GE495" s="18"/>
    </row>
    <row r="496" spans="1:187" hidden="1" x14ac:dyDescent="0.3">
      <c r="A496" s="807"/>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2"/>
      <c r="AF496" s="12"/>
      <c r="AG496" s="12"/>
      <c r="AH496" s="12"/>
      <c r="AI496" s="12"/>
      <c r="AJ496" s="12"/>
      <c r="AK496" s="12"/>
      <c r="AL496" s="12"/>
      <c r="AM496" s="12"/>
      <c r="AN496" s="12"/>
      <c r="AO496" s="12"/>
      <c r="AP496" s="12"/>
      <c r="AQ496" s="12"/>
      <c r="AR496" s="13"/>
      <c r="AS496" s="13"/>
      <c r="AT496" s="12"/>
      <c r="AU496" s="13"/>
      <c r="AV496" s="13"/>
      <c r="AW496" s="12"/>
      <c r="AX496" s="13"/>
      <c r="AY496" s="13"/>
      <c r="AZ496" s="12"/>
      <c r="BA496" s="13"/>
      <c r="BB496" s="13"/>
      <c r="BC496" s="12"/>
      <c r="BD496" s="13"/>
      <c r="BE496" s="13"/>
      <c r="BF496" s="12"/>
      <c r="BG496" s="13"/>
      <c r="BH496" s="13"/>
      <c r="BI496" s="12"/>
      <c r="BJ496" s="13"/>
      <c r="BK496" s="13"/>
      <c r="BL496" s="12"/>
      <c r="BM496" s="13"/>
      <c r="BN496" s="13"/>
      <c r="BO496" s="13"/>
      <c r="BP496" s="13"/>
      <c r="BQ496" s="13"/>
      <c r="BR496" s="13"/>
      <c r="BS496" s="13"/>
      <c r="BT496" s="13"/>
      <c r="BU496" s="13"/>
      <c r="BV496" s="13"/>
      <c r="BW496" s="13"/>
      <c r="BX496" s="12"/>
      <c r="BY496" s="13"/>
      <c r="CA496" s="18"/>
      <c r="CB496" s="18"/>
      <c r="CD496" s="18"/>
      <c r="CE496" s="18"/>
      <c r="CG496" s="18"/>
      <c r="CI496" s="18"/>
      <c r="CK496" s="18"/>
      <c r="CL496" s="18"/>
      <c r="CN496" s="18"/>
      <c r="CO496" s="18"/>
      <c r="CP496" s="18"/>
      <c r="CR496" s="12"/>
      <c r="CT496" s="18"/>
      <c r="CU496" s="18"/>
      <c r="CV496" s="18"/>
      <c r="CW496" s="18"/>
      <c r="CX496" s="18"/>
      <c r="CY496" s="18"/>
      <c r="CZ496" s="18"/>
      <c r="DA496" s="18"/>
      <c r="DB496" s="18"/>
      <c r="DC496" s="18"/>
      <c r="DD496" s="18"/>
      <c r="DF496" s="18"/>
      <c r="DH496" s="18"/>
      <c r="DK496" s="12"/>
      <c r="DL496" s="12"/>
      <c r="DN496" s="12"/>
      <c r="DO496" s="12"/>
      <c r="DQ496" s="12"/>
      <c r="DS496" s="12"/>
      <c r="DU496" s="12"/>
      <c r="DV496" s="12"/>
      <c r="DX496" s="12"/>
      <c r="DY496" s="12"/>
      <c r="DZ496" s="12"/>
      <c r="EB496" s="12"/>
      <c r="ED496" s="810"/>
      <c r="EE496" s="810"/>
      <c r="EG496" s="12"/>
      <c r="ER496" s="18"/>
      <c r="EW496" s="18"/>
      <c r="EX496" s="18"/>
      <c r="EY496" s="18"/>
      <c r="EZ496" s="18"/>
      <c r="FA496" s="18"/>
      <c r="FB496" s="18"/>
      <c r="FC496" s="18"/>
      <c r="FD496" s="18"/>
      <c r="FE496" s="18"/>
      <c r="FF496" s="18"/>
      <c r="FG496" s="18"/>
      <c r="FH496" s="18"/>
      <c r="FI496" s="18"/>
      <c r="FJ496" s="18"/>
      <c r="FK496" s="18"/>
      <c r="FL496" s="18"/>
      <c r="FM496" s="18"/>
      <c r="FN496" s="18"/>
      <c r="FO496" s="18"/>
      <c r="FQ496" s="18"/>
      <c r="FS496" s="18"/>
      <c r="FT496" s="18"/>
      <c r="FU496" s="18"/>
      <c r="FV496" s="18"/>
      <c r="FW496" s="18"/>
      <c r="FX496" s="18"/>
      <c r="FY496" s="18"/>
      <c r="FZ496" s="18"/>
      <c r="GB496" s="18"/>
      <c r="GE496" s="18"/>
    </row>
    <row r="497" spans="1:187" hidden="1" x14ac:dyDescent="0.3">
      <c r="A497" s="807"/>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2"/>
      <c r="AF497" s="12"/>
      <c r="AG497" s="12"/>
      <c r="AH497" s="12"/>
      <c r="AI497" s="12"/>
      <c r="AJ497" s="12"/>
      <c r="AK497" s="12"/>
      <c r="AL497" s="12"/>
      <c r="AM497" s="12"/>
      <c r="AN497" s="12"/>
      <c r="AO497" s="12"/>
      <c r="AP497" s="12"/>
      <c r="AQ497" s="12"/>
      <c r="AR497" s="13"/>
      <c r="AS497" s="13"/>
      <c r="AT497" s="12"/>
      <c r="AU497" s="13"/>
      <c r="AV497" s="13"/>
      <c r="AW497" s="12"/>
      <c r="AX497" s="13"/>
      <c r="AY497" s="13"/>
      <c r="AZ497" s="12"/>
      <c r="BA497" s="13"/>
      <c r="BB497" s="13"/>
      <c r="BC497" s="12"/>
      <c r="BD497" s="13"/>
      <c r="BE497" s="13"/>
      <c r="BF497" s="12"/>
      <c r="BG497" s="13"/>
      <c r="BH497" s="13"/>
      <c r="BI497" s="12"/>
      <c r="BJ497" s="13"/>
      <c r="BK497" s="13"/>
      <c r="BL497" s="12"/>
      <c r="BM497" s="13"/>
      <c r="BN497" s="13"/>
      <c r="BO497" s="13"/>
      <c r="BP497" s="13"/>
      <c r="BQ497" s="13"/>
      <c r="BR497" s="13"/>
      <c r="BS497" s="13"/>
      <c r="BT497" s="13"/>
      <c r="BU497" s="13"/>
      <c r="BV497" s="13"/>
      <c r="BW497" s="13"/>
      <c r="BX497" s="12"/>
      <c r="BY497" s="13"/>
      <c r="CA497" s="18"/>
      <c r="CB497" s="18"/>
      <c r="CD497" s="18"/>
      <c r="CE497" s="18"/>
      <c r="CG497" s="18"/>
      <c r="CI497" s="18"/>
      <c r="CK497" s="18"/>
      <c r="CL497" s="18"/>
      <c r="CN497" s="18"/>
      <c r="CO497" s="18"/>
      <c r="CP497" s="18"/>
      <c r="CR497" s="12"/>
      <c r="CT497" s="18"/>
      <c r="CU497" s="18"/>
      <c r="CV497" s="18"/>
      <c r="CW497" s="18"/>
      <c r="CX497" s="18"/>
      <c r="CY497" s="18"/>
      <c r="CZ497" s="18"/>
      <c r="DA497" s="18"/>
      <c r="DB497" s="18"/>
      <c r="DC497" s="18"/>
      <c r="DD497" s="18"/>
      <c r="DF497" s="18"/>
      <c r="DH497" s="18"/>
      <c r="DK497" s="12"/>
      <c r="DL497" s="12"/>
      <c r="DN497" s="12"/>
      <c r="DO497" s="12"/>
      <c r="DQ497" s="12"/>
      <c r="DS497" s="12"/>
      <c r="DU497" s="12"/>
      <c r="DV497" s="12"/>
      <c r="DX497" s="12"/>
      <c r="DY497" s="12"/>
      <c r="DZ497" s="12"/>
      <c r="EB497" s="12"/>
      <c r="ED497" s="810"/>
      <c r="EE497" s="810"/>
      <c r="EG497" s="12"/>
      <c r="FA497" s="18"/>
      <c r="FB497" s="18"/>
      <c r="FC497" s="18"/>
      <c r="FD497" s="18"/>
      <c r="FE497" s="18"/>
      <c r="FF497" s="18"/>
      <c r="FG497" s="18"/>
      <c r="FJ497" s="18"/>
      <c r="FK497" s="18"/>
      <c r="FL497" s="18"/>
      <c r="FM497" s="18"/>
      <c r="FO497" s="18"/>
      <c r="FQ497" s="18"/>
      <c r="FS497" s="18"/>
      <c r="FU497" s="18"/>
      <c r="FV497" s="18"/>
      <c r="FW497" s="18"/>
      <c r="FX497" s="18"/>
      <c r="FY497" s="18"/>
      <c r="FZ497" s="18"/>
      <c r="GB497" s="18"/>
      <c r="GE497" s="18"/>
    </row>
    <row r="498" spans="1:187" hidden="1" x14ac:dyDescent="0.3">
      <c r="A498" s="807"/>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2"/>
      <c r="AF498" s="12"/>
      <c r="AG498" s="12"/>
      <c r="AH498" s="12"/>
      <c r="AI498" s="12"/>
      <c r="AJ498" s="12"/>
      <c r="AK498" s="12"/>
      <c r="AL498" s="12"/>
      <c r="AM498" s="12"/>
      <c r="AN498" s="12"/>
      <c r="AO498" s="12"/>
      <c r="AP498" s="12"/>
      <c r="AQ498" s="12"/>
      <c r="AR498" s="13"/>
      <c r="AS498" s="13"/>
      <c r="AT498" s="12"/>
      <c r="AU498" s="13"/>
      <c r="AV498" s="13"/>
      <c r="AW498" s="12"/>
      <c r="AX498" s="13"/>
      <c r="AY498" s="13"/>
      <c r="AZ498" s="12"/>
      <c r="BA498" s="13"/>
      <c r="BB498" s="13"/>
      <c r="BC498" s="12"/>
      <c r="BD498" s="13"/>
      <c r="BE498" s="13"/>
      <c r="BF498" s="12"/>
      <c r="BG498" s="13"/>
      <c r="BH498" s="13"/>
      <c r="BI498" s="12"/>
      <c r="BJ498" s="13"/>
      <c r="BK498" s="13"/>
      <c r="BL498" s="12"/>
      <c r="BM498" s="13"/>
      <c r="BN498" s="13"/>
      <c r="BO498" s="13"/>
      <c r="BP498" s="13"/>
      <c r="BQ498" s="13"/>
      <c r="BR498" s="13"/>
      <c r="BS498" s="13"/>
      <c r="BT498" s="13"/>
      <c r="BU498" s="13"/>
      <c r="BV498" s="13"/>
      <c r="BW498" s="13"/>
      <c r="BX498" s="12"/>
      <c r="BY498" s="13"/>
      <c r="CA498" s="18"/>
      <c r="CB498" s="18"/>
      <c r="CD498" s="18"/>
      <c r="CE498" s="18"/>
      <c r="CG498" s="18"/>
      <c r="CI498" s="18"/>
      <c r="CK498" s="18"/>
      <c r="CL498" s="18"/>
      <c r="CN498" s="18"/>
      <c r="CO498" s="18"/>
      <c r="CP498" s="18"/>
      <c r="CR498" s="12"/>
      <c r="CT498" s="18"/>
      <c r="CU498" s="18"/>
      <c r="CV498" s="18"/>
      <c r="CW498" s="18"/>
      <c r="CX498" s="18"/>
      <c r="CY498" s="18"/>
      <c r="CZ498" s="18"/>
      <c r="DA498" s="18"/>
      <c r="DB498" s="18"/>
      <c r="DC498" s="18"/>
      <c r="DD498" s="18"/>
      <c r="DF498" s="18"/>
      <c r="DH498" s="18"/>
      <c r="DK498" s="12"/>
      <c r="DL498" s="12"/>
      <c r="DN498" s="12"/>
      <c r="DO498" s="12"/>
      <c r="DQ498" s="12"/>
      <c r="DS498" s="12"/>
      <c r="DU498" s="12"/>
      <c r="DV498" s="12"/>
      <c r="DX498" s="12"/>
      <c r="DY498" s="12"/>
      <c r="DZ498" s="12"/>
      <c r="EB498" s="12"/>
      <c r="ED498" s="810"/>
      <c r="EE498" s="810"/>
      <c r="EG498" s="12"/>
      <c r="ER498" s="18"/>
      <c r="EW498" s="18"/>
      <c r="EX498" s="18"/>
      <c r="EY498" s="18"/>
      <c r="EZ498" s="18"/>
      <c r="FA498" s="18"/>
      <c r="FB498" s="18"/>
      <c r="FC498" s="18"/>
      <c r="FD498" s="18"/>
      <c r="FE498" s="18"/>
      <c r="FF498" s="18"/>
      <c r="FG498" s="18"/>
      <c r="FH498" s="18"/>
      <c r="FJ498" s="18"/>
      <c r="FK498" s="18"/>
      <c r="FL498" s="18"/>
      <c r="FM498" s="18"/>
      <c r="FN498" s="18"/>
      <c r="FO498" s="18"/>
      <c r="FQ498" s="18"/>
      <c r="FS498" s="18"/>
      <c r="FT498" s="18"/>
      <c r="FU498" s="18"/>
      <c r="FV498" s="18"/>
      <c r="FW498" s="18"/>
      <c r="FX498" s="18"/>
      <c r="FY498" s="18"/>
      <c r="FZ498" s="18"/>
      <c r="GB498" s="18"/>
      <c r="GE498" s="18"/>
    </row>
    <row r="499" spans="1:187" hidden="1" x14ac:dyDescent="0.3">
      <c r="A499" s="807"/>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2"/>
      <c r="AF499" s="12"/>
      <c r="AG499" s="12"/>
      <c r="AH499" s="12"/>
      <c r="AI499" s="12"/>
      <c r="AJ499" s="12"/>
      <c r="AK499" s="12"/>
      <c r="AL499" s="12"/>
      <c r="AM499" s="12"/>
      <c r="AN499" s="12"/>
      <c r="AO499" s="12"/>
      <c r="AP499" s="12"/>
      <c r="AQ499" s="12"/>
      <c r="AR499" s="13"/>
      <c r="AS499" s="13"/>
      <c r="AT499" s="12"/>
      <c r="AU499" s="13"/>
      <c r="AV499" s="13"/>
      <c r="AW499" s="12"/>
      <c r="AX499" s="13"/>
      <c r="AY499" s="13"/>
      <c r="AZ499" s="12"/>
      <c r="BA499" s="13"/>
      <c r="BB499" s="13"/>
      <c r="BC499" s="12"/>
      <c r="BD499" s="13"/>
      <c r="BE499" s="13"/>
      <c r="BF499" s="12"/>
      <c r="BG499" s="13"/>
      <c r="BH499" s="13"/>
      <c r="BI499" s="12"/>
      <c r="BJ499" s="13"/>
      <c r="BK499" s="13"/>
      <c r="BL499" s="12"/>
      <c r="BM499" s="13"/>
      <c r="BN499" s="13"/>
      <c r="BO499" s="13"/>
      <c r="BP499" s="13"/>
      <c r="BQ499" s="13"/>
      <c r="BR499" s="13"/>
      <c r="BS499" s="13"/>
      <c r="BT499" s="13"/>
      <c r="BU499" s="13"/>
      <c r="BV499" s="13"/>
      <c r="BW499" s="13"/>
      <c r="BX499" s="12"/>
      <c r="BY499" s="13"/>
      <c r="CA499" s="18"/>
      <c r="CB499" s="18"/>
      <c r="CD499" s="18"/>
      <c r="CE499" s="18"/>
      <c r="CG499" s="18"/>
      <c r="CI499" s="18"/>
      <c r="CK499" s="18"/>
      <c r="CL499" s="18"/>
      <c r="CN499" s="18"/>
      <c r="CO499" s="18"/>
      <c r="CP499" s="18"/>
      <c r="CR499" s="12"/>
      <c r="CT499" s="18"/>
      <c r="CU499" s="18"/>
      <c r="CV499" s="18"/>
      <c r="CW499" s="18"/>
      <c r="CX499" s="18"/>
      <c r="CY499" s="18"/>
      <c r="CZ499" s="18"/>
      <c r="DA499" s="18"/>
      <c r="DB499" s="18"/>
      <c r="DC499" s="18"/>
      <c r="DD499" s="18"/>
      <c r="DF499" s="18"/>
      <c r="DH499" s="18"/>
      <c r="DK499" s="12"/>
      <c r="DL499" s="12"/>
      <c r="DN499" s="12"/>
      <c r="DO499" s="12"/>
      <c r="DQ499" s="12"/>
      <c r="DS499" s="12"/>
      <c r="DU499" s="12"/>
      <c r="DV499" s="12"/>
      <c r="DX499" s="12"/>
      <c r="DY499" s="12"/>
      <c r="DZ499" s="12"/>
      <c r="EB499" s="12"/>
      <c r="ED499" s="810"/>
      <c r="EE499" s="810"/>
      <c r="EG499" s="12"/>
      <c r="FA499" s="18"/>
      <c r="FB499" s="18"/>
      <c r="FC499" s="18"/>
      <c r="FD499" s="18"/>
      <c r="FE499" s="18"/>
      <c r="FF499" s="18"/>
      <c r="FG499" s="18"/>
      <c r="FJ499" s="18"/>
      <c r="FK499" s="18"/>
      <c r="FL499" s="18"/>
      <c r="FM499" s="18"/>
      <c r="FO499" s="18"/>
      <c r="FQ499" s="18"/>
      <c r="FS499" s="18"/>
      <c r="FU499" s="18"/>
      <c r="FV499" s="18"/>
      <c r="FW499" s="18"/>
      <c r="FX499" s="18"/>
      <c r="FY499" s="18"/>
      <c r="FZ499" s="18"/>
      <c r="GB499" s="18"/>
      <c r="GD499" s="18"/>
      <c r="GE499" s="18"/>
    </row>
    <row r="500" spans="1:187" hidden="1" x14ac:dyDescent="0.3">
      <c r="A500" s="807"/>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2"/>
      <c r="AF500" s="12"/>
      <c r="AG500" s="12"/>
      <c r="AH500" s="12"/>
      <c r="AI500" s="12"/>
      <c r="AJ500" s="12"/>
      <c r="AK500" s="12"/>
      <c r="AL500" s="12"/>
      <c r="AM500" s="12"/>
      <c r="AN500" s="12"/>
      <c r="AO500" s="12"/>
      <c r="AP500" s="12"/>
      <c r="AQ500" s="12"/>
      <c r="AR500" s="13"/>
      <c r="AS500" s="13"/>
      <c r="AT500" s="12"/>
      <c r="AU500" s="13"/>
      <c r="AV500" s="13"/>
      <c r="AW500" s="12"/>
      <c r="AX500" s="13"/>
      <c r="AY500" s="13"/>
      <c r="AZ500" s="12"/>
      <c r="BA500" s="13"/>
      <c r="BB500" s="13"/>
      <c r="BC500" s="12"/>
      <c r="BD500" s="13"/>
      <c r="BE500" s="13"/>
      <c r="BF500" s="12"/>
      <c r="BG500" s="13"/>
      <c r="BH500" s="13"/>
      <c r="BI500" s="12"/>
      <c r="BJ500" s="13"/>
      <c r="BK500" s="13"/>
      <c r="BL500" s="12"/>
      <c r="BM500" s="13"/>
      <c r="BN500" s="13"/>
      <c r="BO500" s="13"/>
      <c r="BP500" s="13"/>
      <c r="BQ500" s="13"/>
      <c r="BR500" s="13"/>
      <c r="BS500" s="13"/>
      <c r="BT500" s="13"/>
      <c r="BU500" s="13"/>
      <c r="BV500" s="13"/>
      <c r="BW500" s="13"/>
      <c r="BX500" s="12"/>
      <c r="BY500" s="13"/>
      <c r="CA500" s="18"/>
      <c r="CB500" s="18"/>
      <c r="CD500" s="18"/>
      <c r="CE500" s="18"/>
      <c r="CG500" s="18"/>
      <c r="CI500" s="18"/>
      <c r="CK500" s="18"/>
      <c r="CL500" s="18"/>
      <c r="CN500" s="18"/>
      <c r="CO500" s="18"/>
      <c r="CP500" s="18"/>
      <c r="CR500" s="12"/>
      <c r="CT500" s="18"/>
      <c r="CU500" s="18"/>
      <c r="CV500" s="18"/>
      <c r="CW500" s="18"/>
      <c r="CX500" s="18"/>
      <c r="CY500" s="18"/>
      <c r="CZ500" s="18"/>
      <c r="DA500" s="18"/>
      <c r="DB500" s="18"/>
      <c r="DC500" s="18"/>
      <c r="DD500" s="18"/>
      <c r="DF500" s="18"/>
      <c r="DH500" s="18"/>
      <c r="DK500" s="12"/>
      <c r="DL500" s="12"/>
      <c r="DN500" s="12"/>
      <c r="DO500" s="12"/>
      <c r="DQ500" s="12"/>
      <c r="DS500" s="12"/>
      <c r="DU500" s="12"/>
      <c r="DV500" s="12"/>
      <c r="DX500" s="12"/>
      <c r="DY500" s="12"/>
      <c r="DZ500" s="12"/>
      <c r="EB500" s="12"/>
      <c r="ED500" s="810"/>
      <c r="EE500" s="810"/>
      <c r="EG500" s="12"/>
      <c r="ER500" s="18"/>
      <c r="EW500" s="18"/>
      <c r="EX500" s="18"/>
      <c r="EY500" s="18"/>
      <c r="EZ500" s="18"/>
      <c r="FA500" s="18"/>
      <c r="FB500" s="18"/>
      <c r="FC500" s="18"/>
      <c r="FD500" s="18"/>
      <c r="FE500" s="18"/>
      <c r="FF500" s="18"/>
      <c r="FG500" s="18"/>
      <c r="FH500" s="18"/>
      <c r="FI500" s="18"/>
      <c r="FJ500" s="18"/>
      <c r="FK500" s="18"/>
      <c r="FL500" s="18"/>
      <c r="FM500" s="18"/>
      <c r="FN500" s="18"/>
      <c r="FO500" s="18"/>
      <c r="FQ500" s="18"/>
      <c r="FS500" s="18"/>
      <c r="FT500" s="18"/>
      <c r="FU500" s="18"/>
      <c r="FV500" s="18"/>
      <c r="FW500" s="18"/>
      <c r="FX500" s="18"/>
      <c r="FY500" s="18"/>
      <c r="FZ500" s="18"/>
      <c r="GB500" s="18"/>
      <c r="GE500" s="18"/>
    </row>
    <row r="501" spans="1:187" hidden="1" x14ac:dyDescent="0.3">
      <c r="A501" s="807"/>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2"/>
      <c r="AF501" s="12"/>
      <c r="AG501" s="12"/>
      <c r="AH501" s="12"/>
      <c r="AI501" s="12"/>
      <c r="AJ501" s="12"/>
      <c r="AK501" s="12"/>
      <c r="AL501" s="12"/>
      <c r="AM501" s="12"/>
      <c r="AN501" s="12"/>
      <c r="AO501" s="12"/>
      <c r="AP501" s="12"/>
      <c r="AQ501" s="12"/>
      <c r="AR501" s="13"/>
      <c r="AS501" s="13"/>
      <c r="AT501" s="12"/>
      <c r="AU501" s="13"/>
      <c r="AV501" s="13"/>
      <c r="AW501" s="12"/>
      <c r="AX501" s="13"/>
      <c r="AY501" s="13"/>
      <c r="AZ501" s="12"/>
      <c r="BA501" s="13"/>
      <c r="BB501" s="13"/>
      <c r="BC501" s="12"/>
      <c r="BD501" s="13"/>
      <c r="BE501" s="13"/>
      <c r="BF501" s="12"/>
      <c r="BG501" s="13"/>
      <c r="BH501" s="13"/>
      <c r="BI501" s="12"/>
      <c r="BJ501" s="13"/>
      <c r="BK501" s="13"/>
      <c r="BL501" s="12"/>
      <c r="BM501" s="13"/>
      <c r="BN501" s="13"/>
      <c r="BO501" s="13"/>
      <c r="BP501" s="13"/>
      <c r="BQ501" s="13"/>
      <c r="BR501" s="13"/>
      <c r="BS501" s="13"/>
      <c r="BT501" s="13"/>
      <c r="BU501" s="13"/>
      <c r="BV501" s="13"/>
      <c r="BW501" s="13"/>
      <c r="BX501" s="12"/>
      <c r="BY501" s="13"/>
      <c r="CA501" s="18"/>
      <c r="CB501" s="18"/>
      <c r="CD501" s="18"/>
      <c r="CE501" s="18"/>
      <c r="CG501" s="18"/>
      <c r="CI501" s="18"/>
      <c r="CK501" s="18"/>
      <c r="CL501" s="18"/>
      <c r="CN501" s="18"/>
      <c r="CO501" s="18"/>
      <c r="CP501" s="18"/>
      <c r="CR501" s="12"/>
      <c r="CT501" s="18"/>
      <c r="CU501" s="18"/>
      <c r="CV501" s="18"/>
      <c r="CW501" s="18"/>
      <c r="CX501" s="18"/>
      <c r="CY501" s="18"/>
      <c r="CZ501" s="18"/>
      <c r="DA501" s="18"/>
      <c r="DB501" s="18"/>
      <c r="DC501" s="18"/>
      <c r="DD501" s="18"/>
      <c r="DF501" s="18"/>
      <c r="DH501" s="18"/>
      <c r="DK501" s="12"/>
      <c r="DL501" s="12"/>
      <c r="DN501" s="12"/>
      <c r="DO501" s="12"/>
      <c r="DQ501" s="12"/>
      <c r="DS501" s="12"/>
      <c r="DU501" s="12"/>
      <c r="DV501" s="12"/>
      <c r="DX501" s="12"/>
      <c r="DY501" s="12"/>
      <c r="DZ501" s="12"/>
      <c r="EB501" s="12"/>
      <c r="ED501" s="810"/>
      <c r="EE501" s="810"/>
      <c r="EG501" s="12"/>
      <c r="ER501" s="18"/>
      <c r="EW501" s="18"/>
      <c r="EX501" s="18"/>
      <c r="EY501" s="18"/>
      <c r="EZ501" s="18"/>
      <c r="FA501" s="18"/>
      <c r="FB501" s="18"/>
      <c r="FC501" s="18"/>
      <c r="FD501" s="18"/>
      <c r="FE501" s="18"/>
      <c r="FF501" s="18"/>
      <c r="FG501" s="18"/>
      <c r="FH501" s="18"/>
      <c r="FI501" s="18"/>
      <c r="FJ501" s="18"/>
      <c r="FK501" s="18"/>
      <c r="FL501" s="18"/>
      <c r="FM501" s="18"/>
      <c r="FO501" s="18"/>
      <c r="FQ501" s="18"/>
      <c r="FS501" s="18"/>
      <c r="FT501" s="18"/>
      <c r="FU501" s="18"/>
      <c r="FV501" s="18"/>
      <c r="FW501" s="18"/>
      <c r="FX501" s="18"/>
      <c r="FY501" s="18"/>
      <c r="FZ501" s="18"/>
      <c r="GB501" s="18"/>
      <c r="GE501" s="18"/>
    </row>
    <row r="502" spans="1:187" hidden="1" x14ac:dyDescent="0.3">
      <c r="A502" s="807"/>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2"/>
      <c r="AF502" s="12"/>
      <c r="AG502" s="12"/>
      <c r="AH502" s="12"/>
      <c r="AI502" s="12"/>
      <c r="AJ502" s="12"/>
      <c r="AK502" s="12"/>
      <c r="AL502" s="12"/>
      <c r="AM502" s="12"/>
      <c r="AN502" s="12"/>
      <c r="AO502" s="12"/>
      <c r="AP502" s="12"/>
      <c r="AQ502" s="12"/>
      <c r="AR502" s="13"/>
      <c r="AS502" s="13"/>
      <c r="AT502" s="12"/>
      <c r="AU502" s="13"/>
      <c r="AV502" s="13"/>
      <c r="AW502" s="12"/>
      <c r="AX502" s="13"/>
      <c r="AY502" s="13"/>
      <c r="AZ502" s="12"/>
      <c r="BA502" s="13"/>
      <c r="BB502" s="13"/>
      <c r="BC502" s="12"/>
      <c r="BD502" s="13"/>
      <c r="BE502" s="13"/>
      <c r="BF502" s="12"/>
      <c r="BG502" s="13"/>
      <c r="BH502" s="13"/>
      <c r="BI502" s="12"/>
      <c r="BJ502" s="13"/>
      <c r="BK502" s="13"/>
      <c r="BL502" s="12"/>
      <c r="BM502" s="13"/>
      <c r="BN502" s="13"/>
      <c r="BO502" s="13"/>
      <c r="BP502" s="13"/>
      <c r="BQ502" s="13"/>
      <c r="BR502" s="13"/>
      <c r="BS502" s="13"/>
      <c r="BT502" s="13"/>
      <c r="BU502" s="13"/>
      <c r="BV502" s="13"/>
      <c r="BW502" s="13"/>
      <c r="BX502" s="12"/>
      <c r="BY502" s="13"/>
      <c r="CA502" s="18"/>
      <c r="CB502" s="18"/>
      <c r="CD502" s="18"/>
      <c r="CE502" s="18"/>
      <c r="CG502" s="18"/>
      <c r="CI502" s="18"/>
      <c r="CK502" s="18"/>
      <c r="CL502" s="18"/>
      <c r="CN502" s="18"/>
      <c r="CO502" s="18"/>
      <c r="CP502" s="18"/>
      <c r="CR502" s="12"/>
      <c r="CT502" s="18"/>
      <c r="CU502" s="18"/>
      <c r="CV502" s="18"/>
      <c r="CW502" s="18"/>
      <c r="CX502" s="18"/>
      <c r="CY502" s="18"/>
      <c r="CZ502" s="18"/>
      <c r="DA502" s="18"/>
      <c r="DB502" s="18"/>
      <c r="DC502" s="18"/>
      <c r="DD502" s="18"/>
      <c r="DF502" s="18"/>
      <c r="DH502" s="18"/>
      <c r="DK502" s="12"/>
      <c r="DL502" s="12"/>
      <c r="DN502" s="12"/>
      <c r="DO502" s="12"/>
      <c r="DQ502" s="12"/>
      <c r="DS502" s="12"/>
      <c r="DU502" s="12"/>
      <c r="DV502" s="12"/>
      <c r="DX502" s="12"/>
      <c r="DY502" s="12"/>
      <c r="DZ502" s="12"/>
      <c r="EB502" s="12"/>
      <c r="ED502" s="810"/>
      <c r="EE502" s="810"/>
      <c r="EG502" s="12"/>
      <c r="ER502" s="18"/>
      <c r="EW502" s="18"/>
      <c r="EX502" s="18"/>
      <c r="EY502" s="18"/>
      <c r="EZ502" s="18"/>
      <c r="FA502" s="18"/>
      <c r="FB502" s="18"/>
      <c r="FC502" s="18"/>
      <c r="FD502" s="18"/>
      <c r="FE502" s="18"/>
      <c r="FF502" s="18"/>
      <c r="FG502" s="18"/>
      <c r="FH502" s="18"/>
      <c r="FI502" s="18"/>
      <c r="FJ502" s="18"/>
      <c r="FK502" s="18"/>
      <c r="FL502" s="18"/>
      <c r="FM502" s="18"/>
      <c r="FO502" s="18"/>
      <c r="FP502" s="18"/>
      <c r="FQ502" s="18"/>
      <c r="FS502" s="18"/>
      <c r="FT502" s="18"/>
      <c r="FU502" s="18"/>
      <c r="FV502" s="18"/>
      <c r="FW502" s="18"/>
      <c r="FX502" s="18"/>
      <c r="FY502" s="18"/>
      <c r="FZ502" s="18"/>
      <c r="GB502" s="18"/>
      <c r="GD502" s="18"/>
      <c r="GE502" s="18"/>
    </row>
    <row r="503" spans="1:187" hidden="1" x14ac:dyDescent="0.3">
      <c r="A503" s="807"/>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2"/>
      <c r="AF503" s="12"/>
      <c r="AG503" s="12"/>
      <c r="AH503" s="12"/>
      <c r="AI503" s="12"/>
      <c r="AJ503" s="12"/>
      <c r="AK503" s="12"/>
      <c r="AL503" s="12"/>
      <c r="AM503" s="12"/>
      <c r="AN503" s="12"/>
      <c r="AO503" s="12"/>
      <c r="AP503" s="12"/>
      <c r="AQ503" s="12"/>
      <c r="AR503" s="13"/>
      <c r="AS503" s="13"/>
      <c r="AT503" s="12"/>
      <c r="AU503" s="13"/>
      <c r="AV503" s="13"/>
      <c r="AW503" s="12"/>
      <c r="AX503" s="13"/>
      <c r="AY503" s="13"/>
      <c r="AZ503" s="12"/>
      <c r="BA503" s="13"/>
      <c r="BB503" s="13"/>
      <c r="BC503" s="12"/>
      <c r="BD503" s="13"/>
      <c r="BE503" s="13"/>
      <c r="BF503" s="12"/>
      <c r="BG503" s="13"/>
      <c r="BH503" s="13"/>
      <c r="BI503" s="12"/>
      <c r="BJ503" s="13"/>
      <c r="BK503" s="13"/>
      <c r="BL503" s="12"/>
      <c r="BM503" s="13"/>
      <c r="BN503" s="13"/>
      <c r="BO503" s="13"/>
      <c r="BP503" s="13"/>
      <c r="BQ503" s="13"/>
      <c r="BR503" s="13"/>
      <c r="BS503" s="13"/>
      <c r="BT503" s="13"/>
      <c r="BU503" s="13"/>
      <c r="BV503" s="13"/>
      <c r="BW503" s="13"/>
      <c r="BX503" s="12"/>
      <c r="BY503" s="13"/>
      <c r="CA503" s="18"/>
      <c r="CB503" s="18"/>
      <c r="CD503" s="18"/>
      <c r="CE503" s="18"/>
      <c r="CG503" s="18"/>
      <c r="CI503" s="18"/>
      <c r="CK503" s="18"/>
      <c r="CL503" s="18"/>
      <c r="CN503" s="18"/>
      <c r="CO503" s="18"/>
      <c r="CP503" s="18"/>
      <c r="CR503" s="12"/>
      <c r="CT503" s="18"/>
      <c r="CU503" s="18"/>
      <c r="CV503" s="18"/>
      <c r="CW503" s="18"/>
      <c r="CX503" s="18"/>
      <c r="CY503" s="18"/>
      <c r="CZ503" s="18"/>
      <c r="DA503" s="18"/>
      <c r="DB503" s="18"/>
      <c r="DC503" s="18"/>
      <c r="DD503" s="18"/>
      <c r="DF503" s="18"/>
      <c r="DH503" s="18"/>
      <c r="DK503" s="12"/>
      <c r="DL503" s="12"/>
      <c r="DN503" s="12"/>
      <c r="DO503" s="12"/>
      <c r="DQ503" s="12"/>
      <c r="DS503" s="12"/>
      <c r="DU503" s="12"/>
      <c r="DV503" s="12"/>
      <c r="DX503" s="12"/>
      <c r="DY503" s="12"/>
      <c r="DZ503" s="12"/>
      <c r="EB503" s="12"/>
      <c r="ED503" s="810"/>
      <c r="EE503" s="810"/>
      <c r="EG503" s="12"/>
      <c r="EW503" s="18"/>
      <c r="EX503" s="18"/>
      <c r="EY503" s="18"/>
      <c r="EZ503" s="18"/>
      <c r="FA503" s="18"/>
      <c r="FB503" s="18"/>
      <c r="FC503" s="18"/>
      <c r="FD503" s="18"/>
      <c r="FE503" s="18"/>
      <c r="FF503" s="18"/>
      <c r="FG503" s="18"/>
      <c r="FI503" s="18"/>
      <c r="FJ503" s="18"/>
      <c r="FK503" s="18"/>
      <c r="FL503" s="18"/>
      <c r="FM503" s="18"/>
      <c r="FN503" s="18"/>
      <c r="FO503" s="18"/>
      <c r="FQ503" s="18"/>
      <c r="FS503" s="18"/>
      <c r="FU503" s="18"/>
      <c r="FV503" s="18"/>
      <c r="FW503" s="18"/>
      <c r="FX503" s="18"/>
      <c r="FY503" s="18"/>
      <c r="FZ503" s="18"/>
      <c r="GB503" s="18"/>
      <c r="GE503" s="18"/>
    </row>
    <row r="504" spans="1:187" hidden="1" x14ac:dyDescent="0.3">
      <c r="A504" s="807"/>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2"/>
      <c r="AF504" s="12"/>
      <c r="AG504" s="12"/>
      <c r="AH504" s="12"/>
      <c r="AI504" s="12"/>
      <c r="AJ504" s="12"/>
      <c r="AK504" s="12"/>
      <c r="AL504" s="12"/>
      <c r="AM504" s="12"/>
      <c r="AN504" s="12"/>
      <c r="AO504" s="12"/>
      <c r="AP504" s="12"/>
      <c r="AQ504" s="12"/>
      <c r="AR504" s="13"/>
      <c r="AS504" s="13"/>
      <c r="AT504" s="12"/>
      <c r="AU504" s="13"/>
      <c r="AV504" s="13"/>
      <c r="AW504" s="12"/>
      <c r="AX504" s="13"/>
      <c r="AY504" s="13"/>
      <c r="AZ504" s="12"/>
      <c r="BA504" s="13"/>
      <c r="BB504" s="13"/>
      <c r="BC504" s="12"/>
      <c r="BD504" s="13"/>
      <c r="BE504" s="13"/>
      <c r="BF504" s="12"/>
      <c r="BG504" s="13"/>
      <c r="BH504" s="13"/>
      <c r="BI504" s="12"/>
      <c r="BJ504" s="13"/>
      <c r="BK504" s="13"/>
      <c r="BL504" s="12"/>
      <c r="BM504" s="13"/>
      <c r="BN504" s="13"/>
      <c r="BO504" s="13"/>
      <c r="BP504" s="13"/>
      <c r="BQ504" s="13"/>
      <c r="BR504" s="13"/>
      <c r="BS504" s="13"/>
      <c r="BT504" s="13"/>
      <c r="BU504" s="13"/>
      <c r="BV504" s="13"/>
      <c r="BW504" s="13"/>
      <c r="BX504" s="12"/>
      <c r="BY504" s="13"/>
      <c r="CA504" s="18"/>
      <c r="CB504" s="18"/>
      <c r="CD504" s="18"/>
      <c r="CE504" s="18"/>
      <c r="CG504" s="18"/>
      <c r="CI504" s="18"/>
      <c r="CK504" s="18"/>
      <c r="CL504" s="18"/>
      <c r="CN504" s="18"/>
      <c r="CO504" s="18"/>
      <c r="CP504" s="18"/>
      <c r="CR504" s="12"/>
      <c r="CT504" s="18"/>
      <c r="CU504" s="18"/>
      <c r="CV504" s="18"/>
      <c r="CW504" s="18"/>
      <c r="CX504" s="18"/>
      <c r="CY504" s="18"/>
      <c r="CZ504" s="18"/>
      <c r="DA504" s="18"/>
      <c r="DB504" s="18"/>
      <c r="DC504" s="18"/>
      <c r="DD504" s="18"/>
      <c r="DF504" s="18"/>
      <c r="DH504" s="18"/>
      <c r="DK504" s="12"/>
      <c r="DL504" s="12"/>
      <c r="DN504" s="12"/>
      <c r="DO504" s="12"/>
      <c r="DQ504" s="12"/>
      <c r="DS504" s="12"/>
      <c r="DU504" s="12"/>
      <c r="DV504" s="12"/>
      <c r="DX504" s="12"/>
      <c r="DY504" s="12"/>
      <c r="DZ504" s="12"/>
      <c r="EB504" s="12"/>
      <c r="ED504" s="810"/>
      <c r="EE504" s="810"/>
      <c r="EG504" s="12"/>
      <c r="EW504" s="18"/>
      <c r="FA504" s="18"/>
      <c r="FB504" s="18"/>
      <c r="FC504" s="18"/>
      <c r="FD504" s="18"/>
      <c r="FE504" s="18"/>
      <c r="FF504" s="18"/>
      <c r="FG504" s="18"/>
      <c r="FJ504" s="18"/>
      <c r="FK504" s="18"/>
      <c r="FL504" s="18"/>
      <c r="FM504" s="18"/>
      <c r="FO504" s="18"/>
      <c r="FQ504" s="18"/>
      <c r="FS504" s="18"/>
      <c r="FU504" s="18"/>
      <c r="FV504" s="18"/>
      <c r="FW504" s="18"/>
      <c r="FX504" s="18"/>
      <c r="FY504" s="18"/>
      <c r="FZ504" s="18"/>
      <c r="GB504" s="18"/>
      <c r="GE504" s="18"/>
    </row>
    <row r="505" spans="1:187" hidden="1" x14ac:dyDescent="0.3">
      <c r="A505" s="807"/>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2"/>
      <c r="AF505" s="12"/>
      <c r="AG505" s="12"/>
      <c r="AH505" s="12"/>
      <c r="AI505" s="12"/>
      <c r="AJ505" s="12"/>
      <c r="AK505" s="12"/>
      <c r="AL505" s="12"/>
      <c r="AM505" s="12"/>
      <c r="AN505" s="12"/>
      <c r="AO505" s="12"/>
      <c r="AP505" s="12"/>
      <c r="AQ505" s="12"/>
      <c r="AR505" s="13"/>
      <c r="AS505" s="13"/>
      <c r="AT505" s="12"/>
      <c r="AU505" s="13"/>
      <c r="AV505" s="13"/>
      <c r="AW505" s="12"/>
      <c r="AX505" s="13"/>
      <c r="AY505" s="13"/>
      <c r="AZ505" s="12"/>
      <c r="BA505" s="13"/>
      <c r="BB505" s="13"/>
      <c r="BC505" s="12"/>
      <c r="BD505" s="13"/>
      <c r="BE505" s="13"/>
      <c r="BF505" s="12"/>
      <c r="BG505" s="13"/>
      <c r="BH505" s="13"/>
      <c r="BI505" s="12"/>
      <c r="BJ505" s="13"/>
      <c r="BK505" s="13"/>
      <c r="BL505" s="12"/>
      <c r="BM505" s="13"/>
      <c r="BN505" s="13"/>
      <c r="BO505" s="13"/>
      <c r="BP505" s="13"/>
      <c r="BQ505" s="13"/>
      <c r="BR505" s="13"/>
      <c r="BS505" s="13"/>
      <c r="BT505" s="13"/>
      <c r="BU505" s="13"/>
      <c r="BV505" s="13"/>
      <c r="BW505" s="13"/>
      <c r="BX505" s="12"/>
      <c r="BY505" s="13"/>
      <c r="CA505" s="18"/>
      <c r="CB505" s="18"/>
      <c r="CD505" s="18"/>
      <c r="CE505" s="18"/>
      <c r="CG505" s="18"/>
      <c r="CI505" s="18"/>
      <c r="CK505" s="18"/>
      <c r="CL505" s="18"/>
      <c r="CN505" s="18"/>
      <c r="CO505" s="18"/>
      <c r="CP505" s="18"/>
      <c r="CR505" s="12"/>
      <c r="CT505" s="18"/>
      <c r="CU505" s="18"/>
      <c r="CV505" s="18"/>
      <c r="CW505" s="18"/>
      <c r="CX505" s="18"/>
      <c r="CY505" s="18"/>
      <c r="CZ505" s="18"/>
      <c r="DA505" s="18"/>
      <c r="DB505" s="18"/>
      <c r="DC505" s="18"/>
      <c r="DD505" s="18"/>
      <c r="DF505" s="18"/>
      <c r="DH505" s="18"/>
      <c r="DK505" s="12"/>
      <c r="DL505" s="12"/>
      <c r="DN505" s="12"/>
      <c r="DO505" s="12"/>
      <c r="DQ505" s="12"/>
      <c r="DS505" s="12"/>
      <c r="DU505" s="12"/>
      <c r="DV505" s="12"/>
      <c r="DX505" s="12"/>
      <c r="DY505" s="12"/>
      <c r="DZ505" s="12"/>
      <c r="EB505" s="12"/>
      <c r="ED505" s="810"/>
      <c r="EE505" s="810"/>
      <c r="EG505" s="12"/>
      <c r="ER505" s="18"/>
      <c r="EW505" s="18"/>
      <c r="EX505" s="18"/>
      <c r="EY505" s="18"/>
      <c r="EZ505" s="18"/>
      <c r="FA505" s="18"/>
      <c r="FB505" s="18"/>
      <c r="FC505" s="18"/>
      <c r="FD505" s="18"/>
      <c r="FE505" s="18"/>
      <c r="FF505" s="18"/>
      <c r="FG505" s="18"/>
      <c r="FH505" s="18"/>
      <c r="FJ505" s="18"/>
      <c r="FK505" s="18"/>
      <c r="FL505" s="18"/>
      <c r="FM505" s="18"/>
      <c r="FN505" s="18"/>
      <c r="FO505" s="18"/>
      <c r="FQ505" s="18"/>
      <c r="FS505" s="18"/>
      <c r="FT505" s="18"/>
      <c r="FU505" s="18"/>
      <c r="FV505" s="18"/>
      <c r="FW505" s="18"/>
      <c r="FX505" s="18"/>
      <c r="FY505" s="18"/>
      <c r="FZ505" s="18"/>
      <c r="GB505" s="18"/>
      <c r="GE505" s="18"/>
    </row>
    <row r="506" spans="1:187" hidden="1" x14ac:dyDescent="0.3">
      <c r="A506" s="807"/>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2"/>
      <c r="AF506" s="12"/>
      <c r="AG506" s="12"/>
      <c r="AH506" s="12"/>
      <c r="AI506" s="12"/>
      <c r="AJ506" s="12"/>
      <c r="AK506" s="12"/>
      <c r="AL506" s="12"/>
      <c r="AM506" s="12"/>
      <c r="AN506" s="12"/>
      <c r="AO506" s="12"/>
      <c r="AP506" s="12"/>
      <c r="AQ506" s="12"/>
      <c r="AR506" s="13"/>
      <c r="AS506" s="13"/>
      <c r="AT506" s="12"/>
      <c r="AU506" s="13"/>
      <c r="AV506" s="13"/>
      <c r="AW506" s="12"/>
      <c r="AX506" s="13"/>
      <c r="AY506" s="13"/>
      <c r="AZ506" s="12"/>
      <c r="BA506" s="13"/>
      <c r="BB506" s="13"/>
      <c r="BC506" s="12"/>
      <c r="BD506" s="13"/>
      <c r="BE506" s="13"/>
      <c r="BF506" s="12"/>
      <c r="BG506" s="13"/>
      <c r="BH506" s="13"/>
      <c r="BI506" s="12"/>
      <c r="BJ506" s="13"/>
      <c r="BK506" s="13"/>
      <c r="BL506" s="12"/>
      <c r="BM506" s="13"/>
      <c r="BN506" s="13"/>
      <c r="BO506" s="13"/>
      <c r="BP506" s="13"/>
      <c r="BQ506" s="13"/>
      <c r="BR506" s="13"/>
      <c r="BS506" s="13"/>
      <c r="BT506" s="13"/>
      <c r="BU506" s="13"/>
      <c r="BV506" s="13"/>
      <c r="BW506" s="13"/>
      <c r="BX506" s="12"/>
      <c r="BY506" s="13"/>
      <c r="CA506" s="18"/>
      <c r="CB506" s="18"/>
      <c r="CD506" s="18"/>
      <c r="CE506" s="18"/>
      <c r="CG506" s="18"/>
      <c r="CI506" s="18"/>
      <c r="CK506" s="18"/>
      <c r="CL506" s="18"/>
      <c r="CN506" s="18"/>
      <c r="CO506" s="18"/>
      <c r="CP506" s="18"/>
      <c r="CR506" s="12"/>
      <c r="CT506" s="18"/>
      <c r="CU506" s="18"/>
      <c r="CV506" s="18"/>
      <c r="CW506" s="18"/>
      <c r="CX506" s="18"/>
      <c r="CY506" s="18"/>
      <c r="CZ506" s="18"/>
      <c r="DA506" s="18"/>
      <c r="DB506" s="18"/>
      <c r="DC506" s="18"/>
      <c r="DD506" s="18"/>
      <c r="DF506" s="18"/>
      <c r="DH506" s="18"/>
      <c r="DK506" s="12"/>
      <c r="DL506" s="12"/>
      <c r="DN506" s="12"/>
      <c r="DO506" s="12"/>
      <c r="DQ506" s="12"/>
      <c r="DS506" s="12"/>
      <c r="DU506" s="12"/>
      <c r="DV506" s="12"/>
      <c r="DX506" s="12"/>
      <c r="DY506" s="12"/>
      <c r="DZ506" s="12"/>
      <c r="EB506" s="12"/>
      <c r="ED506" s="810"/>
      <c r="EE506" s="810"/>
      <c r="EG506" s="12"/>
      <c r="EW506" s="18"/>
      <c r="EX506" s="18"/>
      <c r="EY506" s="18"/>
      <c r="EZ506" s="18"/>
      <c r="FA506" s="18"/>
      <c r="FB506" s="18"/>
      <c r="FC506" s="18"/>
      <c r="FD506" s="18"/>
      <c r="FE506" s="18"/>
      <c r="FF506" s="18"/>
      <c r="FG506" s="18"/>
      <c r="FJ506" s="18"/>
      <c r="FK506" s="18"/>
      <c r="FL506" s="18"/>
      <c r="FM506" s="18"/>
      <c r="FO506" s="18"/>
      <c r="FQ506" s="18"/>
      <c r="FS506" s="18"/>
      <c r="FU506" s="18"/>
      <c r="FV506" s="18"/>
      <c r="FW506" s="18"/>
      <c r="FX506" s="18"/>
      <c r="FY506" s="18"/>
      <c r="FZ506" s="18"/>
      <c r="GB506" s="18"/>
      <c r="GD506" s="18"/>
      <c r="GE506" s="18"/>
    </row>
    <row r="507" spans="1:187" hidden="1" x14ac:dyDescent="0.3">
      <c r="A507" s="807"/>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2"/>
      <c r="AF507" s="12"/>
      <c r="AG507" s="12"/>
      <c r="AH507" s="12"/>
      <c r="AI507" s="12"/>
      <c r="AJ507" s="12"/>
      <c r="AK507" s="12"/>
      <c r="AL507" s="12"/>
      <c r="AM507" s="12"/>
      <c r="AN507" s="12"/>
      <c r="AO507" s="12"/>
      <c r="AP507" s="12"/>
      <c r="AQ507" s="12"/>
      <c r="AR507" s="13"/>
      <c r="AS507" s="13"/>
      <c r="AT507" s="12"/>
      <c r="AU507" s="13"/>
      <c r="AV507" s="13"/>
      <c r="AW507" s="12"/>
      <c r="AX507" s="13"/>
      <c r="AY507" s="13"/>
      <c r="AZ507" s="12"/>
      <c r="BA507" s="13"/>
      <c r="BB507" s="13"/>
      <c r="BC507" s="12"/>
      <c r="BD507" s="13"/>
      <c r="BE507" s="13"/>
      <c r="BF507" s="12"/>
      <c r="BG507" s="13"/>
      <c r="BH507" s="13"/>
      <c r="BI507" s="12"/>
      <c r="BJ507" s="13"/>
      <c r="BK507" s="13"/>
      <c r="BL507" s="12"/>
      <c r="BM507" s="13"/>
      <c r="BN507" s="13"/>
      <c r="BO507" s="13"/>
      <c r="BP507" s="13"/>
      <c r="BQ507" s="13"/>
      <c r="BR507" s="13"/>
      <c r="BS507" s="13"/>
      <c r="BT507" s="13"/>
      <c r="BU507" s="13"/>
      <c r="BV507" s="13"/>
      <c r="BW507" s="13"/>
      <c r="BX507" s="12"/>
      <c r="BY507" s="13"/>
      <c r="CA507" s="18"/>
      <c r="CB507" s="18"/>
      <c r="CD507" s="18"/>
      <c r="CE507" s="18"/>
      <c r="CG507" s="18"/>
      <c r="CI507" s="18"/>
      <c r="CK507" s="18"/>
      <c r="CL507" s="18"/>
      <c r="CN507" s="18"/>
      <c r="CO507" s="18"/>
      <c r="CP507" s="18"/>
      <c r="CR507" s="12"/>
      <c r="CT507" s="18"/>
      <c r="CU507" s="18"/>
      <c r="CV507" s="18"/>
      <c r="CW507" s="18"/>
      <c r="CX507" s="18"/>
      <c r="CY507" s="18"/>
      <c r="CZ507" s="18"/>
      <c r="DA507" s="18"/>
      <c r="DB507" s="18"/>
      <c r="DC507" s="18"/>
      <c r="DD507" s="18"/>
      <c r="DF507" s="18"/>
      <c r="DH507" s="18"/>
      <c r="DK507" s="12"/>
      <c r="DL507" s="12"/>
      <c r="DN507" s="12"/>
      <c r="DO507" s="12"/>
      <c r="DQ507" s="12"/>
      <c r="DS507" s="12"/>
      <c r="DU507" s="12"/>
      <c r="DV507" s="12"/>
      <c r="DX507" s="12"/>
      <c r="DY507" s="12"/>
      <c r="DZ507" s="12"/>
      <c r="EB507" s="12"/>
      <c r="ED507" s="810"/>
      <c r="EE507" s="810"/>
      <c r="EG507" s="12"/>
      <c r="ER507" s="18"/>
      <c r="EW507" s="18"/>
      <c r="EX507" s="18"/>
      <c r="EY507" s="18"/>
      <c r="EZ507" s="18"/>
      <c r="FA507" s="18"/>
      <c r="FB507" s="18"/>
      <c r="FC507" s="18"/>
      <c r="FD507" s="18"/>
      <c r="FE507" s="18"/>
      <c r="FF507" s="18"/>
      <c r="FG507" s="18"/>
      <c r="FI507" s="18"/>
      <c r="FJ507" s="18"/>
      <c r="FK507" s="18"/>
      <c r="FL507" s="18"/>
      <c r="FM507" s="18"/>
      <c r="FN507" s="18"/>
      <c r="FO507" s="18"/>
      <c r="FQ507" s="18"/>
      <c r="FS507" s="18"/>
      <c r="FT507" s="18"/>
      <c r="FU507" s="18"/>
      <c r="FV507" s="18"/>
      <c r="FW507" s="18"/>
      <c r="FX507" s="18"/>
      <c r="FY507" s="18"/>
      <c r="FZ507" s="18"/>
      <c r="GB507" s="18"/>
      <c r="GE507" s="18"/>
    </row>
    <row r="508" spans="1:187" hidden="1" x14ac:dyDescent="0.3">
      <c r="A508" s="807"/>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2"/>
      <c r="AF508" s="12"/>
      <c r="AG508" s="12"/>
      <c r="AH508" s="12"/>
      <c r="AI508" s="12"/>
      <c r="AJ508" s="12"/>
      <c r="AK508" s="12"/>
      <c r="AL508" s="12"/>
      <c r="AM508" s="12"/>
      <c r="AN508" s="12"/>
      <c r="AO508" s="12"/>
      <c r="AP508" s="12"/>
      <c r="AQ508" s="12"/>
      <c r="AR508" s="13"/>
      <c r="AS508" s="13"/>
      <c r="AT508" s="12"/>
      <c r="AU508" s="13"/>
      <c r="AV508" s="13"/>
      <c r="AW508" s="12"/>
      <c r="AX508" s="13"/>
      <c r="AY508" s="13"/>
      <c r="AZ508" s="12"/>
      <c r="BA508" s="13"/>
      <c r="BB508" s="13"/>
      <c r="BC508" s="12"/>
      <c r="BD508" s="13"/>
      <c r="BE508" s="13"/>
      <c r="BF508" s="12"/>
      <c r="BG508" s="13"/>
      <c r="BH508" s="13"/>
      <c r="BI508" s="12"/>
      <c r="BJ508" s="13"/>
      <c r="BK508" s="13"/>
      <c r="BL508" s="12"/>
      <c r="BM508" s="13"/>
      <c r="BN508" s="13"/>
      <c r="BO508" s="13"/>
      <c r="BP508" s="13"/>
      <c r="BQ508" s="13"/>
      <c r="BR508" s="13"/>
      <c r="BS508" s="13"/>
      <c r="BT508" s="13"/>
      <c r="BU508" s="13"/>
      <c r="BV508" s="13"/>
      <c r="BW508" s="13"/>
      <c r="BX508" s="12"/>
      <c r="BY508" s="13"/>
      <c r="CA508" s="18"/>
      <c r="CB508" s="18"/>
      <c r="CD508" s="18"/>
      <c r="CE508" s="18"/>
      <c r="CG508" s="18"/>
      <c r="CI508" s="18"/>
      <c r="CK508" s="18"/>
      <c r="CL508" s="18"/>
      <c r="CN508" s="18"/>
      <c r="CO508" s="18"/>
      <c r="CP508" s="18"/>
      <c r="CR508" s="12"/>
      <c r="CT508" s="18"/>
      <c r="CU508" s="18"/>
      <c r="CV508" s="18"/>
      <c r="CW508" s="18"/>
      <c r="CX508" s="18"/>
      <c r="CY508" s="18"/>
      <c r="CZ508" s="18"/>
      <c r="DA508" s="18"/>
      <c r="DB508" s="18"/>
      <c r="DC508" s="18"/>
      <c r="DD508" s="18"/>
      <c r="DF508" s="18"/>
      <c r="DH508" s="18"/>
      <c r="DK508" s="12"/>
      <c r="DL508" s="12"/>
      <c r="DN508" s="12"/>
      <c r="DO508" s="12"/>
      <c r="DQ508" s="12"/>
      <c r="DS508" s="12"/>
      <c r="DU508" s="12"/>
      <c r="DV508" s="12"/>
      <c r="DX508" s="12"/>
      <c r="DY508" s="12"/>
      <c r="DZ508" s="12"/>
      <c r="EB508" s="12"/>
      <c r="ED508" s="810"/>
      <c r="EE508" s="810"/>
      <c r="EG508" s="12"/>
      <c r="ER508" s="18"/>
      <c r="EW508" s="18"/>
      <c r="EX508" s="18"/>
      <c r="EY508" s="18"/>
      <c r="EZ508" s="18"/>
      <c r="FA508" s="18"/>
      <c r="FB508" s="18"/>
      <c r="FC508" s="18"/>
      <c r="FE508" s="18"/>
      <c r="FF508" s="18"/>
      <c r="FG508" s="18"/>
      <c r="FI508" s="18"/>
      <c r="FJ508" s="18"/>
      <c r="FK508" s="18"/>
      <c r="FL508" s="18"/>
      <c r="FM508" s="18"/>
      <c r="FN508" s="18"/>
      <c r="FO508" s="18"/>
      <c r="FQ508" s="18"/>
      <c r="FS508" s="18"/>
      <c r="FT508" s="18"/>
      <c r="FU508" s="18"/>
      <c r="FV508" s="18"/>
      <c r="FW508" s="18"/>
      <c r="FX508" s="18"/>
      <c r="FY508" s="18"/>
      <c r="FZ508" s="18"/>
      <c r="GB508" s="18"/>
      <c r="GD508" s="18"/>
      <c r="GE508" s="18"/>
    </row>
    <row r="509" spans="1:187" hidden="1" x14ac:dyDescent="0.3">
      <c r="A509" s="807"/>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2"/>
      <c r="AF509" s="12"/>
      <c r="AG509" s="12"/>
      <c r="AH509" s="12"/>
      <c r="AI509" s="12"/>
      <c r="AJ509" s="12"/>
      <c r="AK509" s="12"/>
      <c r="AL509" s="12"/>
      <c r="AM509" s="12"/>
      <c r="AN509" s="12"/>
      <c r="AO509" s="12"/>
      <c r="AP509" s="12"/>
      <c r="AQ509" s="12"/>
      <c r="AR509" s="13"/>
      <c r="AS509" s="13"/>
      <c r="AT509" s="12"/>
      <c r="AU509" s="13"/>
      <c r="AV509" s="13"/>
      <c r="AW509" s="12"/>
      <c r="AX509" s="13"/>
      <c r="AY509" s="13"/>
      <c r="AZ509" s="12"/>
      <c r="BA509" s="13"/>
      <c r="BB509" s="13"/>
      <c r="BC509" s="12"/>
      <c r="BD509" s="13"/>
      <c r="BE509" s="13"/>
      <c r="BF509" s="12"/>
      <c r="BG509" s="13"/>
      <c r="BH509" s="13"/>
      <c r="BI509" s="12"/>
      <c r="BJ509" s="13"/>
      <c r="BK509" s="13"/>
      <c r="BL509" s="12"/>
      <c r="BM509" s="13"/>
      <c r="BN509" s="13"/>
      <c r="BO509" s="13"/>
      <c r="BP509" s="13"/>
      <c r="BQ509" s="13"/>
      <c r="BR509" s="13"/>
      <c r="BS509" s="13"/>
      <c r="BT509" s="13"/>
      <c r="BU509" s="13"/>
      <c r="BV509" s="13"/>
      <c r="BW509" s="13"/>
      <c r="BX509" s="12"/>
      <c r="BY509" s="13"/>
      <c r="CA509" s="18"/>
      <c r="CB509" s="18"/>
      <c r="CD509" s="18"/>
      <c r="CE509" s="18"/>
      <c r="CG509" s="18"/>
      <c r="CI509" s="18"/>
      <c r="CK509" s="18"/>
      <c r="CL509" s="18"/>
      <c r="CN509" s="18"/>
      <c r="CO509" s="18"/>
      <c r="CP509" s="18"/>
      <c r="CR509" s="12"/>
      <c r="CT509" s="18"/>
      <c r="CU509" s="18"/>
      <c r="CV509" s="18"/>
      <c r="CW509" s="18"/>
      <c r="CX509" s="18"/>
      <c r="CY509" s="18"/>
      <c r="CZ509" s="18"/>
      <c r="DA509" s="18"/>
      <c r="DB509" s="18"/>
      <c r="DC509" s="18"/>
      <c r="DD509" s="18"/>
      <c r="DF509" s="18"/>
      <c r="DH509" s="18"/>
      <c r="DK509" s="12"/>
      <c r="DL509" s="12"/>
      <c r="DN509" s="12"/>
      <c r="DO509" s="12"/>
      <c r="DQ509" s="12"/>
      <c r="DS509" s="12"/>
      <c r="DU509" s="12"/>
      <c r="DV509" s="12"/>
      <c r="DX509" s="12"/>
      <c r="DY509" s="12"/>
      <c r="DZ509" s="12"/>
      <c r="EB509" s="12"/>
      <c r="ED509" s="810"/>
      <c r="EE509" s="810"/>
      <c r="EG509" s="12"/>
      <c r="EW509" s="18"/>
      <c r="EX509" s="18"/>
      <c r="EY509" s="18"/>
      <c r="EZ509" s="18"/>
      <c r="FA509" s="18"/>
      <c r="FB509" s="18"/>
      <c r="FC509" s="18"/>
      <c r="FE509" s="18"/>
      <c r="FF509" s="18"/>
      <c r="FG509" s="18"/>
      <c r="FH509" s="18"/>
      <c r="FI509" s="18"/>
      <c r="FJ509" s="18"/>
      <c r="FK509" s="18"/>
      <c r="FL509" s="18"/>
      <c r="FM509" s="18"/>
      <c r="FO509" s="18"/>
      <c r="FQ509" s="18"/>
      <c r="FS509" s="18"/>
      <c r="FU509" s="18"/>
      <c r="FV509" s="18"/>
      <c r="FW509" s="18"/>
      <c r="FX509" s="18"/>
      <c r="FY509" s="18"/>
      <c r="FZ509" s="18"/>
      <c r="GB509" s="18"/>
      <c r="GD509" s="18"/>
      <c r="GE509" s="18"/>
    </row>
    <row r="510" spans="1:187" hidden="1" x14ac:dyDescent="0.3">
      <c r="A510" s="807"/>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2"/>
      <c r="AF510" s="12"/>
      <c r="AG510" s="12"/>
      <c r="AH510" s="12"/>
      <c r="AI510" s="12"/>
      <c r="AJ510" s="12"/>
      <c r="AK510" s="12"/>
      <c r="AL510" s="12"/>
      <c r="AM510" s="12"/>
      <c r="AN510" s="12"/>
      <c r="AO510" s="12"/>
      <c r="AP510" s="12"/>
      <c r="AQ510" s="12"/>
      <c r="AR510" s="13"/>
      <c r="AS510" s="13"/>
      <c r="AT510" s="12"/>
      <c r="AU510" s="13"/>
      <c r="AV510" s="13"/>
      <c r="AW510" s="12"/>
      <c r="AX510" s="13"/>
      <c r="AY510" s="13"/>
      <c r="AZ510" s="12"/>
      <c r="BA510" s="13"/>
      <c r="BB510" s="13"/>
      <c r="BC510" s="12"/>
      <c r="BD510" s="13"/>
      <c r="BE510" s="13"/>
      <c r="BF510" s="12"/>
      <c r="BG510" s="13"/>
      <c r="BH510" s="13"/>
      <c r="BI510" s="12"/>
      <c r="BJ510" s="13"/>
      <c r="BK510" s="13"/>
      <c r="BL510" s="12"/>
      <c r="BM510" s="13"/>
      <c r="BN510" s="13"/>
      <c r="BO510" s="13"/>
      <c r="BP510" s="13"/>
      <c r="BQ510" s="13"/>
      <c r="BR510" s="13"/>
      <c r="BS510" s="13"/>
      <c r="BT510" s="13"/>
      <c r="BU510" s="13"/>
      <c r="BV510" s="13"/>
      <c r="BW510" s="13"/>
      <c r="BX510" s="12"/>
      <c r="BY510" s="13"/>
      <c r="CA510" s="18"/>
      <c r="CB510" s="18"/>
      <c r="CD510" s="18"/>
      <c r="CE510" s="18"/>
      <c r="CG510" s="18"/>
      <c r="CI510" s="18"/>
      <c r="CK510" s="18"/>
      <c r="CL510" s="18"/>
      <c r="CN510" s="18"/>
      <c r="CO510" s="18"/>
      <c r="CP510" s="18"/>
      <c r="CR510" s="12"/>
      <c r="CT510" s="18"/>
      <c r="CU510" s="18"/>
      <c r="CV510" s="18"/>
      <c r="CW510" s="18"/>
      <c r="CX510" s="18"/>
      <c r="CY510" s="18"/>
      <c r="CZ510" s="18"/>
      <c r="DA510" s="18"/>
      <c r="DB510" s="18"/>
      <c r="DC510" s="18"/>
      <c r="DD510" s="18"/>
      <c r="DF510" s="18"/>
      <c r="DH510" s="18"/>
      <c r="DK510" s="12"/>
      <c r="DL510" s="12"/>
      <c r="DN510" s="12"/>
      <c r="DO510" s="12"/>
      <c r="DQ510" s="12"/>
      <c r="DS510" s="12"/>
      <c r="DU510" s="12"/>
      <c r="DV510" s="12"/>
      <c r="DX510" s="12"/>
      <c r="DY510" s="12"/>
      <c r="DZ510" s="12"/>
      <c r="EB510" s="12"/>
      <c r="ED510" s="810"/>
      <c r="EE510" s="810"/>
      <c r="EG510" s="12"/>
      <c r="FA510" s="18"/>
      <c r="FB510" s="18"/>
      <c r="FC510" s="18"/>
      <c r="FD510" s="18"/>
      <c r="FE510" s="18"/>
      <c r="FF510" s="18"/>
      <c r="FG510" s="18"/>
      <c r="FJ510" s="18"/>
      <c r="FK510" s="18"/>
      <c r="FL510" s="18"/>
      <c r="FM510" s="18"/>
      <c r="FO510" s="18"/>
      <c r="FQ510" s="18"/>
      <c r="FS510" s="18"/>
      <c r="FU510" s="18"/>
      <c r="FV510" s="18"/>
      <c r="FW510" s="18"/>
      <c r="FX510" s="18"/>
      <c r="FY510" s="18"/>
      <c r="FZ510" s="18"/>
      <c r="GB510" s="18"/>
      <c r="GD510" s="18"/>
      <c r="GE510" s="18"/>
    </row>
    <row r="511" spans="1:187" hidden="1" x14ac:dyDescent="0.3">
      <c r="A511" s="807"/>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2"/>
      <c r="AF511" s="12"/>
      <c r="AG511" s="12"/>
      <c r="AH511" s="12"/>
      <c r="AI511" s="12"/>
      <c r="AJ511" s="12"/>
      <c r="AK511" s="12"/>
      <c r="AL511" s="12"/>
      <c r="AM511" s="12"/>
      <c r="AN511" s="12"/>
      <c r="AO511" s="12"/>
      <c r="AP511" s="12"/>
      <c r="AQ511" s="12"/>
      <c r="AR511" s="13"/>
      <c r="AS511" s="13"/>
      <c r="AT511" s="12"/>
      <c r="AU511" s="13"/>
      <c r="AV511" s="13"/>
      <c r="AW511" s="12"/>
      <c r="AX511" s="13"/>
      <c r="AY511" s="13"/>
      <c r="AZ511" s="12"/>
      <c r="BA511" s="13"/>
      <c r="BB511" s="13"/>
      <c r="BC511" s="12"/>
      <c r="BD511" s="13"/>
      <c r="BE511" s="13"/>
      <c r="BF511" s="12"/>
      <c r="BG511" s="13"/>
      <c r="BH511" s="13"/>
      <c r="BI511" s="12"/>
      <c r="BJ511" s="13"/>
      <c r="BK511" s="13"/>
      <c r="BL511" s="12"/>
      <c r="BM511" s="13"/>
      <c r="BN511" s="13"/>
      <c r="BO511" s="13"/>
      <c r="BP511" s="13"/>
      <c r="BQ511" s="13"/>
      <c r="BR511" s="13"/>
      <c r="BS511" s="13"/>
      <c r="BT511" s="13"/>
      <c r="BU511" s="13"/>
      <c r="BV511" s="13"/>
      <c r="BW511" s="13"/>
      <c r="BX511" s="12"/>
      <c r="BY511" s="13"/>
      <c r="CA511" s="18"/>
      <c r="CB511" s="18"/>
      <c r="CD511" s="18"/>
      <c r="CE511" s="18"/>
      <c r="CG511" s="18"/>
      <c r="CI511" s="18"/>
      <c r="CK511" s="18"/>
      <c r="CL511" s="18"/>
      <c r="CN511" s="18"/>
      <c r="CO511" s="18"/>
      <c r="CP511" s="18"/>
      <c r="CR511" s="12"/>
      <c r="CT511" s="18"/>
      <c r="CU511" s="18"/>
      <c r="CV511" s="18"/>
      <c r="CW511" s="18"/>
      <c r="CX511" s="18"/>
      <c r="CY511" s="18"/>
      <c r="CZ511" s="18"/>
      <c r="DA511" s="18"/>
      <c r="DB511" s="18"/>
      <c r="DC511" s="18"/>
      <c r="DD511" s="18"/>
      <c r="DF511" s="18"/>
      <c r="DH511" s="18"/>
      <c r="DK511" s="12"/>
      <c r="DL511" s="12"/>
      <c r="DN511" s="12"/>
      <c r="DO511" s="12"/>
      <c r="DQ511" s="12"/>
      <c r="DS511" s="12"/>
      <c r="DU511" s="12"/>
      <c r="DV511" s="12"/>
      <c r="DX511" s="12"/>
      <c r="DY511" s="12"/>
      <c r="DZ511" s="12"/>
      <c r="EB511" s="12"/>
      <c r="ED511" s="810"/>
      <c r="EE511" s="810"/>
      <c r="EG511" s="12"/>
      <c r="EW511" s="18"/>
      <c r="FA511" s="18"/>
      <c r="FB511" s="18"/>
      <c r="FC511" s="18"/>
      <c r="FD511" s="18"/>
      <c r="FE511" s="18"/>
      <c r="FF511" s="18"/>
      <c r="FG511" s="18"/>
      <c r="FJ511" s="18"/>
      <c r="FK511" s="18"/>
      <c r="FL511" s="18"/>
      <c r="FM511" s="18"/>
      <c r="FO511" s="18"/>
      <c r="FQ511" s="18"/>
      <c r="FS511" s="18"/>
      <c r="FU511" s="18"/>
      <c r="FV511" s="18"/>
      <c r="FW511" s="18"/>
      <c r="FX511" s="18"/>
      <c r="FY511" s="18"/>
      <c r="FZ511" s="18"/>
      <c r="GB511" s="18"/>
      <c r="GD511" s="18"/>
      <c r="GE511" s="18"/>
    </row>
    <row r="512" spans="1:187" hidden="1" x14ac:dyDescent="0.3">
      <c r="A512" s="807"/>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2"/>
      <c r="AF512" s="12"/>
      <c r="AG512" s="12"/>
      <c r="AH512" s="12"/>
      <c r="AI512" s="12"/>
      <c r="AJ512" s="12"/>
      <c r="AK512" s="12"/>
      <c r="AL512" s="12"/>
      <c r="AM512" s="12"/>
      <c r="AN512" s="12"/>
      <c r="AO512" s="12"/>
      <c r="AP512" s="12"/>
      <c r="AQ512" s="12"/>
      <c r="AR512" s="13"/>
      <c r="AS512" s="13"/>
      <c r="AT512" s="12"/>
      <c r="AU512" s="13"/>
      <c r="AV512" s="13"/>
      <c r="AW512" s="12"/>
      <c r="AX512" s="13"/>
      <c r="AY512" s="13"/>
      <c r="AZ512" s="12"/>
      <c r="BA512" s="13"/>
      <c r="BB512" s="13"/>
      <c r="BC512" s="12"/>
      <c r="BD512" s="13"/>
      <c r="BE512" s="13"/>
      <c r="BF512" s="12"/>
      <c r="BG512" s="13"/>
      <c r="BH512" s="13"/>
      <c r="BI512" s="12"/>
      <c r="BJ512" s="13"/>
      <c r="BK512" s="13"/>
      <c r="BL512" s="12"/>
      <c r="BM512" s="13"/>
      <c r="BN512" s="13"/>
      <c r="BO512" s="13"/>
      <c r="BP512" s="13"/>
      <c r="BQ512" s="13"/>
      <c r="BR512" s="13"/>
      <c r="BS512" s="13"/>
      <c r="BT512" s="13"/>
      <c r="BU512" s="13"/>
      <c r="BV512" s="13"/>
      <c r="BW512" s="13"/>
      <c r="BX512" s="12"/>
      <c r="BY512" s="13"/>
      <c r="CA512" s="18"/>
      <c r="CB512" s="18"/>
      <c r="CD512" s="18"/>
      <c r="CE512" s="18"/>
      <c r="CG512" s="18"/>
      <c r="CI512" s="18"/>
      <c r="CK512" s="18"/>
      <c r="CL512" s="18"/>
      <c r="CN512" s="18"/>
      <c r="CO512" s="18"/>
      <c r="CP512" s="18"/>
      <c r="CR512" s="12"/>
      <c r="CT512" s="18"/>
      <c r="CU512" s="18"/>
      <c r="CV512" s="18"/>
      <c r="CW512" s="18"/>
      <c r="CX512" s="18"/>
      <c r="CY512" s="18"/>
      <c r="CZ512" s="18"/>
      <c r="DA512" s="18"/>
      <c r="DB512" s="18"/>
      <c r="DC512" s="18"/>
      <c r="DD512" s="18"/>
      <c r="DF512" s="18"/>
      <c r="DH512" s="18"/>
      <c r="DK512" s="12"/>
      <c r="DL512" s="12"/>
      <c r="DN512" s="12"/>
      <c r="DO512" s="12"/>
      <c r="DQ512" s="12"/>
      <c r="DS512" s="12"/>
      <c r="DU512" s="12"/>
      <c r="DV512" s="12"/>
      <c r="DX512" s="12"/>
      <c r="DY512" s="12"/>
      <c r="DZ512" s="12"/>
      <c r="EB512" s="12"/>
      <c r="ED512" s="810"/>
      <c r="EE512" s="810"/>
      <c r="EG512" s="12"/>
      <c r="EW512" s="18"/>
      <c r="FA512" s="18"/>
      <c r="FB512" s="18"/>
      <c r="FC512" s="18"/>
      <c r="FD512" s="18"/>
      <c r="FE512" s="18"/>
      <c r="FF512" s="18"/>
      <c r="FG512" s="18"/>
      <c r="FJ512" s="18"/>
      <c r="FK512" s="18"/>
      <c r="FL512" s="18"/>
      <c r="FM512" s="18"/>
      <c r="FN512" s="18"/>
      <c r="FO512" s="18"/>
      <c r="FQ512" s="18"/>
      <c r="FS512" s="18"/>
      <c r="FU512" s="18"/>
      <c r="FV512" s="18"/>
      <c r="FW512" s="18"/>
      <c r="FX512" s="18"/>
      <c r="FY512" s="18"/>
      <c r="FZ512" s="18"/>
      <c r="GB512" s="18"/>
      <c r="GE512" s="18"/>
    </row>
    <row r="513" spans="1:187" hidden="1" x14ac:dyDescent="0.3">
      <c r="A513" s="807"/>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2"/>
      <c r="AF513" s="12"/>
      <c r="AG513" s="12"/>
      <c r="AH513" s="12"/>
      <c r="AI513" s="12"/>
      <c r="AJ513" s="12"/>
      <c r="AK513" s="12"/>
      <c r="AL513" s="12"/>
      <c r="AM513" s="12"/>
      <c r="AN513" s="12"/>
      <c r="AO513" s="12"/>
      <c r="AP513" s="12"/>
      <c r="AQ513" s="12"/>
      <c r="AR513" s="13"/>
      <c r="AS513" s="13"/>
      <c r="AT513" s="12"/>
      <c r="AU513" s="13"/>
      <c r="AV513" s="13"/>
      <c r="AW513" s="12"/>
      <c r="AX513" s="13"/>
      <c r="AY513" s="13"/>
      <c r="AZ513" s="12"/>
      <c r="BA513" s="13"/>
      <c r="BB513" s="13"/>
      <c r="BC513" s="12"/>
      <c r="BD513" s="13"/>
      <c r="BE513" s="13"/>
      <c r="BF513" s="12"/>
      <c r="BG513" s="13"/>
      <c r="BH513" s="13"/>
      <c r="BI513" s="12"/>
      <c r="BJ513" s="13"/>
      <c r="BK513" s="13"/>
      <c r="BL513" s="12"/>
      <c r="BM513" s="13"/>
      <c r="BN513" s="13"/>
      <c r="BO513" s="13"/>
      <c r="BP513" s="13"/>
      <c r="BQ513" s="13"/>
      <c r="BR513" s="13"/>
      <c r="BS513" s="13"/>
      <c r="BT513" s="13"/>
      <c r="BU513" s="13"/>
      <c r="BV513" s="13"/>
      <c r="BW513" s="13"/>
      <c r="BX513" s="12"/>
      <c r="BY513" s="13"/>
      <c r="CA513" s="18"/>
      <c r="CB513" s="18"/>
      <c r="CD513" s="18"/>
      <c r="CE513" s="18"/>
      <c r="CG513" s="18"/>
      <c r="CI513" s="18"/>
      <c r="CK513" s="18"/>
      <c r="CL513" s="18"/>
      <c r="CN513" s="18"/>
      <c r="CO513" s="18"/>
      <c r="CP513" s="18"/>
      <c r="CR513" s="12"/>
      <c r="CT513" s="18"/>
      <c r="CU513" s="18"/>
      <c r="CV513" s="18"/>
      <c r="CW513" s="18"/>
      <c r="CX513" s="18"/>
      <c r="CY513" s="18"/>
      <c r="CZ513" s="18"/>
      <c r="DA513" s="18"/>
      <c r="DB513" s="18"/>
      <c r="DC513" s="18"/>
      <c r="DD513" s="18"/>
      <c r="DF513" s="18"/>
      <c r="DH513" s="18"/>
      <c r="DK513" s="12"/>
      <c r="DL513" s="12"/>
      <c r="DN513" s="12"/>
      <c r="DO513" s="12"/>
      <c r="DQ513" s="12"/>
      <c r="DS513" s="12"/>
      <c r="DU513" s="12"/>
      <c r="DV513" s="12"/>
      <c r="DX513" s="12"/>
      <c r="DY513" s="12"/>
      <c r="DZ513" s="12"/>
      <c r="EB513" s="12"/>
      <c r="ED513" s="810"/>
      <c r="EE513" s="810"/>
      <c r="EG513" s="12"/>
      <c r="EW513" s="18"/>
      <c r="FA513" s="18"/>
      <c r="FB513" s="18"/>
      <c r="FC513" s="18"/>
      <c r="FD513" s="18"/>
      <c r="FE513" s="18"/>
      <c r="FF513" s="18"/>
      <c r="FG513" s="18"/>
      <c r="FJ513" s="18"/>
      <c r="FK513" s="18"/>
      <c r="FL513" s="18"/>
      <c r="FM513" s="18"/>
      <c r="FO513" s="18"/>
      <c r="FQ513" s="18"/>
      <c r="FS513" s="18"/>
      <c r="FU513" s="18"/>
      <c r="FV513" s="18"/>
      <c r="FW513" s="18"/>
      <c r="FX513" s="18"/>
      <c r="FY513" s="18"/>
      <c r="FZ513" s="18"/>
      <c r="GB513" s="18"/>
      <c r="GD513" s="18"/>
      <c r="GE513" s="18"/>
    </row>
    <row r="514" spans="1:187" hidden="1" x14ac:dyDescent="0.3">
      <c r="A514" s="807"/>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2"/>
      <c r="AF514" s="12"/>
      <c r="AG514" s="12"/>
      <c r="AH514" s="12"/>
      <c r="AI514" s="12"/>
      <c r="AJ514" s="12"/>
      <c r="AK514" s="12"/>
      <c r="AL514" s="12"/>
      <c r="AM514" s="12"/>
      <c r="AN514" s="12"/>
      <c r="AO514" s="12"/>
      <c r="AP514" s="12"/>
      <c r="AQ514" s="12"/>
      <c r="AR514" s="13"/>
      <c r="AS514" s="13"/>
      <c r="AT514" s="12"/>
      <c r="AU514" s="13"/>
      <c r="AV514" s="13"/>
      <c r="AW514" s="12"/>
      <c r="AX514" s="13"/>
      <c r="AY514" s="13"/>
      <c r="AZ514" s="12"/>
      <c r="BA514" s="13"/>
      <c r="BB514" s="13"/>
      <c r="BC514" s="12"/>
      <c r="BD514" s="13"/>
      <c r="BE514" s="13"/>
      <c r="BF514" s="12"/>
      <c r="BG514" s="13"/>
      <c r="BH514" s="13"/>
      <c r="BI514" s="12"/>
      <c r="BJ514" s="13"/>
      <c r="BK514" s="13"/>
      <c r="BL514" s="12"/>
      <c r="BM514" s="13"/>
      <c r="BN514" s="13"/>
      <c r="BO514" s="13"/>
      <c r="BP514" s="13"/>
      <c r="BQ514" s="13"/>
      <c r="BR514" s="13"/>
      <c r="BS514" s="13"/>
      <c r="BT514" s="13"/>
      <c r="BU514" s="13"/>
      <c r="BV514" s="13"/>
      <c r="BW514" s="13"/>
      <c r="BX514" s="12"/>
      <c r="BY514" s="13"/>
      <c r="CA514" s="18"/>
      <c r="CB514" s="18"/>
      <c r="CD514" s="18"/>
      <c r="CE514" s="18"/>
      <c r="CG514" s="18"/>
      <c r="CI514" s="18"/>
      <c r="CK514" s="18"/>
      <c r="CL514" s="18"/>
      <c r="CN514" s="18"/>
      <c r="CO514" s="18"/>
      <c r="CP514" s="18"/>
      <c r="CR514" s="12"/>
      <c r="CT514" s="18"/>
      <c r="CU514" s="18"/>
      <c r="CV514" s="18"/>
      <c r="CW514" s="18"/>
      <c r="CX514" s="18"/>
      <c r="CY514" s="18"/>
      <c r="CZ514" s="18"/>
      <c r="DA514" s="18"/>
      <c r="DB514" s="18"/>
      <c r="DC514" s="18"/>
      <c r="DD514" s="18"/>
      <c r="DF514" s="18"/>
      <c r="DH514" s="18"/>
      <c r="DK514" s="12"/>
      <c r="DL514" s="12"/>
      <c r="DN514" s="12"/>
      <c r="DO514" s="12"/>
      <c r="DQ514" s="12"/>
      <c r="DS514" s="12"/>
      <c r="DU514" s="12"/>
      <c r="DV514" s="12"/>
      <c r="DX514" s="12"/>
      <c r="DY514" s="12"/>
      <c r="DZ514" s="12"/>
      <c r="EB514" s="12"/>
      <c r="ED514" s="810"/>
      <c r="EE514" s="810"/>
      <c r="EG514" s="12"/>
      <c r="EW514" s="18"/>
      <c r="EX514" s="18"/>
      <c r="EY514" s="18"/>
      <c r="EZ514" s="18"/>
      <c r="FA514" s="18"/>
      <c r="FB514" s="18"/>
      <c r="FC514" s="18"/>
      <c r="FD514" s="18"/>
      <c r="FE514" s="18"/>
      <c r="FF514" s="18"/>
      <c r="FG514" s="18"/>
      <c r="FI514" s="18"/>
      <c r="FJ514" s="18"/>
      <c r="FK514" s="18"/>
      <c r="FL514" s="18"/>
      <c r="FM514" s="18"/>
      <c r="FN514" s="18"/>
      <c r="FO514" s="18"/>
      <c r="FP514" s="18"/>
      <c r="FQ514" s="18"/>
      <c r="FS514" s="18"/>
      <c r="FU514" s="18"/>
      <c r="FV514" s="18"/>
      <c r="FW514" s="18"/>
      <c r="FX514" s="18"/>
      <c r="FY514" s="18"/>
      <c r="FZ514" s="18"/>
      <c r="GB514" s="18"/>
      <c r="GD514" s="18"/>
      <c r="GE514" s="18"/>
    </row>
    <row r="515" spans="1:187" hidden="1" x14ac:dyDescent="0.3">
      <c r="A515" s="807"/>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2"/>
      <c r="AF515" s="12"/>
      <c r="AG515" s="12"/>
      <c r="AH515" s="12"/>
      <c r="AI515" s="12"/>
      <c r="AJ515" s="12"/>
      <c r="AK515" s="12"/>
      <c r="AL515" s="12"/>
      <c r="AM515" s="12"/>
      <c r="AN515" s="12"/>
      <c r="AO515" s="12"/>
      <c r="AP515" s="12"/>
      <c r="AQ515" s="12"/>
      <c r="AR515" s="13"/>
      <c r="AS515" s="13"/>
      <c r="AT515" s="12"/>
      <c r="AU515" s="13"/>
      <c r="AV515" s="13"/>
      <c r="AW515" s="12"/>
      <c r="AX515" s="13"/>
      <c r="AY515" s="13"/>
      <c r="AZ515" s="12"/>
      <c r="BA515" s="13"/>
      <c r="BB515" s="13"/>
      <c r="BC515" s="12"/>
      <c r="BD515" s="13"/>
      <c r="BE515" s="13"/>
      <c r="BF515" s="12"/>
      <c r="BG515" s="13"/>
      <c r="BH515" s="13"/>
      <c r="BI515" s="12"/>
      <c r="BJ515" s="13"/>
      <c r="BK515" s="13"/>
      <c r="BL515" s="12"/>
      <c r="BM515" s="13"/>
      <c r="BN515" s="13"/>
      <c r="BO515" s="13"/>
      <c r="BP515" s="13"/>
      <c r="BQ515" s="13"/>
      <c r="BR515" s="13"/>
      <c r="BS515" s="13"/>
      <c r="BT515" s="13"/>
      <c r="BU515" s="13"/>
      <c r="BV515" s="13"/>
      <c r="BW515" s="13"/>
      <c r="BX515" s="12"/>
      <c r="BY515" s="13"/>
      <c r="CA515" s="18"/>
      <c r="CB515" s="18"/>
      <c r="CD515" s="18"/>
      <c r="CE515" s="18"/>
      <c r="CG515" s="18"/>
      <c r="CI515" s="18"/>
      <c r="CK515" s="18"/>
      <c r="CL515" s="18"/>
      <c r="CN515" s="18"/>
      <c r="CO515" s="18"/>
      <c r="CP515" s="18"/>
      <c r="CR515" s="12"/>
      <c r="CT515" s="18"/>
      <c r="CU515" s="18"/>
      <c r="CV515" s="18"/>
      <c r="CW515" s="18"/>
      <c r="CX515" s="18"/>
      <c r="CY515" s="18"/>
      <c r="CZ515" s="18"/>
      <c r="DA515" s="18"/>
      <c r="DB515" s="18"/>
      <c r="DC515" s="18"/>
      <c r="DD515" s="18"/>
      <c r="DF515" s="18"/>
      <c r="DH515" s="18"/>
      <c r="DK515" s="12"/>
      <c r="DL515" s="12"/>
      <c r="DN515" s="12"/>
      <c r="DO515" s="12"/>
      <c r="DQ515" s="12"/>
      <c r="DS515" s="12"/>
      <c r="DU515" s="12"/>
      <c r="DV515" s="12"/>
      <c r="DX515" s="12"/>
      <c r="DY515" s="12"/>
      <c r="DZ515" s="12"/>
      <c r="EB515" s="12"/>
      <c r="ED515" s="810"/>
      <c r="EE515" s="810"/>
      <c r="EG515" s="12"/>
      <c r="ER515" s="18"/>
      <c r="EW515" s="18"/>
      <c r="EX515" s="18"/>
      <c r="EY515" s="18"/>
      <c r="EZ515" s="18"/>
      <c r="FA515" s="18"/>
      <c r="FB515" s="18"/>
      <c r="FC515" s="18"/>
      <c r="FD515" s="18"/>
      <c r="FE515" s="18"/>
      <c r="FF515" s="18"/>
      <c r="FG515" s="18"/>
      <c r="FH515" s="18"/>
      <c r="FI515" s="18"/>
      <c r="FJ515" s="18"/>
      <c r="FK515" s="18"/>
      <c r="FL515" s="18"/>
      <c r="FM515" s="18"/>
      <c r="FO515" s="18"/>
      <c r="FQ515" s="18"/>
      <c r="FS515" s="18"/>
      <c r="FT515" s="18"/>
      <c r="FU515" s="18"/>
      <c r="FV515" s="18"/>
      <c r="FW515" s="18"/>
      <c r="FX515" s="18"/>
      <c r="FY515" s="18"/>
      <c r="FZ515" s="18"/>
      <c r="GB515" s="18"/>
      <c r="GE515" s="18"/>
    </row>
    <row r="516" spans="1:187" hidden="1" x14ac:dyDescent="0.3">
      <c r="A516" s="807"/>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2"/>
      <c r="AF516" s="12"/>
      <c r="AG516" s="12"/>
      <c r="AH516" s="12"/>
      <c r="AI516" s="12"/>
      <c r="AJ516" s="12"/>
      <c r="AK516" s="12"/>
      <c r="AL516" s="12"/>
      <c r="AM516" s="12"/>
      <c r="AN516" s="12"/>
      <c r="AO516" s="12"/>
      <c r="AP516" s="12"/>
      <c r="AQ516" s="12"/>
      <c r="AR516" s="13"/>
      <c r="AS516" s="13"/>
      <c r="AT516" s="12"/>
      <c r="AU516" s="13"/>
      <c r="AV516" s="13"/>
      <c r="AW516" s="12"/>
      <c r="AX516" s="13"/>
      <c r="AY516" s="13"/>
      <c r="AZ516" s="12"/>
      <c r="BA516" s="13"/>
      <c r="BB516" s="13"/>
      <c r="BC516" s="12"/>
      <c r="BD516" s="13"/>
      <c r="BE516" s="13"/>
      <c r="BF516" s="12"/>
      <c r="BG516" s="13"/>
      <c r="BH516" s="13"/>
      <c r="BI516" s="12"/>
      <c r="BJ516" s="13"/>
      <c r="BK516" s="13"/>
      <c r="BL516" s="12"/>
      <c r="BM516" s="13"/>
      <c r="BN516" s="13"/>
      <c r="BO516" s="13"/>
      <c r="BP516" s="13"/>
      <c r="BQ516" s="13"/>
      <c r="BR516" s="13"/>
      <c r="BS516" s="13"/>
      <c r="BT516" s="13"/>
      <c r="BU516" s="13"/>
      <c r="BV516" s="13"/>
      <c r="BW516" s="13"/>
      <c r="BX516" s="12"/>
      <c r="BY516" s="13"/>
      <c r="CA516" s="18"/>
      <c r="CB516" s="18"/>
      <c r="CD516" s="18"/>
      <c r="CE516" s="18"/>
      <c r="CG516" s="18"/>
      <c r="CI516" s="18"/>
      <c r="CK516" s="18"/>
      <c r="CL516" s="18"/>
      <c r="CN516" s="18"/>
      <c r="CO516" s="18"/>
      <c r="CP516" s="18"/>
      <c r="CR516" s="12"/>
      <c r="CT516" s="18"/>
      <c r="CU516" s="18"/>
      <c r="CV516" s="18"/>
      <c r="CW516" s="18"/>
      <c r="CX516" s="18"/>
      <c r="CY516" s="18"/>
      <c r="CZ516" s="18"/>
      <c r="DA516" s="18"/>
      <c r="DB516" s="18"/>
      <c r="DC516" s="18"/>
      <c r="DD516" s="18"/>
      <c r="DF516" s="18"/>
      <c r="DH516" s="18"/>
      <c r="DK516" s="12"/>
      <c r="DL516" s="12"/>
      <c r="DN516" s="12"/>
      <c r="DO516" s="12"/>
      <c r="DQ516" s="12"/>
      <c r="DS516" s="12"/>
      <c r="DU516" s="12"/>
      <c r="DV516" s="12"/>
      <c r="DX516" s="12"/>
      <c r="DY516" s="12"/>
      <c r="DZ516" s="12"/>
      <c r="EB516" s="12"/>
      <c r="ED516" s="810"/>
      <c r="EE516" s="810"/>
      <c r="EG516" s="12"/>
      <c r="EW516" s="18"/>
      <c r="EX516" s="18"/>
      <c r="EY516" s="18"/>
      <c r="EZ516" s="18"/>
      <c r="FA516" s="18"/>
      <c r="FB516" s="18"/>
      <c r="FC516" s="18"/>
      <c r="FE516" s="18"/>
      <c r="FF516" s="18"/>
      <c r="FG516" s="18"/>
      <c r="FI516" s="18"/>
      <c r="FJ516" s="18"/>
      <c r="FK516" s="18"/>
      <c r="FL516" s="18"/>
      <c r="FM516" s="18"/>
      <c r="FN516" s="18"/>
      <c r="FO516" s="18"/>
      <c r="FQ516" s="18"/>
      <c r="FS516" s="18"/>
      <c r="FU516" s="18"/>
      <c r="FV516" s="18"/>
      <c r="FW516" s="18"/>
      <c r="FX516" s="18"/>
      <c r="FY516" s="18"/>
      <c r="FZ516" s="18"/>
      <c r="GB516" s="18"/>
      <c r="GD516" s="18"/>
      <c r="GE516" s="18"/>
    </row>
    <row r="517" spans="1:187" hidden="1" x14ac:dyDescent="0.3">
      <c r="A517" s="807"/>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2"/>
      <c r="AF517" s="12"/>
      <c r="AG517" s="12"/>
      <c r="AH517" s="12"/>
      <c r="AI517" s="12"/>
      <c r="AJ517" s="12"/>
      <c r="AK517" s="12"/>
      <c r="AL517" s="12"/>
      <c r="AM517" s="12"/>
      <c r="AN517" s="12"/>
      <c r="AO517" s="12"/>
      <c r="AP517" s="12"/>
      <c r="AQ517" s="12"/>
      <c r="AR517" s="13"/>
      <c r="AS517" s="13"/>
      <c r="AT517" s="12"/>
      <c r="AU517" s="13"/>
      <c r="AV517" s="13"/>
      <c r="AW517" s="12"/>
      <c r="AX517" s="13"/>
      <c r="AY517" s="13"/>
      <c r="AZ517" s="12"/>
      <c r="BA517" s="13"/>
      <c r="BB517" s="13"/>
      <c r="BC517" s="12"/>
      <c r="BD517" s="13"/>
      <c r="BE517" s="13"/>
      <c r="BF517" s="12"/>
      <c r="BG517" s="13"/>
      <c r="BH517" s="13"/>
      <c r="BI517" s="12"/>
      <c r="BJ517" s="13"/>
      <c r="BK517" s="13"/>
      <c r="BL517" s="12"/>
      <c r="BM517" s="13"/>
      <c r="BN517" s="13"/>
      <c r="BO517" s="13"/>
      <c r="BP517" s="13"/>
      <c r="BQ517" s="13"/>
      <c r="BR517" s="13"/>
      <c r="BS517" s="13"/>
      <c r="BT517" s="13"/>
      <c r="BU517" s="13"/>
      <c r="BV517" s="13"/>
      <c r="BW517" s="13"/>
      <c r="BX517" s="12"/>
      <c r="BY517" s="13"/>
      <c r="CA517" s="18"/>
      <c r="CB517" s="18"/>
      <c r="CD517" s="18"/>
      <c r="CE517" s="18"/>
      <c r="CG517" s="18"/>
      <c r="CI517" s="18"/>
      <c r="CK517" s="18"/>
      <c r="CL517" s="18"/>
      <c r="CN517" s="18"/>
      <c r="CO517" s="18"/>
      <c r="CP517" s="18"/>
      <c r="CR517" s="12"/>
      <c r="CT517" s="18"/>
      <c r="CU517" s="18"/>
      <c r="CV517" s="18"/>
      <c r="CW517" s="18"/>
      <c r="CX517" s="18"/>
      <c r="CY517" s="18"/>
      <c r="CZ517" s="18"/>
      <c r="DA517" s="18"/>
      <c r="DB517" s="18"/>
      <c r="DC517" s="18"/>
      <c r="DD517" s="18"/>
      <c r="DF517" s="18"/>
      <c r="DH517" s="18"/>
      <c r="DK517" s="12"/>
      <c r="DL517" s="12"/>
      <c r="DN517" s="12"/>
      <c r="DO517" s="12"/>
      <c r="DQ517" s="12"/>
      <c r="DS517" s="12"/>
      <c r="DU517" s="12"/>
      <c r="DV517" s="12"/>
      <c r="DX517" s="12"/>
      <c r="DY517" s="12"/>
      <c r="DZ517" s="12"/>
      <c r="EB517" s="12"/>
      <c r="ED517" s="810"/>
      <c r="EE517" s="810"/>
      <c r="EG517" s="12"/>
      <c r="ER517" s="18"/>
      <c r="EW517" s="18"/>
      <c r="EX517" s="18"/>
      <c r="EY517" s="18"/>
      <c r="EZ517" s="18"/>
      <c r="FA517" s="18"/>
      <c r="FB517" s="18"/>
      <c r="FC517" s="18"/>
      <c r="FD517" s="18"/>
      <c r="FE517" s="18"/>
      <c r="FF517" s="18"/>
      <c r="FG517" s="18"/>
      <c r="FH517" s="18"/>
      <c r="FI517" s="18"/>
      <c r="FJ517" s="18"/>
      <c r="FK517" s="18"/>
      <c r="FL517" s="18"/>
      <c r="FM517" s="18"/>
      <c r="FO517" s="18"/>
      <c r="FP517" s="18"/>
      <c r="FQ517" s="18"/>
      <c r="FS517" s="18"/>
      <c r="FT517" s="18"/>
      <c r="FU517" s="18"/>
      <c r="FV517" s="18"/>
      <c r="FW517" s="18"/>
      <c r="FX517" s="18"/>
      <c r="FY517" s="18"/>
      <c r="FZ517" s="18"/>
      <c r="GB517" s="18"/>
      <c r="GE517" s="18"/>
    </row>
    <row r="518" spans="1:187" hidden="1" x14ac:dyDescent="0.3">
      <c r="A518" s="807"/>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2"/>
      <c r="AF518" s="12"/>
      <c r="AG518" s="12"/>
      <c r="AH518" s="12"/>
      <c r="AI518" s="12"/>
      <c r="AJ518" s="12"/>
      <c r="AK518" s="12"/>
      <c r="AL518" s="12"/>
      <c r="AM518" s="12"/>
      <c r="AN518" s="12"/>
      <c r="AO518" s="12"/>
      <c r="AP518" s="12"/>
      <c r="AQ518" s="12"/>
      <c r="AR518" s="13"/>
      <c r="AS518" s="13"/>
      <c r="AT518" s="12"/>
      <c r="AU518" s="13"/>
      <c r="AV518" s="13"/>
      <c r="AW518" s="12"/>
      <c r="AX518" s="13"/>
      <c r="AY518" s="13"/>
      <c r="AZ518" s="12"/>
      <c r="BA518" s="13"/>
      <c r="BB518" s="13"/>
      <c r="BC518" s="12"/>
      <c r="BD518" s="13"/>
      <c r="BE518" s="13"/>
      <c r="BF518" s="12"/>
      <c r="BG518" s="13"/>
      <c r="BH518" s="13"/>
      <c r="BI518" s="12"/>
      <c r="BJ518" s="13"/>
      <c r="BK518" s="13"/>
      <c r="BL518" s="12"/>
      <c r="BM518" s="13"/>
      <c r="BN518" s="13"/>
      <c r="BO518" s="13"/>
      <c r="BP518" s="13"/>
      <c r="BQ518" s="13"/>
      <c r="BR518" s="13"/>
      <c r="BS518" s="13"/>
      <c r="BT518" s="13"/>
      <c r="BU518" s="13"/>
      <c r="BV518" s="13"/>
      <c r="BW518" s="13"/>
      <c r="BX518" s="12"/>
      <c r="BY518" s="13"/>
      <c r="CA518" s="18"/>
      <c r="CB518" s="18"/>
      <c r="CD518" s="18"/>
      <c r="CE518" s="18"/>
      <c r="CG518" s="18"/>
      <c r="CI518" s="18"/>
      <c r="CK518" s="18"/>
      <c r="CL518" s="18"/>
      <c r="CN518" s="18"/>
      <c r="CO518" s="18"/>
      <c r="CP518" s="18"/>
      <c r="CR518" s="12"/>
      <c r="CT518" s="18"/>
      <c r="CU518" s="18"/>
      <c r="CV518" s="18"/>
      <c r="CW518" s="18"/>
      <c r="CX518" s="18"/>
      <c r="CY518" s="18"/>
      <c r="CZ518" s="18"/>
      <c r="DA518" s="18"/>
      <c r="DB518" s="18"/>
      <c r="DC518" s="18"/>
      <c r="DD518" s="18"/>
      <c r="DF518" s="18"/>
      <c r="DH518" s="18"/>
      <c r="DK518" s="12"/>
      <c r="DL518" s="12"/>
      <c r="DN518" s="12"/>
      <c r="DO518" s="12"/>
      <c r="DQ518" s="12"/>
      <c r="DS518" s="12"/>
      <c r="DU518" s="12"/>
      <c r="DV518" s="12"/>
      <c r="DX518" s="12"/>
      <c r="DY518" s="12"/>
      <c r="DZ518" s="12"/>
      <c r="EB518" s="12"/>
      <c r="ED518" s="810"/>
      <c r="EE518" s="810"/>
      <c r="EG518" s="12"/>
      <c r="FA518" s="18"/>
      <c r="FB518" s="18"/>
      <c r="FC518" s="18"/>
      <c r="FD518" s="18"/>
      <c r="FE518" s="18"/>
      <c r="FF518" s="18"/>
      <c r="FG518" s="18"/>
      <c r="FJ518" s="18"/>
      <c r="FK518" s="18"/>
      <c r="FL518" s="18"/>
      <c r="FM518" s="18"/>
      <c r="FO518" s="18"/>
      <c r="FQ518" s="18"/>
      <c r="FS518" s="18"/>
      <c r="FU518" s="18"/>
      <c r="FV518" s="18"/>
      <c r="FW518" s="18"/>
      <c r="FX518" s="18"/>
      <c r="FY518" s="18"/>
      <c r="FZ518" s="18"/>
      <c r="GB518" s="18"/>
      <c r="GE518" s="18"/>
    </row>
    <row r="519" spans="1:187" hidden="1" x14ac:dyDescent="0.3">
      <c r="A519" s="807"/>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2"/>
      <c r="AF519" s="12"/>
      <c r="AG519" s="12"/>
      <c r="AH519" s="12"/>
      <c r="AI519" s="12"/>
      <c r="AJ519" s="12"/>
      <c r="AK519" s="12"/>
      <c r="AL519" s="12"/>
      <c r="AM519" s="12"/>
      <c r="AN519" s="12"/>
      <c r="AO519" s="12"/>
      <c r="AP519" s="12"/>
      <c r="AQ519" s="12"/>
      <c r="AR519" s="13"/>
      <c r="AS519" s="13"/>
      <c r="AT519" s="12"/>
      <c r="AU519" s="13"/>
      <c r="AV519" s="13"/>
      <c r="AW519" s="12"/>
      <c r="AX519" s="13"/>
      <c r="AY519" s="13"/>
      <c r="AZ519" s="12"/>
      <c r="BA519" s="13"/>
      <c r="BB519" s="13"/>
      <c r="BC519" s="12"/>
      <c r="BD519" s="13"/>
      <c r="BE519" s="13"/>
      <c r="BF519" s="12"/>
      <c r="BG519" s="13"/>
      <c r="BH519" s="13"/>
      <c r="BI519" s="12"/>
      <c r="BJ519" s="13"/>
      <c r="BK519" s="13"/>
      <c r="BL519" s="12"/>
      <c r="BM519" s="13"/>
      <c r="BN519" s="13"/>
      <c r="BO519" s="13"/>
      <c r="BP519" s="13"/>
      <c r="BQ519" s="13"/>
      <c r="BR519" s="13"/>
      <c r="BS519" s="13"/>
      <c r="BT519" s="13"/>
      <c r="BU519" s="13"/>
      <c r="BV519" s="13"/>
      <c r="BW519" s="13"/>
      <c r="BX519" s="12"/>
      <c r="BY519" s="13"/>
      <c r="CA519" s="18"/>
      <c r="CB519" s="18"/>
      <c r="CD519" s="18"/>
      <c r="CE519" s="18"/>
      <c r="CG519" s="18"/>
      <c r="CI519" s="18"/>
      <c r="CK519" s="18"/>
      <c r="CL519" s="18"/>
      <c r="CN519" s="18"/>
      <c r="CO519" s="18"/>
      <c r="CP519" s="18"/>
      <c r="CR519" s="12"/>
      <c r="CT519" s="18"/>
      <c r="CU519" s="18"/>
      <c r="CV519" s="18"/>
      <c r="CW519" s="18"/>
      <c r="CX519" s="18"/>
      <c r="CY519" s="18"/>
      <c r="CZ519" s="18"/>
      <c r="DA519" s="18"/>
      <c r="DB519" s="18"/>
      <c r="DC519" s="18"/>
      <c r="DD519" s="18"/>
      <c r="DF519" s="18"/>
      <c r="DH519" s="18"/>
      <c r="DK519" s="12"/>
      <c r="DL519" s="12"/>
      <c r="DN519" s="12"/>
      <c r="DO519" s="12"/>
      <c r="DQ519" s="12"/>
      <c r="DS519" s="12"/>
      <c r="DU519" s="12"/>
      <c r="DV519" s="12"/>
      <c r="DX519" s="12"/>
      <c r="DY519" s="12"/>
      <c r="DZ519" s="12"/>
      <c r="EB519" s="12"/>
      <c r="ED519" s="810"/>
      <c r="EE519" s="810"/>
      <c r="EG519" s="12"/>
      <c r="ER519" s="18"/>
      <c r="EW519" s="18"/>
      <c r="EX519" s="18"/>
      <c r="EY519" s="18"/>
      <c r="EZ519" s="18"/>
      <c r="FA519" s="18"/>
      <c r="FB519" s="18"/>
      <c r="FC519" s="18"/>
      <c r="FD519" s="18"/>
      <c r="FE519" s="18"/>
      <c r="FF519" s="18"/>
      <c r="FG519" s="18"/>
      <c r="FH519" s="18"/>
      <c r="FI519" s="18"/>
      <c r="FJ519" s="18"/>
      <c r="FK519" s="18"/>
      <c r="FL519" s="18"/>
      <c r="FM519" s="18"/>
      <c r="FN519" s="18"/>
      <c r="FO519" s="18"/>
      <c r="FQ519" s="18"/>
      <c r="FS519" s="18"/>
      <c r="FT519" s="18"/>
      <c r="FU519" s="18"/>
      <c r="FV519" s="18"/>
      <c r="FW519" s="18"/>
      <c r="FX519" s="18"/>
      <c r="FY519" s="18"/>
      <c r="FZ519" s="18"/>
      <c r="GB519" s="18"/>
      <c r="GD519" s="18"/>
      <c r="GE519" s="18"/>
    </row>
    <row r="520" spans="1:187" hidden="1" x14ac:dyDescent="0.3">
      <c r="A520" s="807"/>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2"/>
      <c r="AF520" s="12"/>
      <c r="AG520" s="12"/>
      <c r="AH520" s="12"/>
      <c r="AI520" s="12"/>
      <c r="AJ520" s="12"/>
      <c r="AK520" s="12"/>
      <c r="AL520" s="12"/>
      <c r="AM520" s="12"/>
      <c r="AN520" s="12"/>
      <c r="AO520" s="12"/>
      <c r="AP520" s="12"/>
      <c r="AQ520" s="12"/>
      <c r="AR520" s="13"/>
      <c r="AS520" s="13"/>
      <c r="AT520" s="12"/>
      <c r="AU520" s="13"/>
      <c r="AV520" s="13"/>
      <c r="AW520" s="12"/>
      <c r="AX520" s="13"/>
      <c r="AY520" s="13"/>
      <c r="AZ520" s="12"/>
      <c r="BA520" s="13"/>
      <c r="BB520" s="13"/>
      <c r="BC520" s="12"/>
      <c r="BD520" s="13"/>
      <c r="BE520" s="13"/>
      <c r="BF520" s="12"/>
      <c r="BG520" s="13"/>
      <c r="BH520" s="13"/>
      <c r="BI520" s="12"/>
      <c r="BJ520" s="13"/>
      <c r="BK520" s="13"/>
      <c r="BL520" s="12"/>
      <c r="BM520" s="13"/>
      <c r="BN520" s="13"/>
      <c r="BO520" s="13"/>
      <c r="BP520" s="13"/>
      <c r="BQ520" s="13"/>
      <c r="BR520" s="13"/>
      <c r="BS520" s="13"/>
      <c r="BT520" s="13"/>
      <c r="BU520" s="13"/>
      <c r="BV520" s="13"/>
      <c r="BW520" s="13"/>
      <c r="BX520" s="12"/>
      <c r="BY520" s="13"/>
      <c r="CA520" s="18"/>
      <c r="CB520" s="18"/>
      <c r="CD520" s="18"/>
      <c r="CE520" s="18"/>
      <c r="CG520" s="18"/>
      <c r="CI520" s="18"/>
      <c r="CK520" s="18"/>
      <c r="CL520" s="18"/>
      <c r="CN520" s="18"/>
      <c r="CO520" s="18"/>
      <c r="CP520" s="18"/>
      <c r="CR520" s="12"/>
      <c r="CT520" s="18"/>
      <c r="CU520" s="18"/>
      <c r="CV520" s="18"/>
      <c r="CW520" s="18"/>
      <c r="CX520" s="18"/>
      <c r="CY520" s="18"/>
      <c r="CZ520" s="18"/>
      <c r="DA520" s="18"/>
      <c r="DB520" s="18"/>
      <c r="DC520" s="18"/>
      <c r="DD520" s="18"/>
      <c r="DF520" s="18"/>
      <c r="DH520" s="18"/>
      <c r="DK520" s="12"/>
      <c r="DL520" s="12"/>
      <c r="DN520" s="12"/>
      <c r="DO520" s="12"/>
      <c r="DQ520" s="12"/>
      <c r="DS520" s="12"/>
      <c r="DU520" s="12"/>
      <c r="DV520" s="12"/>
      <c r="DX520" s="12"/>
      <c r="DY520" s="12"/>
      <c r="DZ520" s="12"/>
      <c r="EB520" s="12"/>
      <c r="ED520" s="810"/>
      <c r="EE520" s="810"/>
      <c r="EG520" s="12"/>
      <c r="FA520" s="18"/>
      <c r="FB520" s="18"/>
      <c r="FC520" s="18"/>
      <c r="FD520" s="18"/>
      <c r="FE520" s="18"/>
      <c r="FF520" s="18"/>
      <c r="FG520" s="18"/>
      <c r="FJ520" s="18"/>
      <c r="FK520" s="18"/>
      <c r="FL520" s="18"/>
      <c r="FM520" s="18"/>
      <c r="FO520" s="18"/>
      <c r="FQ520" s="18"/>
      <c r="FS520" s="18"/>
      <c r="FU520" s="18"/>
      <c r="FV520" s="18"/>
      <c r="FW520" s="18"/>
      <c r="FX520" s="18"/>
      <c r="FY520" s="18"/>
      <c r="FZ520" s="18"/>
      <c r="GB520" s="18"/>
      <c r="GE520" s="18"/>
    </row>
    <row r="521" spans="1:187" hidden="1" x14ac:dyDescent="0.3">
      <c r="A521" s="807"/>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2"/>
      <c r="AF521" s="12"/>
      <c r="AG521" s="12"/>
      <c r="AH521" s="12"/>
      <c r="AI521" s="12"/>
      <c r="AJ521" s="12"/>
      <c r="AK521" s="12"/>
      <c r="AL521" s="12"/>
      <c r="AM521" s="12"/>
      <c r="AN521" s="12"/>
      <c r="AO521" s="12"/>
      <c r="AP521" s="12"/>
      <c r="AQ521" s="12"/>
      <c r="AR521" s="13"/>
      <c r="AS521" s="13"/>
      <c r="AT521" s="12"/>
      <c r="AU521" s="13"/>
      <c r="AV521" s="13"/>
      <c r="AW521" s="12"/>
      <c r="AX521" s="13"/>
      <c r="AY521" s="13"/>
      <c r="AZ521" s="12"/>
      <c r="BA521" s="13"/>
      <c r="BB521" s="13"/>
      <c r="BC521" s="12"/>
      <c r="BD521" s="13"/>
      <c r="BE521" s="13"/>
      <c r="BF521" s="12"/>
      <c r="BG521" s="13"/>
      <c r="BH521" s="13"/>
      <c r="BI521" s="12"/>
      <c r="BJ521" s="13"/>
      <c r="BK521" s="13"/>
      <c r="BL521" s="12"/>
      <c r="BM521" s="13"/>
      <c r="BN521" s="13"/>
      <c r="BO521" s="13"/>
      <c r="BP521" s="13"/>
      <c r="BQ521" s="13"/>
      <c r="BR521" s="13"/>
      <c r="BS521" s="13"/>
      <c r="BT521" s="13"/>
      <c r="BU521" s="13"/>
      <c r="BV521" s="13"/>
      <c r="BW521" s="13"/>
      <c r="BX521" s="12"/>
      <c r="BY521" s="13"/>
      <c r="CA521" s="18"/>
      <c r="CB521" s="18"/>
      <c r="CD521" s="18"/>
      <c r="CE521" s="18"/>
      <c r="CG521" s="18"/>
      <c r="CI521" s="18"/>
      <c r="CK521" s="18"/>
      <c r="CL521" s="18"/>
      <c r="CN521" s="18"/>
      <c r="CO521" s="18"/>
      <c r="CP521" s="18"/>
      <c r="CR521" s="12"/>
      <c r="CT521" s="18"/>
      <c r="CU521" s="18"/>
      <c r="CV521" s="18"/>
      <c r="CW521" s="18"/>
      <c r="CX521" s="18"/>
      <c r="CY521" s="18"/>
      <c r="CZ521" s="18"/>
      <c r="DA521" s="18"/>
      <c r="DB521" s="18"/>
      <c r="DC521" s="18"/>
      <c r="DD521" s="18"/>
      <c r="DF521" s="18"/>
      <c r="DH521" s="18"/>
      <c r="DK521" s="12"/>
      <c r="DL521" s="12"/>
      <c r="DN521" s="12"/>
      <c r="DO521" s="12"/>
      <c r="DQ521" s="12"/>
      <c r="DS521" s="12"/>
      <c r="DU521" s="12"/>
      <c r="DV521" s="12"/>
      <c r="DX521" s="12"/>
      <c r="DY521" s="12"/>
      <c r="DZ521" s="12"/>
      <c r="EB521" s="12"/>
      <c r="ED521" s="810"/>
      <c r="EE521" s="810"/>
      <c r="EG521" s="12"/>
      <c r="EW521" s="18"/>
      <c r="EX521" s="18"/>
      <c r="EY521" s="18"/>
      <c r="EZ521" s="18"/>
      <c r="FA521" s="18"/>
      <c r="FB521" s="18"/>
      <c r="FC521" s="18"/>
      <c r="FD521" s="18"/>
      <c r="FE521" s="18"/>
      <c r="FF521" s="18"/>
      <c r="FG521" s="18"/>
      <c r="FI521" s="18"/>
      <c r="FJ521" s="18"/>
      <c r="FK521" s="18"/>
      <c r="FL521" s="18"/>
      <c r="FM521" s="18"/>
      <c r="FO521" s="18"/>
      <c r="FQ521" s="18"/>
      <c r="FS521" s="18"/>
      <c r="FU521" s="18"/>
      <c r="FV521" s="18"/>
      <c r="FW521" s="18"/>
      <c r="FX521" s="18"/>
      <c r="FY521" s="18"/>
      <c r="FZ521" s="18"/>
      <c r="GB521" s="18"/>
      <c r="GD521" s="18"/>
      <c r="GE521" s="18"/>
    </row>
    <row r="522" spans="1:187" hidden="1" x14ac:dyDescent="0.3">
      <c r="A522" s="807"/>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2"/>
      <c r="AF522" s="12"/>
      <c r="AG522" s="12"/>
      <c r="AH522" s="12"/>
      <c r="AI522" s="12"/>
      <c r="AJ522" s="12"/>
      <c r="AK522" s="12"/>
      <c r="AL522" s="12"/>
      <c r="AM522" s="12"/>
      <c r="AN522" s="12"/>
      <c r="AO522" s="12"/>
      <c r="AP522" s="12"/>
      <c r="AQ522" s="12"/>
      <c r="AR522" s="13"/>
      <c r="AS522" s="13"/>
      <c r="AT522" s="12"/>
      <c r="AU522" s="13"/>
      <c r="AV522" s="13"/>
      <c r="AW522" s="12"/>
      <c r="AX522" s="13"/>
      <c r="AY522" s="13"/>
      <c r="AZ522" s="12"/>
      <c r="BA522" s="13"/>
      <c r="BB522" s="13"/>
      <c r="BC522" s="12"/>
      <c r="BD522" s="13"/>
      <c r="BE522" s="13"/>
      <c r="BF522" s="12"/>
      <c r="BG522" s="13"/>
      <c r="BH522" s="13"/>
      <c r="BI522" s="12"/>
      <c r="BJ522" s="13"/>
      <c r="BK522" s="13"/>
      <c r="BL522" s="12"/>
      <c r="BM522" s="13"/>
      <c r="BN522" s="13"/>
      <c r="BO522" s="13"/>
      <c r="BP522" s="13"/>
      <c r="BQ522" s="13"/>
      <c r="BR522" s="13"/>
      <c r="BS522" s="13"/>
      <c r="BT522" s="13"/>
      <c r="BU522" s="13"/>
      <c r="BV522" s="13"/>
      <c r="BW522" s="13"/>
      <c r="BX522" s="12"/>
      <c r="BY522" s="13"/>
      <c r="CA522" s="18"/>
      <c r="CB522" s="18"/>
      <c r="CD522" s="18"/>
      <c r="CE522" s="18"/>
      <c r="CG522" s="18"/>
      <c r="CI522" s="18"/>
      <c r="CK522" s="18"/>
      <c r="CL522" s="18"/>
      <c r="CN522" s="18"/>
      <c r="CO522" s="18"/>
      <c r="CP522" s="18"/>
      <c r="CR522" s="12"/>
      <c r="CT522" s="18"/>
      <c r="CU522" s="18"/>
      <c r="CV522" s="18"/>
      <c r="CW522" s="18"/>
      <c r="CX522" s="18"/>
      <c r="CY522" s="18"/>
      <c r="CZ522" s="18"/>
      <c r="DA522" s="18"/>
      <c r="DB522" s="18"/>
      <c r="DC522" s="18"/>
      <c r="DD522" s="18"/>
      <c r="DF522" s="18"/>
      <c r="DH522" s="18"/>
      <c r="DK522" s="12"/>
      <c r="DL522" s="12"/>
      <c r="DN522" s="12"/>
      <c r="DO522" s="12"/>
      <c r="DQ522" s="12"/>
      <c r="DS522" s="12"/>
      <c r="DU522" s="12"/>
      <c r="DV522" s="12"/>
      <c r="DX522" s="12"/>
      <c r="DY522" s="12"/>
      <c r="DZ522" s="12"/>
      <c r="EB522" s="12"/>
      <c r="ED522" s="810"/>
      <c r="EE522" s="810"/>
      <c r="EG522" s="12"/>
      <c r="FA522" s="18"/>
      <c r="FB522" s="18"/>
      <c r="FC522" s="18"/>
      <c r="FD522" s="18"/>
      <c r="FE522" s="18"/>
      <c r="FF522" s="18"/>
      <c r="FG522" s="18"/>
      <c r="FJ522" s="18"/>
      <c r="FK522" s="18"/>
      <c r="FL522" s="18"/>
      <c r="FM522" s="18"/>
      <c r="FO522" s="18"/>
      <c r="FQ522" s="18"/>
      <c r="FS522" s="18"/>
      <c r="FU522" s="18"/>
      <c r="FV522" s="18"/>
      <c r="FW522" s="18"/>
      <c r="FX522" s="18"/>
      <c r="FY522" s="18"/>
      <c r="FZ522" s="18"/>
      <c r="GB522" s="18"/>
      <c r="GE522" s="18"/>
    </row>
    <row r="523" spans="1:187" hidden="1" x14ac:dyDescent="0.3">
      <c r="A523" s="807"/>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2"/>
      <c r="AF523" s="12"/>
      <c r="AG523" s="12"/>
      <c r="AH523" s="12"/>
      <c r="AI523" s="12"/>
      <c r="AJ523" s="12"/>
      <c r="AK523" s="12"/>
      <c r="AL523" s="12"/>
      <c r="AM523" s="12"/>
      <c r="AN523" s="12"/>
      <c r="AO523" s="12"/>
      <c r="AP523" s="12"/>
      <c r="AQ523" s="12"/>
      <c r="AR523" s="13"/>
      <c r="AS523" s="13"/>
      <c r="AT523" s="12"/>
      <c r="AU523" s="13"/>
      <c r="AV523" s="13"/>
      <c r="AW523" s="12"/>
      <c r="AX523" s="13"/>
      <c r="AY523" s="13"/>
      <c r="AZ523" s="12"/>
      <c r="BA523" s="13"/>
      <c r="BB523" s="13"/>
      <c r="BC523" s="12"/>
      <c r="BD523" s="13"/>
      <c r="BE523" s="13"/>
      <c r="BF523" s="12"/>
      <c r="BG523" s="13"/>
      <c r="BH523" s="13"/>
      <c r="BI523" s="12"/>
      <c r="BJ523" s="13"/>
      <c r="BK523" s="13"/>
      <c r="BL523" s="12"/>
      <c r="BM523" s="13"/>
      <c r="BN523" s="13"/>
      <c r="BO523" s="13"/>
      <c r="BP523" s="13"/>
      <c r="BQ523" s="13"/>
      <c r="BR523" s="13"/>
      <c r="BS523" s="13"/>
      <c r="BT523" s="13"/>
      <c r="BU523" s="13"/>
      <c r="BV523" s="13"/>
      <c r="BW523" s="13"/>
      <c r="BX523" s="12"/>
      <c r="BY523" s="13"/>
      <c r="CA523" s="18"/>
      <c r="CB523" s="18"/>
      <c r="CD523" s="18"/>
      <c r="CE523" s="18"/>
      <c r="CG523" s="18"/>
      <c r="CI523" s="18"/>
      <c r="CK523" s="18"/>
      <c r="CL523" s="18"/>
      <c r="CN523" s="18"/>
      <c r="CO523" s="18"/>
      <c r="CP523" s="18"/>
      <c r="CR523" s="12"/>
      <c r="CT523" s="18"/>
      <c r="CU523" s="18"/>
      <c r="CV523" s="18"/>
      <c r="CW523" s="18"/>
      <c r="CX523" s="18"/>
      <c r="CY523" s="18"/>
      <c r="CZ523" s="18"/>
      <c r="DA523" s="18"/>
      <c r="DB523" s="18"/>
      <c r="DC523" s="18"/>
      <c r="DD523" s="18"/>
      <c r="DF523" s="18"/>
      <c r="DH523" s="18"/>
      <c r="DK523" s="12"/>
      <c r="DL523" s="12"/>
      <c r="DN523" s="12"/>
      <c r="DO523" s="12"/>
      <c r="DQ523" s="12"/>
      <c r="DS523" s="12"/>
      <c r="DU523" s="12"/>
      <c r="DV523" s="12"/>
      <c r="DX523" s="12"/>
      <c r="DY523" s="12"/>
      <c r="DZ523" s="12"/>
      <c r="EB523" s="12"/>
      <c r="ED523" s="810"/>
      <c r="EE523" s="810"/>
      <c r="EG523" s="12"/>
      <c r="EW523" s="18"/>
      <c r="EX523" s="18"/>
      <c r="EY523" s="18"/>
      <c r="EZ523" s="18"/>
      <c r="FA523" s="18"/>
      <c r="FB523" s="18"/>
      <c r="FC523" s="18"/>
      <c r="FD523" s="18"/>
      <c r="FE523" s="18"/>
      <c r="FF523" s="18"/>
      <c r="FG523" s="18"/>
      <c r="FH523" s="18"/>
      <c r="FI523" s="18"/>
      <c r="FJ523" s="18"/>
      <c r="FK523" s="18"/>
      <c r="FL523" s="18"/>
      <c r="FM523" s="18"/>
      <c r="FO523" s="18"/>
      <c r="FQ523" s="18"/>
      <c r="FS523" s="18"/>
      <c r="FU523" s="18"/>
      <c r="FV523" s="18"/>
      <c r="FW523" s="18"/>
      <c r="FX523" s="18"/>
      <c r="FY523" s="18"/>
      <c r="FZ523" s="18"/>
      <c r="GB523" s="18"/>
      <c r="GD523" s="18"/>
      <c r="GE523" s="18"/>
    </row>
    <row r="524" spans="1:187" hidden="1" x14ac:dyDescent="0.3">
      <c r="A524" s="807"/>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2"/>
      <c r="AF524" s="12"/>
      <c r="AG524" s="12"/>
      <c r="AH524" s="12"/>
      <c r="AI524" s="12"/>
      <c r="AJ524" s="12"/>
      <c r="AK524" s="12"/>
      <c r="AL524" s="12"/>
      <c r="AM524" s="12"/>
      <c r="AN524" s="12"/>
      <c r="AO524" s="12"/>
      <c r="AP524" s="12"/>
      <c r="AQ524" s="12"/>
      <c r="AR524" s="13"/>
      <c r="AS524" s="13"/>
      <c r="AT524" s="12"/>
      <c r="AU524" s="13"/>
      <c r="AV524" s="13"/>
      <c r="AW524" s="12"/>
      <c r="AX524" s="13"/>
      <c r="AY524" s="13"/>
      <c r="AZ524" s="12"/>
      <c r="BA524" s="13"/>
      <c r="BB524" s="13"/>
      <c r="BC524" s="12"/>
      <c r="BD524" s="13"/>
      <c r="BE524" s="13"/>
      <c r="BF524" s="12"/>
      <c r="BG524" s="13"/>
      <c r="BH524" s="13"/>
      <c r="BI524" s="12"/>
      <c r="BJ524" s="13"/>
      <c r="BK524" s="13"/>
      <c r="BL524" s="12"/>
      <c r="BM524" s="13"/>
      <c r="BN524" s="13"/>
      <c r="BO524" s="13"/>
      <c r="BP524" s="13"/>
      <c r="BQ524" s="13"/>
      <c r="BR524" s="13"/>
      <c r="BS524" s="13"/>
      <c r="BT524" s="13"/>
      <c r="BU524" s="13"/>
      <c r="BV524" s="13"/>
      <c r="BW524" s="13"/>
      <c r="BX524" s="12"/>
      <c r="BY524" s="13"/>
      <c r="CA524" s="18"/>
      <c r="CB524" s="18"/>
      <c r="CD524" s="18"/>
      <c r="CE524" s="18"/>
      <c r="CG524" s="18"/>
      <c r="CI524" s="18"/>
      <c r="CK524" s="18"/>
      <c r="CL524" s="18"/>
      <c r="CN524" s="18"/>
      <c r="CO524" s="18"/>
      <c r="CP524" s="18"/>
      <c r="CR524" s="12"/>
      <c r="CT524" s="18"/>
      <c r="CU524" s="18"/>
      <c r="CV524" s="18"/>
      <c r="CW524" s="18"/>
      <c r="CX524" s="18"/>
      <c r="CY524" s="18"/>
      <c r="CZ524" s="18"/>
      <c r="DA524" s="18"/>
      <c r="DB524" s="18"/>
      <c r="DC524" s="18"/>
      <c r="DD524" s="18"/>
      <c r="DF524" s="18"/>
      <c r="DH524" s="18"/>
      <c r="DK524" s="12"/>
      <c r="DL524" s="12"/>
      <c r="DN524" s="12"/>
      <c r="DO524" s="12"/>
      <c r="DQ524" s="12"/>
      <c r="DS524" s="12"/>
      <c r="DU524" s="12"/>
      <c r="DV524" s="12"/>
      <c r="DX524" s="12"/>
      <c r="DY524" s="12"/>
      <c r="DZ524" s="12"/>
      <c r="EB524" s="12"/>
      <c r="ED524" s="810"/>
      <c r="EE524" s="810"/>
      <c r="EG524" s="12"/>
      <c r="EW524" s="18"/>
      <c r="EX524" s="18"/>
      <c r="EY524" s="18"/>
      <c r="EZ524" s="18"/>
      <c r="FA524" s="18"/>
      <c r="FB524" s="18"/>
      <c r="FC524" s="18"/>
      <c r="FD524" s="18"/>
      <c r="FE524" s="18"/>
      <c r="FF524" s="18"/>
      <c r="FG524" s="18"/>
      <c r="FI524" s="18"/>
      <c r="FJ524" s="18"/>
      <c r="FK524" s="18"/>
      <c r="FL524" s="18"/>
      <c r="FM524" s="18"/>
      <c r="FN524" s="18"/>
      <c r="FO524" s="18"/>
      <c r="FQ524" s="18"/>
      <c r="FS524" s="18"/>
      <c r="FU524" s="18"/>
      <c r="FV524" s="18"/>
      <c r="FW524" s="18"/>
      <c r="FX524" s="18"/>
      <c r="FY524" s="18"/>
      <c r="FZ524" s="18"/>
      <c r="GB524" s="18"/>
      <c r="GD524" s="18"/>
      <c r="GE524" s="18"/>
    </row>
    <row r="525" spans="1:187" hidden="1" x14ac:dyDescent="0.3">
      <c r="A525" s="807"/>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2"/>
      <c r="AF525" s="12"/>
      <c r="AG525" s="12"/>
      <c r="AH525" s="12"/>
      <c r="AI525" s="12"/>
      <c r="AJ525" s="12"/>
      <c r="AK525" s="12"/>
      <c r="AL525" s="12"/>
      <c r="AM525" s="12"/>
      <c r="AN525" s="12"/>
      <c r="AO525" s="12"/>
      <c r="AP525" s="12"/>
      <c r="AQ525" s="12"/>
      <c r="AR525" s="13"/>
      <c r="AS525" s="13"/>
      <c r="AT525" s="12"/>
      <c r="AU525" s="13"/>
      <c r="AV525" s="13"/>
      <c r="AW525" s="12"/>
      <c r="AX525" s="13"/>
      <c r="AY525" s="13"/>
      <c r="AZ525" s="12"/>
      <c r="BA525" s="13"/>
      <c r="BB525" s="13"/>
      <c r="BC525" s="12"/>
      <c r="BD525" s="13"/>
      <c r="BE525" s="13"/>
      <c r="BF525" s="12"/>
      <c r="BG525" s="13"/>
      <c r="BH525" s="13"/>
      <c r="BI525" s="12"/>
      <c r="BJ525" s="13"/>
      <c r="BK525" s="13"/>
      <c r="BL525" s="12"/>
      <c r="BM525" s="13"/>
      <c r="BN525" s="13"/>
      <c r="BO525" s="13"/>
      <c r="BP525" s="13"/>
      <c r="BQ525" s="13"/>
      <c r="BR525" s="13"/>
      <c r="BS525" s="13"/>
      <c r="BT525" s="13"/>
      <c r="BU525" s="13"/>
      <c r="BV525" s="13"/>
      <c r="BW525" s="13"/>
      <c r="BX525" s="12"/>
      <c r="BY525" s="13"/>
      <c r="CA525" s="18"/>
      <c r="CB525" s="18"/>
      <c r="CD525" s="18"/>
      <c r="CE525" s="18"/>
      <c r="CG525" s="18"/>
      <c r="CI525" s="18"/>
      <c r="CK525" s="18"/>
      <c r="CL525" s="18"/>
      <c r="CN525" s="18"/>
      <c r="CO525" s="18"/>
      <c r="CP525" s="18"/>
      <c r="CR525" s="12"/>
      <c r="CT525" s="18"/>
      <c r="CU525" s="18"/>
      <c r="CV525" s="18"/>
      <c r="CW525" s="18"/>
      <c r="CX525" s="18"/>
      <c r="CY525" s="18"/>
      <c r="CZ525" s="18"/>
      <c r="DA525" s="18"/>
      <c r="DB525" s="18"/>
      <c r="DC525" s="18"/>
      <c r="DD525" s="18"/>
      <c r="DF525" s="18"/>
      <c r="DH525" s="18"/>
      <c r="DK525" s="12"/>
      <c r="DL525" s="12"/>
      <c r="DN525" s="12"/>
      <c r="DO525" s="12"/>
      <c r="DQ525" s="12"/>
      <c r="DS525" s="12"/>
      <c r="DU525" s="12"/>
      <c r="DV525" s="12"/>
      <c r="DX525" s="12"/>
      <c r="DY525" s="12"/>
      <c r="DZ525" s="12"/>
      <c r="EB525" s="12"/>
      <c r="ED525" s="810"/>
      <c r="EE525" s="810"/>
      <c r="EG525" s="12"/>
      <c r="EW525" s="18"/>
      <c r="EX525" s="18"/>
      <c r="EY525" s="18"/>
      <c r="FA525" s="18"/>
      <c r="FB525" s="18"/>
      <c r="FC525" s="18"/>
      <c r="FD525" s="18"/>
      <c r="FE525" s="18"/>
      <c r="FF525" s="18"/>
      <c r="FG525" s="18"/>
      <c r="FJ525" s="18"/>
      <c r="FK525" s="18"/>
      <c r="FL525" s="18"/>
      <c r="FM525" s="18"/>
      <c r="FO525" s="18"/>
      <c r="FP525" s="18"/>
      <c r="FQ525" s="18"/>
      <c r="FS525" s="18"/>
      <c r="FU525" s="18"/>
      <c r="FV525" s="18"/>
      <c r="FW525" s="18"/>
      <c r="FX525" s="18"/>
      <c r="FY525" s="18"/>
      <c r="FZ525" s="18"/>
      <c r="GB525" s="18"/>
      <c r="GD525" s="18"/>
      <c r="GE525" s="18"/>
    </row>
    <row r="526" spans="1:187" hidden="1" x14ac:dyDescent="0.3">
      <c r="A526" s="807"/>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2"/>
      <c r="AF526" s="12"/>
      <c r="AG526" s="12"/>
      <c r="AH526" s="12"/>
      <c r="AI526" s="12"/>
      <c r="AJ526" s="12"/>
      <c r="AK526" s="12"/>
      <c r="AL526" s="12"/>
      <c r="AM526" s="12"/>
      <c r="AN526" s="12"/>
      <c r="AO526" s="12"/>
      <c r="AP526" s="12"/>
      <c r="AQ526" s="12"/>
      <c r="AR526" s="13"/>
      <c r="AS526" s="13"/>
      <c r="AT526" s="12"/>
      <c r="AU526" s="13"/>
      <c r="AV526" s="13"/>
      <c r="AW526" s="12"/>
      <c r="AX526" s="13"/>
      <c r="AY526" s="13"/>
      <c r="AZ526" s="12"/>
      <c r="BA526" s="13"/>
      <c r="BB526" s="13"/>
      <c r="BC526" s="12"/>
      <c r="BD526" s="13"/>
      <c r="BE526" s="13"/>
      <c r="BF526" s="12"/>
      <c r="BG526" s="13"/>
      <c r="BH526" s="13"/>
      <c r="BI526" s="12"/>
      <c r="BJ526" s="13"/>
      <c r="BK526" s="13"/>
      <c r="BL526" s="12"/>
      <c r="BM526" s="13"/>
      <c r="BN526" s="13"/>
      <c r="BO526" s="13"/>
      <c r="BP526" s="13"/>
      <c r="BQ526" s="13"/>
      <c r="BR526" s="13"/>
      <c r="BS526" s="13"/>
      <c r="BT526" s="13"/>
      <c r="BU526" s="13"/>
      <c r="BV526" s="13"/>
      <c r="BW526" s="13"/>
      <c r="BX526" s="12"/>
      <c r="BY526" s="13"/>
      <c r="CA526" s="18"/>
      <c r="CB526" s="18"/>
      <c r="CD526" s="18"/>
      <c r="CE526" s="18"/>
      <c r="CG526" s="18"/>
      <c r="CI526" s="18"/>
      <c r="CK526" s="18"/>
      <c r="CL526" s="18"/>
      <c r="CN526" s="18"/>
      <c r="CO526" s="18"/>
      <c r="CP526" s="18"/>
      <c r="CR526" s="12"/>
      <c r="CT526" s="18"/>
      <c r="CU526" s="18"/>
      <c r="CV526" s="18"/>
      <c r="CW526" s="18"/>
      <c r="CX526" s="18"/>
      <c r="CY526" s="18"/>
      <c r="CZ526" s="18"/>
      <c r="DA526" s="18"/>
      <c r="DB526" s="18"/>
      <c r="DC526" s="18"/>
      <c r="DD526" s="18"/>
      <c r="DF526" s="18"/>
      <c r="DH526" s="18"/>
      <c r="DK526" s="12"/>
      <c r="DL526" s="12"/>
      <c r="DN526" s="12"/>
      <c r="DO526" s="12"/>
      <c r="DQ526" s="12"/>
      <c r="DS526" s="12"/>
      <c r="DU526" s="12"/>
      <c r="DV526" s="12"/>
      <c r="DX526" s="12"/>
      <c r="DY526" s="12"/>
      <c r="DZ526" s="12"/>
      <c r="EB526" s="12"/>
      <c r="ED526" s="810"/>
      <c r="EE526" s="810"/>
      <c r="EG526" s="12"/>
      <c r="ER526" s="18"/>
      <c r="EW526" s="18"/>
      <c r="EX526" s="18"/>
      <c r="EY526" s="18"/>
      <c r="EZ526" s="18"/>
      <c r="FA526" s="18"/>
      <c r="FB526" s="18"/>
      <c r="FC526" s="18"/>
      <c r="FD526" s="18"/>
      <c r="FE526" s="18"/>
      <c r="FF526" s="18"/>
      <c r="FG526" s="18"/>
      <c r="FH526" s="18"/>
      <c r="FI526" s="18"/>
      <c r="FJ526" s="18"/>
      <c r="FK526" s="18"/>
      <c r="FL526" s="18"/>
      <c r="FM526" s="18"/>
      <c r="FN526" s="18"/>
      <c r="FO526" s="18"/>
      <c r="FQ526" s="18"/>
      <c r="FS526" s="18"/>
      <c r="FT526" s="18"/>
      <c r="FU526" s="18"/>
      <c r="FV526" s="18"/>
      <c r="FW526" s="18"/>
      <c r="FX526" s="18"/>
      <c r="FY526" s="18"/>
      <c r="FZ526" s="18"/>
      <c r="GB526" s="18"/>
      <c r="GE526" s="18"/>
    </row>
    <row r="527" spans="1:187" hidden="1" x14ac:dyDescent="0.3">
      <c r="A527" s="807"/>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2"/>
      <c r="AF527" s="12"/>
      <c r="AG527" s="12"/>
      <c r="AH527" s="12"/>
      <c r="AI527" s="12"/>
      <c r="AJ527" s="12"/>
      <c r="AK527" s="12"/>
      <c r="AL527" s="12"/>
      <c r="AM527" s="12"/>
      <c r="AN527" s="12"/>
      <c r="AO527" s="12"/>
      <c r="AP527" s="12"/>
      <c r="AQ527" s="12"/>
      <c r="AR527" s="13"/>
      <c r="AS527" s="13"/>
      <c r="AT527" s="12"/>
      <c r="AU527" s="13"/>
      <c r="AV527" s="13"/>
      <c r="AW527" s="12"/>
      <c r="AX527" s="13"/>
      <c r="AY527" s="13"/>
      <c r="AZ527" s="12"/>
      <c r="BA527" s="13"/>
      <c r="BB527" s="13"/>
      <c r="BC527" s="12"/>
      <c r="BD527" s="13"/>
      <c r="BE527" s="13"/>
      <c r="BF527" s="12"/>
      <c r="BG527" s="13"/>
      <c r="BH527" s="13"/>
      <c r="BI527" s="12"/>
      <c r="BJ527" s="13"/>
      <c r="BK527" s="13"/>
      <c r="BL527" s="12"/>
      <c r="BM527" s="13"/>
      <c r="BN527" s="13"/>
      <c r="BO527" s="13"/>
      <c r="BP527" s="13"/>
      <c r="BQ527" s="13"/>
      <c r="BR527" s="13"/>
      <c r="BS527" s="13"/>
      <c r="BT527" s="13"/>
      <c r="BU527" s="13"/>
      <c r="BV527" s="13"/>
      <c r="BW527" s="13"/>
      <c r="BX527" s="12"/>
      <c r="BY527" s="13"/>
      <c r="CA527" s="18"/>
      <c r="CB527" s="18"/>
      <c r="CD527" s="18"/>
      <c r="CE527" s="18"/>
      <c r="CG527" s="18"/>
      <c r="CI527" s="18"/>
      <c r="CK527" s="18"/>
      <c r="CL527" s="18"/>
      <c r="CN527" s="18"/>
      <c r="CO527" s="18"/>
      <c r="CP527" s="18"/>
      <c r="CR527" s="12"/>
      <c r="CT527" s="18"/>
      <c r="CU527" s="18"/>
      <c r="CV527" s="18"/>
      <c r="CW527" s="18"/>
      <c r="CX527" s="18"/>
      <c r="CY527" s="18"/>
      <c r="CZ527" s="18"/>
      <c r="DA527" s="18"/>
      <c r="DB527" s="18"/>
      <c r="DC527" s="18"/>
      <c r="DD527" s="18"/>
      <c r="DF527" s="18"/>
      <c r="DH527" s="18"/>
      <c r="DK527" s="12"/>
      <c r="DL527" s="12"/>
      <c r="DN527" s="12"/>
      <c r="DO527" s="12"/>
      <c r="DQ527" s="12"/>
      <c r="DS527" s="12"/>
      <c r="DU527" s="12"/>
      <c r="DV527" s="12"/>
      <c r="DX527" s="12"/>
      <c r="DY527" s="12"/>
      <c r="DZ527" s="12"/>
      <c r="EB527" s="12"/>
      <c r="ED527" s="810"/>
      <c r="EE527" s="810"/>
      <c r="EG527" s="12"/>
      <c r="FA527" s="18"/>
      <c r="FB527" s="18"/>
      <c r="FC527" s="18"/>
      <c r="FD527" s="18"/>
      <c r="FE527" s="18"/>
      <c r="FF527" s="18"/>
      <c r="FG527" s="18"/>
      <c r="FJ527" s="18"/>
      <c r="FK527" s="18"/>
      <c r="FL527" s="18"/>
      <c r="FM527" s="18"/>
      <c r="FO527" s="18"/>
      <c r="FQ527" s="18"/>
      <c r="FS527" s="18"/>
      <c r="FU527" s="18"/>
      <c r="FV527" s="18"/>
      <c r="FW527" s="18"/>
      <c r="FX527" s="18"/>
      <c r="FY527" s="18"/>
      <c r="FZ527" s="18"/>
      <c r="GB527" s="18"/>
      <c r="GE527" s="18"/>
    </row>
    <row r="528" spans="1:187" hidden="1" x14ac:dyDescent="0.3">
      <c r="A528" s="807"/>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2"/>
      <c r="AF528" s="12"/>
      <c r="AG528" s="12"/>
      <c r="AH528" s="12"/>
      <c r="AI528" s="12"/>
      <c r="AJ528" s="12"/>
      <c r="AK528" s="12"/>
      <c r="AL528" s="12"/>
      <c r="AM528" s="12"/>
      <c r="AN528" s="12"/>
      <c r="AO528" s="12"/>
      <c r="AP528" s="12"/>
      <c r="AQ528" s="12"/>
      <c r="AR528" s="13"/>
      <c r="AS528" s="13"/>
      <c r="AT528" s="12"/>
      <c r="AU528" s="13"/>
      <c r="AV528" s="13"/>
      <c r="AW528" s="12"/>
      <c r="AX528" s="13"/>
      <c r="AY528" s="13"/>
      <c r="AZ528" s="12"/>
      <c r="BA528" s="13"/>
      <c r="BB528" s="13"/>
      <c r="BC528" s="12"/>
      <c r="BD528" s="13"/>
      <c r="BE528" s="13"/>
      <c r="BF528" s="12"/>
      <c r="BG528" s="13"/>
      <c r="BH528" s="13"/>
      <c r="BI528" s="12"/>
      <c r="BJ528" s="13"/>
      <c r="BK528" s="13"/>
      <c r="BL528" s="12"/>
      <c r="BM528" s="13"/>
      <c r="BN528" s="13"/>
      <c r="BO528" s="13"/>
      <c r="BP528" s="13"/>
      <c r="BQ528" s="13"/>
      <c r="BR528" s="13"/>
      <c r="BS528" s="13"/>
      <c r="BT528" s="13"/>
      <c r="BU528" s="13"/>
      <c r="BV528" s="13"/>
      <c r="BW528" s="13"/>
      <c r="BX528" s="12"/>
      <c r="BY528" s="13"/>
      <c r="CA528" s="18"/>
      <c r="CB528" s="18"/>
      <c r="CD528" s="18"/>
      <c r="CE528" s="18"/>
      <c r="CG528" s="18"/>
      <c r="CI528" s="18"/>
      <c r="CK528" s="18"/>
      <c r="CL528" s="18"/>
      <c r="CN528" s="18"/>
      <c r="CO528" s="18"/>
      <c r="CP528" s="18"/>
      <c r="CR528" s="12"/>
      <c r="CT528" s="18"/>
      <c r="CU528" s="18"/>
      <c r="CV528" s="18"/>
      <c r="CW528" s="18"/>
      <c r="CX528" s="18"/>
      <c r="CY528" s="18"/>
      <c r="CZ528" s="18"/>
      <c r="DA528" s="18"/>
      <c r="DB528" s="18"/>
      <c r="DC528" s="18"/>
      <c r="DD528" s="18"/>
      <c r="DF528" s="18"/>
      <c r="DH528" s="18"/>
      <c r="DK528" s="12"/>
      <c r="DL528" s="12"/>
      <c r="DN528" s="12"/>
      <c r="DO528" s="12"/>
      <c r="DQ528" s="12"/>
      <c r="DS528" s="12"/>
      <c r="DU528" s="12"/>
      <c r="DV528" s="12"/>
      <c r="DX528" s="12"/>
      <c r="DY528" s="12"/>
      <c r="DZ528" s="12"/>
      <c r="EB528" s="12"/>
      <c r="ED528" s="810"/>
      <c r="EE528" s="810"/>
      <c r="EG528" s="12"/>
      <c r="ER528" s="18"/>
      <c r="EW528" s="18"/>
      <c r="EX528" s="18"/>
      <c r="EY528" s="18"/>
      <c r="EZ528" s="18"/>
      <c r="FA528" s="18"/>
      <c r="FB528" s="18"/>
      <c r="FC528" s="18"/>
      <c r="FD528" s="18"/>
      <c r="FE528" s="18"/>
      <c r="FF528" s="18"/>
      <c r="FG528" s="18"/>
      <c r="FH528" s="18"/>
      <c r="FI528" s="18"/>
      <c r="FJ528" s="18"/>
      <c r="FK528" s="18"/>
      <c r="FL528" s="18"/>
      <c r="FM528" s="18"/>
      <c r="FN528" s="18"/>
      <c r="FO528" s="18"/>
      <c r="FQ528" s="18"/>
      <c r="FS528" s="18"/>
      <c r="FT528" s="18"/>
      <c r="FU528" s="18"/>
      <c r="FV528" s="18"/>
      <c r="FW528" s="18"/>
      <c r="FX528" s="18"/>
      <c r="FY528" s="18"/>
      <c r="FZ528" s="18"/>
      <c r="GB528" s="18"/>
      <c r="GE528" s="18"/>
    </row>
    <row r="529" spans="1:187" hidden="1" x14ac:dyDescent="0.3">
      <c r="A529" s="807"/>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2"/>
      <c r="AF529" s="12"/>
      <c r="AG529" s="12"/>
      <c r="AH529" s="12"/>
      <c r="AI529" s="12"/>
      <c r="AJ529" s="12"/>
      <c r="AK529" s="12"/>
      <c r="AL529" s="12"/>
      <c r="AM529" s="12"/>
      <c r="AN529" s="12"/>
      <c r="AO529" s="12"/>
      <c r="AP529" s="12"/>
      <c r="AQ529" s="12"/>
      <c r="AR529" s="13"/>
      <c r="AS529" s="13"/>
      <c r="AT529" s="12"/>
      <c r="AU529" s="13"/>
      <c r="AV529" s="13"/>
      <c r="AW529" s="12"/>
      <c r="AX529" s="13"/>
      <c r="AY529" s="13"/>
      <c r="AZ529" s="12"/>
      <c r="BA529" s="13"/>
      <c r="BB529" s="13"/>
      <c r="BC529" s="12"/>
      <c r="BD529" s="13"/>
      <c r="BE529" s="13"/>
      <c r="BF529" s="12"/>
      <c r="BG529" s="13"/>
      <c r="BH529" s="13"/>
      <c r="BI529" s="12"/>
      <c r="BJ529" s="13"/>
      <c r="BK529" s="13"/>
      <c r="BL529" s="12"/>
      <c r="BM529" s="13"/>
      <c r="BN529" s="13"/>
      <c r="BO529" s="13"/>
      <c r="BP529" s="13"/>
      <c r="BQ529" s="13"/>
      <c r="BR529" s="13"/>
      <c r="BS529" s="13"/>
      <c r="BT529" s="13"/>
      <c r="BU529" s="13"/>
      <c r="BV529" s="13"/>
      <c r="BW529" s="13"/>
      <c r="BX529" s="12"/>
      <c r="BY529" s="13"/>
      <c r="CA529" s="18"/>
      <c r="CB529" s="18"/>
      <c r="CD529" s="18"/>
      <c r="CE529" s="18"/>
      <c r="CG529" s="18"/>
      <c r="CI529" s="18"/>
      <c r="CK529" s="18"/>
      <c r="CL529" s="18"/>
      <c r="CN529" s="18"/>
      <c r="CO529" s="18"/>
      <c r="CP529" s="18"/>
      <c r="CR529" s="12"/>
      <c r="CT529" s="18"/>
      <c r="CU529" s="18"/>
      <c r="CV529" s="18"/>
      <c r="CW529" s="18"/>
      <c r="CX529" s="18"/>
      <c r="CY529" s="18"/>
      <c r="CZ529" s="18"/>
      <c r="DA529" s="18"/>
      <c r="DB529" s="18"/>
      <c r="DC529" s="18"/>
      <c r="DD529" s="18"/>
      <c r="DF529" s="18"/>
      <c r="DH529" s="18"/>
      <c r="DK529" s="12"/>
      <c r="DL529" s="12"/>
      <c r="DN529" s="12"/>
      <c r="DO529" s="12"/>
      <c r="DQ529" s="12"/>
      <c r="DS529" s="12"/>
      <c r="DU529" s="12"/>
      <c r="DV529" s="12"/>
      <c r="DX529" s="12"/>
      <c r="DY529" s="12"/>
      <c r="DZ529" s="12"/>
      <c r="EB529" s="12"/>
      <c r="ED529" s="810"/>
      <c r="EE529" s="810"/>
      <c r="EG529" s="12"/>
      <c r="EW529" s="18"/>
      <c r="FA529" s="18"/>
      <c r="FB529" s="18"/>
      <c r="FC529" s="18"/>
      <c r="FD529" s="18"/>
      <c r="FE529" s="18"/>
      <c r="FF529" s="18"/>
      <c r="FG529" s="18"/>
      <c r="FJ529" s="18"/>
      <c r="FK529" s="18"/>
      <c r="FL529" s="18"/>
      <c r="FM529" s="18"/>
      <c r="FO529" s="18"/>
      <c r="FQ529" s="18"/>
      <c r="FS529" s="18"/>
      <c r="FU529" s="18"/>
      <c r="FV529" s="18"/>
      <c r="FW529" s="18"/>
      <c r="FX529" s="18"/>
      <c r="FY529" s="18"/>
      <c r="FZ529" s="18"/>
      <c r="GB529" s="18"/>
      <c r="GE529" s="18"/>
    </row>
    <row r="530" spans="1:187" hidden="1" x14ac:dyDescent="0.3">
      <c r="A530" s="807"/>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2"/>
      <c r="AF530" s="12"/>
      <c r="AG530" s="12"/>
      <c r="AH530" s="12"/>
      <c r="AI530" s="12"/>
      <c r="AJ530" s="12"/>
      <c r="AK530" s="12"/>
      <c r="AL530" s="12"/>
      <c r="AM530" s="12"/>
      <c r="AN530" s="12"/>
      <c r="AO530" s="12"/>
      <c r="AP530" s="12"/>
      <c r="AQ530" s="12"/>
      <c r="AR530" s="13"/>
      <c r="AS530" s="13"/>
      <c r="AT530" s="12"/>
      <c r="AU530" s="13"/>
      <c r="AV530" s="13"/>
      <c r="AW530" s="12"/>
      <c r="AX530" s="13"/>
      <c r="AY530" s="13"/>
      <c r="AZ530" s="12"/>
      <c r="BA530" s="13"/>
      <c r="BB530" s="13"/>
      <c r="BC530" s="12"/>
      <c r="BD530" s="13"/>
      <c r="BE530" s="13"/>
      <c r="BF530" s="12"/>
      <c r="BG530" s="13"/>
      <c r="BH530" s="13"/>
      <c r="BI530" s="12"/>
      <c r="BJ530" s="13"/>
      <c r="BK530" s="13"/>
      <c r="BL530" s="12"/>
      <c r="BM530" s="13"/>
      <c r="BN530" s="13"/>
      <c r="BO530" s="13"/>
      <c r="BP530" s="13"/>
      <c r="BQ530" s="13"/>
      <c r="BR530" s="13"/>
      <c r="BS530" s="13"/>
      <c r="BT530" s="13"/>
      <c r="BU530" s="13"/>
      <c r="BV530" s="13"/>
      <c r="BW530" s="13"/>
      <c r="BX530" s="12"/>
      <c r="BY530" s="13"/>
      <c r="CA530" s="18"/>
      <c r="CB530" s="18"/>
      <c r="CD530" s="18"/>
      <c r="CE530" s="18"/>
      <c r="CG530" s="18"/>
      <c r="CI530" s="18"/>
      <c r="CK530" s="18"/>
      <c r="CL530" s="18"/>
      <c r="CN530" s="18"/>
      <c r="CO530" s="18"/>
      <c r="CP530" s="18"/>
      <c r="CR530" s="12"/>
      <c r="CT530" s="18"/>
      <c r="CU530" s="18"/>
      <c r="CV530" s="18"/>
      <c r="CW530" s="18"/>
      <c r="CX530" s="18"/>
      <c r="CY530" s="18"/>
      <c r="CZ530" s="18"/>
      <c r="DA530" s="18"/>
      <c r="DB530" s="18"/>
      <c r="DC530" s="18"/>
      <c r="DD530" s="18"/>
      <c r="DF530" s="18"/>
      <c r="DH530" s="18"/>
      <c r="DK530" s="12"/>
      <c r="DL530" s="12"/>
      <c r="DN530" s="12"/>
      <c r="DO530" s="12"/>
      <c r="DQ530" s="12"/>
      <c r="DS530" s="12"/>
      <c r="DU530" s="12"/>
      <c r="DV530" s="12"/>
      <c r="DX530" s="12"/>
      <c r="DY530" s="12"/>
      <c r="DZ530" s="12"/>
      <c r="EB530" s="12"/>
      <c r="ED530" s="810"/>
      <c r="EE530" s="810"/>
      <c r="EG530" s="12"/>
      <c r="EW530" s="18"/>
      <c r="FA530" s="18"/>
      <c r="FB530" s="18"/>
      <c r="FC530" s="18"/>
      <c r="FD530" s="18"/>
      <c r="FE530" s="18"/>
      <c r="FF530" s="18"/>
      <c r="FG530" s="18"/>
      <c r="FJ530" s="18"/>
      <c r="FK530" s="18"/>
      <c r="FL530" s="18"/>
      <c r="FM530" s="18"/>
      <c r="FO530" s="18"/>
      <c r="FQ530" s="18"/>
      <c r="FS530" s="18"/>
      <c r="FU530" s="18"/>
      <c r="FV530" s="18"/>
      <c r="FW530" s="18"/>
      <c r="FX530" s="18"/>
      <c r="FY530" s="18"/>
      <c r="FZ530" s="18"/>
      <c r="GB530" s="18"/>
      <c r="GE530" s="18"/>
    </row>
    <row r="531" spans="1:187" hidden="1" x14ac:dyDescent="0.3">
      <c r="A531" s="807"/>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2"/>
      <c r="AF531" s="12"/>
      <c r="AG531" s="12"/>
      <c r="AH531" s="12"/>
      <c r="AI531" s="12"/>
      <c r="AJ531" s="12"/>
      <c r="AK531" s="12"/>
      <c r="AL531" s="12"/>
      <c r="AM531" s="12"/>
      <c r="AN531" s="12"/>
      <c r="AO531" s="12"/>
      <c r="AP531" s="12"/>
      <c r="AQ531" s="12"/>
      <c r="AR531" s="13"/>
      <c r="AS531" s="13"/>
      <c r="AT531" s="12"/>
      <c r="AU531" s="13"/>
      <c r="AV531" s="13"/>
      <c r="AW531" s="12"/>
      <c r="AX531" s="13"/>
      <c r="AY531" s="13"/>
      <c r="AZ531" s="12"/>
      <c r="BA531" s="13"/>
      <c r="BB531" s="13"/>
      <c r="BC531" s="12"/>
      <c r="BD531" s="13"/>
      <c r="BE531" s="13"/>
      <c r="BF531" s="12"/>
      <c r="BG531" s="13"/>
      <c r="BH531" s="13"/>
      <c r="BI531" s="12"/>
      <c r="BJ531" s="13"/>
      <c r="BK531" s="13"/>
      <c r="BL531" s="12"/>
      <c r="BM531" s="13"/>
      <c r="BN531" s="13"/>
      <c r="BO531" s="13"/>
      <c r="BP531" s="13"/>
      <c r="BQ531" s="13"/>
      <c r="BR531" s="13"/>
      <c r="BS531" s="13"/>
      <c r="BT531" s="13"/>
      <c r="BU531" s="13"/>
      <c r="BV531" s="13"/>
      <c r="BW531" s="13"/>
      <c r="BX531" s="12"/>
      <c r="BY531" s="13"/>
      <c r="CA531" s="18"/>
      <c r="CB531" s="18"/>
      <c r="CD531" s="18"/>
      <c r="CE531" s="18"/>
      <c r="CG531" s="18"/>
      <c r="CI531" s="18"/>
      <c r="CK531" s="18"/>
      <c r="CL531" s="18"/>
      <c r="CN531" s="18"/>
      <c r="CO531" s="18"/>
      <c r="CP531" s="18"/>
      <c r="CR531" s="12"/>
      <c r="CT531" s="18"/>
      <c r="CU531" s="18"/>
      <c r="CV531" s="18"/>
      <c r="CW531" s="18"/>
      <c r="CX531" s="18"/>
      <c r="CY531" s="18"/>
      <c r="CZ531" s="18"/>
      <c r="DA531" s="18"/>
      <c r="DB531" s="18"/>
      <c r="DC531" s="18"/>
      <c r="DD531" s="18"/>
      <c r="DF531" s="18"/>
      <c r="DH531" s="18"/>
      <c r="DK531" s="12"/>
      <c r="DL531" s="12"/>
      <c r="DN531" s="12"/>
      <c r="DO531" s="12"/>
      <c r="DQ531" s="12"/>
      <c r="DS531" s="12"/>
      <c r="DU531" s="12"/>
      <c r="DV531" s="12"/>
      <c r="DX531" s="12"/>
      <c r="DY531" s="12"/>
      <c r="DZ531" s="12"/>
      <c r="EB531" s="12"/>
      <c r="ED531" s="810"/>
      <c r="EE531" s="810"/>
      <c r="EG531" s="12"/>
      <c r="EW531" s="18"/>
      <c r="FA531" s="18"/>
      <c r="FB531" s="18"/>
      <c r="FC531" s="18"/>
      <c r="FD531" s="18"/>
      <c r="FE531" s="18"/>
      <c r="FF531" s="18"/>
      <c r="FG531" s="18"/>
      <c r="FJ531" s="18"/>
      <c r="FK531" s="18"/>
      <c r="FL531" s="18"/>
      <c r="FM531" s="18"/>
      <c r="FO531" s="18"/>
      <c r="FQ531" s="18"/>
      <c r="FS531" s="18"/>
      <c r="FU531" s="18"/>
      <c r="FV531" s="18"/>
      <c r="FW531" s="18"/>
      <c r="FX531" s="18"/>
      <c r="FY531" s="18"/>
      <c r="FZ531" s="18"/>
      <c r="GB531" s="18"/>
      <c r="GE531" s="18"/>
    </row>
    <row r="532" spans="1:187" hidden="1" x14ac:dyDescent="0.3">
      <c r="A532" s="807"/>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2"/>
      <c r="AF532" s="12"/>
      <c r="AG532" s="12"/>
      <c r="AH532" s="12"/>
      <c r="AI532" s="12"/>
      <c r="AJ532" s="12"/>
      <c r="AK532" s="12"/>
      <c r="AL532" s="12"/>
      <c r="AM532" s="12"/>
      <c r="AN532" s="12"/>
      <c r="AO532" s="12"/>
      <c r="AP532" s="12"/>
      <c r="AQ532" s="12"/>
      <c r="AR532" s="13"/>
      <c r="AS532" s="13"/>
      <c r="AT532" s="12"/>
      <c r="AU532" s="13"/>
      <c r="AV532" s="13"/>
      <c r="AW532" s="12"/>
      <c r="AX532" s="13"/>
      <c r="AY532" s="13"/>
      <c r="AZ532" s="12"/>
      <c r="BA532" s="13"/>
      <c r="BB532" s="13"/>
      <c r="BC532" s="12"/>
      <c r="BD532" s="13"/>
      <c r="BE532" s="13"/>
      <c r="BF532" s="12"/>
      <c r="BG532" s="13"/>
      <c r="BH532" s="13"/>
      <c r="BI532" s="12"/>
      <c r="BJ532" s="13"/>
      <c r="BK532" s="13"/>
      <c r="BL532" s="12"/>
      <c r="BM532" s="13"/>
      <c r="BN532" s="13"/>
      <c r="BO532" s="13"/>
      <c r="BP532" s="13"/>
      <c r="BQ532" s="13"/>
      <c r="BR532" s="13"/>
      <c r="BS532" s="13"/>
      <c r="BT532" s="13"/>
      <c r="BU532" s="13"/>
      <c r="BV532" s="13"/>
      <c r="BW532" s="13"/>
      <c r="BX532" s="12"/>
      <c r="BY532" s="13"/>
      <c r="CA532" s="18"/>
      <c r="CB532" s="18"/>
      <c r="CD532" s="18"/>
      <c r="CE532" s="18"/>
      <c r="CG532" s="18"/>
      <c r="CI532" s="18"/>
      <c r="CK532" s="18"/>
      <c r="CL532" s="18"/>
      <c r="CN532" s="18"/>
      <c r="CO532" s="18"/>
      <c r="CP532" s="18"/>
      <c r="CR532" s="12"/>
      <c r="CT532" s="18"/>
      <c r="CU532" s="18"/>
      <c r="CV532" s="18"/>
      <c r="CW532" s="18"/>
      <c r="CX532" s="18"/>
      <c r="CY532" s="18"/>
      <c r="CZ532" s="18"/>
      <c r="DA532" s="18"/>
      <c r="DB532" s="18"/>
      <c r="DC532" s="18"/>
      <c r="DD532" s="18"/>
      <c r="DF532" s="18"/>
      <c r="DH532" s="18"/>
      <c r="DK532" s="12"/>
      <c r="DL532" s="12"/>
      <c r="DN532" s="12"/>
      <c r="DO532" s="12"/>
      <c r="DQ532" s="12"/>
      <c r="DS532" s="12"/>
      <c r="DU532" s="12"/>
      <c r="DV532" s="12"/>
      <c r="DX532" s="12"/>
      <c r="DY532" s="12"/>
      <c r="DZ532" s="12"/>
      <c r="EB532" s="12"/>
      <c r="ED532" s="810"/>
      <c r="EE532" s="810"/>
      <c r="EG532" s="12"/>
      <c r="EW532" s="18"/>
      <c r="FA532" s="18"/>
      <c r="FB532" s="18"/>
      <c r="FC532" s="18"/>
      <c r="FD532" s="18"/>
      <c r="FE532" s="18"/>
      <c r="FF532" s="18"/>
      <c r="FG532" s="18"/>
      <c r="FJ532" s="18"/>
      <c r="FK532" s="18"/>
      <c r="FL532" s="18"/>
      <c r="FM532" s="18"/>
      <c r="FO532" s="18"/>
      <c r="FQ532" s="18"/>
      <c r="FS532" s="18"/>
      <c r="FU532" s="18"/>
      <c r="FV532" s="18"/>
      <c r="FW532" s="18"/>
      <c r="FX532" s="18"/>
      <c r="FY532" s="18"/>
      <c r="FZ532" s="18"/>
      <c r="GB532" s="18"/>
      <c r="GE532" s="18"/>
    </row>
    <row r="533" spans="1:187" hidden="1" x14ac:dyDescent="0.3">
      <c r="A533" s="807"/>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2"/>
      <c r="AF533" s="12"/>
      <c r="AG533" s="12"/>
      <c r="AH533" s="12"/>
      <c r="AI533" s="12"/>
      <c r="AJ533" s="12"/>
      <c r="AK533" s="12"/>
      <c r="AL533" s="12"/>
      <c r="AM533" s="12"/>
      <c r="AN533" s="12"/>
      <c r="AO533" s="12"/>
      <c r="AP533" s="12"/>
      <c r="AQ533" s="12"/>
      <c r="AR533" s="13"/>
      <c r="AS533" s="13"/>
      <c r="AT533" s="12"/>
      <c r="AU533" s="13"/>
      <c r="AV533" s="13"/>
      <c r="AW533" s="12"/>
      <c r="AX533" s="13"/>
      <c r="AY533" s="13"/>
      <c r="AZ533" s="12"/>
      <c r="BA533" s="13"/>
      <c r="BB533" s="13"/>
      <c r="BC533" s="12"/>
      <c r="BD533" s="13"/>
      <c r="BE533" s="13"/>
      <c r="BF533" s="12"/>
      <c r="BG533" s="13"/>
      <c r="BH533" s="13"/>
      <c r="BI533" s="12"/>
      <c r="BJ533" s="13"/>
      <c r="BK533" s="13"/>
      <c r="BL533" s="12"/>
      <c r="BM533" s="13"/>
      <c r="BN533" s="13"/>
      <c r="BO533" s="13"/>
      <c r="BP533" s="13"/>
      <c r="BQ533" s="13"/>
      <c r="BR533" s="13"/>
      <c r="BS533" s="13"/>
      <c r="BT533" s="13"/>
      <c r="BU533" s="13"/>
      <c r="BV533" s="13"/>
      <c r="BW533" s="13"/>
      <c r="BX533" s="12"/>
      <c r="BY533" s="13"/>
      <c r="CA533" s="18"/>
      <c r="CB533" s="18"/>
      <c r="CD533" s="18"/>
      <c r="CE533" s="18"/>
      <c r="CG533" s="18"/>
      <c r="CI533" s="18"/>
      <c r="CK533" s="18"/>
      <c r="CL533" s="18"/>
      <c r="CN533" s="18"/>
      <c r="CO533" s="18"/>
      <c r="CP533" s="18"/>
      <c r="CR533" s="12"/>
      <c r="CT533" s="18"/>
      <c r="CU533" s="18"/>
      <c r="CV533" s="18"/>
      <c r="CW533" s="18"/>
      <c r="CX533" s="18"/>
      <c r="CY533" s="18"/>
      <c r="CZ533" s="18"/>
      <c r="DA533" s="18"/>
      <c r="DB533" s="18"/>
      <c r="DC533" s="18"/>
      <c r="DD533" s="18"/>
      <c r="DF533" s="18"/>
      <c r="DH533" s="18"/>
      <c r="DK533" s="12"/>
      <c r="DL533" s="12"/>
      <c r="DN533" s="12"/>
      <c r="DO533" s="12"/>
      <c r="DQ533" s="12"/>
      <c r="DS533" s="12"/>
      <c r="DU533" s="12"/>
      <c r="DV533" s="12"/>
      <c r="DX533" s="12"/>
      <c r="DY533" s="12"/>
      <c r="DZ533" s="12"/>
      <c r="EB533" s="12"/>
      <c r="ED533" s="810"/>
      <c r="EE533" s="810"/>
      <c r="EG533" s="12"/>
      <c r="EW533" s="18"/>
      <c r="FA533" s="18"/>
      <c r="FB533" s="18"/>
      <c r="FC533" s="18"/>
      <c r="FD533" s="18"/>
      <c r="FE533" s="18"/>
      <c r="FF533" s="18"/>
      <c r="FG533" s="18"/>
      <c r="FJ533" s="18"/>
      <c r="FK533" s="18"/>
      <c r="FL533" s="18"/>
      <c r="FM533" s="18"/>
      <c r="FO533" s="18"/>
      <c r="FQ533" s="18"/>
      <c r="FS533" s="18"/>
      <c r="FU533" s="18"/>
      <c r="FV533" s="18"/>
      <c r="FW533" s="18"/>
      <c r="FX533" s="18"/>
      <c r="FY533" s="18"/>
      <c r="FZ533" s="18"/>
      <c r="GB533" s="18"/>
      <c r="GE533" s="18"/>
    </row>
    <row r="534" spans="1:187" hidden="1" x14ac:dyDescent="0.3">
      <c r="A534" s="807"/>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2"/>
      <c r="AF534" s="12"/>
      <c r="AG534" s="12"/>
      <c r="AH534" s="12"/>
      <c r="AI534" s="12"/>
      <c r="AJ534" s="12"/>
      <c r="AK534" s="12"/>
      <c r="AL534" s="12"/>
      <c r="AM534" s="12"/>
      <c r="AN534" s="12"/>
      <c r="AO534" s="12"/>
      <c r="AP534" s="12"/>
      <c r="AQ534" s="12"/>
      <c r="AR534" s="13"/>
      <c r="AS534" s="13"/>
      <c r="AT534" s="12"/>
      <c r="AU534" s="13"/>
      <c r="AV534" s="13"/>
      <c r="AW534" s="12"/>
      <c r="AX534" s="13"/>
      <c r="AY534" s="13"/>
      <c r="AZ534" s="12"/>
      <c r="BA534" s="13"/>
      <c r="BB534" s="13"/>
      <c r="BC534" s="12"/>
      <c r="BD534" s="13"/>
      <c r="BE534" s="13"/>
      <c r="BF534" s="12"/>
      <c r="BG534" s="13"/>
      <c r="BH534" s="13"/>
      <c r="BI534" s="12"/>
      <c r="BJ534" s="13"/>
      <c r="BK534" s="13"/>
      <c r="BL534" s="12"/>
      <c r="BM534" s="13"/>
      <c r="BN534" s="13"/>
      <c r="BO534" s="13"/>
      <c r="BP534" s="13"/>
      <c r="BQ534" s="13"/>
      <c r="BR534" s="13"/>
      <c r="BS534" s="13"/>
      <c r="BT534" s="13"/>
      <c r="BU534" s="13"/>
      <c r="BV534" s="13"/>
      <c r="BW534" s="13"/>
      <c r="BX534" s="12"/>
      <c r="BY534" s="13"/>
      <c r="CA534" s="18"/>
      <c r="CB534" s="18"/>
      <c r="CD534" s="18"/>
      <c r="CE534" s="18"/>
      <c r="CG534" s="18"/>
      <c r="CI534" s="18"/>
      <c r="CK534" s="18"/>
      <c r="CL534" s="18"/>
      <c r="CN534" s="18"/>
      <c r="CO534" s="18"/>
      <c r="CP534" s="18"/>
      <c r="CR534" s="12"/>
      <c r="CT534" s="18"/>
      <c r="CU534" s="18"/>
      <c r="CV534" s="18"/>
      <c r="CW534" s="18"/>
      <c r="CX534" s="18"/>
      <c r="CY534" s="18"/>
      <c r="CZ534" s="18"/>
      <c r="DA534" s="18"/>
      <c r="DB534" s="18"/>
      <c r="DC534" s="18"/>
      <c r="DD534" s="18"/>
      <c r="DF534" s="18"/>
      <c r="DH534" s="18"/>
      <c r="DK534" s="12"/>
      <c r="DL534" s="12"/>
      <c r="DN534" s="12"/>
      <c r="DO534" s="12"/>
      <c r="DQ534" s="12"/>
      <c r="DS534" s="12"/>
      <c r="DU534" s="12"/>
      <c r="DV534" s="12"/>
      <c r="DX534" s="12"/>
      <c r="DY534" s="12"/>
      <c r="DZ534" s="12"/>
      <c r="EB534" s="12"/>
      <c r="ED534" s="810"/>
      <c r="EE534" s="810"/>
      <c r="EG534" s="12"/>
      <c r="ER534" s="18"/>
      <c r="EW534" s="18"/>
      <c r="EX534" s="18"/>
      <c r="EY534" s="18"/>
      <c r="EZ534" s="18"/>
      <c r="FA534" s="18"/>
      <c r="FB534" s="18"/>
      <c r="FC534" s="18"/>
      <c r="FD534" s="18"/>
      <c r="FE534" s="18"/>
      <c r="FF534" s="18"/>
      <c r="FG534" s="18"/>
      <c r="FI534" s="18"/>
      <c r="FJ534" s="18"/>
      <c r="FK534" s="18"/>
      <c r="FL534" s="18"/>
      <c r="FM534" s="18"/>
      <c r="FN534" s="18"/>
      <c r="FO534" s="18"/>
      <c r="FQ534" s="18"/>
      <c r="FS534" s="18"/>
      <c r="FT534" s="18"/>
      <c r="FU534" s="18"/>
      <c r="FV534" s="18"/>
      <c r="FW534" s="18"/>
      <c r="FX534" s="18"/>
      <c r="FY534" s="18"/>
      <c r="FZ534" s="18"/>
      <c r="GB534" s="18"/>
      <c r="GE534" s="18"/>
    </row>
    <row r="535" spans="1:187" hidden="1" x14ac:dyDescent="0.3">
      <c r="A535" s="807"/>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2"/>
      <c r="AF535" s="12"/>
      <c r="AG535" s="12"/>
      <c r="AH535" s="12"/>
      <c r="AI535" s="12"/>
      <c r="AJ535" s="12"/>
      <c r="AK535" s="12"/>
      <c r="AL535" s="12"/>
      <c r="AM535" s="12"/>
      <c r="AN535" s="12"/>
      <c r="AO535" s="12"/>
      <c r="AP535" s="12"/>
      <c r="AQ535" s="12"/>
      <c r="AR535" s="13"/>
      <c r="AS535" s="13"/>
      <c r="AT535" s="12"/>
      <c r="AU535" s="13"/>
      <c r="AV535" s="13"/>
      <c r="AW535" s="12"/>
      <c r="AX535" s="13"/>
      <c r="AY535" s="13"/>
      <c r="AZ535" s="12"/>
      <c r="BA535" s="13"/>
      <c r="BB535" s="13"/>
      <c r="BC535" s="12"/>
      <c r="BD535" s="13"/>
      <c r="BE535" s="13"/>
      <c r="BF535" s="12"/>
      <c r="BG535" s="13"/>
      <c r="BH535" s="13"/>
      <c r="BI535" s="12"/>
      <c r="BJ535" s="13"/>
      <c r="BK535" s="13"/>
      <c r="BL535" s="12"/>
      <c r="BM535" s="13"/>
      <c r="BN535" s="13"/>
      <c r="BO535" s="13"/>
      <c r="BP535" s="13"/>
      <c r="BQ535" s="13"/>
      <c r="BR535" s="13"/>
      <c r="BS535" s="13"/>
      <c r="BT535" s="13"/>
      <c r="BU535" s="13"/>
      <c r="BV535" s="13"/>
      <c r="BW535" s="13"/>
      <c r="BX535" s="12"/>
      <c r="BY535" s="13"/>
      <c r="CA535" s="18"/>
      <c r="CB535" s="18"/>
      <c r="CD535" s="18"/>
      <c r="CE535" s="18"/>
      <c r="CG535" s="18"/>
      <c r="CI535" s="18"/>
      <c r="CK535" s="18"/>
      <c r="CL535" s="18"/>
      <c r="CN535" s="18"/>
      <c r="CO535" s="18"/>
      <c r="CP535" s="18"/>
      <c r="CR535" s="12"/>
      <c r="CT535" s="18"/>
      <c r="CU535" s="18"/>
      <c r="CV535" s="18"/>
      <c r="CW535" s="18"/>
      <c r="CX535" s="18"/>
      <c r="CY535" s="18"/>
      <c r="CZ535" s="18"/>
      <c r="DA535" s="18"/>
      <c r="DB535" s="18"/>
      <c r="DC535" s="18"/>
      <c r="DD535" s="18"/>
      <c r="DF535" s="18"/>
      <c r="DH535" s="18"/>
      <c r="DK535" s="12"/>
      <c r="DL535" s="12"/>
      <c r="DN535" s="12"/>
      <c r="DO535" s="12"/>
      <c r="DQ535" s="12"/>
      <c r="DS535" s="12"/>
      <c r="DU535" s="12"/>
      <c r="DV535" s="12"/>
      <c r="DX535" s="12"/>
      <c r="DY535" s="12"/>
      <c r="DZ535" s="12"/>
      <c r="EB535" s="12"/>
      <c r="ED535" s="810"/>
      <c r="EE535" s="810"/>
      <c r="EG535" s="12"/>
      <c r="EW535" s="18"/>
      <c r="FA535" s="18"/>
      <c r="FB535" s="18"/>
      <c r="FC535" s="18"/>
      <c r="FD535" s="18"/>
      <c r="FE535" s="18"/>
      <c r="FF535" s="18"/>
      <c r="FG535" s="18"/>
      <c r="FJ535" s="18"/>
      <c r="FK535" s="18"/>
      <c r="FL535" s="18"/>
      <c r="FM535" s="18"/>
      <c r="FO535" s="18"/>
      <c r="FQ535" s="18"/>
      <c r="FS535" s="18"/>
      <c r="FU535" s="18"/>
      <c r="FV535" s="18"/>
      <c r="FW535" s="18"/>
      <c r="FX535" s="18"/>
      <c r="FY535" s="18"/>
      <c r="FZ535" s="18"/>
      <c r="GB535" s="18"/>
      <c r="GE535" s="18"/>
    </row>
    <row r="536" spans="1:187" hidden="1" x14ac:dyDescent="0.3">
      <c r="A536" s="807"/>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2"/>
      <c r="AF536" s="12"/>
      <c r="AG536" s="12"/>
      <c r="AH536" s="12"/>
      <c r="AI536" s="12"/>
      <c r="AJ536" s="12"/>
      <c r="AK536" s="12"/>
      <c r="AL536" s="12"/>
      <c r="AM536" s="12"/>
      <c r="AN536" s="12"/>
      <c r="AO536" s="12"/>
      <c r="AP536" s="12"/>
      <c r="AQ536" s="12"/>
      <c r="AR536" s="13"/>
      <c r="AS536" s="13"/>
      <c r="AT536" s="12"/>
      <c r="AU536" s="13"/>
      <c r="AV536" s="13"/>
      <c r="AW536" s="12"/>
      <c r="AX536" s="13"/>
      <c r="AY536" s="13"/>
      <c r="AZ536" s="12"/>
      <c r="BA536" s="13"/>
      <c r="BB536" s="13"/>
      <c r="BC536" s="12"/>
      <c r="BD536" s="13"/>
      <c r="BE536" s="13"/>
      <c r="BF536" s="12"/>
      <c r="BG536" s="13"/>
      <c r="BH536" s="13"/>
      <c r="BI536" s="12"/>
      <c r="BJ536" s="13"/>
      <c r="BK536" s="13"/>
      <c r="BL536" s="12"/>
      <c r="BM536" s="13"/>
      <c r="BN536" s="13"/>
      <c r="BO536" s="13"/>
      <c r="BP536" s="13"/>
      <c r="BQ536" s="13"/>
      <c r="BR536" s="13"/>
      <c r="BS536" s="13"/>
      <c r="BT536" s="13"/>
      <c r="BU536" s="13"/>
      <c r="BV536" s="13"/>
      <c r="BW536" s="13"/>
      <c r="BX536" s="12"/>
      <c r="BY536" s="13"/>
      <c r="CA536" s="18"/>
      <c r="CB536" s="18"/>
      <c r="CD536" s="18"/>
      <c r="CE536" s="18"/>
      <c r="CG536" s="18"/>
      <c r="CI536" s="18"/>
      <c r="CK536" s="18"/>
      <c r="CL536" s="18"/>
      <c r="CN536" s="18"/>
      <c r="CO536" s="18"/>
      <c r="CP536" s="18"/>
      <c r="CR536" s="12"/>
      <c r="CT536" s="18"/>
      <c r="CU536" s="18"/>
      <c r="CV536" s="18"/>
      <c r="CW536" s="18"/>
      <c r="CX536" s="18"/>
      <c r="CY536" s="18"/>
      <c r="CZ536" s="18"/>
      <c r="DA536" s="18"/>
      <c r="DB536" s="18"/>
      <c r="DC536" s="18"/>
      <c r="DD536" s="18"/>
      <c r="DF536" s="18"/>
      <c r="DH536" s="18"/>
      <c r="DK536" s="12"/>
      <c r="DL536" s="12"/>
      <c r="DN536" s="12"/>
      <c r="DO536" s="12"/>
      <c r="DQ536" s="12"/>
      <c r="DS536" s="12"/>
      <c r="DU536" s="12"/>
      <c r="DV536" s="12"/>
      <c r="DX536" s="12"/>
      <c r="DY536" s="12"/>
      <c r="DZ536" s="12"/>
      <c r="EB536" s="12"/>
      <c r="ED536" s="810"/>
      <c r="EE536" s="810"/>
      <c r="EG536" s="12"/>
      <c r="EW536" s="18"/>
      <c r="FA536" s="18"/>
      <c r="FB536" s="18"/>
      <c r="FC536" s="18"/>
      <c r="FD536" s="18"/>
      <c r="FE536" s="18"/>
      <c r="FF536" s="18"/>
      <c r="FG536" s="18"/>
      <c r="FJ536" s="18"/>
      <c r="FK536" s="18"/>
      <c r="FL536" s="18"/>
      <c r="FM536" s="18"/>
      <c r="FO536" s="18"/>
      <c r="FQ536" s="18"/>
      <c r="FS536" s="18"/>
      <c r="FU536" s="18"/>
      <c r="FV536" s="18"/>
      <c r="FW536" s="18"/>
      <c r="FX536" s="18"/>
      <c r="FY536" s="18"/>
      <c r="FZ536" s="18"/>
      <c r="GB536" s="18"/>
      <c r="GE536" s="18"/>
    </row>
    <row r="537" spans="1:187" hidden="1" x14ac:dyDescent="0.3">
      <c r="A537" s="807"/>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2"/>
      <c r="AF537" s="12"/>
      <c r="AG537" s="12"/>
      <c r="AH537" s="12"/>
      <c r="AI537" s="12"/>
      <c r="AJ537" s="12"/>
      <c r="AK537" s="12"/>
      <c r="AL537" s="12"/>
      <c r="AM537" s="12"/>
      <c r="AN537" s="12"/>
      <c r="AO537" s="12"/>
      <c r="AP537" s="12"/>
      <c r="AQ537" s="12"/>
      <c r="AR537" s="13"/>
      <c r="AS537" s="13"/>
      <c r="AT537" s="12"/>
      <c r="AU537" s="13"/>
      <c r="AV537" s="13"/>
      <c r="AW537" s="12"/>
      <c r="AX537" s="13"/>
      <c r="AY537" s="13"/>
      <c r="AZ537" s="12"/>
      <c r="BA537" s="13"/>
      <c r="BB537" s="13"/>
      <c r="BC537" s="12"/>
      <c r="BD537" s="13"/>
      <c r="BE537" s="13"/>
      <c r="BF537" s="12"/>
      <c r="BG537" s="13"/>
      <c r="BH537" s="13"/>
      <c r="BI537" s="12"/>
      <c r="BJ537" s="13"/>
      <c r="BK537" s="13"/>
      <c r="BL537" s="12"/>
      <c r="BM537" s="13"/>
      <c r="BN537" s="13"/>
      <c r="BO537" s="13"/>
      <c r="BP537" s="13"/>
      <c r="BQ537" s="13"/>
      <c r="BR537" s="13"/>
      <c r="BS537" s="13"/>
      <c r="BT537" s="13"/>
      <c r="BU537" s="13"/>
      <c r="BV537" s="13"/>
      <c r="BW537" s="13"/>
      <c r="BX537" s="12"/>
      <c r="BY537" s="13"/>
      <c r="CA537" s="18"/>
      <c r="CB537" s="18"/>
      <c r="CD537" s="18"/>
      <c r="CE537" s="18"/>
      <c r="CG537" s="18"/>
      <c r="CI537" s="18"/>
      <c r="CK537" s="18"/>
      <c r="CL537" s="18"/>
      <c r="CN537" s="18"/>
      <c r="CO537" s="18"/>
      <c r="CP537" s="18"/>
      <c r="CR537" s="12"/>
      <c r="CT537" s="18"/>
      <c r="CU537" s="18"/>
      <c r="CV537" s="18"/>
      <c r="CW537" s="18"/>
      <c r="CX537" s="18"/>
      <c r="CY537" s="18"/>
      <c r="CZ537" s="18"/>
      <c r="DA537" s="18"/>
      <c r="DB537" s="18"/>
      <c r="DC537" s="18"/>
      <c r="DD537" s="18"/>
      <c r="DF537" s="18"/>
      <c r="DH537" s="18"/>
      <c r="DK537" s="12"/>
      <c r="DL537" s="12"/>
      <c r="DN537" s="12"/>
      <c r="DO537" s="12"/>
      <c r="DQ537" s="12"/>
      <c r="DS537" s="12"/>
      <c r="DU537" s="12"/>
      <c r="DV537" s="12"/>
      <c r="DX537" s="12"/>
      <c r="DY537" s="12"/>
      <c r="DZ537" s="12"/>
      <c r="EB537" s="12"/>
      <c r="ED537" s="810"/>
      <c r="EE537" s="810"/>
      <c r="EG537" s="12"/>
      <c r="EW537" s="18"/>
      <c r="FA537" s="18"/>
      <c r="FB537" s="18"/>
      <c r="FC537" s="18"/>
      <c r="FD537" s="18"/>
      <c r="FE537" s="18"/>
      <c r="FF537" s="18"/>
      <c r="FG537" s="18"/>
      <c r="FJ537" s="18"/>
      <c r="FK537" s="18"/>
      <c r="FL537" s="18"/>
      <c r="FM537" s="18"/>
      <c r="FO537" s="18"/>
      <c r="FQ537" s="18"/>
      <c r="FS537" s="18"/>
      <c r="FU537" s="18"/>
      <c r="FV537" s="18"/>
      <c r="FW537" s="18"/>
      <c r="FX537" s="18"/>
      <c r="FY537" s="18"/>
      <c r="FZ537" s="18"/>
      <c r="GB537" s="18"/>
      <c r="GD537" s="18"/>
      <c r="GE537" s="18"/>
    </row>
    <row r="538" spans="1:187" hidden="1" x14ac:dyDescent="0.3">
      <c r="A538" s="807"/>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2"/>
      <c r="AF538" s="12"/>
      <c r="AG538" s="12"/>
      <c r="AH538" s="12"/>
      <c r="AI538" s="12"/>
      <c r="AJ538" s="12"/>
      <c r="AK538" s="12"/>
      <c r="AL538" s="12"/>
      <c r="AM538" s="12"/>
      <c r="AN538" s="12"/>
      <c r="AO538" s="12"/>
      <c r="AP538" s="12"/>
      <c r="AQ538" s="12"/>
      <c r="AR538" s="13"/>
      <c r="AS538" s="13"/>
      <c r="AT538" s="12"/>
      <c r="AU538" s="13"/>
      <c r="AV538" s="13"/>
      <c r="AW538" s="12"/>
      <c r="AX538" s="13"/>
      <c r="AY538" s="13"/>
      <c r="AZ538" s="12"/>
      <c r="BA538" s="13"/>
      <c r="BB538" s="13"/>
      <c r="BC538" s="12"/>
      <c r="BD538" s="13"/>
      <c r="BE538" s="13"/>
      <c r="BF538" s="12"/>
      <c r="BG538" s="13"/>
      <c r="BH538" s="13"/>
      <c r="BI538" s="12"/>
      <c r="BJ538" s="13"/>
      <c r="BK538" s="13"/>
      <c r="BL538" s="12"/>
      <c r="BM538" s="13"/>
      <c r="BN538" s="13"/>
      <c r="BO538" s="13"/>
      <c r="BP538" s="13"/>
      <c r="BQ538" s="13"/>
      <c r="BR538" s="13"/>
      <c r="BS538" s="13"/>
      <c r="BT538" s="13"/>
      <c r="BU538" s="13"/>
      <c r="BV538" s="13"/>
      <c r="BW538" s="13"/>
      <c r="BX538" s="12"/>
      <c r="BY538" s="13"/>
      <c r="CA538" s="18"/>
      <c r="CB538" s="18"/>
      <c r="CD538" s="18"/>
      <c r="CE538" s="18"/>
      <c r="CG538" s="18"/>
      <c r="CI538" s="18"/>
      <c r="CK538" s="18"/>
      <c r="CL538" s="18"/>
      <c r="CN538" s="18"/>
      <c r="CO538" s="18"/>
      <c r="CP538" s="18"/>
      <c r="CR538" s="12"/>
      <c r="CT538" s="18"/>
      <c r="CU538" s="18"/>
      <c r="CV538" s="18"/>
      <c r="CW538" s="18"/>
      <c r="CX538" s="18"/>
      <c r="CY538" s="18"/>
      <c r="CZ538" s="18"/>
      <c r="DA538" s="18"/>
      <c r="DB538" s="18"/>
      <c r="DC538" s="18"/>
      <c r="DD538" s="18"/>
      <c r="DF538" s="18"/>
      <c r="DH538" s="18"/>
      <c r="DK538" s="12"/>
      <c r="DL538" s="12"/>
      <c r="DN538" s="12"/>
      <c r="DO538" s="12"/>
      <c r="DQ538" s="12"/>
      <c r="DS538" s="12"/>
      <c r="DU538" s="12"/>
      <c r="DV538" s="12"/>
      <c r="DX538" s="12"/>
      <c r="DY538" s="12"/>
      <c r="DZ538" s="12"/>
      <c r="EB538" s="12"/>
      <c r="ED538" s="810"/>
      <c r="EE538" s="810"/>
      <c r="EG538" s="12"/>
      <c r="EW538" s="18"/>
      <c r="FA538" s="18"/>
      <c r="FB538" s="18"/>
      <c r="FC538" s="18"/>
      <c r="FD538" s="18"/>
      <c r="FE538" s="18"/>
      <c r="FF538" s="18"/>
      <c r="FG538" s="18"/>
      <c r="FJ538" s="18"/>
      <c r="FK538" s="18"/>
      <c r="FL538" s="18"/>
      <c r="FM538" s="18"/>
      <c r="FO538" s="18"/>
      <c r="FQ538" s="18"/>
      <c r="FS538" s="18"/>
      <c r="FU538" s="18"/>
      <c r="FV538" s="18"/>
      <c r="FW538" s="18"/>
      <c r="FX538" s="18"/>
      <c r="FY538" s="18"/>
      <c r="FZ538" s="18"/>
      <c r="GB538" s="18"/>
      <c r="GE538" s="18"/>
    </row>
    <row r="539" spans="1:187" hidden="1" x14ac:dyDescent="0.3">
      <c r="A539" s="807"/>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2"/>
      <c r="AF539" s="12"/>
      <c r="AG539" s="12"/>
      <c r="AH539" s="12"/>
      <c r="AI539" s="12"/>
      <c r="AJ539" s="12"/>
      <c r="AK539" s="12"/>
      <c r="AL539" s="12"/>
      <c r="AM539" s="12"/>
      <c r="AN539" s="12"/>
      <c r="AO539" s="12"/>
      <c r="AP539" s="12"/>
      <c r="AQ539" s="12"/>
      <c r="AR539" s="13"/>
      <c r="AS539" s="13"/>
      <c r="AT539" s="12"/>
      <c r="AU539" s="13"/>
      <c r="AV539" s="13"/>
      <c r="AW539" s="12"/>
      <c r="AX539" s="13"/>
      <c r="AY539" s="13"/>
      <c r="AZ539" s="12"/>
      <c r="BA539" s="13"/>
      <c r="BB539" s="13"/>
      <c r="BC539" s="12"/>
      <c r="BD539" s="13"/>
      <c r="BE539" s="13"/>
      <c r="BF539" s="12"/>
      <c r="BG539" s="13"/>
      <c r="BH539" s="13"/>
      <c r="BI539" s="12"/>
      <c r="BJ539" s="13"/>
      <c r="BK539" s="13"/>
      <c r="BL539" s="12"/>
      <c r="BM539" s="13"/>
      <c r="BN539" s="13"/>
      <c r="BO539" s="13"/>
      <c r="BP539" s="13"/>
      <c r="BQ539" s="13"/>
      <c r="BR539" s="13"/>
      <c r="BS539" s="13"/>
      <c r="BT539" s="13"/>
      <c r="BU539" s="13"/>
      <c r="BV539" s="13"/>
      <c r="BW539" s="13"/>
      <c r="BX539" s="12"/>
      <c r="BY539" s="13"/>
      <c r="CA539" s="18"/>
      <c r="CB539" s="18"/>
      <c r="CD539" s="18"/>
      <c r="CE539" s="18"/>
      <c r="CG539" s="18"/>
      <c r="CI539" s="18"/>
      <c r="CK539" s="18"/>
      <c r="CL539" s="18"/>
      <c r="CN539" s="18"/>
      <c r="CO539" s="18"/>
      <c r="CP539" s="18"/>
      <c r="CR539" s="12"/>
      <c r="CT539" s="18"/>
      <c r="CU539" s="18"/>
      <c r="CV539" s="18"/>
      <c r="CW539" s="18"/>
      <c r="CX539" s="18"/>
      <c r="CY539" s="18"/>
      <c r="CZ539" s="18"/>
      <c r="DA539" s="18"/>
      <c r="DB539" s="18"/>
      <c r="DC539" s="18"/>
      <c r="DD539" s="18"/>
      <c r="DF539" s="18"/>
      <c r="DH539" s="18"/>
      <c r="DK539" s="12"/>
      <c r="DL539" s="12"/>
      <c r="DN539" s="12"/>
      <c r="DO539" s="12"/>
      <c r="DQ539" s="12"/>
      <c r="DS539" s="12"/>
      <c r="DU539" s="12"/>
      <c r="DV539" s="12"/>
      <c r="DX539" s="12"/>
      <c r="DY539" s="12"/>
      <c r="DZ539" s="12"/>
      <c r="EB539" s="12"/>
      <c r="ED539" s="810"/>
      <c r="EE539" s="810"/>
      <c r="EG539" s="12"/>
      <c r="EW539" s="18"/>
      <c r="EX539" s="18"/>
      <c r="EY539" s="18"/>
      <c r="EZ539" s="18"/>
      <c r="FA539" s="18"/>
      <c r="FB539" s="18"/>
      <c r="FC539" s="18"/>
      <c r="FD539" s="18"/>
      <c r="FE539" s="18"/>
      <c r="FF539" s="18"/>
      <c r="FG539" s="18"/>
      <c r="FH539" s="18"/>
      <c r="FI539" s="18"/>
      <c r="FJ539" s="18"/>
      <c r="FK539" s="18"/>
      <c r="FL539" s="18"/>
      <c r="FM539" s="18"/>
      <c r="FO539" s="18"/>
      <c r="FP539" s="18"/>
      <c r="FQ539" s="18"/>
      <c r="FS539" s="18"/>
      <c r="FU539" s="18"/>
      <c r="FV539" s="18"/>
      <c r="FW539" s="18"/>
      <c r="FX539" s="18"/>
      <c r="FY539" s="18"/>
      <c r="FZ539" s="18"/>
      <c r="GB539" s="18"/>
      <c r="GE539" s="18"/>
    </row>
    <row r="540" spans="1:187" hidden="1" x14ac:dyDescent="0.3">
      <c r="A540" s="807"/>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2"/>
      <c r="AF540" s="12"/>
      <c r="AG540" s="12"/>
      <c r="AH540" s="12"/>
      <c r="AI540" s="12"/>
      <c r="AJ540" s="12"/>
      <c r="AK540" s="12"/>
      <c r="AL540" s="12"/>
      <c r="AM540" s="12"/>
      <c r="AN540" s="12"/>
      <c r="AO540" s="12"/>
      <c r="AP540" s="12"/>
      <c r="AQ540" s="12"/>
      <c r="AR540" s="13"/>
      <c r="AS540" s="13"/>
      <c r="AT540" s="12"/>
      <c r="AU540" s="13"/>
      <c r="AV540" s="13"/>
      <c r="AW540" s="12"/>
      <c r="AX540" s="13"/>
      <c r="AY540" s="13"/>
      <c r="AZ540" s="12"/>
      <c r="BA540" s="13"/>
      <c r="BB540" s="13"/>
      <c r="BC540" s="12"/>
      <c r="BD540" s="13"/>
      <c r="BE540" s="13"/>
      <c r="BF540" s="12"/>
      <c r="BG540" s="13"/>
      <c r="BH540" s="13"/>
      <c r="BI540" s="12"/>
      <c r="BJ540" s="13"/>
      <c r="BK540" s="13"/>
      <c r="BL540" s="12"/>
      <c r="BM540" s="13"/>
      <c r="BN540" s="13"/>
      <c r="BO540" s="13"/>
      <c r="BP540" s="13"/>
      <c r="BQ540" s="13"/>
      <c r="BR540" s="13"/>
      <c r="BS540" s="13"/>
      <c r="BT540" s="13"/>
      <c r="BU540" s="13"/>
      <c r="BV540" s="13"/>
      <c r="BW540" s="13"/>
      <c r="BX540" s="12"/>
      <c r="BY540" s="13"/>
      <c r="CA540" s="18"/>
      <c r="CB540" s="18"/>
      <c r="CD540" s="18"/>
      <c r="CE540" s="18"/>
      <c r="CG540" s="18"/>
      <c r="CI540" s="18"/>
      <c r="CK540" s="18"/>
      <c r="CL540" s="18"/>
      <c r="CN540" s="18"/>
      <c r="CO540" s="18"/>
      <c r="CP540" s="18"/>
      <c r="CR540" s="12"/>
      <c r="CT540" s="18"/>
      <c r="CU540" s="18"/>
      <c r="CV540" s="18"/>
      <c r="CW540" s="18"/>
      <c r="CX540" s="18"/>
      <c r="CY540" s="18"/>
      <c r="CZ540" s="18"/>
      <c r="DA540" s="18"/>
      <c r="DB540" s="18"/>
      <c r="DC540" s="18"/>
      <c r="DD540" s="18"/>
      <c r="DF540" s="18"/>
      <c r="DH540" s="18"/>
      <c r="DK540" s="12"/>
      <c r="DL540" s="12"/>
      <c r="DN540" s="12"/>
      <c r="DO540" s="12"/>
      <c r="DQ540" s="12"/>
      <c r="DS540" s="12"/>
      <c r="DU540" s="12"/>
      <c r="DV540" s="12"/>
      <c r="DX540" s="12"/>
      <c r="DY540" s="12"/>
      <c r="DZ540" s="12"/>
      <c r="EB540" s="12"/>
      <c r="ED540" s="810"/>
      <c r="EE540" s="810"/>
      <c r="EG540" s="12"/>
      <c r="EW540" s="18"/>
      <c r="FA540" s="18"/>
      <c r="FB540" s="18"/>
      <c r="FC540" s="18"/>
      <c r="FD540" s="18"/>
      <c r="FE540" s="18"/>
      <c r="FF540" s="18"/>
      <c r="FG540" s="18"/>
      <c r="FJ540" s="18"/>
      <c r="FK540" s="18"/>
      <c r="FL540" s="18"/>
      <c r="FM540" s="18"/>
      <c r="FO540" s="18"/>
      <c r="FQ540" s="18"/>
      <c r="FS540" s="18"/>
      <c r="FU540" s="18"/>
      <c r="FV540" s="18"/>
      <c r="FW540" s="18"/>
      <c r="FX540" s="18"/>
      <c r="FY540" s="18"/>
      <c r="FZ540" s="18"/>
      <c r="GB540" s="18"/>
      <c r="GE540" s="18"/>
    </row>
    <row r="541" spans="1:187" hidden="1" x14ac:dyDescent="0.3">
      <c r="A541" s="807"/>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2"/>
      <c r="AF541" s="12"/>
      <c r="AG541" s="12"/>
      <c r="AH541" s="12"/>
      <c r="AI541" s="12"/>
      <c r="AJ541" s="12"/>
      <c r="AK541" s="12"/>
      <c r="AL541" s="12"/>
      <c r="AM541" s="12"/>
      <c r="AN541" s="12"/>
      <c r="AO541" s="12"/>
      <c r="AP541" s="12"/>
      <c r="AQ541" s="12"/>
      <c r="AR541" s="13"/>
      <c r="AS541" s="13"/>
      <c r="AT541" s="12"/>
      <c r="AU541" s="13"/>
      <c r="AV541" s="13"/>
      <c r="AW541" s="12"/>
      <c r="AX541" s="13"/>
      <c r="AY541" s="13"/>
      <c r="AZ541" s="12"/>
      <c r="BA541" s="13"/>
      <c r="BB541" s="13"/>
      <c r="BC541" s="12"/>
      <c r="BD541" s="13"/>
      <c r="BE541" s="13"/>
      <c r="BF541" s="12"/>
      <c r="BG541" s="13"/>
      <c r="BH541" s="13"/>
      <c r="BI541" s="12"/>
      <c r="BJ541" s="13"/>
      <c r="BK541" s="13"/>
      <c r="BL541" s="12"/>
      <c r="BM541" s="13"/>
      <c r="BN541" s="13"/>
      <c r="BO541" s="13"/>
      <c r="BP541" s="13"/>
      <c r="BQ541" s="13"/>
      <c r="BR541" s="13"/>
      <c r="BS541" s="13"/>
      <c r="BT541" s="13"/>
      <c r="BU541" s="13"/>
      <c r="BV541" s="13"/>
      <c r="BW541" s="13"/>
      <c r="BX541" s="12"/>
      <c r="BY541" s="13"/>
      <c r="CA541" s="18"/>
      <c r="CB541" s="18"/>
      <c r="CD541" s="18"/>
      <c r="CE541" s="18"/>
      <c r="CG541" s="18"/>
      <c r="CI541" s="18"/>
      <c r="CK541" s="18"/>
      <c r="CL541" s="18"/>
      <c r="CN541" s="18"/>
      <c r="CO541" s="18"/>
      <c r="CP541" s="18"/>
      <c r="CR541" s="12"/>
      <c r="CT541" s="18"/>
      <c r="CU541" s="18"/>
      <c r="CV541" s="18"/>
      <c r="CW541" s="18"/>
      <c r="CX541" s="18"/>
      <c r="CY541" s="18"/>
      <c r="CZ541" s="18"/>
      <c r="DA541" s="18"/>
      <c r="DB541" s="18"/>
      <c r="DC541" s="18"/>
      <c r="DD541" s="18"/>
      <c r="DF541" s="18"/>
      <c r="DH541" s="18"/>
      <c r="DK541" s="12"/>
      <c r="DL541" s="12"/>
      <c r="DN541" s="12"/>
      <c r="DO541" s="12"/>
      <c r="DQ541" s="12"/>
      <c r="DS541" s="12"/>
      <c r="DU541" s="12"/>
      <c r="DV541" s="12"/>
      <c r="DX541" s="12"/>
      <c r="DY541" s="12"/>
      <c r="DZ541" s="12"/>
      <c r="EB541" s="12"/>
      <c r="ED541" s="810"/>
      <c r="EE541" s="810"/>
      <c r="EG541" s="12"/>
      <c r="EW541" s="18"/>
      <c r="FA541" s="18"/>
      <c r="FB541" s="18"/>
      <c r="FC541" s="18"/>
      <c r="FD541" s="18"/>
      <c r="FE541" s="18"/>
      <c r="FF541" s="18"/>
      <c r="FG541" s="18"/>
      <c r="FJ541" s="18"/>
      <c r="FK541" s="18"/>
      <c r="FL541" s="18"/>
      <c r="FM541" s="18"/>
      <c r="FO541" s="18"/>
      <c r="FQ541" s="18"/>
      <c r="FS541" s="18"/>
      <c r="FU541" s="18"/>
      <c r="FV541" s="18"/>
      <c r="FW541" s="18"/>
      <c r="FX541" s="18"/>
      <c r="FY541" s="18"/>
      <c r="FZ541" s="18"/>
      <c r="GB541" s="18"/>
      <c r="GE541" s="18"/>
    </row>
    <row r="542" spans="1:187" hidden="1" x14ac:dyDescent="0.3">
      <c r="A542" s="807"/>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2"/>
      <c r="AF542" s="12"/>
      <c r="AG542" s="12"/>
      <c r="AH542" s="12"/>
      <c r="AI542" s="12"/>
      <c r="AJ542" s="12"/>
      <c r="AK542" s="12"/>
      <c r="AL542" s="12"/>
      <c r="AM542" s="12"/>
      <c r="AN542" s="12"/>
      <c r="AO542" s="12"/>
      <c r="AP542" s="12"/>
      <c r="AQ542" s="12"/>
      <c r="AR542" s="13"/>
      <c r="AS542" s="13"/>
      <c r="AT542" s="12"/>
      <c r="AU542" s="13"/>
      <c r="AV542" s="13"/>
      <c r="AW542" s="12"/>
      <c r="AX542" s="13"/>
      <c r="AY542" s="13"/>
      <c r="AZ542" s="12"/>
      <c r="BA542" s="13"/>
      <c r="BB542" s="13"/>
      <c r="BC542" s="12"/>
      <c r="BD542" s="13"/>
      <c r="BE542" s="13"/>
      <c r="BF542" s="12"/>
      <c r="BG542" s="13"/>
      <c r="BH542" s="13"/>
      <c r="BI542" s="12"/>
      <c r="BJ542" s="13"/>
      <c r="BK542" s="13"/>
      <c r="BL542" s="12"/>
      <c r="BM542" s="13"/>
      <c r="BN542" s="13"/>
      <c r="BO542" s="13"/>
      <c r="BP542" s="13"/>
      <c r="BQ542" s="13"/>
      <c r="BR542" s="13"/>
      <c r="BS542" s="13"/>
      <c r="BT542" s="13"/>
      <c r="BU542" s="13"/>
      <c r="BV542" s="13"/>
      <c r="BW542" s="13"/>
      <c r="BX542" s="12"/>
      <c r="BY542" s="13"/>
      <c r="CA542" s="18"/>
      <c r="CB542" s="18"/>
      <c r="CD542" s="18"/>
      <c r="CE542" s="18"/>
      <c r="CG542" s="18"/>
      <c r="CI542" s="18"/>
      <c r="CK542" s="18"/>
      <c r="CL542" s="18"/>
      <c r="CN542" s="18"/>
      <c r="CO542" s="18"/>
      <c r="CP542" s="18"/>
      <c r="CR542" s="12"/>
      <c r="CT542" s="18"/>
      <c r="CU542" s="18"/>
      <c r="CV542" s="18"/>
      <c r="CW542" s="18"/>
      <c r="CX542" s="18"/>
      <c r="CY542" s="18"/>
      <c r="CZ542" s="18"/>
      <c r="DA542" s="18"/>
      <c r="DB542" s="18"/>
      <c r="DC542" s="18"/>
      <c r="DD542" s="18"/>
      <c r="DF542" s="18"/>
      <c r="DH542" s="18"/>
      <c r="DK542" s="12"/>
      <c r="DL542" s="12"/>
      <c r="DN542" s="12"/>
      <c r="DO542" s="12"/>
      <c r="DQ542" s="12"/>
      <c r="DS542" s="12"/>
      <c r="DU542" s="12"/>
      <c r="DV542" s="12"/>
      <c r="DX542" s="12"/>
      <c r="DY542" s="12"/>
      <c r="DZ542" s="12"/>
      <c r="EB542" s="12"/>
      <c r="ED542" s="810"/>
      <c r="EE542" s="810"/>
      <c r="EG542" s="12"/>
      <c r="EW542" s="18"/>
      <c r="FA542" s="18"/>
      <c r="FB542" s="18"/>
      <c r="FC542" s="18"/>
      <c r="FD542" s="18"/>
      <c r="FE542" s="18"/>
      <c r="FF542" s="18"/>
      <c r="FG542" s="18"/>
      <c r="FJ542" s="18"/>
      <c r="FK542" s="18"/>
      <c r="FL542" s="18"/>
      <c r="FM542" s="18"/>
      <c r="FO542" s="18"/>
      <c r="FQ542" s="18"/>
      <c r="FS542" s="18"/>
      <c r="FU542" s="18"/>
      <c r="FV542" s="18"/>
      <c r="FW542" s="18"/>
      <c r="FX542" s="18"/>
      <c r="FY542" s="18"/>
      <c r="FZ542" s="18"/>
      <c r="GB542" s="18"/>
      <c r="GD542" s="18"/>
      <c r="GE542" s="18"/>
    </row>
    <row r="543" spans="1:187" hidden="1" x14ac:dyDescent="0.3">
      <c r="A543" s="807"/>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2"/>
      <c r="AF543" s="12"/>
      <c r="AG543" s="12"/>
      <c r="AH543" s="12"/>
      <c r="AI543" s="12"/>
      <c r="AJ543" s="12"/>
      <c r="AK543" s="12"/>
      <c r="AL543" s="12"/>
      <c r="AM543" s="12"/>
      <c r="AN543" s="12"/>
      <c r="AO543" s="12"/>
      <c r="AP543" s="12"/>
      <c r="AQ543" s="12"/>
      <c r="AR543" s="13"/>
      <c r="AS543" s="13"/>
      <c r="AT543" s="12"/>
      <c r="AU543" s="13"/>
      <c r="AV543" s="13"/>
      <c r="AW543" s="12"/>
      <c r="AX543" s="13"/>
      <c r="AY543" s="13"/>
      <c r="AZ543" s="12"/>
      <c r="BA543" s="13"/>
      <c r="BB543" s="13"/>
      <c r="BC543" s="12"/>
      <c r="BD543" s="13"/>
      <c r="BE543" s="13"/>
      <c r="BF543" s="12"/>
      <c r="BG543" s="13"/>
      <c r="BH543" s="13"/>
      <c r="BI543" s="12"/>
      <c r="BJ543" s="13"/>
      <c r="BK543" s="13"/>
      <c r="BL543" s="12"/>
      <c r="BM543" s="13"/>
      <c r="BN543" s="13"/>
      <c r="BO543" s="13"/>
      <c r="BP543" s="13"/>
      <c r="BQ543" s="13"/>
      <c r="BR543" s="13"/>
      <c r="BS543" s="13"/>
      <c r="BT543" s="13"/>
      <c r="BU543" s="13"/>
      <c r="BV543" s="13"/>
      <c r="BW543" s="13"/>
      <c r="BX543" s="12"/>
      <c r="BY543" s="13"/>
      <c r="CA543" s="18"/>
      <c r="CB543" s="18"/>
      <c r="CD543" s="18"/>
      <c r="CE543" s="18"/>
      <c r="CG543" s="18"/>
      <c r="CI543" s="18"/>
      <c r="CK543" s="18"/>
      <c r="CL543" s="18"/>
      <c r="CN543" s="18"/>
      <c r="CO543" s="18"/>
      <c r="CP543" s="18"/>
      <c r="CR543" s="12"/>
      <c r="CT543" s="18"/>
      <c r="CU543" s="18"/>
      <c r="CV543" s="18"/>
      <c r="CW543" s="18"/>
      <c r="CX543" s="18"/>
      <c r="CY543" s="18"/>
      <c r="CZ543" s="18"/>
      <c r="DA543" s="18"/>
      <c r="DB543" s="18"/>
      <c r="DC543" s="18"/>
      <c r="DD543" s="18"/>
      <c r="DF543" s="18"/>
      <c r="DH543" s="18"/>
      <c r="DK543" s="12"/>
      <c r="DL543" s="12"/>
      <c r="DN543" s="12"/>
      <c r="DO543" s="12"/>
      <c r="DQ543" s="12"/>
      <c r="DS543" s="12"/>
      <c r="DU543" s="12"/>
      <c r="DV543" s="12"/>
      <c r="DX543" s="12"/>
      <c r="DY543" s="12"/>
      <c r="DZ543" s="12"/>
      <c r="EB543" s="12"/>
      <c r="ED543" s="810"/>
      <c r="EE543" s="810"/>
      <c r="EG543" s="12"/>
      <c r="FA543" s="18"/>
      <c r="FB543" s="18"/>
      <c r="FC543" s="18"/>
      <c r="FD543" s="18"/>
      <c r="FE543" s="18"/>
      <c r="FF543" s="18"/>
      <c r="FG543" s="18"/>
      <c r="FJ543" s="18"/>
      <c r="FK543" s="18"/>
      <c r="FL543" s="18"/>
      <c r="FM543" s="18"/>
      <c r="FO543" s="18"/>
      <c r="FQ543" s="18"/>
      <c r="FS543" s="18"/>
      <c r="FU543" s="18"/>
      <c r="FV543" s="18"/>
      <c r="FW543" s="18"/>
      <c r="FX543" s="18"/>
      <c r="FY543" s="18"/>
      <c r="FZ543" s="18"/>
      <c r="GB543" s="18"/>
      <c r="GE543" s="18"/>
    </row>
    <row r="544" spans="1:187" hidden="1" x14ac:dyDescent="0.3">
      <c r="A544" s="807"/>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2"/>
      <c r="AF544" s="12"/>
      <c r="AG544" s="12"/>
      <c r="AH544" s="12"/>
      <c r="AI544" s="12"/>
      <c r="AJ544" s="12"/>
      <c r="AK544" s="12"/>
      <c r="AL544" s="12"/>
      <c r="AM544" s="12"/>
      <c r="AN544" s="12"/>
      <c r="AO544" s="12"/>
      <c r="AP544" s="12"/>
      <c r="AQ544" s="12"/>
      <c r="AR544" s="13"/>
      <c r="AS544" s="13"/>
      <c r="AT544" s="12"/>
      <c r="AU544" s="13"/>
      <c r="AV544" s="13"/>
      <c r="AW544" s="12"/>
      <c r="AX544" s="13"/>
      <c r="AY544" s="13"/>
      <c r="AZ544" s="12"/>
      <c r="BA544" s="13"/>
      <c r="BB544" s="13"/>
      <c r="BC544" s="12"/>
      <c r="BD544" s="13"/>
      <c r="BE544" s="13"/>
      <c r="BF544" s="12"/>
      <c r="BG544" s="13"/>
      <c r="BH544" s="13"/>
      <c r="BI544" s="12"/>
      <c r="BJ544" s="13"/>
      <c r="BK544" s="13"/>
      <c r="BL544" s="12"/>
      <c r="BM544" s="13"/>
      <c r="BN544" s="13"/>
      <c r="BO544" s="13"/>
      <c r="BP544" s="13"/>
      <c r="BQ544" s="13"/>
      <c r="BR544" s="13"/>
      <c r="BS544" s="13"/>
      <c r="BT544" s="13"/>
      <c r="BU544" s="13"/>
      <c r="BV544" s="13"/>
      <c r="BW544" s="13"/>
      <c r="BX544" s="12"/>
      <c r="BY544" s="13"/>
      <c r="CA544" s="18"/>
      <c r="CB544" s="18"/>
      <c r="CD544" s="18"/>
      <c r="CE544" s="18"/>
      <c r="CG544" s="18"/>
      <c r="CI544" s="18"/>
      <c r="CK544" s="18"/>
      <c r="CL544" s="18"/>
      <c r="CN544" s="18"/>
      <c r="CO544" s="18"/>
      <c r="CP544" s="18"/>
      <c r="CR544" s="12"/>
      <c r="CT544" s="18"/>
      <c r="CU544" s="18"/>
      <c r="CV544" s="18"/>
      <c r="CW544" s="18"/>
      <c r="CX544" s="18"/>
      <c r="CY544" s="18"/>
      <c r="CZ544" s="18"/>
      <c r="DA544" s="18"/>
      <c r="DB544" s="18"/>
      <c r="DC544" s="18"/>
      <c r="DD544" s="18"/>
      <c r="DF544" s="18"/>
      <c r="DH544" s="18"/>
      <c r="DK544" s="12"/>
      <c r="DL544" s="12"/>
      <c r="DN544" s="12"/>
      <c r="DO544" s="12"/>
      <c r="DQ544" s="12"/>
      <c r="DS544" s="12"/>
      <c r="DU544" s="12"/>
      <c r="DV544" s="12"/>
      <c r="DX544" s="12"/>
      <c r="DY544" s="12"/>
      <c r="DZ544" s="12"/>
      <c r="EB544" s="12"/>
      <c r="ED544" s="810"/>
      <c r="EE544" s="810"/>
      <c r="EG544" s="12"/>
      <c r="EW544" s="18"/>
      <c r="FA544" s="18"/>
      <c r="FB544" s="18"/>
      <c r="FC544" s="18"/>
      <c r="FD544" s="18"/>
      <c r="FE544" s="18"/>
      <c r="FF544" s="18"/>
      <c r="FG544" s="18"/>
      <c r="FJ544" s="18"/>
      <c r="FK544" s="18"/>
      <c r="FL544" s="18"/>
      <c r="FM544" s="18"/>
      <c r="FO544" s="18"/>
      <c r="FQ544" s="18"/>
      <c r="FS544" s="18"/>
      <c r="FU544" s="18"/>
      <c r="FV544" s="18"/>
      <c r="FW544" s="18"/>
      <c r="FX544" s="18"/>
      <c r="FY544" s="18"/>
      <c r="FZ544" s="18"/>
      <c r="GB544" s="18"/>
      <c r="GE544" s="18"/>
    </row>
    <row r="545" spans="1:187" hidden="1" x14ac:dyDescent="0.3">
      <c r="A545" s="807"/>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2"/>
      <c r="AF545" s="12"/>
      <c r="AG545" s="12"/>
      <c r="AH545" s="12"/>
      <c r="AI545" s="12"/>
      <c r="AJ545" s="12"/>
      <c r="AK545" s="12"/>
      <c r="AL545" s="12"/>
      <c r="AM545" s="12"/>
      <c r="AN545" s="12"/>
      <c r="AO545" s="12"/>
      <c r="AP545" s="12"/>
      <c r="AQ545" s="12"/>
      <c r="AR545" s="13"/>
      <c r="AS545" s="13"/>
      <c r="AT545" s="12"/>
      <c r="AU545" s="13"/>
      <c r="AV545" s="13"/>
      <c r="AW545" s="12"/>
      <c r="AX545" s="13"/>
      <c r="AY545" s="13"/>
      <c r="AZ545" s="12"/>
      <c r="BA545" s="13"/>
      <c r="BB545" s="13"/>
      <c r="BC545" s="12"/>
      <c r="BD545" s="13"/>
      <c r="BE545" s="13"/>
      <c r="BF545" s="12"/>
      <c r="BG545" s="13"/>
      <c r="BH545" s="13"/>
      <c r="BI545" s="12"/>
      <c r="BJ545" s="13"/>
      <c r="BK545" s="13"/>
      <c r="BL545" s="12"/>
      <c r="BM545" s="13"/>
      <c r="BN545" s="13"/>
      <c r="BO545" s="13"/>
      <c r="BP545" s="13"/>
      <c r="BQ545" s="13"/>
      <c r="BR545" s="13"/>
      <c r="BS545" s="13"/>
      <c r="BT545" s="13"/>
      <c r="BU545" s="13"/>
      <c r="BV545" s="13"/>
      <c r="BW545" s="13"/>
      <c r="BX545" s="12"/>
      <c r="BY545" s="13"/>
      <c r="CA545" s="18"/>
      <c r="CB545" s="18"/>
      <c r="CD545" s="18"/>
      <c r="CE545" s="18"/>
      <c r="CG545" s="18"/>
      <c r="CI545" s="18"/>
      <c r="CK545" s="18"/>
      <c r="CL545" s="18"/>
      <c r="CN545" s="18"/>
      <c r="CO545" s="18"/>
      <c r="CP545" s="18"/>
      <c r="CR545" s="12"/>
      <c r="CT545" s="18"/>
      <c r="CU545" s="18"/>
      <c r="CV545" s="18"/>
      <c r="CW545" s="18"/>
      <c r="CX545" s="18"/>
      <c r="CY545" s="18"/>
      <c r="CZ545" s="18"/>
      <c r="DA545" s="18"/>
      <c r="DB545" s="18"/>
      <c r="DC545" s="18"/>
      <c r="DD545" s="18"/>
      <c r="DF545" s="18"/>
      <c r="DH545" s="18"/>
      <c r="DK545" s="12"/>
      <c r="DL545" s="12"/>
      <c r="DN545" s="12"/>
      <c r="DO545" s="12"/>
      <c r="DQ545" s="12"/>
      <c r="DS545" s="12"/>
      <c r="DU545" s="12"/>
      <c r="DV545" s="12"/>
      <c r="DX545" s="12"/>
      <c r="DY545" s="12"/>
      <c r="DZ545" s="12"/>
      <c r="EB545" s="12"/>
      <c r="ED545" s="810"/>
      <c r="EE545" s="810"/>
      <c r="EG545" s="12"/>
      <c r="EW545" s="18"/>
      <c r="FA545" s="18"/>
      <c r="FB545" s="18"/>
      <c r="FC545" s="18"/>
      <c r="FD545" s="18"/>
      <c r="FE545" s="18"/>
      <c r="FF545" s="18"/>
      <c r="FG545" s="18"/>
      <c r="FJ545" s="18"/>
      <c r="FK545" s="18"/>
      <c r="FL545" s="18"/>
      <c r="FM545" s="18"/>
      <c r="FO545" s="18"/>
      <c r="FQ545" s="18"/>
      <c r="FS545" s="18"/>
      <c r="FU545" s="18"/>
      <c r="FV545" s="18"/>
      <c r="FW545" s="18"/>
      <c r="FX545" s="18"/>
      <c r="FY545" s="18"/>
      <c r="FZ545" s="18"/>
      <c r="GB545" s="18"/>
      <c r="GE545" s="18"/>
    </row>
    <row r="546" spans="1:187" hidden="1" x14ac:dyDescent="0.3">
      <c r="A546" s="807"/>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2"/>
      <c r="AF546" s="12"/>
      <c r="AG546" s="12"/>
      <c r="AH546" s="12"/>
      <c r="AI546" s="12"/>
      <c r="AJ546" s="12"/>
      <c r="AK546" s="12"/>
      <c r="AL546" s="12"/>
      <c r="AM546" s="12"/>
      <c r="AN546" s="12"/>
      <c r="AO546" s="12"/>
      <c r="AP546" s="12"/>
      <c r="AQ546" s="12"/>
      <c r="AR546" s="13"/>
      <c r="AS546" s="13"/>
      <c r="AT546" s="12"/>
      <c r="AU546" s="13"/>
      <c r="AV546" s="13"/>
      <c r="AW546" s="12"/>
      <c r="AX546" s="13"/>
      <c r="AY546" s="13"/>
      <c r="AZ546" s="12"/>
      <c r="BA546" s="13"/>
      <c r="BB546" s="13"/>
      <c r="BC546" s="12"/>
      <c r="BD546" s="13"/>
      <c r="BE546" s="13"/>
      <c r="BF546" s="12"/>
      <c r="BG546" s="13"/>
      <c r="BH546" s="13"/>
      <c r="BI546" s="12"/>
      <c r="BJ546" s="13"/>
      <c r="BK546" s="13"/>
      <c r="BL546" s="12"/>
      <c r="BM546" s="13"/>
      <c r="BN546" s="13"/>
      <c r="BO546" s="13"/>
      <c r="BP546" s="13"/>
      <c r="BQ546" s="13"/>
      <c r="BR546" s="13"/>
      <c r="BS546" s="13"/>
      <c r="BT546" s="13"/>
      <c r="BU546" s="13"/>
      <c r="BV546" s="13"/>
      <c r="BW546" s="13"/>
      <c r="BX546" s="12"/>
      <c r="BY546" s="13"/>
      <c r="CA546" s="18"/>
      <c r="CB546" s="18"/>
      <c r="CD546" s="18"/>
      <c r="CE546" s="18"/>
      <c r="CG546" s="18"/>
      <c r="CI546" s="18"/>
      <c r="CK546" s="18"/>
      <c r="CL546" s="18"/>
      <c r="CN546" s="18"/>
      <c r="CO546" s="18"/>
      <c r="CP546" s="18"/>
      <c r="CR546" s="12"/>
      <c r="CT546" s="18"/>
      <c r="CU546" s="18"/>
      <c r="CV546" s="18"/>
      <c r="CW546" s="18"/>
      <c r="CX546" s="18"/>
      <c r="CY546" s="18"/>
      <c r="CZ546" s="18"/>
      <c r="DA546" s="18"/>
      <c r="DB546" s="18"/>
      <c r="DC546" s="18"/>
      <c r="DD546" s="18"/>
      <c r="DF546" s="18"/>
      <c r="DH546" s="18"/>
      <c r="DK546" s="12"/>
      <c r="DL546" s="12"/>
      <c r="DN546" s="12"/>
      <c r="DO546" s="12"/>
      <c r="DQ546" s="12"/>
      <c r="DS546" s="12"/>
      <c r="DU546" s="12"/>
      <c r="DV546" s="12"/>
      <c r="DX546" s="12"/>
      <c r="DY546" s="12"/>
      <c r="DZ546" s="12"/>
      <c r="EB546" s="12"/>
      <c r="ED546" s="810"/>
      <c r="EE546" s="810"/>
      <c r="EG546" s="12"/>
      <c r="EW546" s="18"/>
      <c r="FA546" s="18"/>
      <c r="FB546" s="18"/>
      <c r="FC546" s="18"/>
      <c r="FD546" s="18"/>
      <c r="FE546" s="18"/>
      <c r="FF546" s="18"/>
      <c r="FG546" s="18"/>
      <c r="FJ546" s="18"/>
      <c r="FK546" s="18"/>
      <c r="FL546" s="18"/>
      <c r="FM546" s="18"/>
      <c r="FO546" s="18"/>
      <c r="FQ546" s="18"/>
      <c r="FS546" s="18"/>
      <c r="FU546" s="18"/>
      <c r="FV546" s="18"/>
      <c r="FW546" s="18"/>
      <c r="FX546" s="18"/>
      <c r="FY546" s="18"/>
      <c r="FZ546" s="18"/>
      <c r="GB546" s="18"/>
      <c r="GE546" s="18"/>
    </row>
    <row r="547" spans="1:187" hidden="1" x14ac:dyDescent="0.3">
      <c r="A547" s="807"/>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2"/>
      <c r="AF547" s="12"/>
      <c r="AG547" s="12"/>
      <c r="AH547" s="12"/>
      <c r="AI547" s="12"/>
      <c r="AJ547" s="12"/>
      <c r="AK547" s="12"/>
      <c r="AL547" s="12"/>
      <c r="AM547" s="12"/>
      <c r="AN547" s="12"/>
      <c r="AO547" s="12"/>
      <c r="AP547" s="12"/>
      <c r="AQ547" s="12"/>
      <c r="AR547" s="13"/>
      <c r="AS547" s="13"/>
      <c r="AT547" s="12"/>
      <c r="AU547" s="13"/>
      <c r="AV547" s="13"/>
      <c r="AW547" s="12"/>
      <c r="AX547" s="13"/>
      <c r="AY547" s="13"/>
      <c r="AZ547" s="12"/>
      <c r="BA547" s="13"/>
      <c r="BB547" s="13"/>
      <c r="BC547" s="12"/>
      <c r="BD547" s="13"/>
      <c r="BE547" s="13"/>
      <c r="BF547" s="12"/>
      <c r="BG547" s="13"/>
      <c r="BH547" s="13"/>
      <c r="BI547" s="12"/>
      <c r="BJ547" s="13"/>
      <c r="BK547" s="13"/>
      <c r="BL547" s="12"/>
      <c r="BM547" s="13"/>
      <c r="BN547" s="13"/>
      <c r="BO547" s="13"/>
      <c r="BP547" s="13"/>
      <c r="BQ547" s="13"/>
      <c r="BR547" s="13"/>
      <c r="BS547" s="13"/>
      <c r="BT547" s="13"/>
      <c r="BU547" s="13"/>
      <c r="BV547" s="13"/>
      <c r="BW547" s="13"/>
      <c r="BX547" s="12"/>
      <c r="BY547" s="13"/>
      <c r="CA547" s="18"/>
      <c r="CB547" s="18"/>
      <c r="CD547" s="18"/>
      <c r="CE547" s="18"/>
      <c r="CG547" s="18"/>
      <c r="CI547" s="18"/>
      <c r="CK547" s="18"/>
      <c r="CL547" s="18"/>
      <c r="CN547" s="18"/>
      <c r="CO547" s="18"/>
      <c r="CP547" s="18"/>
      <c r="CR547" s="12"/>
      <c r="CT547" s="18"/>
      <c r="CU547" s="18"/>
      <c r="CV547" s="18"/>
      <c r="CW547" s="18"/>
      <c r="CX547" s="18"/>
      <c r="CY547" s="18"/>
      <c r="CZ547" s="18"/>
      <c r="DA547" s="18"/>
      <c r="DB547" s="18"/>
      <c r="DC547" s="18"/>
      <c r="DD547" s="18"/>
      <c r="DF547" s="18"/>
      <c r="DH547" s="18"/>
      <c r="DK547" s="12"/>
      <c r="DL547" s="12"/>
      <c r="DN547" s="12"/>
      <c r="DO547" s="12"/>
      <c r="DQ547" s="12"/>
      <c r="DS547" s="12"/>
      <c r="DU547" s="12"/>
      <c r="DV547" s="12"/>
      <c r="DX547" s="12"/>
      <c r="DY547" s="12"/>
      <c r="DZ547" s="12"/>
      <c r="EB547" s="12"/>
      <c r="ED547" s="810"/>
      <c r="EE547" s="810"/>
      <c r="EG547" s="12"/>
      <c r="EW547" s="18"/>
      <c r="FA547" s="18"/>
      <c r="FB547" s="18"/>
      <c r="FC547" s="18"/>
      <c r="FD547" s="18"/>
      <c r="FE547" s="18"/>
      <c r="FF547" s="18"/>
      <c r="FG547" s="18"/>
      <c r="FJ547" s="18"/>
      <c r="FK547" s="18"/>
      <c r="FL547" s="18"/>
      <c r="FM547" s="18"/>
      <c r="FO547" s="18"/>
      <c r="FQ547" s="18"/>
      <c r="FS547" s="18"/>
      <c r="FU547" s="18"/>
      <c r="FV547" s="18"/>
      <c r="FW547" s="18"/>
      <c r="FX547" s="18"/>
      <c r="FY547" s="18"/>
      <c r="FZ547" s="18"/>
      <c r="GB547" s="18"/>
      <c r="GE547" s="18"/>
    </row>
    <row r="548" spans="1:187" hidden="1" x14ac:dyDescent="0.3">
      <c r="A548" s="807"/>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2"/>
      <c r="AF548" s="12"/>
      <c r="AG548" s="12"/>
      <c r="AH548" s="12"/>
      <c r="AI548" s="12"/>
      <c r="AJ548" s="12"/>
      <c r="AK548" s="12"/>
      <c r="AL548" s="12"/>
      <c r="AM548" s="12"/>
      <c r="AN548" s="12"/>
      <c r="AO548" s="12"/>
      <c r="AP548" s="12"/>
      <c r="AQ548" s="12"/>
      <c r="AR548" s="13"/>
      <c r="AS548" s="13"/>
      <c r="AT548" s="12"/>
      <c r="AU548" s="13"/>
      <c r="AV548" s="13"/>
      <c r="AW548" s="12"/>
      <c r="AX548" s="13"/>
      <c r="AY548" s="13"/>
      <c r="AZ548" s="12"/>
      <c r="BA548" s="13"/>
      <c r="BB548" s="13"/>
      <c r="BC548" s="12"/>
      <c r="BD548" s="13"/>
      <c r="BE548" s="13"/>
      <c r="BF548" s="12"/>
      <c r="BG548" s="13"/>
      <c r="BH548" s="13"/>
      <c r="BI548" s="12"/>
      <c r="BJ548" s="13"/>
      <c r="BK548" s="13"/>
      <c r="BL548" s="12"/>
      <c r="BM548" s="13"/>
      <c r="BN548" s="13"/>
      <c r="BO548" s="13"/>
      <c r="BP548" s="13"/>
      <c r="BQ548" s="13"/>
      <c r="BR548" s="13"/>
      <c r="BS548" s="13"/>
      <c r="BT548" s="13"/>
      <c r="BU548" s="13"/>
      <c r="BV548" s="13"/>
      <c r="BW548" s="13"/>
      <c r="BX548" s="12"/>
      <c r="BY548" s="13"/>
      <c r="CA548" s="18"/>
      <c r="CB548" s="18"/>
      <c r="CD548" s="18"/>
      <c r="CE548" s="18"/>
      <c r="CG548" s="18"/>
      <c r="CI548" s="18"/>
      <c r="CK548" s="18"/>
      <c r="CL548" s="18"/>
      <c r="CN548" s="18"/>
      <c r="CO548" s="18"/>
      <c r="CP548" s="18"/>
      <c r="CR548" s="12"/>
      <c r="CT548" s="18"/>
      <c r="CU548" s="18"/>
      <c r="CV548" s="18"/>
      <c r="CW548" s="18"/>
      <c r="CX548" s="18"/>
      <c r="CY548" s="18"/>
      <c r="CZ548" s="18"/>
      <c r="DA548" s="18"/>
      <c r="DB548" s="18"/>
      <c r="DC548" s="18"/>
      <c r="DD548" s="18"/>
      <c r="DF548" s="18"/>
      <c r="DH548" s="18"/>
      <c r="DK548" s="12"/>
      <c r="DL548" s="12"/>
      <c r="DN548" s="12"/>
      <c r="DO548" s="12"/>
      <c r="DQ548" s="12"/>
      <c r="DS548" s="12"/>
      <c r="DU548" s="12"/>
      <c r="DV548" s="12"/>
      <c r="DX548" s="12"/>
      <c r="DY548" s="12"/>
      <c r="DZ548" s="12"/>
      <c r="EB548" s="12"/>
      <c r="ED548" s="810"/>
      <c r="EE548" s="810"/>
      <c r="EG548" s="12"/>
      <c r="EW548" s="18"/>
      <c r="FA548" s="18"/>
      <c r="FB548" s="18"/>
      <c r="FC548" s="18"/>
      <c r="FD548" s="18"/>
      <c r="FE548" s="18"/>
      <c r="FF548" s="18"/>
      <c r="FG548" s="18"/>
      <c r="FJ548" s="18"/>
      <c r="FK548" s="18"/>
      <c r="FL548" s="18"/>
      <c r="FM548" s="18"/>
      <c r="FO548" s="18"/>
      <c r="FQ548" s="18"/>
      <c r="FS548" s="18"/>
      <c r="FU548" s="18"/>
      <c r="FV548" s="18"/>
      <c r="FW548" s="18"/>
      <c r="FX548" s="18"/>
      <c r="FY548" s="18"/>
      <c r="FZ548" s="18"/>
      <c r="GB548" s="18"/>
      <c r="GE548" s="18"/>
    </row>
    <row r="549" spans="1:187" hidden="1" x14ac:dyDescent="0.3">
      <c r="A549" s="807"/>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2"/>
      <c r="AF549" s="12"/>
      <c r="AG549" s="12"/>
      <c r="AH549" s="12"/>
      <c r="AI549" s="12"/>
      <c r="AJ549" s="12"/>
      <c r="AK549" s="12"/>
      <c r="AL549" s="12"/>
      <c r="AM549" s="12"/>
      <c r="AN549" s="12"/>
      <c r="AO549" s="12"/>
      <c r="AP549" s="12"/>
      <c r="AQ549" s="12"/>
      <c r="AR549" s="13"/>
      <c r="AS549" s="13"/>
      <c r="AT549" s="12"/>
      <c r="AU549" s="13"/>
      <c r="AV549" s="13"/>
      <c r="AW549" s="12"/>
      <c r="AX549" s="13"/>
      <c r="AY549" s="13"/>
      <c r="AZ549" s="12"/>
      <c r="BA549" s="13"/>
      <c r="BB549" s="13"/>
      <c r="BC549" s="12"/>
      <c r="BD549" s="13"/>
      <c r="BE549" s="13"/>
      <c r="BF549" s="12"/>
      <c r="BG549" s="13"/>
      <c r="BH549" s="13"/>
      <c r="BI549" s="12"/>
      <c r="BJ549" s="13"/>
      <c r="BK549" s="13"/>
      <c r="BL549" s="12"/>
      <c r="BM549" s="13"/>
      <c r="BN549" s="13"/>
      <c r="BO549" s="13"/>
      <c r="BP549" s="13"/>
      <c r="BQ549" s="13"/>
      <c r="BR549" s="13"/>
      <c r="BS549" s="13"/>
      <c r="BT549" s="13"/>
      <c r="BU549" s="13"/>
      <c r="BV549" s="13"/>
      <c r="BW549" s="13"/>
      <c r="BX549" s="12"/>
      <c r="BY549" s="13"/>
      <c r="CA549" s="18"/>
      <c r="CB549" s="18"/>
      <c r="CD549" s="18"/>
      <c r="CE549" s="18"/>
      <c r="CG549" s="18"/>
      <c r="CI549" s="18"/>
      <c r="CK549" s="18"/>
      <c r="CL549" s="18"/>
      <c r="CN549" s="18"/>
      <c r="CO549" s="18"/>
      <c r="CP549" s="18"/>
      <c r="CR549" s="12"/>
      <c r="CT549" s="18"/>
      <c r="CU549" s="18"/>
      <c r="CV549" s="18"/>
      <c r="CW549" s="18"/>
      <c r="CX549" s="18"/>
      <c r="CY549" s="18"/>
      <c r="CZ549" s="18"/>
      <c r="DA549" s="18"/>
      <c r="DB549" s="18"/>
      <c r="DC549" s="18"/>
      <c r="DD549" s="18"/>
      <c r="DF549" s="18"/>
      <c r="DH549" s="18"/>
      <c r="DK549" s="12"/>
      <c r="DL549" s="12"/>
      <c r="DN549" s="12"/>
      <c r="DO549" s="12"/>
      <c r="DQ549" s="12"/>
      <c r="DS549" s="12"/>
      <c r="DU549" s="12"/>
      <c r="DV549" s="12"/>
      <c r="DX549" s="12"/>
      <c r="DY549" s="12"/>
      <c r="DZ549" s="12"/>
      <c r="EB549" s="12"/>
      <c r="ED549" s="810"/>
      <c r="EE549" s="810"/>
      <c r="EG549" s="12"/>
      <c r="EW549" s="18"/>
      <c r="FA549" s="18"/>
      <c r="FB549" s="18"/>
      <c r="FC549" s="18"/>
      <c r="FD549" s="18"/>
      <c r="FE549" s="18"/>
      <c r="FF549" s="18"/>
      <c r="FG549" s="18"/>
      <c r="FJ549" s="18"/>
      <c r="FK549" s="18"/>
      <c r="FL549" s="18"/>
      <c r="FM549" s="18"/>
      <c r="FO549" s="18"/>
      <c r="FQ549" s="18"/>
      <c r="FS549" s="18"/>
      <c r="FU549" s="18"/>
      <c r="FV549" s="18"/>
      <c r="FW549" s="18"/>
      <c r="FX549" s="18"/>
      <c r="FY549" s="18"/>
      <c r="FZ549" s="18"/>
      <c r="GB549" s="18"/>
      <c r="GE549" s="18"/>
    </row>
    <row r="550" spans="1:187" hidden="1" x14ac:dyDescent="0.3">
      <c r="A550" s="807"/>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2"/>
      <c r="AF550" s="12"/>
      <c r="AG550" s="12"/>
      <c r="AH550" s="12"/>
      <c r="AI550" s="12"/>
      <c r="AJ550" s="12"/>
      <c r="AK550" s="12"/>
      <c r="AL550" s="12"/>
      <c r="AM550" s="12"/>
      <c r="AN550" s="12"/>
      <c r="AO550" s="12"/>
      <c r="AP550" s="12"/>
      <c r="AQ550" s="12"/>
      <c r="AR550" s="13"/>
      <c r="AS550" s="13"/>
      <c r="AT550" s="12"/>
      <c r="AU550" s="13"/>
      <c r="AV550" s="13"/>
      <c r="AW550" s="12"/>
      <c r="AX550" s="13"/>
      <c r="AY550" s="13"/>
      <c r="AZ550" s="12"/>
      <c r="BA550" s="13"/>
      <c r="BB550" s="13"/>
      <c r="BC550" s="12"/>
      <c r="BD550" s="13"/>
      <c r="BE550" s="13"/>
      <c r="BF550" s="12"/>
      <c r="BG550" s="13"/>
      <c r="BH550" s="13"/>
      <c r="BI550" s="12"/>
      <c r="BJ550" s="13"/>
      <c r="BK550" s="13"/>
      <c r="BL550" s="12"/>
      <c r="BM550" s="13"/>
      <c r="BN550" s="13"/>
      <c r="BO550" s="13"/>
      <c r="BP550" s="13"/>
      <c r="BQ550" s="13"/>
      <c r="BR550" s="13"/>
      <c r="BS550" s="13"/>
      <c r="BT550" s="13"/>
      <c r="BU550" s="13"/>
      <c r="BV550" s="13"/>
      <c r="BW550" s="13"/>
      <c r="BX550" s="12"/>
      <c r="BY550" s="13"/>
      <c r="CA550" s="18"/>
      <c r="CB550" s="18"/>
      <c r="CD550" s="18"/>
      <c r="CE550" s="18"/>
      <c r="CG550" s="18"/>
      <c r="CI550" s="18"/>
      <c r="CK550" s="18"/>
      <c r="CL550" s="18"/>
      <c r="CN550" s="18"/>
      <c r="CO550" s="18"/>
      <c r="CP550" s="18"/>
      <c r="CR550" s="12"/>
      <c r="CT550" s="18"/>
      <c r="CU550" s="18"/>
      <c r="CV550" s="18"/>
      <c r="CW550" s="18"/>
      <c r="CX550" s="18"/>
      <c r="CY550" s="18"/>
      <c r="CZ550" s="18"/>
      <c r="DA550" s="18"/>
      <c r="DB550" s="18"/>
      <c r="DC550" s="18"/>
      <c r="DD550" s="18"/>
      <c r="DF550" s="18"/>
      <c r="DH550" s="18"/>
      <c r="DK550" s="12"/>
      <c r="DL550" s="12"/>
      <c r="DN550" s="12"/>
      <c r="DO550" s="12"/>
      <c r="DQ550" s="12"/>
      <c r="DS550" s="12"/>
      <c r="DU550" s="12"/>
      <c r="DV550" s="12"/>
      <c r="DX550" s="12"/>
      <c r="DY550" s="12"/>
      <c r="DZ550" s="12"/>
      <c r="EB550" s="12"/>
      <c r="ED550" s="810"/>
      <c r="EE550" s="810"/>
      <c r="EG550" s="12"/>
      <c r="FA550" s="18"/>
      <c r="FB550" s="18"/>
      <c r="FC550" s="18"/>
      <c r="FD550" s="18"/>
      <c r="FE550" s="18"/>
      <c r="FF550" s="18"/>
      <c r="FG550" s="18"/>
      <c r="FJ550" s="18"/>
      <c r="FK550" s="18"/>
      <c r="FL550" s="18"/>
      <c r="FM550" s="18"/>
      <c r="FO550" s="18"/>
      <c r="FQ550" s="18"/>
      <c r="FS550" s="18"/>
      <c r="FU550" s="18"/>
      <c r="FV550" s="18"/>
      <c r="FW550" s="18"/>
      <c r="FX550" s="18"/>
      <c r="FY550" s="18"/>
      <c r="FZ550" s="18"/>
      <c r="GB550" s="18"/>
      <c r="GD550" s="18"/>
      <c r="GE550" s="18"/>
    </row>
    <row r="551" spans="1:187" hidden="1" x14ac:dyDescent="0.3">
      <c r="A551" s="807"/>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2"/>
      <c r="AF551" s="12"/>
      <c r="AG551" s="12"/>
      <c r="AH551" s="12"/>
      <c r="AI551" s="12"/>
      <c r="AJ551" s="12"/>
      <c r="AK551" s="12"/>
      <c r="AL551" s="12"/>
      <c r="AM551" s="12"/>
      <c r="AN551" s="12"/>
      <c r="AO551" s="12"/>
      <c r="AP551" s="12"/>
      <c r="AQ551" s="12"/>
      <c r="AR551" s="13"/>
      <c r="AS551" s="13"/>
      <c r="AT551" s="12"/>
      <c r="AU551" s="13"/>
      <c r="AV551" s="13"/>
      <c r="AW551" s="12"/>
      <c r="AX551" s="13"/>
      <c r="AY551" s="13"/>
      <c r="AZ551" s="12"/>
      <c r="BA551" s="13"/>
      <c r="BB551" s="13"/>
      <c r="BC551" s="12"/>
      <c r="BD551" s="13"/>
      <c r="BE551" s="13"/>
      <c r="BF551" s="12"/>
      <c r="BG551" s="13"/>
      <c r="BH551" s="13"/>
      <c r="BI551" s="12"/>
      <c r="BJ551" s="13"/>
      <c r="BK551" s="13"/>
      <c r="BL551" s="12"/>
      <c r="BM551" s="13"/>
      <c r="BN551" s="13"/>
      <c r="BO551" s="13"/>
      <c r="BP551" s="13"/>
      <c r="BQ551" s="13"/>
      <c r="BR551" s="13"/>
      <c r="BS551" s="13"/>
      <c r="BT551" s="13"/>
      <c r="BU551" s="13"/>
      <c r="BV551" s="13"/>
      <c r="BW551" s="13"/>
      <c r="BX551" s="12"/>
      <c r="BY551" s="13"/>
      <c r="CA551" s="18"/>
      <c r="CB551" s="18"/>
      <c r="CD551" s="18"/>
      <c r="CE551" s="18"/>
      <c r="CG551" s="18"/>
      <c r="CI551" s="18"/>
      <c r="CK551" s="18"/>
      <c r="CL551" s="18"/>
      <c r="CN551" s="18"/>
      <c r="CO551" s="18"/>
      <c r="CP551" s="18"/>
      <c r="CR551" s="12"/>
      <c r="CT551" s="18"/>
      <c r="CU551" s="18"/>
      <c r="CV551" s="18"/>
      <c r="CW551" s="18"/>
      <c r="CX551" s="18"/>
      <c r="CY551" s="18"/>
      <c r="CZ551" s="18"/>
      <c r="DA551" s="18"/>
      <c r="DB551" s="18"/>
      <c r="DC551" s="18"/>
      <c r="DD551" s="18"/>
      <c r="DF551" s="18"/>
      <c r="DH551" s="18"/>
      <c r="DK551" s="12"/>
      <c r="DL551" s="12"/>
      <c r="DN551" s="12"/>
      <c r="DO551" s="12"/>
      <c r="DQ551" s="12"/>
      <c r="DS551" s="12"/>
      <c r="DU551" s="12"/>
      <c r="DV551" s="12"/>
      <c r="DX551" s="12"/>
      <c r="DY551" s="12"/>
      <c r="DZ551" s="12"/>
      <c r="EB551" s="12"/>
      <c r="ED551" s="810"/>
      <c r="EE551" s="810"/>
      <c r="EG551" s="12"/>
      <c r="EW551" s="18"/>
      <c r="FA551" s="18"/>
      <c r="FB551" s="18"/>
      <c r="FC551" s="18"/>
      <c r="FD551" s="18"/>
      <c r="FE551" s="18"/>
      <c r="FF551" s="18"/>
      <c r="FG551" s="18"/>
      <c r="FJ551" s="18"/>
      <c r="FK551" s="18"/>
      <c r="FL551" s="18"/>
      <c r="FM551" s="18"/>
      <c r="FO551" s="18"/>
      <c r="FQ551" s="18"/>
      <c r="FS551" s="18"/>
      <c r="FU551" s="18"/>
      <c r="FV551" s="18"/>
      <c r="FW551" s="18"/>
      <c r="FX551" s="18"/>
      <c r="FY551" s="18"/>
      <c r="FZ551" s="18"/>
      <c r="GB551" s="18"/>
      <c r="GE551" s="18"/>
    </row>
    <row r="552" spans="1:187" hidden="1" x14ac:dyDescent="0.3">
      <c r="A552" s="807"/>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2"/>
      <c r="AF552" s="12"/>
      <c r="AG552" s="12"/>
      <c r="AH552" s="12"/>
      <c r="AI552" s="12"/>
      <c r="AJ552" s="12"/>
      <c r="AK552" s="12"/>
      <c r="AL552" s="12"/>
      <c r="AM552" s="12"/>
      <c r="AN552" s="12"/>
      <c r="AO552" s="12"/>
      <c r="AP552" s="12"/>
      <c r="AQ552" s="12"/>
      <c r="AR552" s="13"/>
      <c r="AS552" s="13"/>
      <c r="AT552" s="12"/>
      <c r="AU552" s="13"/>
      <c r="AV552" s="13"/>
      <c r="AW552" s="12"/>
      <c r="AX552" s="13"/>
      <c r="AY552" s="13"/>
      <c r="AZ552" s="12"/>
      <c r="BA552" s="13"/>
      <c r="BB552" s="13"/>
      <c r="BC552" s="12"/>
      <c r="BD552" s="13"/>
      <c r="BE552" s="13"/>
      <c r="BF552" s="12"/>
      <c r="BG552" s="13"/>
      <c r="BH552" s="13"/>
      <c r="BI552" s="12"/>
      <c r="BJ552" s="13"/>
      <c r="BK552" s="13"/>
      <c r="BL552" s="12"/>
      <c r="BM552" s="13"/>
      <c r="BN552" s="13"/>
      <c r="BO552" s="13"/>
      <c r="BP552" s="13"/>
      <c r="BQ552" s="13"/>
      <c r="BR552" s="13"/>
      <c r="BS552" s="13"/>
      <c r="BT552" s="13"/>
      <c r="BU552" s="13"/>
      <c r="BV552" s="13"/>
      <c r="BW552" s="13"/>
      <c r="BX552" s="12"/>
      <c r="BY552" s="13"/>
      <c r="CA552" s="18"/>
      <c r="CB552" s="18"/>
      <c r="CD552" s="18"/>
      <c r="CE552" s="18"/>
      <c r="CG552" s="18"/>
      <c r="CI552" s="18"/>
      <c r="CK552" s="18"/>
      <c r="CL552" s="18"/>
      <c r="CN552" s="18"/>
      <c r="CO552" s="18"/>
      <c r="CP552" s="18"/>
      <c r="CR552" s="12"/>
      <c r="CT552" s="18"/>
      <c r="CU552" s="18"/>
      <c r="CV552" s="18"/>
      <c r="CW552" s="18"/>
      <c r="CX552" s="18"/>
      <c r="CY552" s="18"/>
      <c r="CZ552" s="18"/>
      <c r="DA552" s="18"/>
      <c r="DB552" s="18"/>
      <c r="DC552" s="18"/>
      <c r="DD552" s="18"/>
      <c r="DF552" s="18"/>
      <c r="DH552" s="18"/>
      <c r="DK552" s="12"/>
      <c r="DL552" s="12"/>
      <c r="DN552" s="12"/>
      <c r="DO552" s="12"/>
      <c r="DQ552" s="12"/>
      <c r="DS552" s="12"/>
      <c r="DU552" s="12"/>
      <c r="DV552" s="12"/>
      <c r="DX552" s="12"/>
      <c r="DY552" s="12"/>
      <c r="DZ552" s="12"/>
      <c r="EB552" s="12"/>
      <c r="ED552" s="810"/>
      <c r="EE552" s="810"/>
      <c r="EG552" s="12"/>
      <c r="EW552" s="18"/>
      <c r="FA552" s="18"/>
      <c r="FB552" s="18"/>
      <c r="FC552" s="18"/>
      <c r="FD552" s="18"/>
      <c r="FE552" s="18"/>
      <c r="FF552" s="18"/>
      <c r="FG552" s="18"/>
      <c r="FJ552" s="18"/>
      <c r="FK552" s="18"/>
      <c r="FL552" s="18"/>
      <c r="FM552" s="18"/>
      <c r="FO552" s="18"/>
      <c r="FQ552" s="18"/>
      <c r="FS552" s="18"/>
      <c r="FU552" s="18"/>
      <c r="FV552" s="18"/>
      <c r="FW552" s="18"/>
      <c r="FX552" s="18"/>
      <c r="FY552" s="18"/>
      <c r="FZ552" s="18"/>
      <c r="GB552" s="18"/>
      <c r="GE552" s="18"/>
    </row>
    <row r="553" spans="1:187" hidden="1" x14ac:dyDescent="0.3">
      <c r="A553" s="807"/>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2"/>
      <c r="AF553" s="12"/>
      <c r="AG553" s="12"/>
      <c r="AH553" s="12"/>
      <c r="AI553" s="12"/>
      <c r="AJ553" s="12"/>
      <c r="AK553" s="12"/>
      <c r="AL553" s="12"/>
      <c r="AM553" s="12"/>
      <c r="AN553" s="12"/>
      <c r="AO553" s="12"/>
      <c r="AP553" s="12"/>
      <c r="AQ553" s="12"/>
      <c r="AR553" s="13"/>
      <c r="AS553" s="13"/>
      <c r="AT553" s="12"/>
      <c r="AU553" s="13"/>
      <c r="AV553" s="13"/>
      <c r="AW553" s="12"/>
      <c r="AX553" s="13"/>
      <c r="AY553" s="13"/>
      <c r="AZ553" s="12"/>
      <c r="BA553" s="13"/>
      <c r="BB553" s="13"/>
      <c r="BC553" s="12"/>
      <c r="BD553" s="13"/>
      <c r="BE553" s="13"/>
      <c r="BF553" s="12"/>
      <c r="BG553" s="13"/>
      <c r="BH553" s="13"/>
      <c r="BI553" s="12"/>
      <c r="BJ553" s="13"/>
      <c r="BK553" s="13"/>
      <c r="BL553" s="12"/>
      <c r="BM553" s="13"/>
      <c r="BN553" s="13"/>
      <c r="BO553" s="13"/>
      <c r="BP553" s="13"/>
      <c r="BQ553" s="13"/>
      <c r="BR553" s="13"/>
      <c r="BS553" s="13"/>
      <c r="BT553" s="13"/>
      <c r="BU553" s="13"/>
      <c r="BV553" s="13"/>
      <c r="BW553" s="13"/>
      <c r="BX553" s="12"/>
      <c r="BY553" s="13"/>
      <c r="CA553" s="18"/>
      <c r="CB553" s="18"/>
      <c r="CD553" s="18"/>
      <c r="CE553" s="18"/>
      <c r="CG553" s="18"/>
      <c r="CI553" s="18"/>
      <c r="CK553" s="18"/>
      <c r="CL553" s="18"/>
      <c r="CN553" s="18"/>
      <c r="CO553" s="18"/>
      <c r="CP553" s="18"/>
      <c r="CR553" s="12"/>
      <c r="CT553" s="18"/>
      <c r="CU553" s="18"/>
      <c r="CV553" s="18"/>
      <c r="CW553" s="18"/>
      <c r="CX553" s="18"/>
      <c r="CY553" s="18"/>
      <c r="CZ553" s="18"/>
      <c r="DA553" s="18"/>
      <c r="DB553" s="18"/>
      <c r="DC553" s="18"/>
      <c r="DD553" s="18"/>
      <c r="DF553" s="18"/>
      <c r="DH553" s="18"/>
      <c r="DK553" s="12"/>
      <c r="DL553" s="12"/>
      <c r="DN553" s="12"/>
      <c r="DO553" s="12"/>
      <c r="DQ553" s="12"/>
      <c r="DS553" s="12"/>
      <c r="DU553" s="12"/>
      <c r="DV553" s="12"/>
      <c r="DX553" s="12"/>
      <c r="DY553" s="12"/>
      <c r="DZ553" s="12"/>
      <c r="EB553" s="12"/>
      <c r="ED553" s="810"/>
      <c r="EE553" s="810"/>
      <c r="EG553" s="12"/>
      <c r="EW553" s="18"/>
      <c r="FA553" s="18"/>
      <c r="FB553" s="18"/>
      <c r="FC553" s="18"/>
      <c r="FD553" s="18"/>
      <c r="FE553" s="18"/>
      <c r="FF553" s="18"/>
      <c r="FG553" s="18"/>
      <c r="FJ553" s="18"/>
      <c r="FK553" s="18"/>
      <c r="FL553" s="18"/>
      <c r="FM553" s="18"/>
      <c r="FO553" s="18"/>
      <c r="FQ553" s="18"/>
      <c r="FS553" s="18"/>
      <c r="FU553" s="18"/>
      <c r="FV553" s="18"/>
      <c r="FW553" s="18"/>
      <c r="FX553" s="18"/>
      <c r="FY553" s="18"/>
      <c r="FZ553" s="18"/>
      <c r="GB553" s="18"/>
      <c r="GE553" s="18"/>
    </row>
    <row r="554" spans="1:187" hidden="1" x14ac:dyDescent="0.3">
      <c r="A554" s="807"/>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2"/>
      <c r="AF554" s="12"/>
      <c r="AG554" s="12"/>
      <c r="AH554" s="12"/>
      <c r="AI554" s="12"/>
      <c r="AJ554" s="12"/>
      <c r="AK554" s="12"/>
      <c r="AL554" s="12"/>
      <c r="AM554" s="12"/>
      <c r="AN554" s="12"/>
      <c r="AO554" s="12"/>
      <c r="AP554" s="12"/>
      <c r="AQ554" s="12"/>
      <c r="AR554" s="13"/>
      <c r="AS554" s="13"/>
      <c r="AT554" s="12"/>
      <c r="AU554" s="13"/>
      <c r="AV554" s="13"/>
      <c r="AW554" s="12"/>
      <c r="AX554" s="13"/>
      <c r="AY554" s="13"/>
      <c r="AZ554" s="12"/>
      <c r="BA554" s="13"/>
      <c r="BB554" s="13"/>
      <c r="BC554" s="12"/>
      <c r="BD554" s="13"/>
      <c r="BE554" s="13"/>
      <c r="BF554" s="12"/>
      <c r="BG554" s="13"/>
      <c r="BH554" s="13"/>
      <c r="BI554" s="12"/>
      <c r="BJ554" s="13"/>
      <c r="BK554" s="13"/>
      <c r="BL554" s="12"/>
      <c r="BM554" s="13"/>
      <c r="BN554" s="13"/>
      <c r="BO554" s="13"/>
      <c r="BP554" s="13"/>
      <c r="BQ554" s="13"/>
      <c r="BR554" s="13"/>
      <c r="BS554" s="13"/>
      <c r="BT554" s="13"/>
      <c r="BU554" s="13"/>
      <c r="BV554" s="13"/>
      <c r="BW554" s="13"/>
      <c r="BX554" s="12"/>
      <c r="BY554" s="13"/>
      <c r="CA554" s="18"/>
      <c r="CB554" s="18"/>
      <c r="CD554" s="18"/>
      <c r="CE554" s="18"/>
      <c r="CG554" s="18"/>
      <c r="CI554" s="18"/>
      <c r="CK554" s="18"/>
      <c r="CL554" s="18"/>
      <c r="CN554" s="18"/>
      <c r="CO554" s="18"/>
      <c r="CP554" s="18"/>
      <c r="CR554" s="12"/>
      <c r="CT554" s="18"/>
      <c r="CU554" s="18"/>
      <c r="CV554" s="18"/>
      <c r="CW554" s="18"/>
      <c r="CX554" s="18"/>
      <c r="CY554" s="18"/>
      <c r="CZ554" s="18"/>
      <c r="DA554" s="18"/>
      <c r="DB554" s="18"/>
      <c r="DC554" s="18"/>
      <c r="DD554" s="18"/>
      <c r="DF554" s="18"/>
      <c r="DH554" s="18"/>
      <c r="DK554" s="12"/>
      <c r="DL554" s="12"/>
      <c r="DN554" s="12"/>
      <c r="DO554" s="12"/>
      <c r="DQ554" s="12"/>
      <c r="DS554" s="12"/>
      <c r="DU554" s="12"/>
      <c r="DV554" s="12"/>
      <c r="DX554" s="12"/>
      <c r="DY554" s="12"/>
      <c r="DZ554" s="12"/>
      <c r="EB554" s="12"/>
      <c r="ED554" s="810"/>
      <c r="EE554" s="810"/>
      <c r="EG554" s="12"/>
      <c r="FA554" s="18"/>
      <c r="FB554" s="18"/>
      <c r="FC554" s="18"/>
      <c r="FD554" s="18"/>
      <c r="FE554" s="18"/>
      <c r="FF554" s="18"/>
      <c r="FG554" s="18"/>
      <c r="FJ554" s="18"/>
      <c r="FK554" s="18"/>
      <c r="FL554" s="18"/>
      <c r="FM554" s="18"/>
      <c r="FO554" s="18"/>
      <c r="FQ554" s="18"/>
      <c r="FS554" s="18"/>
      <c r="FU554" s="18"/>
      <c r="FV554" s="18"/>
      <c r="FW554" s="18"/>
      <c r="FX554" s="18"/>
      <c r="FY554" s="18"/>
      <c r="FZ554" s="18"/>
      <c r="GB554" s="18"/>
      <c r="GD554" s="18"/>
      <c r="GE554" s="18"/>
    </row>
    <row r="555" spans="1:187" hidden="1" x14ac:dyDescent="0.3">
      <c r="A555" s="807"/>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2"/>
      <c r="AF555" s="12"/>
      <c r="AG555" s="12"/>
      <c r="AH555" s="12"/>
      <c r="AI555" s="12"/>
      <c r="AJ555" s="12"/>
      <c r="AK555" s="12"/>
      <c r="AL555" s="12"/>
      <c r="AM555" s="12"/>
      <c r="AN555" s="12"/>
      <c r="AO555" s="12"/>
      <c r="AP555" s="12"/>
      <c r="AQ555" s="12"/>
      <c r="AR555" s="13"/>
      <c r="AS555" s="13"/>
      <c r="AT555" s="12"/>
      <c r="AU555" s="13"/>
      <c r="AV555" s="13"/>
      <c r="AW555" s="12"/>
      <c r="AX555" s="13"/>
      <c r="AY555" s="13"/>
      <c r="AZ555" s="12"/>
      <c r="BA555" s="13"/>
      <c r="BB555" s="13"/>
      <c r="BC555" s="12"/>
      <c r="BD555" s="13"/>
      <c r="BE555" s="13"/>
      <c r="BF555" s="12"/>
      <c r="BG555" s="13"/>
      <c r="BH555" s="13"/>
      <c r="BI555" s="12"/>
      <c r="BJ555" s="13"/>
      <c r="BK555" s="13"/>
      <c r="BL555" s="12"/>
      <c r="BM555" s="13"/>
      <c r="BN555" s="13"/>
      <c r="BO555" s="13"/>
      <c r="BP555" s="13"/>
      <c r="BQ555" s="13"/>
      <c r="BR555" s="13"/>
      <c r="BS555" s="13"/>
      <c r="BT555" s="13"/>
      <c r="BU555" s="13"/>
      <c r="BV555" s="13"/>
      <c r="BW555" s="13"/>
      <c r="BX555" s="12"/>
      <c r="BY555" s="13"/>
      <c r="CA555" s="18"/>
      <c r="CB555" s="18"/>
      <c r="CD555" s="18"/>
      <c r="CE555" s="18"/>
      <c r="CG555" s="18"/>
      <c r="CI555" s="18"/>
      <c r="CK555" s="18"/>
      <c r="CL555" s="18"/>
      <c r="CN555" s="18"/>
      <c r="CO555" s="18"/>
      <c r="CP555" s="18"/>
      <c r="CR555" s="12"/>
      <c r="CT555" s="18"/>
      <c r="CU555" s="18"/>
      <c r="CV555" s="18"/>
      <c r="CW555" s="18"/>
      <c r="CX555" s="18"/>
      <c r="CY555" s="18"/>
      <c r="CZ555" s="18"/>
      <c r="DA555" s="18"/>
      <c r="DB555" s="18"/>
      <c r="DC555" s="18"/>
      <c r="DD555" s="18"/>
      <c r="DF555" s="18"/>
      <c r="DH555" s="18"/>
      <c r="DK555" s="12"/>
      <c r="DL555" s="12"/>
      <c r="DN555" s="12"/>
      <c r="DO555" s="12"/>
      <c r="DQ555" s="12"/>
      <c r="DS555" s="12"/>
      <c r="DU555" s="12"/>
      <c r="DV555" s="12"/>
      <c r="DX555" s="12"/>
      <c r="DY555" s="12"/>
      <c r="DZ555" s="12"/>
      <c r="EB555" s="12"/>
      <c r="ED555" s="810"/>
      <c r="EE555" s="810"/>
      <c r="EG555" s="12"/>
      <c r="EW555" s="18"/>
      <c r="FA555" s="18"/>
      <c r="FB555" s="18"/>
      <c r="FC555" s="18"/>
      <c r="FD555" s="18"/>
      <c r="FE555" s="18"/>
      <c r="FF555" s="18"/>
      <c r="FG555" s="18"/>
      <c r="FJ555" s="18"/>
      <c r="FK555" s="18"/>
      <c r="FL555" s="18"/>
      <c r="FM555" s="18"/>
      <c r="FO555" s="18"/>
      <c r="FQ555" s="18"/>
      <c r="FS555" s="18"/>
      <c r="FU555" s="18"/>
      <c r="FV555" s="18"/>
      <c r="FW555" s="18"/>
      <c r="FX555" s="18"/>
      <c r="FY555" s="18"/>
      <c r="FZ555" s="18"/>
      <c r="GB555" s="18"/>
      <c r="GD555" s="18"/>
      <c r="GE555" s="18"/>
    </row>
    <row r="556" spans="1:187" hidden="1" x14ac:dyDescent="0.3">
      <c r="A556" s="807"/>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2"/>
      <c r="AF556" s="12"/>
      <c r="AG556" s="12"/>
      <c r="AH556" s="12"/>
      <c r="AI556" s="12"/>
      <c r="AJ556" s="12"/>
      <c r="AK556" s="12"/>
      <c r="AL556" s="12"/>
      <c r="AM556" s="12"/>
      <c r="AN556" s="12"/>
      <c r="AO556" s="12"/>
      <c r="AP556" s="12"/>
      <c r="AQ556" s="12"/>
      <c r="AR556" s="13"/>
      <c r="AS556" s="13"/>
      <c r="AT556" s="12"/>
      <c r="AU556" s="13"/>
      <c r="AV556" s="13"/>
      <c r="AW556" s="12"/>
      <c r="AX556" s="13"/>
      <c r="AY556" s="13"/>
      <c r="AZ556" s="12"/>
      <c r="BA556" s="13"/>
      <c r="BB556" s="13"/>
      <c r="BC556" s="12"/>
      <c r="BD556" s="13"/>
      <c r="BE556" s="13"/>
      <c r="BF556" s="12"/>
      <c r="BG556" s="13"/>
      <c r="BH556" s="13"/>
      <c r="BI556" s="12"/>
      <c r="BJ556" s="13"/>
      <c r="BK556" s="13"/>
      <c r="BL556" s="12"/>
      <c r="BM556" s="13"/>
      <c r="BN556" s="13"/>
      <c r="BO556" s="13"/>
      <c r="BP556" s="13"/>
      <c r="BQ556" s="13"/>
      <c r="BR556" s="13"/>
      <c r="BS556" s="13"/>
      <c r="BT556" s="13"/>
      <c r="BU556" s="13"/>
      <c r="BV556" s="13"/>
      <c r="BW556" s="13"/>
      <c r="BX556" s="12"/>
      <c r="BY556" s="13"/>
      <c r="CA556" s="18"/>
      <c r="CB556" s="18"/>
      <c r="CD556" s="18"/>
      <c r="CE556" s="18"/>
      <c r="CG556" s="18"/>
      <c r="CI556" s="18"/>
      <c r="CK556" s="18"/>
      <c r="CL556" s="18"/>
      <c r="CN556" s="18"/>
      <c r="CO556" s="18"/>
      <c r="CP556" s="18"/>
      <c r="CR556" s="12"/>
      <c r="CT556" s="18"/>
      <c r="CU556" s="18"/>
      <c r="CV556" s="18"/>
      <c r="CW556" s="18"/>
      <c r="CX556" s="18"/>
      <c r="CY556" s="18"/>
      <c r="CZ556" s="18"/>
      <c r="DA556" s="18"/>
      <c r="DB556" s="18"/>
      <c r="DC556" s="18"/>
      <c r="DD556" s="18"/>
      <c r="DF556" s="18"/>
      <c r="DH556" s="18"/>
      <c r="DK556" s="12"/>
      <c r="DL556" s="12"/>
      <c r="DN556" s="12"/>
      <c r="DO556" s="12"/>
      <c r="DQ556" s="12"/>
      <c r="DS556" s="12"/>
      <c r="DU556" s="12"/>
      <c r="DV556" s="12"/>
      <c r="DX556" s="12"/>
      <c r="DY556" s="12"/>
      <c r="DZ556" s="12"/>
      <c r="EB556" s="12"/>
      <c r="ED556" s="810"/>
      <c r="EE556" s="810"/>
      <c r="EG556" s="12"/>
      <c r="EW556" s="18"/>
      <c r="FA556" s="18"/>
      <c r="FB556" s="18"/>
      <c r="FC556" s="18"/>
      <c r="FD556" s="18"/>
      <c r="FE556" s="18"/>
      <c r="FF556" s="18"/>
      <c r="FG556" s="18"/>
      <c r="FJ556" s="18"/>
      <c r="FK556" s="18"/>
      <c r="FL556" s="18"/>
      <c r="FM556" s="18"/>
      <c r="FO556" s="18"/>
      <c r="FQ556" s="18"/>
      <c r="FS556" s="18"/>
      <c r="FU556" s="18"/>
      <c r="FV556" s="18"/>
      <c r="FW556" s="18"/>
      <c r="FX556" s="18"/>
      <c r="FY556" s="18"/>
      <c r="FZ556" s="18"/>
      <c r="GB556" s="18"/>
      <c r="GE556" s="18"/>
    </row>
    <row r="557" spans="1:187" hidden="1" x14ac:dyDescent="0.3">
      <c r="A557" s="807"/>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2"/>
      <c r="AF557" s="12"/>
      <c r="AG557" s="12"/>
      <c r="AH557" s="12"/>
      <c r="AI557" s="12"/>
      <c r="AJ557" s="12"/>
      <c r="AK557" s="12"/>
      <c r="AL557" s="12"/>
      <c r="AM557" s="12"/>
      <c r="AN557" s="12"/>
      <c r="AO557" s="12"/>
      <c r="AP557" s="12"/>
      <c r="AQ557" s="12"/>
      <c r="AR557" s="13"/>
      <c r="AS557" s="13"/>
      <c r="AT557" s="12"/>
      <c r="AU557" s="13"/>
      <c r="AV557" s="13"/>
      <c r="AW557" s="12"/>
      <c r="AX557" s="13"/>
      <c r="AY557" s="13"/>
      <c r="AZ557" s="12"/>
      <c r="BA557" s="13"/>
      <c r="BB557" s="13"/>
      <c r="BC557" s="12"/>
      <c r="BD557" s="13"/>
      <c r="BE557" s="13"/>
      <c r="BF557" s="12"/>
      <c r="BG557" s="13"/>
      <c r="BH557" s="13"/>
      <c r="BI557" s="12"/>
      <c r="BJ557" s="13"/>
      <c r="BK557" s="13"/>
      <c r="BL557" s="12"/>
      <c r="BM557" s="13"/>
      <c r="BN557" s="13"/>
      <c r="BO557" s="13"/>
      <c r="BP557" s="13"/>
      <c r="BQ557" s="13"/>
      <c r="BR557" s="13"/>
      <c r="BS557" s="13"/>
      <c r="BT557" s="13"/>
      <c r="BU557" s="13"/>
      <c r="BV557" s="13"/>
      <c r="BW557" s="13"/>
      <c r="BX557" s="12"/>
      <c r="BY557" s="13"/>
      <c r="CA557" s="18"/>
      <c r="CB557" s="18"/>
      <c r="CD557" s="18"/>
      <c r="CE557" s="18"/>
      <c r="CG557" s="18"/>
      <c r="CI557" s="18"/>
      <c r="CK557" s="18"/>
      <c r="CL557" s="18"/>
      <c r="CN557" s="18"/>
      <c r="CO557" s="18"/>
      <c r="CP557" s="18"/>
      <c r="CR557" s="12"/>
      <c r="CT557" s="18"/>
      <c r="CU557" s="18"/>
      <c r="CV557" s="18"/>
      <c r="CW557" s="18"/>
      <c r="CX557" s="18"/>
      <c r="CY557" s="18"/>
      <c r="CZ557" s="18"/>
      <c r="DA557" s="18"/>
      <c r="DB557" s="18"/>
      <c r="DC557" s="18"/>
      <c r="DD557" s="18"/>
      <c r="DF557" s="18"/>
      <c r="DH557" s="18"/>
      <c r="DK557" s="12"/>
      <c r="DL557" s="12"/>
      <c r="DN557" s="12"/>
      <c r="DO557" s="12"/>
      <c r="DQ557" s="12"/>
      <c r="DS557" s="12"/>
      <c r="DU557" s="12"/>
      <c r="DV557" s="12"/>
      <c r="DX557" s="12"/>
      <c r="DY557" s="12"/>
      <c r="DZ557" s="12"/>
      <c r="EB557" s="12"/>
      <c r="ED557" s="810"/>
      <c r="EE557" s="810"/>
      <c r="EG557" s="12"/>
      <c r="EW557" s="18"/>
      <c r="FA557" s="18"/>
      <c r="FB557" s="18"/>
      <c r="FC557" s="18"/>
      <c r="FD557" s="18"/>
      <c r="FE557" s="18"/>
      <c r="FF557" s="18"/>
      <c r="FG557" s="18"/>
      <c r="FJ557" s="18"/>
      <c r="FK557" s="18"/>
      <c r="FL557" s="18"/>
      <c r="FM557" s="18"/>
      <c r="FO557" s="18"/>
      <c r="FQ557" s="18"/>
      <c r="FS557" s="18"/>
      <c r="FU557" s="18"/>
      <c r="FV557" s="18"/>
      <c r="FW557" s="18"/>
      <c r="FX557" s="18"/>
      <c r="FY557" s="18"/>
      <c r="FZ557" s="18"/>
      <c r="GB557" s="18"/>
      <c r="GE557" s="18"/>
    </row>
    <row r="558" spans="1:187" hidden="1" x14ac:dyDescent="0.3">
      <c r="A558" s="807"/>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2"/>
      <c r="AF558" s="12"/>
      <c r="AG558" s="12"/>
      <c r="AH558" s="12"/>
      <c r="AI558" s="12"/>
      <c r="AJ558" s="12"/>
      <c r="AK558" s="12"/>
      <c r="AL558" s="12"/>
      <c r="AM558" s="12"/>
      <c r="AN558" s="12"/>
      <c r="AO558" s="12"/>
      <c r="AP558" s="12"/>
      <c r="AQ558" s="12"/>
      <c r="AR558" s="13"/>
      <c r="AS558" s="13"/>
      <c r="AT558" s="12"/>
      <c r="AU558" s="13"/>
      <c r="AV558" s="13"/>
      <c r="AW558" s="12"/>
      <c r="AX558" s="13"/>
      <c r="AY558" s="13"/>
      <c r="AZ558" s="12"/>
      <c r="BA558" s="13"/>
      <c r="BB558" s="13"/>
      <c r="BC558" s="12"/>
      <c r="BD558" s="13"/>
      <c r="BE558" s="13"/>
      <c r="BF558" s="12"/>
      <c r="BG558" s="13"/>
      <c r="BH558" s="13"/>
      <c r="BI558" s="12"/>
      <c r="BJ558" s="13"/>
      <c r="BK558" s="13"/>
      <c r="BL558" s="12"/>
      <c r="BM558" s="13"/>
      <c r="BN558" s="13"/>
      <c r="BO558" s="13"/>
      <c r="BP558" s="13"/>
      <c r="BQ558" s="13"/>
      <c r="BR558" s="13"/>
      <c r="BS558" s="13"/>
      <c r="BT558" s="13"/>
      <c r="BU558" s="13"/>
      <c r="BV558" s="13"/>
      <c r="BW558" s="13"/>
      <c r="BX558" s="12"/>
      <c r="BY558" s="13"/>
      <c r="CA558" s="18"/>
      <c r="CB558" s="18"/>
      <c r="CD558" s="18"/>
      <c r="CE558" s="18"/>
      <c r="CG558" s="18"/>
      <c r="CI558" s="18"/>
      <c r="CK558" s="18"/>
      <c r="CL558" s="18"/>
      <c r="CN558" s="18"/>
      <c r="CO558" s="18"/>
      <c r="CP558" s="18"/>
      <c r="CR558" s="12"/>
      <c r="CT558" s="18"/>
      <c r="CU558" s="18"/>
      <c r="CV558" s="18"/>
      <c r="CW558" s="18"/>
      <c r="CX558" s="18"/>
      <c r="CY558" s="18"/>
      <c r="CZ558" s="18"/>
      <c r="DA558" s="18"/>
      <c r="DB558" s="18"/>
      <c r="DC558" s="18"/>
      <c r="DD558" s="18"/>
      <c r="DF558" s="18"/>
      <c r="DH558" s="18"/>
      <c r="DK558" s="12"/>
      <c r="DL558" s="12"/>
      <c r="DN558" s="12"/>
      <c r="DO558" s="12"/>
      <c r="DQ558" s="12"/>
      <c r="DS558" s="12"/>
      <c r="DU558" s="12"/>
      <c r="DV558" s="12"/>
      <c r="DX558" s="12"/>
      <c r="DY558" s="12"/>
      <c r="DZ558" s="12"/>
      <c r="EB558" s="12"/>
      <c r="ED558" s="810"/>
      <c r="EE558" s="810"/>
      <c r="EG558" s="12"/>
      <c r="EW558" s="18"/>
      <c r="FA558" s="18"/>
      <c r="FB558" s="18"/>
      <c r="FC558" s="18"/>
      <c r="FD558" s="18"/>
      <c r="FE558" s="18"/>
      <c r="FF558" s="18"/>
      <c r="FG558" s="18"/>
      <c r="FJ558" s="18"/>
      <c r="FK558" s="18"/>
      <c r="FL558" s="18"/>
      <c r="FM558" s="18"/>
      <c r="FO558" s="18"/>
      <c r="FQ558" s="18"/>
      <c r="FS558" s="18"/>
      <c r="FU558" s="18"/>
      <c r="FV558" s="18"/>
      <c r="FW558" s="18"/>
      <c r="FX558" s="18"/>
      <c r="FY558" s="18"/>
      <c r="FZ558" s="18"/>
      <c r="GB558" s="18"/>
      <c r="GE558" s="18"/>
    </row>
    <row r="559" spans="1:187" hidden="1" x14ac:dyDescent="0.3">
      <c r="A559" s="807"/>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2"/>
      <c r="AF559" s="12"/>
      <c r="AG559" s="12"/>
      <c r="AH559" s="12"/>
      <c r="AI559" s="12"/>
      <c r="AJ559" s="12"/>
      <c r="AK559" s="12"/>
      <c r="AL559" s="12"/>
      <c r="AM559" s="12"/>
      <c r="AN559" s="12"/>
      <c r="AO559" s="12"/>
      <c r="AP559" s="12"/>
      <c r="AQ559" s="12"/>
      <c r="AR559" s="13"/>
      <c r="AS559" s="13"/>
      <c r="AT559" s="12"/>
      <c r="AU559" s="13"/>
      <c r="AV559" s="13"/>
      <c r="AW559" s="12"/>
      <c r="AX559" s="13"/>
      <c r="AY559" s="13"/>
      <c r="AZ559" s="12"/>
      <c r="BA559" s="13"/>
      <c r="BB559" s="13"/>
      <c r="BC559" s="12"/>
      <c r="BD559" s="13"/>
      <c r="BE559" s="13"/>
      <c r="BF559" s="12"/>
      <c r="BG559" s="13"/>
      <c r="BH559" s="13"/>
      <c r="BI559" s="12"/>
      <c r="BJ559" s="13"/>
      <c r="BK559" s="13"/>
      <c r="BL559" s="12"/>
      <c r="BM559" s="13"/>
      <c r="BN559" s="13"/>
      <c r="BO559" s="13"/>
      <c r="BP559" s="13"/>
      <c r="BQ559" s="13"/>
      <c r="BR559" s="13"/>
      <c r="BS559" s="13"/>
      <c r="BT559" s="13"/>
      <c r="BU559" s="13"/>
      <c r="BV559" s="13"/>
      <c r="BW559" s="13"/>
      <c r="BX559" s="12"/>
      <c r="BY559" s="13"/>
      <c r="CA559" s="18"/>
      <c r="CB559" s="18"/>
      <c r="CD559" s="18"/>
      <c r="CE559" s="18"/>
      <c r="CG559" s="18"/>
      <c r="CI559" s="18"/>
      <c r="CK559" s="18"/>
      <c r="CL559" s="18"/>
      <c r="CN559" s="18"/>
      <c r="CO559" s="18"/>
      <c r="CP559" s="18"/>
      <c r="CR559" s="12"/>
      <c r="CT559" s="18"/>
      <c r="CU559" s="18"/>
      <c r="CV559" s="18"/>
      <c r="CW559" s="18"/>
      <c r="CX559" s="18"/>
      <c r="CY559" s="18"/>
      <c r="CZ559" s="18"/>
      <c r="DA559" s="18"/>
      <c r="DB559" s="18"/>
      <c r="DC559" s="18"/>
      <c r="DD559" s="18"/>
      <c r="DF559" s="18"/>
      <c r="DH559" s="18"/>
      <c r="DK559" s="12"/>
      <c r="DL559" s="12"/>
      <c r="DN559" s="12"/>
      <c r="DO559" s="12"/>
      <c r="DQ559" s="12"/>
      <c r="DS559" s="12"/>
      <c r="DU559" s="12"/>
      <c r="DV559" s="12"/>
      <c r="DX559" s="12"/>
      <c r="DY559" s="12"/>
      <c r="DZ559" s="12"/>
      <c r="EB559" s="12"/>
      <c r="ED559" s="810"/>
      <c r="EE559" s="810"/>
      <c r="EG559" s="12"/>
      <c r="EW559" s="18"/>
      <c r="FA559" s="18"/>
      <c r="FB559" s="18"/>
      <c r="FC559" s="18"/>
      <c r="FD559" s="18"/>
      <c r="FE559" s="18"/>
      <c r="FF559" s="18"/>
      <c r="FG559" s="18"/>
      <c r="FJ559" s="18"/>
      <c r="FK559" s="18"/>
      <c r="FL559" s="18"/>
      <c r="FM559" s="18"/>
      <c r="FO559" s="18"/>
      <c r="FQ559" s="18"/>
      <c r="FS559" s="18"/>
      <c r="FU559" s="18"/>
      <c r="FV559" s="18"/>
      <c r="FW559" s="18"/>
      <c r="FX559" s="18"/>
      <c r="FY559" s="18"/>
      <c r="FZ559" s="18"/>
      <c r="GB559" s="18"/>
      <c r="GE559" s="18"/>
    </row>
    <row r="560" spans="1:187" hidden="1" x14ac:dyDescent="0.3">
      <c r="A560" s="807"/>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2"/>
      <c r="AF560" s="12"/>
      <c r="AG560" s="12"/>
      <c r="AH560" s="12"/>
      <c r="AI560" s="12"/>
      <c r="AJ560" s="12"/>
      <c r="AK560" s="12"/>
      <c r="AL560" s="12"/>
      <c r="AM560" s="12"/>
      <c r="AN560" s="12"/>
      <c r="AO560" s="12"/>
      <c r="AP560" s="12"/>
      <c r="AQ560" s="12"/>
      <c r="AR560" s="13"/>
      <c r="AS560" s="13"/>
      <c r="AT560" s="12"/>
      <c r="AU560" s="13"/>
      <c r="AV560" s="13"/>
      <c r="AW560" s="12"/>
      <c r="AX560" s="13"/>
      <c r="AY560" s="13"/>
      <c r="AZ560" s="12"/>
      <c r="BA560" s="13"/>
      <c r="BB560" s="13"/>
      <c r="BC560" s="12"/>
      <c r="BD560" s="13"/>
      <c r="BE560" s="13"/>
      <c r="BF560" s="12"/>
      <c r="BG560" s="13"/>
      <c r="BH560" s="13"/>
      <c r="BI560" s="12"/>
      <c r="BJ560" s="13"/>
      <c r="BK560" s="13"/>
      <c r="BL560" s="12"/>
      <c r="BM560" s="13"/>
      <c r="BN560" s="13"/>
      <c r="BO560" s="13"/>
      <c r="BP560" s="13"/>
      <c r="BQ560" s="13"/>
      <c r="BR560" s="13"/>
      <c r="BS560" s="13"/>
      <c r="BT560" s="13"/>
      <c r="BU560" s="13"/>
      <c r="BV560" s="13"/>
      <c r="BW560" s="13"/>
      <c r="BX560" s="12"/>
      <c r="BY560" s="13"/>
      <c r="CA560" s="18"/>
      <c r="CB560" s="18"/>
      <c r="CD560" s="18"/>
      <c r="CE560" s="18"/>
      <c r="CG560" s="18"/>
      <c r="CI560" s="18"/>
      <c r="CK560" s="18"/>
      <c r="CL560" s="18"/>
      <c r="CN560" s="18"/>
      <c r="CO560" s="18"/>
      <c r="CP560" s="18"/>
      <c r="CR560" s="12"/>
      <c r="CT560" s="18"/>
      <c r="CU560" s="18"/>
      <c r="CV560" s="18"/>
      <c r="CW560" s="18"/>
      <c r="CX560" s="18"/>
      <c r="CY560" s="18"/>
      <c r="CZ560" s="18"/>
      <c r="DA560" s="18"/>
      <c r="DB560" s="18"/>
      <c r="DC560" s="18"/>
      <c r="DD560" s="18"/>
      <c r="DF560" s="18"/>
      <c r="DH560" s="18"/>
      <c r="DK560" s="12"/>
      <c r="DL560" s="12"/>
      <c r="DN560" s="12"/>
      <c r="DO560" s="12"/>
      <c r="DQ560" s="12"/>
      <c r="DS560" s="12"/>
      <c r="DU560" s="12"/>
      <c r="DV560" s="12"/>
      <c r="DX560" s="12"/>
      <c r="DY560" s="12"/>
      <c r="DZ560" s="12"/>
      <c r="EB560" s="12"/>
      <c r="ED560" s="810"/>
      <c r="EE560" s="810"/>
      <c r="EG560" s="12"/>
      <c r="EW560" s="18"/>
      <c r="FA560" s="18"/>
      <c r="FB560" s="18"/>
      <c r="FC560" s="18"/>
      <c r="FD560" s="18"/>
      <c r="FE560" s="18"/>
      <c r="FF560" s="18"/>
      <c r="FG560" s="18"/>
      <c r="FJ560" s="18"/>
      <c r="FK560" s="18"/>
      <c r="FL560" s="18"/>
      <c r="FM560" s="18"/>
      <c r="FO560" s="18"/>
      <c r="FQ560" s="18"/>
      <c r="FS560" s="18"/>
      <c r="FU560" s="18"/>
      <c r="FV560" s="18"/>
      <c r="FW560" s="18"/>
      <c r="FX560" s="18"/>
      <c r="FY560" s="18"/>
      <c r="FZ560" s="18"/>
      <c r="GB560" s="18"/>
      <c r="GE560" s="18"/>
    </row>
    <row r="561" spans="1:187" hidden="1" x14ac:dyDescent="0.3">
      <c r="A561" s="807"/>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2"/>
      <c r="AF561" s="12"/>
      <c r="AG561" s="12"/>
      <c r="AH561" s="12"/>
      <c r="AI561" s="12"/>
      <c r="AJ561" s="12"/>
      <c r="AK561" s="12"/>
      <c r="AL561" s="12"/>
      <c r="AM561" s="12"/>
      <c r="AN561" s="12"/>
      <c r="AO561" s="12"/>
      <c r="AP561" s="12"/>
      <c r="AQ561" s="12"/>
      <c r="AR561" s="13"/>
      <c r="AS561" s="13"/>
      <c r="AT561" s="12"/>
      <c r="AU561" s="13"/>
      <c r="AV561" s="13"/>
      <c r="AW561" s="12"/>
      <c r="AX561" s="13"/>
      <c r="AY561" s="13"/>
      <c r="AZ561" s="12"/>
      <c r="BA561" s="13"/>
      <c r="BB561" s="13"/>
      <c r="BC561" s="12"/>
      <c r="BD561" s="13"/>
      <c r="BE561" s="13"/>
      <c r="BF561" s="12"/>
      <c r="BG561" s="13"/>
      <c r="BH561" s="13"/>
      <c r="BI561" s="12"/>
      <c r="BJ561" s="13"/>
      <c r="BK561" s="13"/>
      <c r="BL561" s="12"/>
      <c r="BM561" s="13"/>
      <c r="BN561" s="13"/>
      <c r="BO561" s="13"/>
      <c r="BP561" s="13"/>
      <c r="BQ561" s="13"/>
      <c r="BR561" s="13"/>
      <c r="BS561" s="13"/>
      <c r="BT561" s="13"/>
      <c r="BU561" s="13"/>
      <c r="BV561" s="13"/>
      <c r="BW561" s="13"/>
      <c r="BX561" s="12"/>
      <c r="BY561" s="13"/>
      <c r="CA561" s="18"/>
      <c r="CB561" s="18"/>
      <c r="CD561" s="18"/>
      <c r="CE561" s="18"/>
      <c r="CG561" s="18"/>
      <c r="CI561" s="18"/>
      <c r="CK561" s="18"/>
      <c r="CL561" s="18"/>
      <c r="CN561" s="18"/>
      <c r="CO561" s="18"/>
      <c r="CP561" s="18"/>
      <c r="CR561" s="12"/>
      <c r="CT561" s="18"/>
      <c r="CU561" s="18"/>
      <c r="CV561" s="18"/>
      <c r="CW561" s="18"/>
      <c r="CX561" s="18"/>
      <c r="CY561" s="18"/>
      <c r="CZ561" s="18"/>
      <c r="DA561" s="18"/>
      <c r="DB561" s="18"/>
      <c r="DC561" s="18"/>
      <c r="DD561" s="18"/>
      <c r="DF561" s="18"/>
      <c r="DH561" s="18"/>
      <c r="DK561" s="12"/>
      <c r="DL561" s="12"/>
      <c r="DN561" s="12"/>
      <c r="DO561" s="12"/>
      <c r="DQ561" s="12"/>
      <c r="DS561" s="12"/>
      <c r="DU561" s="12"/>
      <c r="DV561" s="12"/>
      <c r="DX561" s="12"/>
      <c r="DY561" s="12"/>
      <c r="DZ561" s="12"/>
      <c r="EB561" s="12"/>
      <c r="ED561" s="810"/>
      <c r="EE561" s="810"/>
      <c r="EG561" s="12"/>
      <c r="EW561" s="18"/>
      <c r="FA561" s="18"/>
      <c r="FB561" s="18"/>
      <c r="FC561" s="18"/>
      <c r="FD561" s="18"/>
      <c r="FE561" s="18"/>
      <c r="FF561" s="18"/>
      <c r="FG561" s="18"/>
      <c r="FJ561" s="18"/>
      <c r="FK561" s="18"/>
      <c r="FL561" s="18"/>
      <c r="FM561" s="18"/>
      <c r="FO561" s="18"/>
      <c r="FQ561" s="18"/>
      <c r="FS561" s="18"/>
      <c r="FU561" s="18"/>
      <c r="FV561" s="18"/>
      <c r="FW561" s="18"/>
      <c r="FX561" s="18"/>
      <c r="FY561" s="18"/>
      <c r="FZ561" s="18"/>
      <c r="GB561" s="18"/>
      <c r="GE561" s="18"/>
    </row>
    <row r="562" spans="1:187" hidden="1" x14ac:dyDescent="0.3">
      <c r="A562" s="807"/>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2"/>
      <c r="AF562" s="12"/>
      <c r="AG562" s="12"/>
      <c r="AH562" s="12"/>
      <c r="AI562" s="12"/>
      <c r="AJ562" s="12"/>
      <c r="AK562" s="12"/>
      <c r="AL562" s="12"/>
      <c r="AM562" s="12"/>
      <c r="AN562" s="12"/>
      <c r="AO562" s="12"/>
      <c r="AP562" s="12"/>
      <c r="AQ562" s="12"/>
      <c r="AR562" s="13"/>
      <c r="AS562" s="13"/>
      <c r="AT562" s="12"/>
      <c r="AU562" s="13"/>
      <c r="AV562" s="13"/>
      <c r="AW562" s="12"/>
      <c r="AX562" s="13"/>
      <c r="AY562" s="13"/>
      <c r="AZ562" s="12"/>
      <c r="BA562" s="13"/>
      <c r="BB562" s="13"/>
      <c r="BC562" s="12"/>
      <c r="BD562" s="13"/>
      <c r="BE562" s="13"/>
      <c r="BF562" s="12"/>
      <c r="BG562" s="13"/>
      <c r="BH562" s="13"/>
      <c r="BI562" s="12"/>
      <c r="BJ562" s="13"/>
      <c r="BK562" s="13"/>
      <c r="BL562" s="12"/>
      <c r="BM562" s="13"/>
      <c r="BN562" s="13"/>
      <c r="BO562" s="13"/>
      <c r="BP562" s="13"/>
      <c r="BQ562" s="13"/>
      <c r="BR562" s="13"/>
      <c r="BS562" s="13"/>
      <c r="BT562" s="13"/>
      <c r="BU562" s="13"/>
      <c r="BV562" s="13"/>
      <c r="BW562" s="13"/>
      <c r="BX562" s="12"/>
      <c r="BY562" s="13"/>
      <c r="CA562" s="18"/>
      <c r="CB562" s="18"/>
      <c r="CD562" s="18"/>
      <c r="CE562" s="18"/>
      <c r="CG562" s="18"/>
      <c r="CI562" s="18"/>
      <c r="CK562" s="18"/>
      <c r="CL562" s="18"/>
      <c r="CN562" s="18"/>
      <c r="CO562" s="18"/>
      <c r="CP562" s="18"/>
      <c r="CR562" s="12"/>
      <c r="CT562" s="18"/>
      <c r="CU562" s="18"/>
      <c r="CV562" s="18"/>
      <c r="CW562" s="18"/>
      <c r="CX562" s="18"/>
      <c r="CY562" s="18"/>
      <c r="CZ562" s="18"/>
      <c r="DA562" s="18"/>
      <c r="DB562" s="18"/>
      <c r="DC562" s="18"/>
      <c r="DD562" s="18"/>
      <c r="DF562" s="18"/>
      <c r="DH562" s="18"/>
      <c r="DK562" s="12"/>
      <c r="DL562" s="12"/>
      <c r="DN562" s="12"/>
      <c r="DO562" s="12"/>
      <c r="DQ562" s="12"/>
      <c r="DS562" s="12"/>
      <c r="DU562" s="12"/>
      <c r="DV562" s="12"/>
      <c r="DX562" s="12"/>
      <c r="DY562" s="12"/>
      <c r="DZ562" s="12"/>
      <c r="EB562" s="12"/>
      <c r="ED562" s="810"/>
      <c r="EE562" s="810"/>
      <c r="EG562" s="12"/>
      <c r="EW562" s="18"/>
      <c r="FA562" s="18"/>
      <c r="FB562" s="18"/>
      <c r="FC562" s="18"/>
      <c r="FD562" s="18"/>
      <c r="FE562" s="18"/>
      <c r="FF562" s="18"/>
      <c r="FG562" s="18"/>
      <c r="FJ562" s="18"/>
      <c r="FK562" s="18"/>
      <c r="FL562" s="18"/>
      <c r="FM562" s="18"/>
      <c r="FO562" s="18"/>
      <c r="FQ562" s="18"/>
      <c r="FS562" s="18"/>
      <c r="FU562" s="18"/>
      <c r="FV562" s="18"/>
      <c r="FW562" s="18"/>
      <c r="FX562" s="18"/>
      <c r="FY562" s="18"/>
      <c r="FZ562" s="18"/>
      <c r="GB562" s="18"/>
      <c r="GE562" s="18"/>
    </row>
    <row r="563" spans="1:187" hidden="1" x14ac:dyDescent="0.3">
      <c r="A563" s="807"/>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2"/>
      <c r="AF563" s="12"/>
      <c r="AG563" s="12"/>
      <c r="AH563" s="12"/>
      <c r="AI563" s="12"/>
      <c r="AJ563" s="12"/>
      <c r="AK563" s="12"/>
      <c r="AL563" s="12"/>
      <c r="AM563" s="12"/>
      <c r="AN563" s="12"/>
      <c r="AO563" s="12"/>
      <c r="AP563" s="12"/>
      <c r="AQ563" s="12"/>
      <c r="AR563" s="13"/>
      <c r="AS563" s="13"/>
      <c r="AT563" s="12"/>
      <c r="AU563" s="13"/>
      <c r="AV563" s="13"/>
      <c r="AW563" s="12"/>
      <c r="AX563" s="13"/>
      <c r="AY563" s="13"/>
      <c r="AZ563" s="12"/>
      <c r="BA563" s="13"/>
      <c r="BB563" s="13"/>
      <c r="BC563" s="12"/>
      <c r="BD563" s="13"/>
      <c r="BE563" s="13"/>
      <c r="BF563" s="12"/>
      <c r="BG563" s="13"/>
      <c r="BH563" s="13"/>
      <c r="BI563" s="12"/>
      <c r="BJ563" s="13"/>
      <c r="BK563" s="13"/>
      <c r="BL563" s="12"/>
      <c r="BM563" s="13"/>
      <c r="BN563" s="13"/>
      <c r="BO563" s="13"/>
      <c r="BP563" s="13"/>
      <c r="BQ563" s="13"/>
      <c r="BR563" s="13"/>
      <c r="BS563" s="13"/>
      <c r="BT563" s="13"/>
      <c r="BU563" s="13"/>
      <c r="BV563" s="13"/>
      <c r="BW563" s="13"/>
      <c r="BX563" s="12"/>
      <c r="BY563" s="13"/>
      <c r="CA563" s="18"/>
      <c r="CB563" s="18"/>
      <c r="CD563" s="18"/>
      <c r="CE563" s="18"/>
      <c r="CG563" s="18"/>
      <c r="CI563" s="18"/>
      <c r="CK563" s="18"/>
      <c r="CL563" s="18"/>
      <c r="CN563" s="18"/>
      <c r="CO563" s="18"/>
      <c r="CP563" s="18"/>
      <c r="CR563" s="12"/>
      <c r="CT563" s="18"/>
      <c r="CU563" s="18"/>
      <c r="CV563" s="18"/>
      <c r="CW563" s="18"/>
      <c r="CX563" s="18"/>
      <c r="CY563" s="18"/>
      <c r="CZ563" s="18"/>
      <c r="DA563" s="18"/>
      <c r="DB563" s="18"/>
      <c r="DC563" s="18"/>
      <c r="DD563" s="18"/>
      <c r="DF563" s="18"/>
      <c r="DH563" s="18"/>
      <c r="DK563" s="12"/>
      <c r="DL563" s="12"/>
      <c r="DN563" s="12"/>
      <c r="DO563" s="12"/>
      <c r="DQ563" s="12"/>
      <c r="DS563" s="12"/>
      <c r="DU563" s="12"/>
      <c r="DV563" s="12"/>
      <c r="DX563" s="12"/>
      <c r="DY563" s="12"/>
      <c r="DZ563" s="12"/>
      <c r="EB563" s="12"/>
      <c r="ED563" s="810"/>
      <c r="EE563" s="810"/>
      <c r="EG563" s="12"/>
      <c r="EW563" s="18"/>
      <c r="FA563" s="18"/>
      <c r="FB563" s="18"/>
      <c r="FC563" s="18"/>
      <c r="FD563" s="18"/>
      <c r="FE563" s="18"/>
      <c r="FF563" s="18"/>
      <c r="FG563" s="18"/>
      <c r="FJ563" s="18"/>
      <c r="FK563" s="18"/>
      <c r="FL563" s="18"/>
      <c r="FM563" s="18"/>
      <c r="FO563" s="18"/>
      <c r="FQ563" s="18"/>
      <c r="FS563" s="18"/>
      <c r="FU563" s="18"/>
      <c r="FV563" s="18"/>
      <c r="FW563" s="18"/>
      <c r="FX563" s="18"/>
      <c r="FY563" s="18"/>
      <c r="FZ563" s="18"/>
      <c r="GB563" s="18"/>
      <c r="GE563" s="18"/>
    </row>
    <row r="564" spans="1:187" hidden="1" x14ac:dyDescent="0.3">
      <c r="A564" s="807"/>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2"/>
      <c r="AF564" s="12"/>
      <c r="AG564" s="12"/>
      <c r="AH564" s="12"/>
      <c r="AI564" s="12"/>
      <c r="AJ564" s="12"/>
      <c r="AK564" s="12"/>
      <c r="AL564" s="12"/>
      <c r="AM564" s="12"/>
      <c r="AN564" s="12"/>
      <c r="AO564" s="12"/>
      <c r="AP564" s="12"/>
      <c r="AQ564" s="12"/>
      <c r="AR564" s="13"/>
      <c r="AS564" s="13"/>
      <c r="AT564" s="12"/>
      <c r="AU564" s="13"/>
      <c r="AV564" s="13"/>
      <c r="AW564" s="12"/>
      <c r="AX564" s="13"/>
      <c r="AY564" s="13"/>
      <c r="AZ564" s="12"/>
      <c r="BA564" s="13"/>
      <c r="BB564" s="13"/>
      <c r="BC564" s="12"/>
      <c r="BD564" s="13"/>
      <c r="BE564" s="13"/>
      <c r="BF564" s="12"/>
      <c r="BG564" s="13"/>
      <c r="BH564" s="13"/>
      <c r="BI564" s="12"/>
      <c r="BJ564" s="13"/>
      <c r="BK564" s="13"/>
      <c r="BL564" s="12"/>
      <c r="BM564" s="13"/>
      <c r="BN564" s="13"/>
      <c r="BO564" s="13"/>
      <c r="BP564" s="13"/>
      <c r="BQ564" s="13"/>
      <c r="BR564" s="13"/>
      <c r="BS564" s="13"/>
      <c r="BT564" s="13"/>
      <c r="BU564" s="13"/>
      <c r="BV564" s="13"/>
      <c r="BW564" s="13"/>
      <c r="BX564" s="12"/>
      <c r="BY564" s="13"/>
      <c r="CA564" s="18"/>
      <c r="CB564" s="18"/>
      <c r="CD564" s="18"/>
      <c r="CE564" s="18"/>
      <c r="CG564" s="18"/>
      <c r="CI564" s="18"/>
      <c r="CK564" s="18"/>
      <c r="CL564" s="18"/>
      <c r="CN564" s="18"/>
      <c r="CO564" s="18"/>
      <c r="CP564" s="18"/>
      <c r="CR564" s="12"/>
      <c r="CT564" s="18"/>
      <c r="CU564" s="18"/>
      <c r="CV564" s="18"/>
      <c r="CW564" s="18"/>
      <c r="CX564" s="18"/>
      <c r="CY564" s="18"/>
      <c r="CZ564" s="18"/>
      <c r="DA564" s="18"/>
      <c r="DB564" s="18"/>
      <c r="DC564" s="18"/>
      <c r="DD564" s="18"/>
      <c r="DF564" s="18"/>
      <c r="DH564" s="18"/>
      <c r="DK564" s="12"/>
      <c r="DL564" s="12"/>
      <c r="DN564" s="12"/>
      <c r="DO564" s="12"/>
      <c r="DQ564" s="12"/>
      <c r="DS564" s="12"/>
      <c r="DU564" s="12"/>
      <c r="DV564" s="12"/>
      <c r="DX564" s="12"/>
      <c r="DY564" s="12"/>
      <c r="DZ564" s="12"/>
      <c r="EB564" s="12"/>
      <c r="ED564" s="810"/>
      <c r="EE564" s="810"/>
      <c r="EG564" s="12"/>
      <c r="EW564" s="18"/>
      <c r="FA564" s="18"/>
      <c r="FB564" s="18"/>
      <c r="FC564" s="18"/>
      <c r="FD564" s="18"/>
      <c r="FE564" s="18"/>
      <c r="FF564" s="18"/>
      <c r="FG564" s="18"/>
      <c r="FJ564" s="18"/>
      <c r="FK564" s="18"/>
      <c r="FL564" s="18"/>
      <c r="FM564" s="18"/>
      <c r="FO564" s="18"/>
      <c r="FQ564" s="18"/>
      <c r="FS564" s="18"/>
      <c r="FU564" s="18"/>
      <c r="FV564" s="18"/>
      <c r="FW564" s="18"/>
      <c r="FX564" s="18"/>
      <c r="FY564" s="18"/>
      <c r="FZ564" s="18"/>
      <c r="GB564" s="18"/>
      <c r="GE564" s="18"/>
    </row>
    <row r="565" spans="1:187" hidden="1" x14ac:dyDescent="0.3">
      <c r="A565" s="807"/>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2"/>
      <c r="AF565" s="12"/>
      <c r="AG565" s="12"/>
      <c r="AH565" s="12"/>
      <c r="AI565" s="12"/>
      <c r="AJ565" s="12"/>
      <c r="AK565" s="12"/>
      <c r="AL565" s="12"/>
      <c r="AM565" s="12"/>
      <c r="AN565" s="12"/>
      <c r="AO565" s="12"/>
      <c r="AP565" s="12"/>
      <c r="AQ565" s="12"/>
      <c r="AR565" s="13"/>
      <c r="AS565" s="13"/>
      <c r="AT565" s="12"/>
      <c r="AU565" s="13"/>
      <c r="AV565" s="13"/>
      <c r="AW565" s="12"/>
      <c r="AX565" s="13"/>
      <c r="AY565" s="13"/>
      <c r="AZ565" s="12"/>
      <c r="BA565" s="13"/>
      <c r="BB565" s="13"/>
      <c r="BC565" s="12"/>
      <c r="BD565" s="13"/>
      <c r="BE565" s="13"/>
      <c r="BF565" s="12"/>
      <c r="BG565" s="13"/>
      <c r="BH565" s="13"/>
      <c r="BI565" s="12"/>
      <c r="BJ565" s="13"/>
      <c r="BK565" s="13"/>
      <c r="BL565" s="12"/>
      <c r="BM565" s="13"/>
      <c r="BN565" s="13"/>
      <c r="BO565" s="13"/>
      <c r="BP565" s="13"/>
      <c r="BQ565" s="13"/>
      <c r="BR565" s="13"/>
      <c r="BS565" s="13"/>
      <c r="BT565" s="13"/>
      <c r="BU565" s="13"/>
      <c r="BV565" s="13"/>
      <c r="BW565" s="13"/>
      <c r="BX565" s="12"/>
      <c r="BY565" s="13"/>
      <c r="CA565" s="18"/>
      <c r="CB565" s="18"/>
      <c r="CD565" s="18"/>
      <c r="CE565" s="18"/>
      <c r="CG565" s="18"/>
      <c r="CI565" s="18"/>
      <c r="CK565" s="18"/>
      <c r="CL565" s="18"/>
      <c r="CN565" s="18"/>
      <c r="CO565" s="18"/>
      <c r="CP565" s="18"/>
      <c r="CR565" s="12"/>
      <c r="CT565" s="18"/>
      <c r="CU565" s="18"/>
      <c r="CV565" s="18"/>
      <c r="CW565" s="18"/>
      <c r="CX565" s="18"/>
      <c r="CY565" s="18"/>
      <c r="CZ565" s="18"/>
      <c r="DA565" s="18"/>
      <c r="DB565" s="18"/>
      <c r="DC565" s="18"/>
      <c r="DD565" s="18"/>
      <c r="DF565" s="18"/>
      <c r="DH565" s="18"/>
      <c r="DK565" s="12"/>
      <c r="DL565" s="12"/>
      <c r="DN565" s="12"/>
      <c r="DO565" s="12"/>
      <c r="DQ565" s="12"/>
      <c r="DS565" s="12"/>
      <c r="DU565" s="12"/>
      <c r="DV565" s="12"/>
      <c r="DX565" s="12"/>
      <c r="DY565" s="12"/>
      <c r="DZ565" s="12"/>
      <c r="EB565" s="12"/>
      <c r="ED565" s="810"/>
      <c r="EE565" s="810"/>
      <c r="EG565" s="12"/>
      <c r="EW565" s="18"/>
      <c r="FA565" s="18"/>
      <c r="FB565" s="18"/>
      <c r="FC565" s="18"/>
      <c r="FD565" s="18"/>
      <c r="FE565" s="18"/>
      <c r="FF565" s="18"/>
      <c r="FG565" s="18"/>
      <c r="FJ565" s="18"/>
      <c r="FK565" s="18"/>
      <c r="FL565" s="18"/>
      <c r="FM565" s="18"/>
      <c r="FO565" s="18"/>
      <c r="FQ565" s="18"/>
      <c r="FS565" s="18"/>
      <c r="FU565" s="18"/>
      <c r="FV565" s="18"/>
      <c r="FW565" s="18"/>
      <c r="FX565" s="18"/>
      <c r="FY565" s="18"/>
      <c r="FZ565" s="18"/>
      <c r="GB565" s="18"/>
      <c r="GD565" s="18"/>
      <c r="GE565" s="18"/>
    </row>
    <row r="566" spans="1:187" hidden="1" x14ac:dyDescent="0.3">
      <c r="A566" s="807"/>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2"/>
      <c r="AF566" s="12"/>
      <c r="AG566" s="12"/>
      <c r="AH566" s="12"/>
      <c r="AI566" s="12"/>
      <c r="AJ566" s="12"/>
      <c r="AK566" s="12"/>
      <c r="AL566" s="12"/>
      <c r="AM566" s="12"/>
      <c r="AN566" s="12"/>
      <c r="AO566" s="12"/>
      <c r="AP566" s="12"/>
      <c r="AQ566" s="12"/>
      <c r="AR566" s="13"/>
      <c r="AS566" s="13"/>
      <c r="AT566" s="12"/>
      <c r="AU566" s="13"/>
      <c r="AV566" s="13"/>
      <c r="AW566" s="12"/>
      <c r="AX566" s="13"/>
      <c r="AY566" s="13"/>
      <c r="AZ566" s="12"/>
      <c r="BA566" s="13"/>
      <c r="BB566" s="13"/>
      <c r="BC566" s="12"/>
      <c r="BD566" s="13"/>
      <c r="BE566" s="13"/>
      <c r="BF566" s="12"/>
      <c r="BG566" s="13"/>
      <c r="BH566" s="13"/>
      <c r="BI566" s="12"/>
      <c r="BJ566" s="13"/>
      <c r="BK566" s="13"/>
      <c r="BL566" s="12"/>
      <c r="BM566" s="13"/>
      <c r="BN566" s="13"/>
      <c r="BO566" s="13"/>
      <c r="BP566" s="13"/>
      <c r="BQ566" s="13"/>
      <c r="BR566" s="13"/>
      <c r="BS566" s="13"/>
      <c r="BT566" s="13"/>
      <c r="BU566" s="13"/>
      <c r="BV566" s="13"/>
      <c r="BW566" s="13"/>
      <c r="BX566" s="12"/>
      <c r="BY566" s="13"/>
      <c r="CA566" s="18"/>
      <c r="CB566" s="18"/>
      <c r="CD566" s="18"/>
      <c r="CE566" s="18"/>
      <c r="CG566" s="18"/>
      <c r="CI566" s="18"/>
      <c r="CK566" s="18"/>
      <c r="CL566" s="18"/>
      <c r="CN566" s="18"/>
      <c r="CO566" s="18"/>
      <c r="CP566" s="18"/>
      <c r="CR566" s="12"/>
      <c r="CT566" s="18"/>
      <c r="CU566" s="18"/>
      <c r="CV566" s="18"/>
      <c r="CW566" s="18"/>
      <c r="CX566" s="18"/>
      <c r="CY566" s="18"/>
      <c r="CZ566" s="18"/>
      <c r="DA566" s="18"/>
      <c r="DB566" s="18"/>
      <c r="DC566" s="18"/>
      <c r="DD566" s="18"/>
      <c r="DF566" s="18"/>
      <c r="DH566" s="18"/>
      <c r="DK566" s="12"/>
      <c r="DL566" s="12"/>
      <c r="DN566" s="12"/>
      <c r="DO566" s="12"/>
      <c r="DQ566" s="12"/>
      <c r="DS566" s="12"/>
      <c r="DU566" s="12"/>
      <c r="DV566" s="12"/>
      <c r="DX566" s="12"/>
      <c r="DY566" s="12"/>
      <c r="DZ566" s="12"/>
      <c r="EB566" s="12"/>
      <c r="ED566" s="810"/>
      <c r="EE566" s="810"/>
      <c r="EG566" s="12"/>
      <c r="EW566" s="18"/>
      <c r="FA566" s="18"/>
      <c r="FB566" s="18"/>
      <c r="FC566" s="18"/>
      <c r="FD566" s="18"/>
      <c r="FE566" s="18"/>
      <c r="FF566" s="18"/>
      <c r="FG566" s="18"/>
      <c r="FJ566" s="18"/>
      <c r="FK566" s="18"/>
      <c r="FL566" s="18"/>
      <c r="FM566" s="18"/>
      <c r="FN566" s="18"/>
      <c r="FO566" s="18"/>
      <c r="FQ566" s="18"/>
      <c r="FS566" s="18"/>
      <c r="FU566" s="18"/>
      <c r="FV566" s="18"/>
      <c r="FW566" s="18"/>
      <c r="FX566" s="18"/>
      <c r="FY566" s="18"/>
      <c r="FZ566" s="18"/>
      <c r="GB566" s="18"/>
      <c r="GE566" s="18"/>
    </row>
    <row r="567" spans="1:187" hidden="1" x14ac:dyDescent="0.3">
      <c r="A567" s="807"/>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2"/>
      <c r="AF567" s="12"/>
      <c r="AG567" s="12"/>
      <c r="AH567" s="12"/>
      <c r="AI567" s="12"/>
      <c r="AJ567" s="12"/>
      <c r="AK567" s="12"/>
      <c r="AL567" s="12"/>
      <c r="AM567" s="12"/>
      <c r="AN567" s="12"/>
      <c r="AO567" s="12"/>
      <c r="AP567" s="12"/>
      <c r="AQ567" s="12"/>
      <c r="AR567" s="13"/>
      <c r="AS567" s="13"/>
      <c r="AT567" s="12"/>
      <c r="AU567" s="13"/>
      <c r="AV567" s="13"/>
      <c r="AW567" s="12"/>
      <c r="AX567" s="13"/>
      <c r="AY567" s="13"/>
      <c r="AZ567" s="12"/>
      <c r="BA567" s="13"/>
      <c r="BB567" s="13"/>
      <c r="BC567" s="12"/>
      <c r="BD567" s="13"/>
      <c r="BE567" s="13"/>
      <c r="BF567" s="12"/>
      <c r="BG567" s="13"/>
      <c r="BH567" s="13"/>
      <c r="BI567" s="12"/>
      <c r="BJ567" s="13"/>
      <c r="BK567" s="13"/>
      <c r="BL567" s="12"/>
      <c r="BM567" s="13"/>
      <c r="BN567" s="13"/>
      <c r="BO567" s="13"/>
      <c r="BP567" s="13"/>
      <c r="BQ567" s="13"/>
      <c r="BR567" s="13"/>
      <c r="BS567" s="13"/>
      <c r="BT567" s="13"/>
      <c r="BU567" s="13"/>
      <c r="BV567" s="13"/>
      <c r="BW567" s="13"/>
      <c r="BX567" s="12"/>
      <c r="BY567" s="13"/>
      <c r="CA567" s="18"/>
      <c r="CB567" s="18"/>
      <c r="CD567" s="18"/>
      <c r="CE567" s="18"/>
      <c r="CG567" s="18"/>
      <c r="CI567" s="18"/>
      <c r="CK567" s="18"/>
      <c r="CL567" s="18"/>
      <c r="CN567" s="18"/>
      <c r="CO567" s="18"/>
      <c r="CP567" s="18"/>
      <c r="CR567" s="12"/>
      <c r="CT567" s="18"/>
      <c r="CU567" s="18"/>
      <c r="CV567" s="18"/>
      <c r="CW567" s="18"/>
      <c r="CX567" s="18"/>
      <c r="CY567" s="18"/>
      <c r="CZ567" s="18"/>
      <c r="DA567" s="18"/>
      <c r="DB567" s="18"/>
      <c r="DC567" s="18"/>
      <c r="DD567" s="18"/>
      <c r="DF567" s="18"/>
      <c r="DH567" s="18"/>
      <c r="DK567" s="12"/>
      <c r="DL567" s="12"/>
      <c r="DN567" s="12"/>
      <c r="DO567" s="12"/>
      <c r="DQ567" s="12"/>
      <c r="DS567" s="12"/>
      <c r="DU567" s="12"/>
      <c r="DV567" s="12"/>
      <c r="DX567" s="12"/>
      <c r="DY567" s="12"/>
      <c r="DZ567" s="12"/>
      <c r="EB567" s="12"/>
      <c r="ED567" s="810"/>
      <c r="EE567" s="810"/>
      <c r="EG567" s="12"/>
      <c r="EW567" s="18"/>
      <c r="FA567" s="18"/>
      <c r="FB567" s="18"/>
      <c r="FC567" s="18"/>
      <c r="FD567" s="18"/>
      <c r="FE567" s="18"/>
      <c r="FF567" s="18"/>
      <c r="FG567" s="18"/>
      <c r="FJ567" s="18"/>
      <c r="FK567" s="18"/>
      <c r="FL567" s="18"/>
      <c r="FM567" s="18"/>
      <c r="FO567" s="18"/>
      <c r="FQ567" s="18"/>
      <c r="FS567" s="18"/>
      <c r="FU567" s="18"/>
      <c r="FV567" s="18"/>
      <c r="FW567" s="18"/>
      <c r="FX567" s="18"/>
      <c r="FY567" s="18"/>
      <c r="FZ567" s="18"/>
      <c r="GB567" s="18"/>
      <c r="GE567" s="18"/>
    </row>
    <row r="568" spans="1:187" hidden="1" x14ac:dyDescent="0.3">
      <c r="A568" s="807"/>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2"/>
      <c r="AF568" s="12"/>
      <c r="AG568" s="12"/>
      <c r="AH568" s="12"/>
      <c r="AI568" s="12"/>
      <c r="AJ568" s="12"/>
      <c r="AK568" s="12"/>
      <c r="AL568" s="12"/>
      <c r="AM568" s="12"/>
      <c r="AN568" s="12"/>
      <c r="AO568" s="12"/>
      <c r="AP568" s="12"/>
      <c r="AQ568" s="12"/>
      <c r="AR568" s="13"/>
      <c r="AS568" s="13"/>
      <c r="AT568" s="12"/>
      <c r="AU568" s="13"/>
      <c r="AV568" s="13"/>
      <c r="AW568" s="12"/>
      <c r="AX568" s="13"/>
      <c r="AY568" s="13"/>
      <c r="AZ568" s="12"/>
      <c r="BA568" s="13"/>
      <c r="BB568" s="13"/>
      <c r="BC568" s="12"/>
      <c r="BD568" s="13"/>
      <c r="BE568" s="13"/>
      <c r="BF568" s="12"/>
      <c r="BG568" s="13"/>
      <c r="BH568" s="13"/>
      <c r="BI568" s="12"/>
      <c r="BJ568" s="13"/>
      <c r="BK568" s="13"/>
      <c r="BL568" s="12"/>
      <c r="BM568" s="13"/>
      <c r="BN568" s="13"/>
      <c r="BO568" s="13"/>
      <c r="BP568" s="13"/>
      <c r="BQ568" s="13"/>
      <c r="BR568" s="13"/>
      <c r="BS568" s="13"/>
      <c r="BT568" s="13"/>
      <c r="BU568" s="13"/>
      <c r="BV568" s="13"/>
      <c r="BW568" s="13"/>
      <c r="BX568" s="12"/>
      <c r="BY568" s="13"/>
      <c r="CA568" s="18"/>
      <c r="CB568" s="18"/>
      <c r="CD568" s="18"/>
      <c r="CE568" s="18"/>
      <c r="CG568" s="18"/>
      <c r="CI568" s="18"/>
      <c r="CK568" s="18"/>
      <c r="CL568" s="18"/>
      <c r="CN568" s="18"/>
      <c r="CO568" s="18"/>
      <c r="CP568" s="18"/>
      <c r="CR568" s="12"/>
      <c r="CT568" s="18"/>
      <c r="CU568" s="18"/>
      <c r="CV568" s="18"/>
      <c r="CW568" s="18"/>
      <c r="CX568" s="18"/>
      <c r="CY568" s="18"/>
      <c r="CZ568" s="18"/>
      <c r="DA568" s="18"/>
      <c r="DB568" s="18"/>
      <c r="DC568" s="18"/>
      <c r="DD568" s="18"/>
      <c r="DF568" s="18"/>
      <c r="DH568" s="18"/>
      <c r="DK568" s="12"/>
      <c r="DL568" s="12"/>
      <c r="DN568" s="12"/>
      <c r="DO568" s="12"/>
      <c r="DQ568" s="12"/>
      <c r="DS568" s="12"/>
      <c r="DU568" s="12"/>
      <c r="DV568" s="12"/>
      <c r="DX568" s="12"/>
      <c r="DY568" s="12"/>
      <c r="DZ568" s="12"/>
      <c r="EB568" s="12"/>
      <c r="ED568" s="810"/>
      <c r="EE568" s="810"/>
      <c r="EG568" s="12"/>
      <c r="EW568" s="18"/>
      <c r="FA568" s="18"/>
      <c r="FB568" s="18"/>
      <c r="FC568" s="18"/>
      <c r="FD568" s="18"/>
      <c r="FE568" s="18"/>
      <c r="FF568" s="18"/>
      <c r="FG568" s="18"/>
      <c r="FJ568" s="18"/>
      <c r="FK568" s="18"/>
      <c r="FL568" s="18"/>
      <c r="FM568" s="18"/>
      <c r="FO568" s="18"/>
      <c r="FQ568" s="18"/>
      <c r="FS568" s="18"/>
      <c r="FU568" s="18"/>
      <c r="FV568" s="18"/>
      <c r="FW568" s="18"/>
      <c r="FX568" s="18"/>
      <c r="FY568" s="18"/>
      <c r="FZ568" s="18"/>
      <c r="GB568" s="18"/>
      <c r="GE568" s="18"/>
    </row>
    <row r="569" spans="1:187" hidden="1" x14ac:dyDescent="0.3">
      <c r="A569" s="807"/>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2"/>
      <c r="AF569" s="12"/>
      <c r="AG569" s="12"/>
      <c r="AH569" s="12"/>
      <c r="AI569" s="12"/>
      <c r="AJ569" s="12"/>
      <c r="AK569" s="12"/>
      <c r="AL569" s="12"/>
      <c r="AM569" s="12"/>
      <c r="AN569" s="12"/>
      <c r="AO569" s="12"/>
      <c r="AP569" s="12"/>
      <c r="AQ569" s="12"/>
      <c r="AR569" s="13"/>
      <c r="AS569" s="13"/>
      <c r="AT569" s="12"/>
      <c r="AU569" s="13"/>
      <c r="AV569" s="13"/>
      <c r="AW569" s="12"/>
      <c r="AX569" s="13"/>
      <c r="AY569" s="13"/>
      <c r="AZ569" s="12"/>
      <c r="BA569" s="13"/>
      <c r="BB569" s="13"/>
      <c r="BC569" s="12"/>
      <c r="BD569" s="13"/>
      <c r="BE569" s="13"/>
      <c r="BF569" s="12"/>
      <c r="BG569" s="13"/>
      <c r="BH569" s="13"/>
      <c r="BI569" s="12"/>
      <c r="BJ569" s="13"/>
      <c r="BK569" s="13"/>
      <c r="BL569" s="12"/>
      <c r="BM569" s="13"/>
      <c r="BN569" s="13"/>
      <c r="BO569" s="13"/>
      <c r="BP569" s="13"/>
      <c r="BQ569" s="13"/>
      <c r="BR569" s="13"/>
      <c r="BS569" s="13"/>
      <c r="BT569" s="13"/>
      <c r="BU569" s="13"/>
      <c r="BV569" s="13"/>
      <c r="BW569" s="13"/>
      <c r="BX569" s="12"/>
      <c r="BY569" s="13"/>
      <c r="CA569" s="18"/>
      <c r="CB569" s="18"/>
      <c r="CD569" s="18"/>
      <c r="CE569" s="18"/>
      <c r="CG569" s="18"/>
      <c r="CI569" s="18"/>
      <c r="CK569" s="18"/>
      <c r="CL569" s="18"/>
      <c r="CN569" s="18"/>
      <c r="CO569" s="18"/>
      <c r="CP569" s="18"/>
      <c r="CR569" s="12"/>
      <c r="CT569" s="18"/>
      <c r="CU569" s="18"/>
      <c r="CV569" s="18"/>
      <c r="CW569" s="18"/>
      <c r="CX569" s="18"/>
      <c r="CY569" s="18"/>
      <c r="CZ569" s="18"/>
      <c r="DA569" s="18"/>
      <c r="DB569" s="18"/>
      <c r="DC569" s="18"/>
      <c r="DD569" s="18"/>
      <c r="DF569" s="18"/>
      <c r="DH569" s="18"/>
      <c r="DK569" s="12"/>
      <c r="DL569" s="12"/>
      <c r="DN569" s="12"/>
      <c r="DO569" s="12"/>
      <c r="DQ569" s="12"/>
      <c r="DS569" s="12"/>
      <c r="DU569" s="12"/>
      <c r="DV569" s="12"/>
      <c r="DX569" s="12"/>
      <c r="DY569" s="12"/>
      <c r="DZ569" s="12"/>
      <c r="EB569" s="12"/>
      <c r="ED569" s="810"/>
      <c r="EE569" s="810"/>
      <c r="EG569" s="12"/>
      <c r="EW569" s="18"/>
      <c r="FA569" s="18"/>
      <c r="FB569" s="18"/>
      <c r="FC569" s="18"/>
      <c r="FD569" s="18"/>
      <c r="FE569" s="18"/>
      <c r="FF569" s="18"/>
      <c r="FG569" s="18"/>
      <c r="FJ569" s="18"/>
      <c r="FK569" s="18"/>
      <c r="FL569" s="18"/>
      <c r="FM569" s="18"/>
      <c r="FO569" s="18"/>
      <c r="FQ569" s="18"/>
      <c r="FS569" s="18"/>
      <c r="FU569" s="18"/>
      <c r="FV569" s="18"/>
      <c r="FW569" s="18"/>
      <c r="FX569" s="18"/>
      <c r="FY569" s="18"/>
      <c r="FZ569" s="18"/>
      <c r="GB569" s="18"/>
      <c r="GE569" s="18"/>
    </row>
    <row r="570" spans="1:187" hidden="1" x14ac:dyDescent="0.3">
      <c r="A570" s="807"/>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2"/>
      <c r="AF570" s="12"/>
      <c r="AG570" s="12"/>
      <c r="AH570" s="12"/>
      <c r="AI570" s="12"/>
      <c r="AJ570" s="12"/>
      <c r="AK570" s="12"/>
      <c r="AL570" s="12"/>
      <c r="AM570" s="12"/>
      <c r="AN570" s="12"/>
      <c r="AO570" s="12"/>
      <c r="AP570" s="12"/>
      <c r="AQ570" s="12"/>
      <c r="AR570" s="13"/>
      <c r="AS570" s="13"/>
      <c r="AT570" s="12"/>
      <c r="AU570" s="13"/>
      <c r="AV570" s="13"/>
      <c r="AW570" s="12"/>
      <c r="AX570" s="13"/>
      <c r="AY570" s="13"/>
      <c r="AZ570" s="12"/>
      <c r="BA570" s="13"/>
      <c r="BB570" s="13"/>
      <c r="BC570" s="12"/>
      <c r="BD570" s="13"/>
      <c r="BE570" s="13"/>
      <c r="BF570" s="12"/>
      <c r="BG570" s="13"/>
      <c r="BH570" s="13"/>
      <c r="BI570" s="12"/>
      <c r="BJ570" s="13"/>
      <c r="BK570" s="13"/>
      <c r="BL570" s="12"/>
      <c r="BM570" s="13"/>
      <c r="BN570" s="13"/>
      <c r="BO570" s="13"/>
      <c r="BP570" s="13"/>
      <c r="BQ570" s="13"/>
      <c r="BR570" s="13"/>
      <c r="BS570" s="13"/>
      <c r="BT570" s="13"/>
      <c r="BU570" s="13"/>
      <c r="BV570" s="13"/>
      <c r="BW570" s="13"/>
      <c r="BX570" s="12"/>
      <c r="BY570" s="13"/>
      <c r="CA570" s="18"/>
      <c r="CB570" s="18"/>
      <c r="CD570" s="18"/>
      <c r="CE570" s="18"/>
      <c r="CG570" s="18"/>
      <c r="CI570" s="18"/>
      <c r="CK570" s="18"/>
      <c r="CL570" s="18"/>
      <c r="CN570" s="18"/>
      <c r="CO570" s="18"/>
      <c r="CP570" s="18"/>
      <c r="CR570" s="12"/>
      <c r="CT570" s="18"/>
      <c r="CU570" s="18"/>
      <c r="CV570" s="18"/>
      <c r="CW570" s="18"/>
      <c r="CX570" s="18"/>
      <c r="CY570" s="18"/>
      <c r="CZ570" s="18"/>
      <c r="DA570" s="18"/>
      <c r="DB570" s="18"/>
      <c r="DC570" s="18"/>
      <c r="DD570" s="18"/>
      <c r="DF570" s="18"/>
      <c r="DH570" s="18"/>
      <c r="DK570" s="12"/>
      <c r="DL570" s="12"/>
      <c r="DN570" s="12"/>
      <c r="DO570" s="12"/>
      <c r="DQ570" s="12"/>
      <c r="DS570" s="12"/>
      <c r="DU570" s="12"/>
      <c r="DV570" s="12"/>
      <c r="DX570" s="12"/>
      <c r="DY570" s="12"/>
      <c r="DZ570" s="12"/>
      <c r="EB570" s="12"/>
      <c r="ED570" s="810"/>
      <c r="EE570" s="810"/>
      <c r="EG570" s="12"/>
      <c r="EW570" s="18"/>
      <c r="FA570" s="18"/>
      <c r="FB570" s="18"/>
      <c r="FC570" s="18"/>
      <c r="FD570" s="18"/>
      <c r="FE570" s="18"/>
      <c r="FF570" s="18"/>
      <c r="FG570" s="18"/>
      <c r="FJ570" s="18"/>
      <c r="FK570" s="18"/>
      <c r="FL570" s="18"/>
      <c r="FM570" s="18"/>
      <c r="FO570" s="18"/>
      <c r="FQ570" s="18"/>
      <c r="FS570" s="18"/>
      <c r="FU570" s="18"/>
      <c r="FV570" s="18"/>
      <c r="FW570" s="18"/>
      <c r="FX570" s="18"/>
      <c r="FY570" s="18"/>
      <c r="FZ570" s="18"/>
      <c r="GB570" s="18"/>
      <c r="GE570" s="18"/>
    </row>
    <row r="571" spans="1:187" hidden="1" x14ac:dyDescent="0.3">
      <c r="A571" s="807"/>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2"/>
      <c r="AF571" s="12"/>
      <c r="AG571" s="12"/>
      <c r="AH571" s="12"/>
      <c r="AI571" s="12"/>
      <c r="AJ571" s="12"/>
      <c r="AK571" s="12"/>
      <c r="AL571" s="12"/>
      <c r="AM571" s="12"/>
      <c r="AN571" s="12"/>
      <c r="AO571" s="12"/>
      <c r="AP571" s="12"/>
      <c r="AQ571" s="12"/>
      <c r="AR571" s="13"/>
      <c r="AS571" s="13"/>
      <c r="AT571" s="12"/>
      <c r="AU571" s="13"/>
      <c r="AV571" s="13"/>
      <c r="AW571" s="12"/>
      <c r="AX571" s="13"/>
      <c r="AY571" s="13"/>
      <c r="AZ571" s="12"/>
      <c r="BA571" s="13"/>
      <c r="BB571" s="13"/>
      <c r="BC571" s="12"/>
      <c r="BD571" s="13"/>
      <c r="BE571" s="13"/>
      <c r="BF571" s="12"/>
      <c r="BG571" s="13"/>
      <c r="BH571" s="13"/>
      <c r="BI571" s="12"/>
      <c r="BJ571" s="13"/>
      <c r="BK571" s="13"/>
      <c r="BL571" s="12"/>
      <c r="BM571" s="13"/>
      <c r="BN571" s="13"/>
      <c r="BO571" s="13"/>
      <c r="BP571" s="13"/>
      <c r="BQ571" s="13"/>
      <c r="BR571" s="13"/>
      <c r="BS571" s="13"/>
      <c r="BT571" s="13"/>
      <c r="BU571" s="13"/>
      <c r="BV571" s="13"/>
      <c r="BW571" s="13"/>
      <c r="BX571" s="12"/>
      <c r="BY571" s="13"/>
      <c r="CA571" s="18"/>
      <c r="CB571" s="18"/>
      <c r="CD571" s="18"/>
      <c r="CE571" s="18"/>
      <c r="CG571" s="18"/>
      <c r="CI571" s="18"/>
      <c r="CK571" s="18"/>
      <c r="CL571" s="18"/>
      <c r="CN571" s="18"/>
      <c r="CO571" s="18"/>
      <c r="CP571" s="18"/>
      <c r="CR571" s="12"/>
      <c r="CT571" s="18"/>
      <c r="CU571" s="18"/>
      <c r="CV571" s="18"/>
      <c r="CW571" s="18"/>
      <c r="CX571" s="18"/>
      <c r="CY571" s="18"/>
      <c r="CZ571" s="18"/>
      <c r="DA571" s="18"/>
      <c r="DB571" s="18"/>
      <c r="DC571" s="18"/>
      <c r="DD571" s="18"/>
      <c r="DF571" s="18"/>
      <c r="DH571" s="18"/>
      <c r="DK571" s="12"/>
      <c r="DL571" s="12"/>
      <c r="DN571" s="12"/>
      <c r="DO571" s="12"/>
      <c r="DQ571" s="12"/>
      <c r="DS571" s="12"/>
      <c r="DU571" s="12"/>
      <c r="DV571" s="12"/>
      <c r="DX571" s="12"/>
      <c r="DY571" s="12"/>
      <c r="DZ571" s="12"/>
      <c r="EB571" s="12"/>
      <c r="ED571" s="810"/>
      <c r="EE571" s="810"/>
      <c r="EG571" s="12"/>
      <c r="EW571" s="18"/>
      <c r="EY571" s="18"/>
      <c r="FA571" s="18"/>
      <c r="FB571" s="18"/>
      <c r="FC571" s="18"/>
      <c r="FD571" s="18"/>
      <c r="FE571" s="18"/>
      <c r="FF571" s="18"/>
      <c r="FG571" s="18"/>
      <c r="FJ571" s="18"/>
      <c r="FK571" s="18"/>
      <c r="FL571" s="18"/>
      <c r="FM571" s="18"/>
      <c r="FO571" s="18"/>
      <c r="FQ571" s="18"/>
      <c r="FS571" s="18"/>
      <c r="FU571" s="18"/>
      <c r="FV571" s="18"/>
      <c r="FW571" s="18"/>
      <c r="FX571" s="18"/>
      <c r="FY571" s="18"/>
      <c r="FZ571" s="18"/>
      <c r="GB571" s="18"/>
      <c r="GD571" s="18"/>
      <c r="GE571" s="18"/>
    </row>
    <row r="572" spans="1:187" s="26" customFormat="1" hidden="1" x14ac:dyDescent="0.3">
      <c r="A572" s="25"/>
      <c r="G572" s="28"/>
      <c r="H572" s="28"/>
      <c r="I572" s="37"/>
      <c r="J572" s="37"/>
      <c r="K572" s="37"/>
      <c r="L572" s="37"/>
      <c r="M572" s="37"/>
      <c r="N572" s="37"/>
      <c r="O572" s="37"/>
      <c r="P572" s="37"/>
      <c r="Q572" s="37"/>
      <c r="R572" s="37"/>
      <c r="S572" s="37"/>
      <c r="T572" s="37"/>
      <c r="U572" s="37"/>
      <c r="V572" s="37"/>
      <c r="W572" s="37"/>
      <c r="X572" s="37"/>
      <c r="Y572" s="37"/>
      <c r="Z572" s="37"/>
      <c r="AA572" s="37"/>
      <c r="AB572" s="37"/>
      <c r="AC572" s="37"/>
      <c r="AD572" s="37"/>
      <c r="AE572" s="846"/>
      <c r="AF572" s="846"/>
      <c r="AG572" s="846"/>
      <c r="AH572" s="846"/>
      <c r="AI572" s="846"/>
      <c r="AJ572" s="846"/>
      <c r="AK572" s="846"/>
      <c r="AL572" s="846"/>
      <c r="AM572" s="846"/>
      <c r="AN572" s="846"/>
      <c r="AO572" s="846"/>
      <c r="AP572" s="846"/>
      <c r="AQ572" s="27"/>
      <c r="AR572" s="847"/>
      <c r="AS572" s="847"/>
      <c r="AT572" s="27"/>
      <c r="AU572" s="847"/>
      <c r="AV572" s="847"/>
      <c r="AW572" s="27"/>
      <c r="AX572" s="847"/>
      <c r="AY572" s="847"/>
      <c r="AZ572" s="27"/>
      <c r="BA572" s="847"/>
      <c r="BB572" s="847"/>
      <c r="BC572" s="27"/>
      <c r="BD572" s="847"/>
      <c r="BE572" s="847"/>
      <c r="BF572" s="27"/>
      <c r="BG572" s="847"/>
      <c r="BH572" s="847"/>
      <c r="BI572" s="27"/>
      <c r="BJ572" s="847"/>
      <c r="BK572" s="847"/>
      <c r="BL572" s="27"/>
      <c r="BM572" s="847"/>
      <c r="BN572" s="847"/>
      <c r="BO572" s="847"/>
      <c r="BP572" s="847"/>
      <c r="BQ572" s="847"/>
      <c r="BR572" s="847"/>
      <c r="BS572" s="847"/>
      <c r="BT572" s="847"/>
      <c r="BU572" s="847"/>
      <c r="BV572" s="847"/>
      <c r="BW572" s="847"/>
      <c r="BX572" s="27"/>
      <c r="BY572" s="847"/>
      <c r="BZ572" s="847"/>
      <c r="ET572" s="37"/>
      <c r="EU572" s="37"/>
      <c r="EV572" s="37"/>
    </row>
    <row r="573" spans="1:187" hidden="1" x14ac:dyDescent="0.3">
      <c r="AE573" s="848"/>
      <c r="AF573" s="848"/>
      <c r="AG573" s="848"/>
      <c r="AH573" s="848"/>
      <c r="AI573" s="848"/>
      <c r="AJ573" s="848"/>
      <c r="AK573" s="848"/>
      <c r="AL573" s="848"/>
      <c r="AM573" s="848"/>
      <c r="AN573" s="848"/>
      <c r="AO573" s="848"/>
      <c r="AP573" s="848"/>
      <c r="AQ573" s="18"/>
      <c r="AR573" s="844"/>
      <c r="AS573" s="844"/>
      <c r="AT573" s="18"/>
      <c r="AU573" s="844"/>
      <c r="AV573" s="844"/>
      <c r="AW573" s="18"/>
      <c r="AX573" s="844"/>
      <c r="AY573" s="844"/>
      <c r="AZ573" s="18"/>
      <c r="BA573" s="844"/>
      <c r="BB573" s="844"/>
      <c r="BC573" s="18"/>
      <c r="BD573" s="844"/>
      <c r="BE573" s="844"/>
      <c r="BF573" s="18"/>
      <c r="BG573" s="844"/>
      <c r="BH573" s="844"/>
      <c r="BI573" s="18"/>
      <c r="BJ573" s="844"/>
      <c r="BK573" s="844"/>
      <c r="BL573" s="18"/>
      <c r="BM573" s="844"/>
      <c r="BN573" s="844"/>
      <c r="BO573" s="844"/>
      <c r="BP573" s="844"/>
      <c r="BQ573" s="844"/>
      <c r="BR573" s="844"/>
      <c r="BS573" s="844"/>
      <c r="BT573" s="844"/>
      <c r="BU573" s="844"/>
      <c r="BV573" s="844"/>
      <c r="BW573" s="844"/>
      <c r="BX573" s="18"/>
      <c r="BY573" s="844"/>
      <c r="BZ573" s="844"/>
      <c r="CG573" s="12"/>
      <c r="CI573" s="12"/>
      <c r="CK573" s="12"/>
      <c r="CL573" s="12"/>
      <c r="CN573" s="12"/>
      <c r="CO573" s="12"/>
      <c r="CP573" s="12"/>
      <c r="CR573" s="12"/>
      <c r="CT573" s="12"/>
      <c r="CU573" s="12"/>
      <c r="CV573" s="12"/>
      <c r="CW573" s="12"/>
      <c r="CX573" s="12"/>
      <c r="CY573" s="12"/>
      <c r="CZ573" s="12"/>
      <c r="DA573" s="12"/>
      <c r="DB573" s="12"/>
      <c r="DC573" s="12"/>
      <c r="DD573" s="12"/>
      <c r="DF573" s="12"/>
      <c r="DH573" s="12"/>
      <c r="DK573" s="12"/>
      <c r="DL573" s="12"/>
      <c r="DN573" s="12"/>
      <c r="DO573" s="12"/>
      <c r="DQ573" s="12"/>
      <c r="DS573" s="12"/>
      <c r="DU573" s="12"/>
      <c r="DV573" s="12"/>
      <c r="DX573" s="12"/>
      <c r="DY573" s="12"/>
      <c r="DZ573" s="12"/>
      <c r="EB573" s="12"/>
      <c r="ED573" s="12"/>
      <c r="EE573" s="12"/>
      <c r="EG573" s="12"/>
    </row>
    <row r="574" spans="1:187" hidden="1" x14ac:dyDescent="0.3">
      <c r="AE574" s="848"/>
      <c r="AF574" s="848"/>
      <c r="AG574" s="848"/>
      <c r="AH574" s="848"/>
      <c r="AI574" s="848"/>
      <c r="AJ574" s="848"/>
      <c r="AK574" s="848"/>
      <c r="AL574" s="848"/>
      <c r="AM574" s="848"/>
      <c r="AN574" s="848"/>
      <c r="AO574" s="848"/>
      <c r="AP574" s="848"/>
      <c r="AQ574" s="18"/>
      <c r="AR574" s="844"/>
      <c r="AS574" s="844"/>
      <c r="AT574" s="18"/>
      <c r="AU574" s="844"/>
      <c r="AV574" s="844"/>
      <c r="AW574" s="18"/>
      <c r="AX574" s="844"/>
      <c r="AY574" s="844"/>
      <c r="AZ574" s="18"/>
      <c r="BA574" s="844"/>
      <c r="BB574" s="844"/>
      <c r="BC574" s="18"/>
      <c r="BD574" s="844"/>
      <c r="BE574" s="844"/>
      <c r="BF574" s="18"/>
      <c r="BG574" s="844"/>
      <c r="BH574" s="844"/>
      <c r="BI574" s="18"/>
      <c r="BJ574" s="844"/>
      <c r="BK574" s="844"/>
      <c r="BL574" s="18"/>
      <c r="BM574" s="844"/>
      <c r="BN574" s="844"/>
      <c r="BO574" s="844"/>
      <c r="BP574" s="844"/>
      <c r="BQ574" s="844"/>
      <c r="BR574" s="844"/>
      <c r="BS574" s="844"/>
      <c r="BT574" s="844"/>
      <c r="BU574" s="844"/>
      <c r="BV574" s="844"/>
      <c r="BW574" s="844"/>
      <c r="BX574" s="18"/>
      <c r="BY574" s="844"/>
      <c r="BZ574" s="844"/>
      <c r="CG574" s="12"/>
      <c r="CI574" s="12"/>
      <c r="CK574" s="12"/>
      <c r="CL574" s="12"/>
      <c r="CN574" s="12"/>
      <c r="CO574" s="12"/>
      <c r="CP574" s="12"/>
      <c r="CR574" s="12"/>
      <c r="CT574" s="12"/>
      <c r="CU574" s="12"/>
      <c r="CV574" s="12"/>
      <c r="CW574" s="12"/>
      <c r="CX574" s="12"/>
      <c r="CY574" s="12"/>
      <c r="CZ574" s="12"/>
      <c r="DA574" s="12"/>
      <c r="DB574" s="12"/>
      <c r="DC574" s="12"/>
      <c r="DD574" s="12"/>
      <c r="DF574" s="12"/>
      <c r="DH574" s="12"/>
      <c r="DK574" s="12"/>
      <c r="DL574" s="12"/>
      <c r="DN574" s="12"/>
      <c r="DO574" s="12"/>
      <c r="DQ574" s="12"/>
      <c r="DS574" s="12"/>
      <c r="DU574" s="12"/>
      <c r="DV574" s="12"/>
      <c r="DX574" s="12"/>
      <c r="DY574" s="12"/>
      <c r="DZ574" s="12"/>
      <c r="EB574" s="12"/>
      <c r="ED574" s="12"/>
      <c r="EE574" s="12"/>
      <c r="EG574" s="12"/>
    </row>
    <row r="575" spans="1:187" hidden="1" x14ac:dyDescent="0.3">
      <c r="AE575" s="848"/>
      <c r="AF575" s="848"/>
      <c r="AG575" s="848"/>
      <c r="AH575" s="848"/>
      <c r="AI575" s="848"/>
      <c r="AJ575" s="848"/>
      <c r="AK575" s="848"/>
      <c r="AL575" s="848"/>
      <c r="AM575" s="848"/>
      <c r="AN575" s="848"/>
      <c r="AO575" s="848"/>
      <c r="AP575" s="848"/>
      <c r="AQ575" s="18"/>
      <c r="AR575" s="844"/>
      <c r="AS575" s="844"/>
      <c r="AT575" s="18"/>
      <c r="AU575" s="844"/>
      <c r="AV575" s="844"/>
      <c r="AW575" s="18"/>
      <c r="AX575" s="844"/>
      <c r="AY575" s="844"/>
      <c r="AZ575" s="18"/>
      <c r="BA575" s="844"/>
      <c r="BB575" s="844"/>
      <c r="BC575" s="18"/>
      <c r="BD575" s="844"/>
      <c r="BE575" s="844"/>
      <c r="BF575" s="18"/>
      <c r="BG575" s="844"/>
      <c r="BH575" s="844"/>
      <c r="BI575" s="18"/>
      <c r="BJ575" s="844"/>
      <c r="BK575" s="844"/>
      <c r="BL575" s="18"/>
      <c r="BM575" s="844"/>
      <c r="BN575" s="844"/>
      <c r="BO575" s="844"/>
      <c r="BP575" s="844"/>
      <c r="BQ575" s="844"/>
      <c r="BR575" s="844"/>
      <c r="BS575" s="844"/>
      <c r="BT575" s="844"/>
      <c r="BU575" s="844"/>
      <c r="BV575" s="844"/>
      <c r="BW575" s="844"/>
      <c r="BX575" s="18"/>
      <c r="BY575" s="844"/>
      <c r="BZ575" s="844"/>
      <c r="CG575" s="12"/>
      <c r="CI575" s="12"/>
      <c r="CK575" s="12"/>
      <c r="CL575" s="12"/>
      <c r="CN575" s="12"/>
      <c r="CO575" s="12"/>
      <c r="CP575" s="12"/>
      <c r="CR575" s="12"/>
      <c r="CT575" s="12"/>
      <c r="CU575" s="12"/>
      <c r="CV575" s="12"/>
      <c r="CW575" s="12"/>
      <c r="CX575" s="12"/>
      <c r="CY575" s="12"/>
      <c r="CZ575" s="12"/>
      <c r="DA575" s="12"/>
      <c r="DB575" s="12"/>
      <c r="DC575" s="12"/>
      <c r="DD575" s="12"/>
      <c r="DF575" s="12"/>
      <c r="DH575" s="12"/>
      <c r="DK575" s="12"/>
      <c r="DL575" s="12"/>
      <c r="DN575" s="12"/>
      <c r="DO575" s="12"/>
      <c r="DQ575" s="12"/>
      <c r="DS575" s="12"/>
      <c r="DU575" s="12"/>
      <c r="DV575" s="12"/>
      <c r="DX575" s="12"/>
      <c r="DY575" s="12"/>
      <c r="DZ575" s="12"/>
      <c r="EB575" s="12"/>
      <c r="ED575" s="12"/>
      <c r="EE575" s="12"/>
      <c r="EG575" s="12"/>
    </row>
    <row r="576" spans="1:187" hidden="1" x14ac:dyDescent="0.3">
      <c r="AE576" s="848"/>
      <c r="AF576" s="848"/>
      <c r="AG576" s="848"/>
      <c r="AH576" s="848"/>
      <c r="AI576" s="848"/>
      <c r="AJ576" s="848"/>
      <c r="AK576" s="848"/>
      <c r="AL576" s="848"/>
      <c r="AM576" s="848"/>
      <c r="AN576" s="848"/>
      <c r="AO576" s="848"/>
      <c r="AP576" s="848"/>
      <c r="AQ576" s="18"/>
      <c r="AR576" s="844"/>
      <c r="AS576" s="844"/>
      <c r="AT576" s="18"/>
      <c r="AU576" s="844"/>
      <c r="AV576" s="844"/>
      <c r="AW576" s="18"/>
      <c r="AX576" s="844"/>
      <c r="AY576" s="844"/>
      <c r="AZ576" s="18"/>
      <c r="BA576" s="844"/>
      <c r="BB576" s="844"/>
      <c r="BC576" s="18"/>
      <c r="BD576" s="844"/>
      <c r="BE576" s="844"/>
      <c r="BF576" s="18"/>
      <c r="BG576" s="844"/>
      <c r="BH576" s="844"/>
      <c r="BI576" s="18"/>
      <c r="BJ576" s="844"/>
      <c r="BK576" s="844"/>
      <c r="BL576" s="18"/>
      <c r="BM576" s="844"/>
      <c r="BN576" s="844"/>
      <c r="BO576" s="844"/>
      <c r="BP576" s="844"/>
      <c r="BQ576" s="844"/>
      <c r="BR576" s="844"/>
      <c r="BS576" s="844"/>
      <c r="BT576" s="844"/>
      <c r="BU576" s="844"/>
      <c r="BV576" s="844"/>
      <c r="BW576" s="844"/>
      <c r="BX576" s="18"/>
      <c r="BY576" s="844"/>
      <c r="BZ576" s="844"/>
      <c r="CG576" s="12"/>
      <c r="CI576" s="12"/>
      <c r="CK576" s="12"/>
      <c r="CL576" s="12"/>
      <c r="CN576" s="12"/>
      <c r="CO576" s="12"/>
      <c r="CP576" s="12"/>
      <c r="CR576" s="12"/>
      <c r="CT576" s="12"/>
      <c r="CU576" s="12"/>
      <c r="CV576" s="12"/>
      <c r="CW576" s="12"/>
      <c r="CX576" s="12"/>
      <c r="CY576" s="12"/>
      <c r="CZ576" s="12"/>
      <c r="DA576" s="12"/>
      <c r="DB576" s="12"/>
      <c r="DC576" s="12"/>
      <c r="DD576" s="12"/>
      <c r="DF576" s="12"/>
      <c r="DH576" s="12"/>
      <c r="DK576" s="12"/>
      <c r="DL576" s="12"/>
      <c r="DN576" s="12"/>
      <c r="DO576" s="12"/>
      <c r="DQ576" s="12"/>
      <c r="DS576" s="12"/>
      <c r="DU576" s="12"/>
      <c r="DV576" s="12"/>
      <c r="DX576" s="12"/>
      <c r="DY576" s="12"/>
      <c r="DZ576" s="12"/>
      <c r="EB576" s="12"/>
      <c r="ED576" s="12"/>
      <c r="EE576" s="12"/>
      <c r="EG576" s="12"/>
    </row>
    <row r="577" spans="31:137" hidden="1" x14ac:dyDescent="0.3">
      <c r="AE577" s="848"/>
      <c r="AF577" s="848"/>
      <c r="AG577" s="848"/>
      <c r="AH577" s="848"/>
      <c r="AI577" s="848"/>
      <c r="AJ577" s="848"/>
      <c r="AK577" s="848"/>
      <c r="AL577" s="848"/>
      <c r="AM577" s="848"/>
      <c r="AN577" s="848"/>
      <c r="AO577" s="848"/>
      <c r="AP577" s="848"/>
      <c r="AQ577" s="18"/>
      <c r="AR577" s="844"/>
      <c r="AS577" s="844"/>
      <c r="AT577" s="18"/>
      <c r="AU577" s="844"/>
      <c r="AV577" s="844"/>
      <c r="AW577" s="18"/>
      <c r="AX577" s="844"/>
      <c r="AY577" s="844"/>
      <c r="AZ577" s="18"/>
      <c r="BA577" s="844"/>
      <c r="BB577" s="844"/>
      <c r="BC577" s="18"/>
      <c r="BD577" s="844"/>
      <c r="BE577" s="844"/>
      <c r="BF577" s="18"/>
      <c r="BG577" s="844"/>
      <c r="BH577" s="844"/>
      <c r="BI577" s="18"/>
      <c r="BJ577" s="844"/>
      <c r="BK577" s="844"/>
      <c r="BL577" s="18"/>
      <c r="BM577" s="844"/>
      <c r="BN577" s="844"/>
      <c r="BO577" s="844"/>
      <c r="BP577" s="844"/>
      <c r="BQ577" s="844"/>
      <c r="BR577" s="844"/>
      <c r="BS577" s="844"/>
      <c r="BT577" s="844"/>
      <c r="BU577" s="844"/>
      <c r="BV577" s="844"/>
      <c r="BW577" s="844"/>
      <c r="BX577" s="18"/>
      <c r="BY577" s="844"/>
      <c r="BZ577" s="844"/>
      <c r="CG577" s="12"/>
      <c r="CI577" s="12"/>
      <c r="CK577" s="12"/>
      <c r="CL577" s="12"/>
      <c r="CN577" s="12"/>
      <c r="CO577" s="12"/>
      <c r="CP577" s="12"/>
      <c r="CR577" s="12"/>
      <c r="CT577" s="12"/>
      <c r="CU577" s="12"/>
      <c r="CV577" s="12"/>
      <c r="CW577" s="12"/>
      <c r="CX577" s="12"/>
      <c r="CY577" s="12"/>
      <c r="CZ577" s="12"/>
      <c r="DA577" s="12"/>
      <c r="DB577" s="12"/>
      <c r="DC577" s="12"/>
      <c r="DD577" s="12"/>
      <c r="DF577" s="12"/>
      <c r="DH577" s="12"/>
      <c r="DK577" s="12"/>
      <c r="DL577" s="12"/>
      <c r="DN577" s="12"/>
      <c r="DO577" s="12"/>
      <c r="DQ577" s="12"/>
      <c r="DS577" s="12"/>
      <c r="DU577" s="12"/>
      <c r="DV577" s="12"/>
      <c r="DX577" s="12"/>
      <c r="DY577" s="12"/>
      <c r="DZ577" s="12"/>
      <c r="EB577" s="12"/>
      <c r="ED577" s="12"/>
      <c r="EE577" s="12"/>
      <c r="EG577" s="12"/>
    </row>
    <row r="578" spans="31:137" hidden="1" x14ac:dyDescent="0.3">
      <c r="AE578" s="848"/>
      <c r="AF578" s="848"/>
      <c r="AG578" s="848"/>
      <c r="AH578" s="848"/>
      <c r="AI578" s="848"/>
      <c r="AJ578" s="848"/>
      <c r="AK578" s="848"/>
      <c r="AL578" s="848"/>
      <c r="AM578" s="848"/>
      <c r="AN578" s="848"/>
      <c r="AO578" s="848"/>
      <c r="AP578" s="848"/>
      <c r="AQ578" s="18"/>
      <c r="AR578" s="844"/>
      <c r="AS578" s="844"/>
      <c r="AT578" s="18"/>
      <c r="AU578" s="844"/>
      <c r="AV578" s="844"/>
      <c r="AW578" s="18"/>
      <c r="AX578" s="844"/>
      <c r="AY578" s="844"/>
      <c r="AZ578" s="18"/>
      <c r="BA578" s="844"/>
      <c r="BB578" s="844"/>
      <c r="BC578" s="18"/>
      <c r="BD578" s="844"/>
      <c r="BE578" s="844"/>
      <c r="BF578" s="18"/>
      <c r="BG578" s="844"/>
      <c r="BH578" s="844"/>
      <c r="BI578" s="18"/>
      <c r="BJ578" s="844"/>
      <c r="BK578" s="844"/>
      <c r="BL578" s="18"/>
      <c r="BM578" s="844"/>
      <c r="BN578" s="844"/>
      <c r="BO578" s="844"/>
      <c r="BP578" s="844"/>
      <c r="BQ578" s="844"/>
      <c r="BR578" s="844"/>
      <c r="BS578" s="844"/>
      <c r="BT578" s="844"/>
      <c r="BU578" s="844"/>
      <c r="BV578" s="844"/>
      <c r="BW578" s="844"/>
      <c r="BX578" s="18"/>
      <c r="BY578" s="844"/>
      <c r="BZ578" s="844"/>
      <c r="CG578" s="12"/>
      <c r="CI578" s="12"/>
      <c r="CK578" s="12"/>
      <c r="CL578" s="12"/>
      <c r="CN578" s="12"/>
      <c r="CO578" s="12"/>
      <c r="CP578" s="12"/>
      <c r="CR578" s="12"/>
      <c r="CT578" s="12"/>
      <c r="CU578" s="12"/>
      <c r="CV578" s="12"/>
      <c r="CW578" s="12"/>
      <c r="CX578" s="12"/>
      <c r="CY578" s="12"/>
      <c r="CZ578" s="12"/>
      <c r="DA578" s="12"/>
      <c r="DB578" s="12"/>
      <c r="DC578" s="12"/>
      <c r="DD578" s="12"/>
      <c r="DF578" s="12"/>
      <c r="DH578" s="12"/>
      <c r="DK578" s="12"/>
      <c r="DL578" s="12"/>
      <c r="DN578" s="12"/>
      <c r="DO578" s="12"/>
      <c r="DQ578" s="12"/>
      <c r="DS578" s="12"/>
      <c r="DU578" s="12"/>
      <c r="DV578" s="12"/>
      <c r="DX578" s="12"/>
      <c r="DY578" s="12"/>
      <c r="DZ578" s="12"/>
      <c r="EB578" s="12"/>
      <c r="ED578" s="12"/>
      <c r="EE578" s="12"/>
      <c r="EG578" s="12"/>
    </row>
    <row r="579" spans="31:137" hidden="1" x14ac:dyDescent="0.3">
      <c r="AE579" s="848"/>
      <c r="AF579" s="848"/>
      <c r="AG579" s="848"/>
      <c r="AH579" s="848"/>
      <c r="AI579" s="848"/>
      <c r="AJ579" s="848"/>
      <c r="AK579" s="848"/>
      <c r="AL579" s="848"/>
      <c r="AM579" s="848"/>
      <c r="AN579" s="848"/>
      <c r="AO579" s="848"/>
      <c r="AP579" s="848"/>
      <c r="AQ579" s="18"/>
      <c r="AR579" s="844"/>
      <c r="AS579" s="844"/>
      <c r="AT579" s="18"/>
      <c r="AU579" s="844"/>
      <c r="AV579" s="844"/>
      <c r="AW579" s="18"/>
      <c r="AX579" s="844"/>
      <c r="AY579" s="844"/>
      <c r="AZ579" s="18"/>
      <c r="BA579" s="844"/>
      <c r="BB579" s="844"/>
      <c r="BC579" s="18"/>
      <c r="BD579" s="844"/>
      <c r="BE579" s="844"/>
      <c r="BF579" s="18"/>
      <c r="BG579" s="844"/>
      <c r="BH579" s="844"/>
      <c r="BI579" s="18"/>
      <c r="BJ579" s="844"/>
      <c r="BK579" s="844"/>
      <c r="BL579" s="18"/>
      <c r="BM579" s="844"/>
      <c r="BN579" s="844"/>
      <c r="BO579" s="844"/>
      <c r="BP579" s="844"/>
      <c r="BQ579" s="844"/>
      <c r="BR579" s="844"/>
      <c r="BS579" s="844"/>
      <c r="BT579" s="844"/>
      <c r="BU579" s="844"/>
      <c r="BV579" s="844"/>
      <c r="BW579" s="844"/>
      <c r="BX579" s="18"/>
      <c r="BY579" s="844"/>
      <c r="BZ579" s="844"/>
      <c r="CG579" s="12"/>
      <c r="CI579" s="12"/>
      <c r="CK579" s="12"/>
      <c r="CL579" s="12"/>
      <c r="CN579" s="12"/>
      <c r="CO579" s="12"/>
      <c r="CP579" s="12"/>
      <c r="CR579" s="12"/>
      <c r="CT579" s="12"/>
      <c r="CU579" s="12"/>
      <c r="CV579" s="12"/>
      <c r="CW579" s="12"/>
      <c r="CX579" s="12"/>
      <c r="CY579" s="12"/>
      <c r="CZ579" s="12"/>
      <c r="DA579" s="12"/>
      <c r="DB579" s="12"/>
      <c r="DC579" s="12"/>
      <c r="DD579" s="12"/>
      <c r="DF579" s="12"/>
      <c r="DH579" s="12"/>
      <c r="DK579" s="12"/>
      <c r="DL579" s="12"/>
      <c r="DN579" s="12"/>
      <c r="DO579" s="12"/>
      <c r="DQ579" s="12"/>
      <c r="DS579" s="12"/>
      <c r="DU579" s="12"/>
      <c r="DV579" s="12"/>
      <c r="DX579" s="12"/>
      <c r="DY579" s="12"/>
      <c r="DZ579" s="12"/>
      <c r="EB579" s="12"/>
      <c r="ED579" s="12"/>
      <c r="EE579" s="12"/>
      <c r="EG579" s="12"/>
    </row>
    <row r="580" spans="31:137" hidden="1" x14ac:dyDescent="0.3">
      <c r="AE580" s="848"/>
      <c r="AF580" s="848"/>
      <c r="AG580" s="848"/>
      <c r="AH580" s="848"/>
      <c r="AI580" s="848"/>
      <c r="AJ580" s="848"/>
      <c r="AK580" s="848"/>
      <c r="AL580" s="848"/>
      <c r="AM580" s="848"/>
      <c r="AN580" s="848"/>
      <c r="AO580" s="848"/>
      <c r="AP580" s="848"/>
      <c r="AQ580" s="18"/>
      <c r="AR580" s="844"/>
      <c r="AS580" s="844"/>
      <c r="AT580" s="18"/>
      <c r="AU580" s="844"/>
      <c r="AV580" s="844"/>
      <c r="AW580" s="18"/>
      <c r="AX580" s="844"/>
      <c r="AY580" s="844"/>
      <c r="AZ580" s="18"/>
      <c r="BA580" s="844"/>
      <c r="BB580" s="844"/>
      <c r="BC580" s="18"/>
      <c r="BD580" s="844"/>
      <c r="BE580" s="844"/>
      <c r="BF580" s="18"/>
      <c r="BG580" s="844"/>
      <c r="BH580" s="844"/>
      <c r="BI580" s="18"/>
      <c r="BJ580" s="844"/>
      <c r="BK580" s="844"/>
      <c r="BL580" s="18"/>
      <c r="BM580" s="844"/>
      <c r="BN580" s="844"/>
      <c r="BO580" s="844"/>
      <c r="BP580" s="844"/>
      <c r="BQ580" s="844"/>
      <c r="BR580" s="844"/>
      <c r="BS580" s="844"/>
      <c r="BT580" s="844"/>
      <c r="BU580" s="844"/>
      <c r="BV580" s="844"/>
      <c r="BW580" s="844"/>
      <c r="BX580" s="18"/>
      <c r="BY580" s="844"/>
      <c r="BZ580" s="844"/>
      <c r="CG580" s="12"/>
      <c r="CI580" s="12"/>
      <c r="CK580" s="12"/>
      <c r="CL580" s="12"/>
      <c r="CN580" s="12"/>
      <c r="CO580" s="12"/>
      <c r="CP580" s="12"/>
      <c r="CR580" s="12"/>
      <c r="CT580" s="12"/>
      <c r="CU580" s="12"/>
      <c r="CV580" s="12"/>
      <c r="CW580" s="12"/>
      <c r="CX580" s="12"/>
      <c r="CY580" s="12"/>
      <c r="CZ580" s="12"/>
      <c r="DA580" s="12"/>
      <c r="DB580" s="12"/>
      <c r="DC580" s="12"/>
      <c r="DD580" s="12"/>
      <c r="DF580" s="12"/>
      <c r="DH580" s="12"/>
      <c r="DK580" s="12"/>
      <c r="DL580" s="12"/>
      <c r="DN580" s="12"/>
      <c r="DO580" s="12"/>
      <c r="DQ580" s="12"/>
      <c r="DS580" s="12"/>
      <c r="DU580" s="12"/>
      <c r="DV580" s="12"/>
      <c r="DX580" s="12"/>
      <c r="DY580" s="12"/>
      <c r="DZ580" s="12"/>
      <c r="EB580" s="12"/>
      <c r="ED580" s="12"/>
      <c r="EE580" s="12"/>
      <c r="EG580" s="12"/>
    </row>
    <row r="581" spans="31:137" hidden="1" x14ac:dyDescent="0.3">
      <c r="AE581" s="848"/>
      <c r="AF581" s="848"/>
      <c r="AG581" s="848"/>
      <c r="AH581" s="848"/>
      <c r="AI581" s="848"/>
      <c r="AJ581" s="848"/>
      <c r="AK581" s="848"/>
      <c r="AL581" s="848"/>
      <c r="AM581" s="848"/>
      <c r="AN581" s="848"/>
      <c r="AO581" s="848"/>
      <c r="AP581" s="848"/>
      <c r="AQ581" s="18"/>
      <c r="AR581" s="844"/>
      <c r="AS581" s="844"/>
      <c r="AT581" s="18"/>
      <c r="AU581" s="844"/>
      <c r="AV581" s="844"/>
      <c r="AW581" s="18"/>
      <c r="AX581" s="844"/>
      <c r="AY581" s="844"/>
      <c r="AZ581" s="18"/>
      <c r="BA581" s="844"/>
      <c r="BB581" s="844"/>
      <c r="BC581" s="18"/>
      <c r="BD581" s="844"/>
      <c r="BE581" s="844"/>
      <c r="BF581" s="18"/>
      <c r="BG581" s="844"/>
      <c r="BH581" s="844"/>
      <c r="BI581" s="18"/>
      <c r="BJ581" s="844"/>
      <c r="BK581" s="844"/>
      <c r="BL581" s="18"/>
      <c r="BM581" s="844"/>
      <c r="BN581" s="844"/>
      <c r="BO581" s="844"/>
      <c r="BP581" s="844"/>
      <c r="BQ581" s="844"/>
      <c r="BR581" s="844"/>
      <c r="BS581" s="844"/>
      <c r="BT581" s="844"/>
      <c r="BU581" s="844"/>
      <c r="BV581" s="844"/>
      <c r="BW581" s="844"/>
      <c r="BX581" s="18"/>
      <c r="BY581" s="844"/>
      <c r="BZ581" s="844"/>
      <c r="CG581" s="12"/>
      <c r="CI581" s="12"/>
      <c r="CK581" s="12"/>
      <c r="CL581" s="12"/>
      <c r="CN581" s="12"/>
      <c r="CO581" s="12"/>
      <c r="CP581" s="12"/>
      <c r="CR581" s="12"/>
      <c r="CT581" s="12"/>
      <c r="CU581" s="12"/>
      <c r="CV581" s="12"/>
      <c r="CW581" s="12"/>
      <c r="CX581" s="12"/>
      <c r="CY581" s="12"/>
      <c r="CZ581" s="12"/>
      <c r="DA581" s="12"/>
      <c r="DB581" s="12"/>
      <c r="DC581" s="12"/>
      <c r="DD581" s="12"/>
      <c r="DF581" s="12"/>
      <c r="DH581" s="12"/>
      <c r="DK581" s="12"/>
      <c r="DL581" s="12"/>
      <c r="DN581" s="12"/>
      <c r="DO581" s="12"/>
      <c r="DQ581" s="12"/>
      <c r="DS581" s="12"/>
      <c r="DU581" s="12"/>
      <c r="DV581" s="12"/>
      <c r="DX581" s="12"/>
      <c r="DY581" s="12"/>
      <c r="DZ581" s="12"/>
      <c r="EB581" s="12"/>
      <c r="ED581" s="12"/>
      <c r="EE581" s="12"/>
      <c r="EG581" s="12"/>
    </row>
    <row r="582" spans="31:137" hidden="1" x14ac:dyDescent="0.3">
      <c r="AE582" s="848"/>
      <c r="AF582" s="848"/>
      <c r="AG582" s="848"/>
      <c r="AH582" s="848"/>
      <c r="AI582" s="848"/>
      <c r="AJ582" s="848"/>
      <c r="AK582" s="848"/>
      <c r="AL582" s="848"/>
      <c r="AM582" s="848"/>
      <c r="AN582" s="848"/>
      <c r="AO582" s="848"/>
      <c r="AP582" s="848"/>
      <c r="AQ582" s="18"/>
      <c r="AR582" s="844"/>
      <c r="AS582" s="844"/>
      <c r="AT582" s="18"/>
      <c r="AU582" s="844"/>
      <c r="AV582" s="844"/>
      <c r="AW582" s="18"/>
      <c r="AX582" s="844"/>
      <c r="AY582" s="844"/>
      <c r="AZ582" s="18"/>
      <c r="BA582" s="844"/>
      <c r="BB582" s="844"/>
      <c r="BC582" s="18"/>
      <c r="BD582" s="844"/>
      <c r="BE582" s="844"/>
      <c r="BF582" s="18"/>
      <c r="BG582" s="844"/>
      <c r="BH582" s="844"/>
      <c r="BI582" s="18"/>
      <c r="BJ582" s="844"/>
      <c r="BK582" s="844"/>
      <c r="BL582" s="18"/>
      <c r="BM582" s="844"/>
      <c r="BN582" s="844"/>
      <c r="BO582" s="844"/>
      <c r="BP582" s="844"/>
      <c r="BQ582" s="844"/>
      <c r="BR582" s="844"/>
      <c r="BS582" s="844"/>
      <c r="BT582" s="844"/>
      <c r="BU582" s="844"/>
      <c r="BV582" s="844"/>
      <c r="BW582" s="844"/>
      <c r="BX582" s="18"/>
      <c r="BY582" s="844"/>
      <c r="BZ582" s="844"/>
      <c r="CG582" s="12"/>
      <c r="CI582" s="12"/>
      <c r="CK582" s="12"/>
      <c r="CL582" s="12"/>
      <c r="CN582" s="12"/>
      <c r="CO582" s="12"/>
      <c r="CP582" s="12"/>
      <c r="CR582" s="12"/>
      <c r="CT582" s="12"/>
      <c r="CU582" s="12"/>
      <c r="CV582" s="12"/>
      <c r="CW582" s="12"/>
      <c r="CX582" s="12"/>
      <c r="CY582" s="12"/>
      <c r="CZ582" s="12"/>
      <c r="DA582" s="12"/>
      <c r="DB582" s="12"/>
      <c r="DC582" s="12"/>
      <c r="DD582" s="12"/>
      <c r="DF582" s="12"/>
      <c r="DH582" s="12"/>
      <c r="DK582" s="12"/>
      <c r="DL582" s="12"/>
      <c r="DN582" s="12"/>
      <c r="DO582" s="12"/>
      <c r="DQ582" s="12"/>
      <c r="DS582" s="12"/>
      <c r="DU582" s="12"/>
      <c r="DV582" s="12"/>
      <c r="DX582" s="12"/>
      <c r="DY582" s="12"/>
      <c r="DZ582" s="12"/>
      <c r="EB582" s="12"/>
      <c r="ED582" s="12"/>
      <c r="EE582" s="12"/>
      <c r="EG582" s="12"/>
    </row>
    <row r="583" spans="31:137" hidden="1" x14ac:dyDescent="0.3">
      <c r="AE583" s="848"/>
      <c r="AF583" s="848"/>
      <c r="AG583" s="848"/>
      <c r="AH583" s="848"/>
      <c r="AI583" s="848"/>
      <c r="AJ583" s="848"/>
      <c r="AK583" s="848"/>
      <c r="AL583" s="848"/>
      <c r="AM583" s="848"/>
      <c r="AN583" s="848"/>
      <c r="AO583" s="848"/>
      <c r="AP583" s="848"/>
      <c r="AQ583" s="18"/>
      <c r="AR583" s="844"/>
      <c r="AS583" s="844"/>
      <c r="AT583" s="18"/>
      <c r="AU583" s="844"/>
      <c r="AV583" s="844"/>
      <c r="AW583" s="18"/>
      <c r="AX583" s="844"/>
      <c r="AY583" s="844"/>
      <c r="AZ583" s="18"/>
      <c r="BA583" s="844"/>
      <c r="BB583" s="844"/>
      <c r="BC583" s="18"/>
      <c r="BD583" s="844"/>
      <c r="BE583" s="844"/>
      <c r="BF583" s="18"/>
      <c r="BG583" s="844"/>
      <c r="BH583" s="844"/>
      <c r="BI583" s="18"/>
      <c r="BJ583" s="844"/>
      <c r="BK583" s="844"/>
      <c r="BL583" s="18"/>
      <c r="BM583" s="844"/>
      <c r="BN583" s="844"/>
      <c r="BO583" s="844"/>
      <c r="BP583" s="844"/>
      <c r="BQ583" s="844"/>
      <c r="BR583" s="844"/>
      <c r="BS583" s="844"/>
      <c r="BT583" s="844"/>
      <c r="BU583" s="844"/>
      <c r="BV583" s="844"/>
      <c r="BW583" s="844"/>
      <c r="BX583" s="18"/>
      <c r="BY583" s="844"/>
      <c r="BZ583" s="844"/>
      <c r="CG583" s="12"/>
      <c r="CI583" s="12"/>
      <c r="CK583" s="12"/>
      <c r="CL583" s="12"/>
      <c r="CN583" s="12"/>
      <c r="CO583" s="12"/>
      <c r="CP583" s="12"/>
      <c r="CR583" s="12"/>
      <c r="CT583" s="12"/>
      <c r="CU583" s="12"/>
      <c r="CV583" s="12"/>
      <c r="CW583" s="12"/>
      <c r="CX583" s="12"/>
      <c r="CY583" s="12"/>
      <c r="CZ583" s="12"/>
      <c r="DA583" s="12"/>
      <c r="DB583" s="12"/>
      <c r="DC583" s="12"/>
      <c r="DD583" s="12"/>
      <c r="DF583" s="12"/>
      <c r="DH583" s="12"/>
      <c r="DK583" s="12"/>
      <c r="DL583" s="12"/>
      <c r="DN583" s="12"/>
      <c r="DO583" s="12"/>
      <c r="DQ583" s="12"/>
      <c r="DS583" s="12"/>
      <c r="DU583" s="12"/>
      <c r="DV583" s="12"/>
      <c r="DX583" s="12"/>
      <c r="DY583" s="12"/>
      <c r="DZ583" s="12"/>
      <c r="EB583" s="12"/>
      <c r="ED583" s="12"/>
      <c r="EE583" s="12"/>
      <c r="EG583" s="12"/>
    </row>
    <row r="584" spans="31:137" hidden="1" x14ac:dyDescent="0.3">
      <c r="AE584" s="848"/>
      <c r="AF584" s="848"/>
      <c r="AG584" s="848"/>
      <c r="AH584" s="848"/>
      <c r="AI584" s="848"/>
      <c r="AJ584" s="848"/>
      <c r="AK584" s="848"/>
      <c r="AL584" s="848"/>
      <c r="AM584" s="848"/>
      <c r="AN584" s="848"/>
      <c r="AO584" s="848"/>
      <c r="AP584" s="848"/>
      <c r="AQ584" s="18"/>
      <c r="AR584" s="844"/>
      <c r="AS584" s="844"/>
      <c r="AT584" s="18"/>
      <c r="AU584" s="844"/>
      <c r="AV584" s="844"/>
      <c r="AW584" s="18"/>
      <c r="AX584" s="844"/>
      <c r="AY584" s="844"/>
      <c r="AZ584" s="18"/>
      <c r="BA584" s="844"/>
      <c r="BB584" s="844"/>
      <c r="BC584" s="18"/>
      <c r="BD584" s="844"/>
      <c r="BE584" s="844"/>
      <c r="BF584" s="18"/>
      <c r="BG584" s="844"/>
      <c r="BH584" s="844"/>
      <c r="BI584" s="18"/>
      <c r="BJ584" s="844"/>
      <c r="BK584" s="844"/>
      <c r="BL584" s="18"/>
      <c r="BM584" s="844"/>
      <c r="BN584" s="844"/>
      <c r="BO584" s="844"/>
      <c r="BP584" s="844"/>
      <c r="BQ584" s="844"/>
      <c r="BR584" s="844"/>
      <c r="BS584" s="844"/>
      <c r="BT584" s="844"/>
      <c r="BU584" s="844"/>
      <c r="BV584" s="844"/>
      <c r="BW584" s="844"/>
      <c r="BX584" s="18"/>
      <c r="BY584" s="844"/>
      <c r="BZ584" s="844"/>
      <c r="CG584" s="12"/>
      <c r="CI584" s="12"/>
      <c r="CK584" s="12"/>
      <c r="CL584" s="12"/>
      <c r="CN584" s="12"/>
      <c r="CO584" s="12"/>
      <c r="CP584" s="12"/>
      <c r="CR584" s="12"/>
      <c r="CT584" s="12"/>
      <c r="CU584" s="12"/>
      <c r="CV584" s="12"/>
      <c r="CW584" s="12"/>
      <c r="CX584" s="12"/>
      <c r="CY584" s="12"/>
      <c r="CZ584" s="12"/>
      <c r="DA584" s="12"/>
      <c r="DB584" s="12"/>
      <c r="DC584" s="12"/>
      <c r="DD584" s="12"/>
      <c r="DF584" s="12"/>
      <c r="DH584" s="12"/>
      <c r="DK584" s="12"/>
      <c r="DL584" s="12"/>
      <c r="DN584" s="12"/>
      <c r="DO584" s="12"/>
      <c r="DQ584" s="12"/>
      <c r="DS584" s="12"/>
      <c r="DU584" s="12"/>
      <c r="DV584" s="12"/>
      <c r="DX584" s="12"/>
      <c r="DY584" s="12"/>
      <c r="DZ584" s="12"/>
      <c r="EB584" s="12"/>
      <c r="ED584" s="12"/>
      <c r="EE584" s="12"/>
      <c r="EG584" s="12"/>
    </row>
    <row r="585" spans="31:137" hidden="1" x14ac:dyDescent="0.3">
      <c r="AE585" s="848"/>
      <c r="AF585" s="848"/>
      <c r="AG585" s="848"/>
      <c r="AH585" s="848"/>
      <c r="AI585" s="848"/>
      <c r="AJ585" s="848"/>
      <c r="AK585" s="848"/>
      <c r="AL585" s="848"/>
      <c r="AM585" s="848"/>
      <c r="AN585" s="848"/>
      <c r="AO585" s="848"/>
      <c r="AP585" s="848"/>
      <c r="AQ585" s="18"/>
      <c r="AR585" s="844"/>
      <c r="AS585" s="844"/>
      <c r="AT585" s="18"/>
      <c r="AU585" s="844"/>
      <c r="AV585" s="844"/>
      <c r="AW585" s="18"/>
      <c r="AX585" s="844"/>
      <c r="AY585" s="844"/>
      <c r="AZ585" s="18"/>
      <c r="BA585" s="844"/>
      <c r="BB585" s="844"/>
      <c r="BC585" s="18"/>
      <c r="BD585" s="844"/>
      <c r="BE585" s="844"/>
      <c r="BF585" s="18"/>
      <c r="BG585" s="844"/>
      <c r="BH585" s="844"/>
      <c r="BI585" s="18"/>
      <c r="BJ585" s="844"/>
      <c r="BK585" s="844"/>
      <c r="BL585" s="18"/>
      <c r="BM585" s="844"/>
      <c r="BN585" s="844"/>
      <c r="BO585" s="844"/>
      <c r="BP585" s="844"/>
      <c r="BQ585" s="844"/>
      <c r="BR585" s="844"/>
      <c r="BS585" s="844"/>
      <c r="BT585" s="844"/>
      <c r="BU585" s="844"/>
      <c r="BV585" s="844"/>
      <c r="BW585" s="844"/>
      <c r="BX585" s="18"/>
      <c r="BY585" s="844"/>
      <c r="BZ585" s="844"/>
      <c r="CG585" s="12"/>
      <c r="CI585" s="12"/>
      <c r="CK585" s="12"/>
      <c r="CL585" s="12"/>
      <c r="CN585" s="12"/>
      <c r="CO585" s="12"/>
      <c r="CP585" s="12"/>
      <c r="CR585" s="12"/>
      <c r="CT585" s="12"/>
      <c r="CU585" s="12"/>
      <c r="CV585" s="12"/>
      <c r="CW585" s="12"/>
      <c r="CX585" s="12"/>
      <c r="CY585" s="12"/>
      <c r="CZ585" s="12"/>
      <c r="DA585" s="12"/>
      <c r="DB585" s="12"/>
      <c r="DC585" s="12"/>
      <c r="DD585" s="12"/>
      <c r="DF585" s="12"/>
      <c r="DH585" s="12"/>
      <c r="DK585" s="12"/>
      <c r="DL585" s="12"/>
      <c r="DN585" s="12"/>
      <c r="DO585" s="12"/>
      <c r="DQ585" s="12"/>
      <c r="DS585" s="12"/>
      <c r="DU585" s="12"/>
      <c r="DV585" s="12"/>
      <c r="DX585" s="12"/>
      <c r="DY585" s="12"/>
      <c r="DZ585" s="12"/>
      <c r="EB585" s="12"/>
      <c r="ED585" s="12"/>
      <c r="EE585" s="12"/>
      <c r="EG585" s="12"/>
    </row>
    <row r="586" spans="31:137" hidden="1" x14ac:dyDescent="0.3">
      <c r="AE586" s="848"/>
      <c r="AF586" s="848"/>
      <c r="AG586" s="848"/>
      <c r="AH586" s="848"/>
      <c r="AI586" s="848"/>
      <c r="AJ586" s="848"/>
      <c r="AK586" s="848"/>
      <c r="AL586" s="848"/>
      <c r="AM586" s="848"/>
      <c r="AN586" s="848"/>
      <c r="AO586" s="848"/>
      <c r="AP586" s="848"/>
      <c r="AQ586" s="18"/>
      <c r="AR586" s="844"/>
      <c r="AS586" s="844"/>
      <c r="AT586" s="18"/>
      <c r="AU586" s="844"/>
      <c r="AV586" s="844"/>
      <c r="AW586" s="18"/>
      <c r="AX586" s="844"/>
      <c r="AY586" s="844"/>
      <c r="AZ586" s="18"/>
      <c r="BA586" s="844"/>
      <c r="BB586" s="844"/>
      <c r="BC586" s="18"/>
      <c r="BD586" s="844"/>
      <c r="BE586" s="844"/>
      <c r="BF586" s="18"/>
      <c r="BG586" s="844"/>
      <c r="BH586" s="844"/>
      <c r="BI586" s="18"/>
      <c r="BJ586" s="844"/>
      <c r="BK586" s="844"/>
      <c r="BL586" s="18"/>
      <c r="BM586" s="844"/>
      <c r="BN586" s="844"/>
      <c r="BO586" s="844"/>
      <c r="BP586" s="844"/>
      <c r="BQ586" s="844"/>
      <c r="BR586" s="844"/>
      <c r="BS586" s="844"/>
      <c r="BT586" s="844"/>
      <c r="BU586" s="844"/>
      <c r="BV586" s="844"/>
      <c r="BW586" s="844"/>
      <c r="BX586" s="18"/>
      <c r="BY586" s="844"/>
      <c r="BZ586" s="844"/>
      <c r="CG586" s="12"/>
      <c r="CI586" s="12"/>
      <c r="CK586" s="12"/>
      <c r="CL586" s="12"/>
      <c r="CN586" s="12"/>
      <c r="CO586" s="12"/>
      <c r="CP586" s="12"/>
      <c r="CR586" s="12"/>
      <c r="CT586" s="12"/>
      <c r="CU586" s="12"/>
      <c r="CV586" s="12"/>
      <c r="CW586" s="12"/>
      <c r="CX586" s="12"/>
      <c r="CY586" s="12"/>
      <c r="CZ586" s="12"/>
      <c r="DA586" s="12"/>
      <c r="DB586" s="12"/>
      <c r="DC586" s="12"/>
      <c r="DD586" s="12"/>
      <c r="DF586" s="12"/>
      <c r="DH586" s="12"/>
      <c r="DK586" s="12"/>
      <c r="DL586" s="12"/>
      <c r="DN586" s="12"/>
      <c r="DO586" s="12"/>
      <c r="DQ586" s="12"/>
      <c r="DS586" s="12"/>
      <c r="DU586" s="12"/>
      <c r="DV586" s="12"/>
      <c r="DX586" s="12"/>
      <c r="DY586" s="12"/>
      <c r="DZ586" s="12"/>
      <c r="EB586" s="12"/>
      <c r="ED586" s="12"/>
      <c r="EE586" s="12"/>
      <c r="EG586" s="12"/>
    </row>
    <row r="587" spans="31:137" hidden="1" x14ac:dyDescent="0.3">
      <c r="AE587" s="848"/>
      <c r="AF587" s="848"/>
      <c r="AG587" s="848"/>
      <c r="AH587" s="848"/>
      <c r="AI587" s="848"/>
      <c r="AJ587" s="848"/>
      <c r="AK587" s="848"/>
      <c r="AL587" s="848"/>
      <c r="AM587" s="848"/>
      <c r="AN587" s="848"/>
      <c r="AO587" s="848"/>
      <c r="AP587" s="848"/>
      <c r="AQ587" s="18"/>
      <c r="AR587" s="844"/>
      <c r="AS587" s="844"/>
      <c r="AT587" s="18"/>
      <c r="AU587" s="844"/>
      <c r="AV587" s="844"/>
      <c r="AW587" s="18"/>
      <c r="AX587" s="844"/>
      <c r="AY587" s="844"/>
      <c r="AZ587" s="18"/>
      <c r="BA587" s="844"/>
      <c r="BB587" s="844"/>
      <c r="BC587" s="18"/>
      <c r="BD587" s="844"/>
      <c r="BE587" s="844"/>
      <c r="BF587" s="18"/>
      <c r="BG587" s="844"/>
      <c r="BH587" s="844"/>
      <c r="BI587" s="18"/>
      <c r="BJ587" s="844"/>
      <c r="BK587" s="844"/>
      <c r="BL587" s="18"/>
      <c r="BM587" s="844"/>
      <c r="BN587" s="844"/>
      <c r="BO587" s="844"/>
      <c r="BP587" s="844"/>
      <c r="BQ587" s="844"/>
      <c r="BR587" s="844"/>
      <c r="BS587" s="844"/>
      <c r="BT587" s="844"/>
      <c r="BU587" s="844"/>
      <c r="BV587" s="844"/>
      <c r="BW587" s="844"/>
      <c r="BX587" s="18"/>
      <c r="BY587" s="844"/>
      <c r="BZ587" s="844"/>
      <c r="CG587" s="12"/>
      <c r="CI587" s="12"/>
      <c r="CK587" s="12"/>
      <c r="CL587" s="12"/>
      <c r="CN587" s="12"/>
      <c r="CO587" s="12"/>
      <c r="CP587" s="12"/>
      <c r="CR587" s="12"/>
      <c r="CT587" s="12"/>
      <c r="CU587" s="12"/>
      <c r="CV587" s="12"/>
      <c r="CW587" s="12"/>
      <c r="CX587" s="12"/>
      <c r="CY587" s="12"/>
      <c r="CZ587" s="12"/>
      <c r="DA587" s="12"/>
      <c r="DB587" s="12"/>
      <c r="DC587" s="12"/>
      <c r="DD587" s="12"/>
      <c r="DF587" s="12"/>
      <c r="DH587" s="12"/>
      <c r="DK587" s="12"/>
      <c r="DL587" s="12"/>
      <c r="DN587" s="12"/>
      <c r="DO587" s="12"/>
      <c r="DQ587" s="12"/>
      <c r="DS587" s="12"/>
      <c r="DU587" s="12"/>
      <c r="DV587" s="12"/>
      <c r="DX587" s="12"/>
      <c r="DY587" s="12"/>
      <c r="DZ587" s="12"/>
      <c r="EB587" s="12"/>
      <c r="ED587" s="12"/>
      <c r="EE587" s="12"/>
      <c r="EG587" s="12"/>
    </row>
    <row r="588" spans="31:137" hidden="1" x14ac:dyDescent="0.3">
      <c r="AE588" s="848"/>
      <c r="AF588" s="848"/>
      <c r="AG588" s="848"/>
      <c r="AH588" s="848"/>
      <c r="AI588" s="848"/>
      <c r="AJ588" s="848"/>
      <c r="AK588" s="848"/>
      <c r="AL588" s="848"/>
      <c r="AM588" s="848"/>
      <c r="AN588" s="848"/>
      <c r="AO588" s="848"/>
      <c r="AP588" s="848"/>
      <c r="AQ588" s="18"/>
      <c r="AR588" s="844"/>
      <c r="AS588" s="844"/>
      <c r="AT588" s="18"/>
      <c r="AU588" s="844"/>
      <c r="AV588" s="844"/>
      <c r="AW588" s="18"/>
      <c r="AX588" s="844"/>
      <c r="AY588" s="844"/>
      <c r="AZ588" s="18"/>
      <c r="BA588" s="844"/>
      <c r="BB588" s="844"/>
      <c r="BC588" s="18"/>
      <c r="BD588" s="844"/>
      <c r="BE588" s="844"/>
      <c r="BF588" s="18"/>
      <c r="BG588" s="844"/>
      <c r="BH588" s="844"/>
      <c r="BI588" s="18"/>
      <c r="BJ588" s="844"/>
      <c r="BK588" s="844"/>
      <c r="BL588" s="18"/>
      <c r="BM588" s="844"/>
      <c r="BN588" s="844"/>
      <c r="BO588" s="844"/>
      <c r="BP588" s="844"/>
      <c r="BQ588" s="844"/>
      <c r="BR588" s="844"/>
      <c r="BS588" s="844"/>
      <c r="BT588" s="844"/>
      <c r="BU588" s="844"/>
      <c r="BV588" s="844"/>
      <c r="BW588" s="844"/>
      <c r="BX588" s="18"/>
      <c r="BY588" s="844"/>
      <c r="BZ588" s="844"/>
      <c r="CG588" s="12"/>
      <c r="CI588" s="12"/>
      <c r="CK588" s="12"/>
      <c r="CL588" s="12"/>
      <c r="CN588" s="12"/>
      <c r="CO588" s="12"/>
      <c r="CP588" s="12"/>
      <c r="CR588" s="12"/>
      <c r="CT588" s="12"/>
      <c r="CU588" s="12"/>
      <c r="CV588" s="12"/>
      <c r="CW588" s="12"/>
      <c r="CX588" s="12"/>
      <c r="CY588" s="12"/>
      <c r="CZ588" s="12"/>
      <c r="DA588" s="12"/>
      <c r="DB588" s="12"/>
      <c r="DC588" s="12"/>
      <c r="DD588" s="12"/>
      <c r="DF588" s="12"/>
      <c r="DH588" s="12"/>
      <c r="DK588" s="12"/>
      <c r="DL588" s="12"/>
      <c r="DN588" s="12"/>
      <c r="DO588" s="12"/>
      <c r="DQ588" s="12"/>
      <c r="DS588" s="12"/>
      <c r="DU588" s="12"/>
      <c r="DV588" s="12"/>
      <c r="DX588" s="12"/>
      <c r="DY588" s="12"/>
      <c r="DZ588" s="12"/>
      <c r="EB588" s="12"/>
      <c r="ED588" s="12"/>
      <c r="EE588" s="12"/>
      <c r="EG588" s="12"/>
    </row>
    <row r="589" spans="31:137" hidden="1" x14ac:dyDescent="0.3">
      <c r="AE589" s="849"/>
      <c r="AF589" s="849"/>
      <c r="AG589" s="849"/>
      <c r="AH589" s="849"/>
      <c r="AI589" s="849"/>
      <c r="AJ589" s="849"/>
      <c r="AK589" s="849"/>
      <c r="AL589" s="849"/>
      <c r="AM589" s="849"/>
      <c r="AN589" s="849"/>
      <c r="AO589" s="849"/>
      <c r="AP589" s="849"/>
      <c r="AQ589" s="850"/>
      <c r="AR589" s="844"/>
      <c r="AS589" s="844"/>
      <c r="AT589" s="18"/>
      <c r="AU589" s="844"/>
      <c r="AV589" s="844"/>
      <c r="AW589" s="18"/>
      <c r="AX589" s="844"/>
      <c r="AY589" s="844"/>
      <c r="AZ589" s="18"/>
      <c r="BA589" s="844"/>
      <c r="BB589" s="844"/>
      <c r="BC589" s="18"/>
      <c r="BD589" s="844"/>
      <c r="BE589" s="844"/>
      <c r="BF589" s="18"/>
      <c r="BG589" s="844"/>
      <c r="BH589" s="844"/>
      <c r="BI589" s="18"/>
      <c r="BJ589" s="844"/>
      <c r="BK589" s="844"/>
      <c r="BL589" s="18"/>
      <c r="BM589" s="844"/>
      <c r="BN589" s="844"/>
      <c r="BO589" s="844"/>
      <c r="BP589" s="844"/>
      <c r="BQ589" s="844"/>
      <c r="BR589" s="844"/>
      <c r="BS589" s="844"/>
      <c r="BT589" s="844"/>
      <c r="BU589" s="844"/>
      <c r="BV589" s="844"/>
      <c r="BW589" s="844"/>
      <c r="BX589" s="18"/>
      <c r="BY589" s="844"/>
      <c r="BZ589" s="844"/>
    </row>
    <row r="590" spans="31:137" hidden="1" x14ac:dyDescent="0.3">
      <c r="AE590" s="849"/>
      <c r="AF590" s="849"/>
      <c r="AG590" s="849"/>
      <c r="AH590" s="849"/>
      <c r="AI590" s="849"/>
      <c r="AJ590" s="849"/>
      <c r="AK590" s="849"/>
      <c r="AL590" s="849"/>
      <c r="AM590" s="849"/>
      <c r="AN590" s="849"/>
      <c r="AO590" s="849"/>
      <c r="AP590" s="849"/>
      <c r="AQ590" s="850"/>
      <c r="AR590" s="844"/>
      <c r="AS590" s="844"/>
      <c r="AT590" s="18"/>
      <c r="AU590" s="844"/>
      <c r="AV590" s="844"/>
      <c r="AW590" s="18"/>
      <c r="AX590" s="844"/>
      <c r="AY590" s="844"/>
      <c r="AZ590" s="18"/>
      <c r="BA590" s="844"/>
      <c r="BB590" s="844"/>
      <c r="BC590" s="18"/>
      <c r="BD590" s="844"/>
      <c r="BE590" s="844"/>
      <c r="BF590" s="18"/>
      <c r="BG590" s="844"/>
      <c r="BH590" s="844"/>
      <c r="BI590" s="18"/>
      <c r="BJ590" s="844"/>
      <c r="BK590" s="844"/>
      <c r="BL590" s="18"/>
      <c r="BM590" s="844"/>
      <c r="BN590" s="844"/>
      <c r="BO590" s="844"/>
      <c r="BP590" s="844"/>
      <c r="BQ590" s="844"/>
      <c r="BR590" s="844"/>
      <c r="BS590" s="844"/>
      <c r="BT590" s="844"/>
      <c r="BU590" s="844"/>
      <c r="BV590" s="844"/>
      <c r="BW590" s="844"/>
      <c r="BX590" s="18"/>
      <c r="BY590" s="844"/>
      <c r="BZ590" s="844"/>
    </row>
    <row r="591" spans="31:137" hidden="1" x14ac:dyDescent="0.3">
      <c r="AE591" s="849"/>
      <c r="AF591" s="849"/>
      <c r="AG591" s="849"/>
      <c r="AH591" s="849"/>
      <c r="AI591" s="849"/>
      <c r="AJ591" s="849"/>
      <c r="AK591" s="849"/>
      <c r="AL591" s="849"/>
      <c r="AM591" s="849"/>
      <c r="AN591" s="849"/>
      <c r="AO591" s="849"/>
      <c r="AP591" s="849"/>
      <c r="AQ591" s="850"/>
      <c r="AR591" s="844"/>
      <c r="AS591" s="844"/>
      <c r="AT591" s="18"/>
      <c r="AU591" s="844"/>
      <c r="AV591" s="844"/>
      <c r="AW591" s="18"/>
      <c r="AX591" s="844"/>
      <c r="AY591" s="844"/>
      <c r="AZ591" s="18"/>
      <c r="BA591" s="844"/>
      <c r="BB591" s="844"/>
      <c r="BC591" s="18"/>
      <c r="BD591" s="844"/>
      <c r="BE591" s="844"/>
      <c r="BF591" s="18"/>
      <c r="BG591" s="844"/>
      <c r="BH591" s="844"/>
      <c r="BI591" s="18"/>
      <c r="BJ591" s="844"/>
      <c r="BK591" s="844"/>
      <c r="BL591" s="18"/>
      <c r="BM591" s="844"/>
      <c r="BN591" s="844"/>
      <c r="BO591" s="844"/>
      <c r="BP591" s="844"/>
      <c r="BQ591" s="844"/>
      <c r="BR591" s="844"/>
      <c r="BS591" s="844"/>
      <c r="BT591" s="844"/>
      <c r="BU591" s="844"/>
      <c r="BV591" s="844"/>
      <c r="BW591" s="844"/>
      <c r="BX591" s="18"/>
      <c r="BY591" s="844"/>
      <c r="BZ591" s="844"/>
    </row>
    <row r="592" spans="31:137" hidden="1" x14ac:dyDescent="0.3">
      <c r="AE592" s="849"/>
      <c r="AF592" s="849"/>
      <c r="AG592" s="849"/>
      <c r="AH592" s="849"/>
      <c r="AI592" s="849"/>
      <c r="AJ592" s="849"/>
      <c r="AK592" s="849"/>
      <c r="AL592" s="849"/>
      <c r="AM592" s="849"/>
      <c r="AN592" s="849"/>
      <c r="AO592" s="849"/>
      <c r="AP592" s="849"/>
      <c r="AQ592" s="850"/>
      <c r="AR592" s="844"/>
      <c r="AS592" s="844"/>
      <c r="AT592" s="18"/>
      <c r="AU592" s="844"/>
      <c r="AV592" s="844"/>
      <c r="AW592" s="18"/>
      <c r="AX592" s="844"/>
      <c r="AY592" s="844"/>
      <c r="AZ592" s="18"/>
      <c r="BA592" s="844"/>
      <c r="BB592" s="844"/>
      <c r="BC592" s="18"/>
      <c r="BD592" s="844"/>
      <c r="BE592" s="844"/>
      <c r="BF592" s="18"/>
      <c r="BG592" s="844"/>
      <c r="BH592" s="844"/>
      <c r="BI592" s="18"/>
      <c r="BJ592" s="844"/>
      <c r="BK592" s="844"/>
      <c r="BL592" s="18"/>
      <c r="BM592" s="844"/>
      <c r="BN592" s="844"/>
      <c r="BO592" s="844"/>
      <c r="BP592" s="844"/>
      <c r="BQ592" s="844"/>
      <c r="BR592" s="844"/>
      <c r="BS592" s="844"/>
      <c r="BT592" s="844"/>
      <c r="BU592" s="844"/>
      <c r="BV592" s="844"/>
      <c r="BW592" s="844"/>
      <c r="BX592" s="18"/>
      <c r="BY592" s="844"/>
      <c r="BZ592" s="844"/>
    </row>
    <row r="593" spans="31:78" hidden="1" x14ac:dyDescent="0.3">
      <c r="AE593" s="849"/>
      <c r="AF593" s="849"/>
      <c r="AG593" s="849"/>
      <c r="AH593" s="849"/>
      <c r="AI593" s="849"/>
      <c r="AJ593" s="849"/>
      <c r="AK593" s="849"/>
      <c r="AL593" s="849"/>
      <c r="AM593" s="849"/>
      <c r="AN593" s="849"/>
      <c r="AO593" s="849"/>
      <c r="AP593" s="849"/>
      <c r="AQ593" s="850"/>
      <c r="AR593" s="844"/>
      <c r="AS593" s="844"/>
      <c r="AT593" s="18"/>
      <c r="AU593" s="844"/>
      <c r="AV593" s="844"/>
      <c r="AW593" s="18"/>
      <c r="AX593" s="844"/>
      <c r="AY593" s="844"/>
      <c r="AZ593" s="18"/>
      <c r="BA593" s="844"/>
      <c r="BB593" s="844"/>
      <c r="BC593" s="18"/>
      <c r="BD593" s="844"/>
      <c r="BE593" s="844"/>
      <c r="BF593" s="18"/>
      <c r="BG593" s="844"/>
      <c r="BH593" s="844"/>
      <c r="BI593" s="18"/>
      <c r="BJ593" s="844"/>
      <c r="BK593" s="844"/>
      <c r="BL593" s="18"/>
      <c r="BM593" s="844"/>
      <c r="BN593" s="844"/>
      <c r="BO593" s="844"/>
      <c r="BP593" s="844"/>
      <c r="BQ593" s="844"/>
      <c r="BR593" s="844"/>
      <c r="BS593" s="844"/>
      <c r="BT593" s="844"/>
      <c r="BU593" s="844"/>
      <c r="BV593" s="844"/>
      <c r="BW593" s="844"/>
      <c r="BX593" s="18"/>
      <c r="BY593" s="844"/>
      <c r="BZ593" s="844"/>
    </row>
    <row r="594" spans="31:78" hidden="1" x14ac:dyDescent="0.3">
      <c r="AE594" s="849"/>
      <c r="AF594" s="849"/>
      <c r="AG594" s="849"/>
      <c r="AH594" s="849"/>
      <c r="AI594" s="849"/>
      <c r="AJ594" s="849"/>
      <c r="AK594" s="849"/>
      <c r="AL594" s="849"/>
      <c r="AM594" s="849"/>
      <c r="AN594" s="849"/>
      <c r="AO594" s="849"/>
      <c r="AP594" s="849"/>
      <c r="AQ594" s="850"/>
      <c r="AR594" s="844"/>
      <c r="AS594" s="844"/>
      <c r="AT594" s="18"/>
      <c r="AU594" s="844"/>
      <c r="AV594" s="844"/>
      <c r="AW594" s="18"/>
      <c r="AX594" s="844"/>
      <c r="AY594" s="844"/>
      <c r="AZ594" s="18"/>
      <c r="BA594" s="844"/>
      <c r="BB594" s="844"/>
      <c r="BC594" s="18"/>
      <c r="BD594" s="844"/>
      <c r="BE594" s="844"/>
      <c r="BF594" s="18"/>
      <c r="BG594" s="844"/>
      <c r="BH594" s="844"/>
      <c r="BI594" s="18"/>
      <c r="BJ594" s="844"/>
      <c r="BK594" s="844"/>
      <c r="BL594" s="18"/>
      <c r="BM594" s="844"/>
      <c r="BN594" s="844"/>
      <c r="BO594" s="844"/>
      <c r="BP594" s="844"/>
      <c r="BQ594" s="844"/>
      <c r="BR594" s="844"/>
      <c r="BS594" s="844"/>
      <c r="BT594" s="844"/>
      <c r="BU594" s="844"/>
      <c r="BV594" s="844"/>
      <c r="BW594" s="844"/>
      <c r="BX594" s="18"/>
      <c r="BY594" s="844"/>
      <c r="BZ594" s="844"/>
    </row>
    <row r="595" spans="31:78" hidden="1" x14ac:dyDescent="0.3">
      <c r="AE595" s="849"/>
      <c r="AF595" s="849"/>
      <c r="AG595" s="849"/>
      <c r="AH595" s="849"/>
      <c r="AI595" s="849"/>
      <c r="AJ595" s="849"/>
      <c r="AK595" s="849"/>
      <c r="AL595" s="849"/>
      <c r="AM595" s="849"/>
      <c r="AN595" s="849"/>
      <c r="AO595" s="849"/>
      <c r="AP595" s="849"/>
      <c r="AQ595" s="850"/>
      <c r="AR595" s="844"/>
      <c r="AS595" s="844"/>
      <c r="AT595" s="18"/>
      <c r="AU595" s="844"/>
      <c r="AV595" s="844"/>
      <c r="AW595" s="18"/>
      <c r="AX595" s="844"/>
      <c r="AY595" s="844"/>
      <c r="AZ595" s="18"/>
      <c r="BA595" s="844"/>
      <c r="BB595" s="844"/>
      <c r="BC595" s="18"/>
      <c r="BD595" s="844"/>
      <c r="BE595" s="844"/>
      <c r="BF595" s="18"/>
      <c r="BG595" s="844"/>
      <c r="BH595" s="844"/>
      <c r="BI595" s="18"/>
      <c r="BJ595" s="844"/>
      <c r="BK595" s="844"/>
      <c r="BL595" s="18"/>
      <c r="BM595" s="844"/>
      <c r="BN595" s="844"/>
      <c r="BO595" s="844"/>
      <c r="BP595" s="844"/>
      <c r="BQ595" s="844"/>
      <c r="BR595" s="844"/>
      <c r="BS595" s="844"/>
      <c r="BT595" s="844"/>
      <c r="BU595" s="844"/>
      <c r="BV595" s="844"/>
      <c r="BW595" s="844"/>
      <c r="BX595" s="18"/>
      <c r="BY595" s="844"/>
      <c r="BZ595" s="844"/>
    </row>
    <row r="596" spans="31:78" hidden="1" x14ac:dyDescent="0.3">
      <c r="AE596" s="849"/>
      <c r="AF596" s="849"/>
      <c r="AG596" s="849"/>
      <c r="AH596" s="849"/>
      <c r="AI596" s="849"/>
      <c r="AJ596" s="849"/>
      <c r="AK596" s="849"/>
      <c r="AL596" s="849"/>
      <c r="AM596" s="849"/>
      <c r="AN596" s="849"/>
      <c r="AO596" s="849"/>
      <c r="AP596" s="849"/>
      <c r="AQ596" s="850"/>
      <c r="AR596" s="844"/>
      <c r="AS596" s="844"/>
      <c r="AT596" s="18"/>
      <c r="AU596" s="844"/>
      <c r="AV596" s="844"/>
      <c r="AW596" s="18"/>
      <c r="AX596" s="844"/>
      <c r="AY596" s="844"/>
      <c r="AZ596" s="18"/>
      <c r="BA596" s="844"/>
      <c r="BB596" s="844"/>
      <c r="BC596" s="18"/>
      <c r="BD596" s="844"/>
      <c r="BE596" s="844"/>
      <c r="BF596" s="18"/>
      <c r="BG596" s="844"/>
      <c r="BH596" s="844"/>
      <c r="BI596" s="18"/>
      <c r="BJ596" s="844"/>
      <c r="BK596" s="844"/>
      <c r="BL596" s="18"/>
      <c r="BM596" s="844"/>
      <c r="BN596" s="844"/>
      <c r="BO596" s="844"/>
      <c r="BP596" s="844"/>
      <c r="BQ596" s="844"/>
      <c r="BR596" s="844"/>
      <c r="BS596" s="844"/>
      <c r="BT596" s="844"/>
      <c r="BU596" s="844"/>
      <c r="BV596" s="844"/>
      <c r="BW596" s="844"/>
      <c r="BX596" s="18"/>
      <c r="BY596" s="844"/>
      <c r="BZ596" s="844"/>
    </row>
    <row r="597" spans="31:78" hidden="1" x14ac:dyDescent="0.3">
      <c r="AE597" s="849"/>
      <c r="AF597" s="849"/>
      <c r="AG597" s="849"/>
      <c r="AH597" s="849"/>
      <c r="AI597" s="849"/>
      <c r="AJ597" s="849"/>
      <c r="AK597" s="849"/>
      <c r="AL597" s="849"/>
      <c r="AM597" s="849"/>
      <c r="AN597" s="849"/>
      <c r="AO597" s="849"/>
      <c r="AP597" s="849"/>
      <c r="AQ597" s="850"/>
      <c r="AR597" s="844"/>
      <c r="AS597" s="844"/>
      <c r="AT597" s="18"/>
      <c r="AU597" s="844"/>
      <c r="AV597" s="844"/>
      <c r="AW597" s="18"/>
      <c r="AX597" s="844"/>
      <c r="AY597" s="844"/>
      <c r="AZ597" s="18"/>
      <c r="BA597" s="844"/>
      <c r="BB597" s="844"/>
      <c r="BC597" s="18"/>
      <c r="BD597" s="844"/>
      <c r="BE597" s="844"/>
      <c r="BF597" s="18"/>
      <c r="BG597" s="844"/>
      <c r="BH597" s="844"/>
      <c r="BI597" s="18"/>
      <c r="BJ597" s="844"/>
      <c r="BK597" s="844"/>
      <c r="BL597" s="18"/>
      <c r="BM597" s="844"/>
      <c r="BN597" s="844"/>
      <c r="BO597" s="844"/>
      <c r="BP597" s="844"/>
      <c r="BQ597" s="844"/>
      <c r="BR597" s="844"/>
      <c r="BS597" s="844"/>
      <c r="BT597" s="844"/>
      <c r="BU597" s="844"/>
      <c r="BV597" s="844"/>
      <c r="BW597" s="844"/>
      <c r="BX597" s="18"/>
      <c r="BY597" s="844"/>
      <c r="BZ597" s="844"/>
    </row>
    <row r="598" spans="31:78" hidden="1" x14ac:dyDescent="0.3">
      <c r="AE598" s="849"/>
      <c r="AF598" s="849"/>
      <c r="AG598" s="849"/>
      <c r="AH598" s="849"/>
      <c r="AI598" s="849"/>
      <c r="AJ598" s="849"/>
      <c r="AK598" s="849"/>
      <c r="AL598" s="849"/>
      <c r="AM598" s="849"/>
      <c r="AN598" s="849"/>
      <c r="AO598" s="849"/>
      <c r="AP598" s="849"/>
      <c r="AQ598" s="850"/>
      <c r="AR598" s="844"/>
      <c r="AS598" s="844"/>
      <c r="AT598" s="18"/>
      <c r="AU598" s="844"/>
      <c r="AV598" s="844"/>
      <c r="AW598" s="18"/>
      <c r="AX598" s="844"/>
      <c r="AY598" s="844"/>
      <c r="AZ598" s="18"/>
      <c r="BA598" s="844"/>
      <c r="BB598" s="844"/>
      <c r="BC598" s="18"/>
      <c r="BD598" s="844"/>
      <c r="BE598" s="844"/>
      <c r="BF598" s="18"/>
      <c r="BG598" s="844"/>
      <c r="BH598" s="844"/>
      <c r="BI598" s="18"/>
      <c r="BJ598" s="844"/>
      <c r="BK598" s="844"/>
      <c r="BL598" s="18"/>
      <c r="BM598" s="844"/>
      <c r="BN598" s="844"/>
      <c r="BO598" s="844"/>
      <c r="BP598" s="844"/>
      <c r="BQ598" s="844"/>
      <c r="BR598" s="844"/>
      <c r="BS598" s="844"/>
      <c r="BT598" s="844"/>
      <c r="BU598" s="844"/>
      <c r="BV598" s="844"/>
      <c r="BW598" s="844"/>
      <c r="BX598" s="18"/>
      <c r="BY598" s="844"/>
      <c r="BZ598" s="844"/>
    </row>
    <row r="599" spans="31:78" hidden="1" x14ac:dyDescent="0.3">
      <c r="AE599" s="849"/>
      <c r="AF599" s="849"/>
      <c r="AG599" s="849"/>
      <c r="AH599" s="849"/>
      <c r="AI599" s="849"/>
      <c r="AJ599" s="849"/>
      <c r="AK599" s="849"/>
      <c r="AL599" s="849"/>
      <c r="AM599" s="849"/>
      <c r="AN599" s="849"/>
      <c r="AO599" s="849"/>
      <c r="AP599" s="849"/>
      <c r="AQ599" s="850"/>
      <c r="AR599" s="844"/>
      <c r="AS599" s="844"/>
      <c r="AT599" s="18"/>
      <c r="AU599" s="844"/>
      <c r="AV599" s="844"/>
      <c r="AW599" s="18"/>
      <c r="AX599" s="844"/>
      <c r="AY599" s="844"/>
      <c r="AZ599" s="18"/>
      <c r="BA599" s="844"/>
      <c r="BB599" s="844"/>
      <c r="BC599" s="18"/>
      <c r="BD599" s="844"/>
      <c r="BE599" s="844"/>
      <c r="BF599" s="18"/>
      <c r="BG599" s="844"/>
      <c r="BH599" s="844"/>
      <c r="BI599" s="18"/>
      <c r="BJ599" s="844"/>
      <c r="BK599" s="844"/>
      <c r="BL599" s="18"/>
      <c r="BM599" s="844"/>
      <c r="BN599" s="844"/>
      <c r="BO599" s="844"/>
      <c r="BP599" s="844"/>
      <c r="BQ599" s="844"/>
      <c r="BR599" s="844"/>
      <c r="BS599" s="844"/>
      <c r="BT599" s="844"/>
      <c r="BU599" s="844"/>
      <c r="BV599" s="844"/>
      <c r="BW599" s="844"/>
      <c r="BX599" s="18"/>
      <c r="BY599" s="844"/>
      <c r="BZ599" s="844"/>
    </row>
    <row r="600" spans="31:78" hidden="1" x14ac:dyDescent="0.3">
      <c r="AE600" s="849"/>
      <c r="AF600" s="849"/>
      <c r="AG600" s="849"/>
      <c r="AH600" s="849"/>
      <c r="AI600" s="849"/>
      <c r="AJ600" s="849"/>
      <c r="AK600" s="849"/>
      <c r="AL600" s="849"/>
      <c r="AM600" s="849"/>
      <c r="AN600" s="849"/>
      <c r="AO600" s="849"/>
      <c r="AP600" s="849"/>
      <c r="AQ600" s="850"/>
      <c r="AR600" s="844"/>
      <c r="AS600" s="844"/>
      <c r="AT600" s="18"/>
      <c r="AU600" s="844"/>
      <c r="AV600" s="844"/>
      <c r="AW600" s="18"/>
      <c r="AX600" s="844"/>
      <c r="AY600" s="844"/>
      <c r="AZ600" s="18"/>
      <c r="BA600" s="844"/>
      <c r="BB600" s="844"/>
      <c r="BC600" s="18"/>
      <c r="BD600" s="844"/>
      <c r="BE600" s="844"/>
      <c r="BF600" s="18"/>
      <c r="BG600" s="844"/>
      <c r="BH600" s="844"/>
      <c r="BI600" s="18"/>
      <c r="BJ600" s="844"/>
      <c r="BK600" s="844"/>
      <c r="BL600" s="18"/>
      <c r="BM600" s="844"/>
      <c r="BN600" s="844"/>
      <c r="BO600" s="844"/>
      <c r="BP600" s="844"/>
      <c r="BQ600" s="844"/>
      <c r="BR600" s="844"/>
      <c r="BS600" s="844"/>
      <c r="BT600" s="844"/>
      <c r="BU600" s="844"/>
      <c r="BV600" s="844"/>
      <c r="BW600" s="844"/>
      <c r="BX600" s="18"/>
      <c r="BY600" s="844"/>
      <c r="BZ600" s="844"/>
    </row>
    <row r="601" spans="31:78" hidden="1" x14ac:dyDescent="0.3">
      <c r="AE601" s="849"/>
      <c r="AF601" s="849"/>
      <c r="AG601" s="849"/>
      <c r="AH601" s="849"/>
      <c r="AI601" s="849"/>
      <c r="AJ601" s="849"/>
      <c r="AK601" s="849"/>
      <c r="AL601" s="849"/>
      <c r="AM601" s="849"/>
      <c r="AN601" s="849"/>
      <c r="AO601" s="849"/>
      <c r="AP601" s="849"/>
      <c r="AQ601" s="850"/>
      <c r="AR601" s="844"/>
      <c r="AS601" s="844"/>
      <c r="AT601" s="18"/>
      <c r="AU601" s="844"/>
      <c r="AV601" s="844"/>
      <c r="AW601" s="18"/>
      <c r="AX601" s="844"/>
      <c r="AY601" s="844"/>
      <c r="AZ601" s="18"/>
      <c r="BA601" s="844"/>
      <c r="BB601" s="844"/>
      <c r="BC601" s="18"/>
      <c r="BD601" s="844"/>
      <c r="BE601" s="844"/>
      <c r="BF601" s="18"/>
      <c r="BG601" s="844"/>
      <c r="BH601" s="844"/>
      <c r="BI601" s="18"/>
      <c r="BJ601" s="844"/>
      <c r="BK601" s="844"/>
      <c r="BL601" s="18"/>
      <c r="BM601" s="844"/>
      <c r="BN601" s="844"/>
      <c r="BO601" s="844"/>
      <c r="BP601" s="844"/>
      <c r="BQ601" s="844"/>
      <c r="BR601" s="844"/>
      <c r="BS601" s="844"/>
      <c r="BT601" s="844"/>
      <c r="BU601" s="844"/>
      <c r="BV601" s="844"/>
      <c r="BW601" s="844"/>
      <c r="BX601" s="18"/>
      <c r="BY601" s="844"/>
      <c r="BZ601" s="844"/>
    </row>
    <row r="602" spans="31:78" hidden="1" x14ac:dyDescent="0.3">
      <c r="AE602" s="849"/>
      <c r="AF602" s="849"/>
      <c r="AG602" s="849"/>
      <c r="AH602" s="849"/>
      <c r="AI602" s="849"/>
      <c r="AJ602" s="849"/>
      <c r="AK602" s="849"/>
      <c r="AL602" s="849"/>
      <c r="AM602" s="849"/>
      <c r="AN602" s="849"/>
      <c r="AO602" s="849"/>
      <c r="AP602" s="849"/>
      <c r="AQ602" s="850"/>
      <c r="AR602" s="844"/>
      <c r="AS602" s="844"/>
      <c r="AT602" s="18"/>
      <c r="AU602" s="844"/>
      <c r="AV602" s="844"/>
      <c r="AW602" s="18"/>
      <c r="AX602" s="844"/>
      <c r="AY602" s="844"/>
      <c r="AZ602" s="18"/>
      <c r="BA602" s="844"/>
      <c r="BB602" s="844"/>
      <c r="BC602" s="18"/>
      <c r="BD602" s="844"/>
      <c r="BE602" s="844"/>
      <c r="BF602" s="18"/>
      <c r="BG602" s="844"/>
      <c r="BH602" s="844"/>
      <c r="BI602" s="18"/>
      <c r="BJ602" s="844"/>
      <c r="BK602" s="844"/>
      <c r="BL602" s="18"/>
      <c r="BM602" s="844"/>
      <c r="BN602" s="844"/>
      <c r="BO602" s="844"/>
      <c r="BP602" s="844"/>
      <c r="BQ602" s="844"/>
      <c r="BR602" s="844"/>
      <c r="BS602" s="844"/>
      <c r="BT602" s="844"/>
      <c r="BU602" s="844"/>
      <c r="BV602" s="844"/>
      <c r="BW602" s="844"/>
      <c r="BX602" s="18"/>
      <c r="BY602" s="844"/>
      <c r="BZ602" s="844"/>
    </row>
    <row r="603" spans="31:78" hidden="1" x14ac:dyDescent="0.3">
      <c r="AE603" s="853"/>
      <c r="AF603" s="853"/>
      <c r="AG603" s="853"/>
      <c r="AH603" s="853"/>
      <c r="AI603" s="853"/>
      <c r="AJ603" s="853"/>
      <c r="AK603" s="853"/>
      <c r="AL603" s="853"/>
      <c r="AM603" s="853"/>
      <c r="AN603" s="853"/>
      <c r="AO603" s="853"/>
      <c r="AP603" s="853"/>
      <c r="AQ603" s="854"/>
      <c r="AR603" s="855"/>
      <c r="AS603" s="855"/>
      <c r="AT603" s="854"/>
      <c r="AU603" s="855"/>
      <c r="AV603" s="855"/>
      <c r="AW603" s="854"/>
      <c r="AX603" s="855"/>
      <c r="AY603" s="855"/>
      <c r="AZ603" s="854"/>
      <c r="BA603" s="855"/>
      <c r="BB603" s="855"/>
      <c r="BC603" s="854"/>
      <c r="BD603" s="855"/>
      <c r="BE603" s="855"/>
      <c r="BF603" s="854"/>
      <c r="BG603" s="855"/>
      <c r="BH603" s="855"/>
      <c r="BI603" s="846"/>
      <c r="BJ603" s="856"/>
      <c r="BK603" s="856"/>
      <c r="BL603" s="857"/>
      <c r="BM603" s="858"/>
      <c r="BN603" s="858"/>
      <c r="BO603" s="858"/>
      <c r="BP603" s="858"/>
      <c r="BQ603" s="858"/>
      <c r="BR603" s="858"/>
      <c r="BS603" s="858"/>
      <c r="BT603" s="858"/>
      <c r="BU603" s="858"/>
      <c r="BV603" s="858"/>
      <c r="BW603" s="845"/>
      <c r="BX603" s="25"/>
      <c r="BY603" s="845"/>
      <c r="BZ603" s="845"/>
    </row>
    <row r="604" spans="31:78" hidden="1" x14ac:dyDescent="0.3">
      <c r="AQ604" s="12"/>
      <c r="AR604" s="13"/>
      <c r="AS604" s="13"/>
      <c r="AT604" s="12"/>
      <c r="AU604" s="13"/>
      <c r="AV604" s="13"/>
      <c r="AW604" s="12"/>
      <c r="AX604" s="13"/>
      <c r="AY604" s="13"/>
      <c r="AZ604" s="12"/>
      <c r="BA604" s="13"/>
      <c r="BB604" s="13"/>
      <c r="BC604" s="12"/>
      <c r="BD604" s="13"/>
      <c r="BE604" s="860"/>
      <c r="BF604" s="12"/>
      <c r="BG604" s="13"/>
      <c r="BH604" s="13"/>
      <c r="BI604" s="12"/>
      <c r="BJ604" s="13"/>
      <c r="BK604" s="13"/>
      <c r="BL604" s="12"/>
      <c r="BM604" s="13"/>
      <c r="BN604" s="13"/>
      <c r="BO604" s="13"/>
      <c r="BP604" s="13"/>
      <c r="BQ604" s="13"/>
      <c r="BR604" s="13"/>
      <c r="BS604" s="13"/>
      <c r="BT604" s="13"/>
      <c r="BU604" s="13"/>
      <c r="BV604" s="13"/>
      <c r="BW604" s="13"/>
      <c r="BX604" s="12"/>
      <c r="BY604" s="13"/>
    </row>
    <row r="605" spans="31:78" hidden="1" x14ac:dyDescent="0.3">
      <c r="AQ605" s="12"/>
      <c r="AR605" s="13"/>
      <c r="AS605" s="13"/>
      <c r="AT605" s="12"/>
      <c r="AU605" s="13"/>
      <c r="AV605" s="13"/>
      <c r="AW605" s="12"/>
      <c r="AX605" s="13"/>
      <c r="AY605" s="13"/>
      <c r="AZ605" s="12"/>
      <c r="BA605" s="13"/>
      <c r="BB605" s="13"/>
      <c r="BC605" s="12"/>
      <c r="BD605" s="13"/>
      <c r="BE605" s="13"/>
      <c r="BF605" s="12"/>
      <c r="BG605" s="861"/>
      <c r="BH605" s="13"/>
      <c r="BI605" s="12"/>
      <c r="BJ605" s="13"/>
      <c r="BK605" s="13"/>
      <c r="BL605" s="12"/>
      <c r="BM605" s="13"/>
      <c r="BN605" s="13"/>
      <c r="BO605" s="13"/>
      <c r="BP605" s="13"/>
      <c r="BQ605" s="13"/>
      <c r="BR605" s="13"/>
      <c r="BS605" s="13"/>
      <c r="BT605" s="13"/>
      <c r="BU605" s="13"/>
      <c r="BV605" s="13"/>
      <c r="BW605" s="13"/>
      <c r="BX605" s="12"/>
      <c r="BY605" s="13"/>
    </row>
    <row r="606" spans="31:78" hidden="1" x14ac:dyDescent="0.3">
      <c r="AQ606" s="12"/>
      <c r="AR606" s="13"/>
      <c r="AS606" s="13"/>
      <c r="AT606" s="12"/>
      <c r="AU606" s="13"/>
      <c r="AV606" s="13"/>
      <c r="AW606" s="12"/>
      <c r="AX606" s="13"/>
      <c r="AY606" s="13"/>
      <c r="AZ606" s="12"/>
      <c r="BA606" s="13"/>
      <c r="BB606" s="13"/>
      <c r="BC606" s="12"/>
      <c r="BD606" s="13"/>
      <c r="BE606" s="13"/>
      <c r="BF606" s="12"/>
      <c r="BG606" s="13"/>
      <c r="BH606" s="13"/>
      <c r="BI606" s="12"/>
      <c r="BJ606" s="13"/>
      <c r="BK606" s="13"/>
      <c r="BL606" s="12"/>
      <c r="BM606" s="13"/>
      <c r="BN606" s="13"/>
      <c r="BO606" s="13"/>
      <c r="BP606" s="13"/>
      <c r="BQ606" s="13"/>
      <c r="BR606" s="13"/>
      <c r="BS606" s="13"/>
      <c r="BT606" s="13"/>
      <c r="BU606" s="13"/>
      <c r="BV606" s="13"/>
      <c r="BW606" s="13"/>
      <c r="BX606" s="12"/>
      <c r="BY606" s="13"/>
    </row>
    <row r="607" spans="31:78" hidden="1" x14ac:dyDescent="0.3">
      <c r="AQ607" s="12"/>
      <c r="AR607" s="13"/>
      <c r="AS607" s="13"/>
      <c r="AT607" s="12"/>
      <c r="AU607" s="13"/>
      <c r="AV607" s="13"/>
      <c r="AW607" s="12"/>
      <c r="AX607" s="13"/>
      <c r="AY607" s="13"/>
      <c r="AZ607" s="12"/>
      <c r="BA607" s="13"/>
      <c r="BB607" s="13"/>
      <c r="BC607" s="12"/>
      <c r="BD607" s="13"/>
      <c r="BE607" s="13"/>
      <c r="BF607" s="12"/>
      <c r="BG607" s="13"/>
      <c r="BH607" s="13"/>
      <c r="BI607" s="12"/>
      <c r="BJ607" s="13"/>
      <c r="BK607" s="13"/>
      <c r="BL607" s="12"/>
      <c r="BM607" s="13"/>
      <c r="BN607" s="13"/>
      <c r="BO607" s="13"/>
      <c r="BP607" s="13"/>
      <c r="BQ607" s="13"/>
      <c r="BR607" s="13"/>
      <c r="BS607" s="13"/>
      <c r="BT607" s="13"/>
      <c r="BU607" s="13"/>
      <c r="BV607" s="13"/>
      <c r="BW607" s="13"/>
      <c r="BX607" s="12"/>
      <c r="BY607" s="13"/>
    </row>
    <row r="608" spans="31:78" hidden="1" x14ac:dyDescent="0.3">
      <c r="AQ608" s="12"/>
      <c r="AR608" s="13"/>
      <c r="AS608" s="13"/>
      <c r="AT608" s="12"/>
      <c r="AU608" s="13"/>
      <c r="AV608" s="13"/>
      <c r="AW608" s="12"/>
      <c r="AX608" s="13"/>
      <c r="AY608" s="13"/>
      <c r="AZ608" s="12"/>
      <c r="BA608" s="13"/>
      <c r="BB608" s="13"/>
      <c r="BC608" s="12"/>
      <c r="BD608" s="13"/>
      <c r="BE608" s="13"/>
      <c r="BF608" s="12"/>
      <c r="BG608" s="13"/>
      <c r="BH608" s="13"/>
      <c r="BI608" s="12"/>
      <c r="BJ608" s="13"/>
      <c r="BK608" s="13"/>
      <c r="BL608" s="12"/>
      <c r="BM608" s="13"/>
      <c r="BN608" s="13"/>
      <c r="BO608" s="13"/>
      <c r="BP608" s="13"/>
      <c r="BQ608" s="13"/>
      <c r="BR608" s="13"/>
      <c r="BS608" s="13"/>
      <c r="BT608" s="13"/>
      <c r="BU608" s="13"/>
      <c r="BV608" s="13"/>
      <c r="BW608" s="13"/>
      <c r="BX608" s="12"/>
      <c r="BY608" s="13"/>
    </row>
    <row r="609" spans="43:77" hidden="1" x14ac:dyDescent="0.3">
      <c r="AQ609" s="12"/>
      <c r="AR609" s="13"/>
      <c r="AS609" s="13"/>
      <c r="AT609" s="12"/>
      <c r="AU609" s="13"/>
      <c r="AV609" s="13"/>
      <c r="AW609" s="12"/>
      <c r="AX609" s="13"/>
      <c r="AY609" s="13"/>
      <c r="AZ609" s="12"/>
      <c r="BA609" s="13"/>
      <c r="BB609" s="13"/>
      <c r="BC609" s="12"/>
      <c r="BD609" s="13"/>
      <c r="BE609" s="13"/>
      <c r="BF609" s="12"/>
      <c r="BG609" s="13"/>
      <c r="BH609" s="13"/>
      <c r="BI609" s="12"/>
      <c r="BJ609" s="13"/>
      <c r="BK609" s="13"/>
      <c r="BL609" s="12"/>
      <c r="BM609" s="13"/>
      <c r="BN609" s="13"/>
      <c r="BO609" s="13"/>
      <c r="BP609" s="13"/>
      <c r="BQ609" s="13"/>
      <c r="BR609" s="13"/>
      <c r="BS609" s="13"/>
      <c r="BT609" s="13"/>
      <c r="BU609" s="13"/>
      <c r="BV609" s="13"/>
      <c r="BW609" s="13"/>
      <c r="BX609" s="12"/>
      <c r="BY609" s="13"/>
    </row>
    <row r="610" spans="43:77" hidden="1" x14ac:dyDescent="0.3">
      <c r="AQ610" s="12"/>
      <c r="AR610" s="13"/>
      <c r="AS610" s="13"/>
      <c r="AT610" s="12"/>
      <c r="AU610" s="13"/>
      <c r="AV610" s="13"/>
      <c r="AW610" s="12"/>
      <c r="AX610" s="13"/>
      <c r="AY610" s="13"/>
      <c r="AZ610" s="12"/>
      <c r="BA610" s="13"/>
      <c r="BB610" s="13"/>
      <c r="BC610" s="12"/>
      <c r="BD610" s="13"/>
      <c r="BE610" s="13"/>
      <c r="BF610" s="12"/>
      <c r="BG610" s="13"/>
      <c r="BH610" s="13"/>
      <c r="BI610" s="12"/>
      <c r="BJ610" s="13"/>
      <c r="BK610" s="13"/>
      <c r="BL610" s="12"/>
      <c r="BM610" s="13"/>
      <c r="BN610" s="13"/>
      <c r="BO610" s="13"/>
      <c r="BP610" s="13"/>
      <c r="BQ610" s="13"/>
      <c r="BR610" s="13"/>
      <c r="BS610" s="13"/>
      <c r="BT610" s="13"/>
      <c r="BU610" s="13"/>
      <c r="BV610" s="13"/>
      <c r="BW610" s="13"/>
      <c r="BX610" s="12"/>
      <c r="BY610" s="13"/>
    </row>
    <row r="611" spans="43:77" hidden="1" x14ac:dyDescent="0.3">
      <c r="AQ611" s="12"/>
      <c r="AR611" s="13"/>
      <c r="AS611" s="13"/>
      <c r="AT611" s="12"/>
      <c r="AU611" s="13"/>
      <c r="AV611" s="13"/>
      <c r="AW611" s="12"/>
      <c r="AX611" s="13"/>
      <c r="AY611" s="13"/>
      <c r="AZ611" s="12"/>
      <c r="BA611" s="13"/>
      <c r="BB611" s="13"/>
      <c r="BC611" s="12"/>
      <c r="BD611" s="13"/>
      <c r="BE611" s="13"/>
      <c r="BF611" s="12"/>
      <c r="BG611" s="13"/>
      <c r="BH611" s="13"/>
      <c r="BI611" s="12"/>
      <c r="BJ611" s="13"/>
      <c r="BK611" s="13"/>
      <c r="BL611" s="12"/>
      <c r="BM611" s="13"/>
      <c r="BN611" s="13"/>
      <c r="BO611" s="13"/>
      <c r="BP611" s="13"/>
      <c r="BQ611" s="13"/>
      <c r="BR611" s="13"/>
      <c r="BS611" s="13"/>
      <c r="BT611" s="13"/>
      <c r="BU611" s="13"/>
      <c r="BV611" s="13"/>
      <c r="BW611" s="13"/>
      <c r="BX611" s="12"/>
      <c r="BY611" s="13"/>
    </row>
    <row r="612" spans="43:77" hidden="1" x14ac:dyDescent="0.3">
      <c r="AQ612" s="12"/>
      <c r="AR612" s="13"/>
      <c r="AS612" s="13"/>
      <c r="AT612" s="12"/>
      <c r="AU612" s="13"/>
      <c r="AV612" s="13"/>
      <c r="AW612" s="12"/>
      <c r="AX612" s="13"/>
      <c r="AY612" s="13"/>
      <c r="AZ612" s="12"/>
      <c r="BA612" s="13"/>
      <c r="BB612" s="13"/>
      <c r="BC612" s="12"/>
      <c r="BD612" s="13"/>
      <c r="BE612" s="13"/>
      <c r="BF612" s="12"/>
      <c r="BG612" s="13"/>
      <c r="BH612" s="13"/>
      <c r="BI612" s="12"/>
      <c r="BJ612" s="13"/>
      <c r="BK612" s="13"/>
      <c r="BL612" s="12"/>
      <c r="BM612" s="13"/>
      <c r="BN612" s="13"/>
      <c r="BO612" s="13"/>
      <c r="BP612" s="13"/>
      <c r="BQ612" s="13"/>
      <c r="BR612" s="13"/>
      <c r="BS612" s="13"/>
      <c r="BT612" s="13"/>
      <c r="BU612" s="13"/>
      <c r="BV612" s="13"/>
      <c r="BW612" s="13"/>
      <c r="BX612" s="12"/>
      <c r="BY612" s="13"/>
    </row>
    <row r="613" spans="43:77" hidden="1" x14ac:dyDescent="0.3">
      <c r="AQ613" s="12"/>
      <c r="AR613" s="13"/>
      <c r="AS613" s="13"/>
      <c r="AT613" s="12"/>
      <c r="AU613" s="13"/>
      <c r="AV613" s="13"/>
      <c r="AW613" s="12"/>
      <c r="AX613" s="13"/>
      <c r="AY613" s="13"/>
      <c r="AZ613" s="12"/>
      <c r="BA613" s="13"/>
      <c r="BB613" s="13"/>
      <c r="BC613" s="12"/>
      <c r="BD613" s="13"/>
      <c r="BE613" s="13"/>
      <c r="BF613" s="12"/>
      <c r="BG613" s="13"/>
      <c r="BH613" s="13"/>
      <c r="BI613" s="12"/>
      <c r="BJ613" s="13"/>
      <c r="BK613" s="13"/>
      <c r="BL613" s="12"/>
      <c r="BM613" s="13"/>
      <c r="BN613" s="13"/>
      <c r="BO613" s="13"/>
      <c r="BP613" s="13"/>
      <c r="BQ613" s="13"/>
      <c r="BR613" s="13"/>
      <c r="BS613" s="13"/>
      <c r="BT613" s="13"/>
      <c r="BU613" s="13"/>
      <c r="BV613" s="13"/>
      <c r="BW613" s="13"/>
      <c r="BX613" s="12"/>
      <c r="BY613" s="13"/>
    </row>
    <row r="614" spans="43:77" hidden="1" x14ac:dyDescent="0.3">
      <c r="AQ614" s="12"/>
      <c r="AR614" s="13"/>
      <c r="AS614" s="13"/>
      <c r="AT614" s="12"/>
      <c r="AU614" s="13"/>
      <c r="AV614" s="13"/>
      <c r="AW614" s="12"/>
      <c r="AX614" s="13"/>
      <c r="AY614" s="13"/>
      <c r="AZ614" s="12"/>
      <c r="BA614" s="13"/>
      <c r="BB614" s="13"/>
      <c r="BC614" s="12"/>
      <c r="BD614" s="13"/>
      <c r="BE614" s="13"/>
      <c r="BF614" s="12"/>
      <c r="BG614" s="13"/>
      <c r="BH614" s="13"/>
      <c r="BI614" s="12"/>
      <c r="BJ614" s="13"/>
      <c r="BK614" s="13"/>
      <c r="BL614" s="12"/>
      <c r="BM614" s="13"/>
      <c r="BN614" s="13"/>
      <c r="BO614" s="13"/>
      <c r="BP614" s="13"/>
      <c r="BQ614" s="13"/>
      <c r="BR614" s="13"/>
      <c r="BS614" s="13"/>
      <c r="BT614" s="13"/>
      <c r="BU614" s="13"/>
      <c r="BV614" s="13"/>
      <c r="BW614" s="13"/>
      <c r="BX614" s="12"/>
      <c r="BY614" s="13"/>
    </row>
    <row r="615" spans="43:77" hidden="1" x14ac:dyDescent="0.3">
      <c r="AQ615" s="12"/>
      <c r="AR615" s="13"/>
      <c r="AS615" s="13"/>
      <c r="AT615" s="12"/>
      <c r="AU615" s="13"/>
      <c r="AV615" s="13"/>
      <c r="AW615" s="12"/>
      <c r="AX615" s="13"/>
      <c r="AY615" s="13"/>
      <c r="AZ615" s="12"/>
      <c r="BA615" s="13"/>
      <c r="BB615" s="13"/>
      <c r="BC615" s="12"/>
      <c r="BD615" s="13"/>
      <c r="BE615" s="13"/>
      <c r="BF615" s="12"/>
      <c r="BG615" s="13"/>
      <c r="BH615" s="13"/>
      <c r="BI615" s="12"/>
      <c r="BJ615" s="13"/>
      <c r="BK615" s="13"/>
      <c r="BL615" s="12"/>
      <c r="BM615" s="13"/>
      <c r="BN615" s="13"/>
      <c r="BO615" s="13"/>
      <c r="BP615" s="13"/>
      <c r="BQ615" s="13"/>
      <c r="BR615" s="13"/>
      <c r="BS615" s="13"/>
      <c r="BT615" s="13"/>
      <c r="BU615" s="13"/>
      <c r="BV615" s="13"/>
      <c r="BW615" s="13"/>
      <c r="BX615" s="12"/>
      <c r="BY615" s="13"/>
    </row>
  </sheetData>
  <sheetProtection algorithmName="SHA-512" hashValue="f+HfsKGmOhfWEfix+DQdB8EBL0bhEvuU0ueLi0itucx9EuLjz8Psc2j/8MY6QMxNFH9V4KZzQxzks47w6srX6A==" saltValue="Yt49L4xChHmjTG4pHuOILQ==" spinCount="100000" sheet="1" objects="1" scenarios="1"/>
  <mergeCells count="126">
    <mergeCell ref="D186:E186"/>
    <mergeCell ref="D184:E184"/>
    <mergeCell ref="D185:E185"/>
    <mergeCell ref="D167:E167"/>
    <mergeCell ref="D165:E165"/>
    <mergeCell ref="C144:E144"/>
    <mergeCell ref="D170:E170"/>
    <mergeCell ref="D162:E162"/>
    <mergeCell ref="B217:I217"/>
    <mergeCell ref="C207:E207"/>
    <mergeCell ref="C209:E209"/>
    <mergeCell ref="C210:E210"/>
    <mergeCell ref="B216:I216"/>
    <mergeCell ref="B215:I215"/>
    <mergeCell ref="F214:I214"/>
    <mergeCell ref="C213:E213"/>
    <mergeCell ref="F208:I208"/>
    <mergeCell ref="F213:I213"/>
    <mergeCell ref="F207:I207"/>
    <mergeCell ref="F209:I209"/>
    <mergeCell ref="C212:E212"/>
    <mergeCell ref="F212:I212"/>
    <mergeCell ref="D159:E159"/>
    <mergeCell ref="D160:E160"/>
    <mergeCell ref="DO197:DP197"/>
    <mergeCell ref="BW197:DC197"/>
    <mergeCell ref="DD197:DN197"/>
    <mergeCell ref="AO197:BV197"/>
    <mergeCell ref="H181:I181"/>
    <mergeCell ref="D183:E183"/>
    <mergeCell ref="C214:E214"/>
    <mergeCell ref="H186:I186"/>
    <mergeCell ref="D174:E174"/>
    <mergeCell ref="D178:E178"/>
    <mergeCell ref="H174:I174"/>
    <mergeCell ref="C208:E208"/>
    <mergeCell ref="C211:E211"/>
    <mergeCell ref="F211:I211"/>
    <mergeCell ref="F210:I210"/>
    <mergeCell ref="D182:E182"/>
    <mergeCell ref="H177:I177"/>
    <mergeCell ref="H178:I178"/>
    <mergeCell ref="D175:E175"/>
    <mergeCell ref="D176:E176"/>
    <mergeCell ref="D177:E177"/>
    <mergeCell ref="H179:I179"/>
    <mergeCell ref="H180:I180"/>
    <mergeCell ref="H176:I176"/>
    <mergeCell ref="D166:E166"/>
    <mergeCell ref="A2:I2"/>
    <mergeCell ref="B5:C5"/>
    <mergeCell ref="C22:E22"/>
    <mergeCell ref="C23:E23"/>
    <mergeCell ref="C32:E32"/>
    <mergeCell ref="B14:Z14"/>
    <mergeCell ref="D5:F5"/>
    <mergeCell ref="B10:C10"/>
    <mergeCell ref="B106:I106"/>
    <mergeCell ref="C79:E79"/>
    <mergeCell ref="C80:E80"/>
    <mergeCell ref="C50:E50"/>
    <mergeCell ref="B58:I58"/>
    <mergeCell ref="B59:I59"/>
    <mergeCell ref="C41:E41"/>
    <mergeCell ref="B60:I60"/>
    <mergeCell ref="C88:E88"/>
    <mergeCell ref="C89:E89"/>
    <mergeCell ref="C97:E97"/>
    <mergeCell ref="C70:E70"/>
    <mergeCell ref="C71:E71"/>
    <mergeCell ref="C98:E98"/>
    <mergeCell ref="B153:I153"/>
    <mergeCell ref="H170:I170"/>
    <mergeCell ref="H175:I175"/>
    <mergeCell ref="H168:I168"/>
    <mergeCell ref="H173:I173"/>
    <mergeCell ref="H184:I184"/>
    <mergeCell ref="H185:I185"/>
    <mergeCell ref="D168:E168"/>
    <mergeCell ref="H167:I167"/>
    <mergeCell ref="D179:E179"/>
    <mergeCell ref="D180:E180"/>
    <mergeCell ref="D181:E181"/>
    <mergeCell ref="H183:I183"/>
    <mergeCell ref="C206:E206"/>
    <mergeCell ref="B197:D197"/>
    <mergeCell ref="B205:I205"/>
    <mergeCell ref="F206:I206"/>
    <mergeCell ref="E197:AN197"/>
    <mergeCell ref="H164:I164"/>
    <mergeCell ref="D163:E163"/>
    <mergeCell ref="H182:I182"/>
    <mergeCell ref="D157:E157"/>
    <mergeCell ref="D158:E158"/>
    <mergeCell ref="D164:E164"/>
    <mergeCell ref="H163:I163"/>
    <mergeCell ref="H166:I166"/>
    <mergeCell ref="D173:E173"/>
    <mergeCell ref="D169:E169"/>
    <mergeCell ref="B172:E172"/>
    <mergeCell ref="F172:I172"/>
    <mergeCell ref="H159:I159"/>
    <mergeCell ref="H160:I160"/>
    <mergeCell ref="H161:I161"/>
    <mergeCell ref="H162:I162"/>
    <mergeCell ref="H169:I169"/>
    <mergeCell ref="H165:I165"/>
    <mergeCell ref="D161:E161"/>
    <mergeCell ref="A1:XFD1"/>
    <mergeCell ref="F3:H3"/>
    <mergeCell ref="C135:E135"/>
    <mergeCell ref="C145:E145"/>
    <mergeCell ref="H157:I157"/>
    <mergeCell ref="H158:I158"/>
    <mergeCell ref="G5:I5"/>
    <mergeCell ref="B6:C6"/>
    <mergeCell ref="B7:C7"/>
    <mergeCell ref="B8:C8"/>
    <mergeCell ref="F156:I156"/>
    <mergeCell ref="B156:E156"/>
    <mergeCell ref="C117:E117"/>
    <mergeCell ref="C118:E118"/>
    <mergeCell ref="C126:E126"/>
    <mergeCell ref="C127:E127"/>
    <mergeCell ref="C136:E136"/>
    <mergeCell ref="B9:C9"/>
  </mergeCells>
  <phoneticPr fontId="0" type="noConversion"/>
  <pageMargins left="0.5" right="0.5" top="0.75" bottom="0.75" header="0.5" footer="0.25"/>
  <pageSetup scale="64" orientation="portrait" r:id="rId1"/>
  <headerFooter alignWithMargins="0">
    <oddFooter>&amp;C&amp;"Arial,Regular"&amp;P of &amp;N</oddFooter>
  </headerFooter>
  <rowBreaks count="5" manualBreakCount="5">
    <brk id="11" max="16383" man="1"/>
    <brk id="61" max="13" man="1"/>
    <brk id="107" max="13" man="1"/>
    <brk id="154" max="13" man="1"/>
    <brk id="217" max="16383" man="1"/>
  </rowBreaks>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6" r:id="rId4" name="Check Box 2">
              <controlPr defaultSize="0" autoFill="0" autoLine="0" autoPict="0">
                <anchor moveWithCells="1">
                  <from>
                    <xdr:col>8</xdr:col>
                    <xdr:colOff>31750</xdr:colOff>
                    <xdr:row>1</xdr:row>
                    <xdr:rowOff>381000</xdr:rowOff>
                  </from>
                  <to>
                    <xdr:col>8</xdr:col>
                    <xdr:colOff>736600</xdr:colOff>
                    <xdr:row>2</xdr:row>
                    <xdr:rowOff>342900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XFC68"/>
  <sheetViews>
    <sheetView showGridLines="0" tabSelected="1" zoomScaleNormal="100" zoomScaleSheetLayoutView="120" workbookViewId="0">
      <selection sqref="A1:XFD1"/>
    </sheetView>
  </sheetViews>
  <sheetFormatPr defaultColWidth="0" defaultRowHeight="12.5" zeroHeight="1" x14ac:dyDescent="0.25"/>
  <cols>
    <col min="1" max="1" width="8.7265625" style="12" customWidth="1"/>
    <col min="2" max="8" width="16.7265625" style="12" customWidth="1"/>
    <col min="9" max="9" width="20.54296875" style="12" customWidth="1"/>
    <col min="10" max="10" width="34.54296875" style="12" customWidth="1"/>
    <col min="11" max="14" width="0" style="12" hidden="1" customWidth="1"/>
    <col min="15" max="16383" width="8.81640625" style="12" hidden="1"/>
    <col min="16384" max="16384" width="6.54296875" style="12" hidden="1" customWidth="1"/>
  </cols>
  <sheetData>
    <row r="1" spans="1:16383" s="874" customFormat="1" ht="75" customHeight="1" thickBot="1" x14ac:dyDescent="0.35">
      <c r="A1" s="874" t="s">
        <v>23</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230" customFormat="1" ht="61.15" customHeight="1" thickTop="1" x14ac:dyDescent="0.25">
      <c r="A2" s="876" t="s">
        <v>24</v>
      </c>
      <c r="B2" s="877"/>
      <c r="C2" s="877"/>
      <c r="D2" s="877"/>
      <c r="E2" s="877"/>
      <c r="F2" s="877"/>
      <c r="G2" s="877"/>
      <c r="H2" s="877"/>
      <c r="I2" s="877"/>
      <c r="J2" s="877"/>
    </row>
    <row r="3" spans="1:16383" s="39" customFormat="1" ht="21" customHeight="1" x14ac:dyDescent="0.35">
      <c r="A3" s="237" t="s">
        <v>25</v>
      </c>
      <c r="B3" s="79"/>
      <c r="C3" s="79"/>
      <c r="D3" s="79"/>
      <c r="E3" s="79"/>
      <c r="F3" s="79"/>
      <c r="G3" s="79"/>
      <c r="H3" s="79"/>
      <c r="I3" s="79"/>
    </row>
    <row r="4" spans="1:16383" ht="21" customHeight="1" x14ac:dyDescent="0.25">
      <c r="A4" s="236" t="s">
        <v>26</v>
      </c>
      <c r="B4" s="238"/>
      <c r="C4" s="68"/>
      <c r="D4" s="68"/>
      <c r="E4" s="68"/>
      <c r="F4" s="68"/>
      <c r="G4" s="68"/>
      <c r="H4" s="68"/>
      <c r="I4" s="68"/>
    </row>
    <row r="5" spans="1:16383" s="46" customFormat="1" ht="70.5" customHeight="1" x14ac:dyDescent="0.35">
      <c r="A5" s="878" t="s">
        <v>27</v>
      </c>
      <c r="B5" s="879"/>
      <c r="C5" s="879"/>
      <c r="D5" s="879"/>
      <c r="E5" s="879"/>
      <c r="F5" s="879"/>
      <c r="G5" s="879"/>
      <c r="H5" s="879"/>
      <c r="I5" s="879"/>
      <c r="J5" s="879"/>
      <c r="K5" s="30"/>
      <c r="L5" s="30"/>
      <c r="M5" s="30"/>
      <c r="N5" s="30"/>
    </row>
    <row r="6" spans="1:16383" s="46" customFormat="1" ht="31" customHeight="1" x14ac:dyDescent="0.35">
      <c r="A6" s="870" t="s">
        <v>28</v>
      </c>
      <c r="B6" s="871"/>
      <c r="C6" s="871"/>
      <c r="D6" s="871"/>
      <c r="E6" s="871"/>
      <c r="F6" s="871"/>
      <c r="G6" s="871"/>
      <c r="H6" s="871"/>
      <c r="I6" s="871"/>
      <c r="J6" s="871"/>
      <c r="K6" s="30"/>
      <c r="L6" s="30"/>
      <c r="M6" s="30"/>
      <c r="N6" s="30"/>
    </row>
    <row r="7" spans="1:16383" s="46" customFormat="1" ht="15.5" x14ac:dyDescent="0.35">
      <c r="A7" s="239" t="s">
        <v>29</v>
      </c>
      <c r="B7" s="80"/>
      <c r="C7" s="80"/>
      <c r="D7" s="80"/>
      <c r="E7" s="80"/>
      <c r="F7" s="80"/>
      <c r="G7" s="80"/>
      <c r="H7" s="80"/>
      <c r="I7" s="80"/>
    </row>
    <row r="8" spans="1:16383" s="46" customFormat="1" ht="35.5" customHeight="1" x14ac:dyDescent="0.35">
      <c r="A8" s="383" t="s">
        <v>30</v>
      </c>
      <c r="B8" s="870" t="s">
        <v>31</v>
      </c>
      <c r="C8" s="870"/>
      <c r="D8" s="870"/>
      <c r="E8" s="870"/>
      <c r="F8" s="870"/>
      <c r="G8" s="870"/>
      <c r="H8" s="870"/>
      <c r="I8" s="870"/>
      <c r="J8" s="870"/>
    </row>
    <row r="9" spans="1:16383" s="46" customFormat="1" ht="21" customHeight="1" x14ac:dyDescent="0.35">
      <c r="A9" s="383" t="s">
        <v>30</v>
      </c>
      <c r="B9" s="240" t="s">
        <v>32</v>
      </c>
      <c r="C9" s="240"/>
      <c r="D9" s="240"/>
      <c r="E9" s="240"/>
      <c r="F9" s="240"/>
      <c r="G9" s="240"/>
      <c r="H9" s="240"/>
      <c r="I9" s="240"/>
      <c r="J9" s="240"/>
    </row>
    <row r="10" spans="1:16383" s="46" customFormat="1" ht="36" customHeight="1" x14ac:dyDescent="0.35">
      <c r="A10" s="383" t="s">
        <v>30</v>
      </c>
      <c r="B10" s="870" t="s">
        <v>33</v>
      </c>
      <c r="C10" s="870"/>
      <c r="D10" s="870"/>
      <c r="E10" s="870"/>
      <c r="F10" s="870"/>
      <c r="G10" s="870"/>
      <c r="H10" s="870"/>
      <c r="I10" s="870"/>
      <c r="J10" s="870"/>
    </row>
    <row r="11" spans="1:16383" s="240" customFormat="1" ht="21" customHeight="1" x14ac:dyDescent="0.3">
      <c r="A11" s="236" t="s">
        <v>34</v>
      </c>
    </row>
    <row r="12" spans="1:16383" s="46" customFormat="1" ht="18" customHeight="1" x14ac:dyDescent="0.35">
      <c r="A12" s="81" t="s">
        <v>35</v>
      </c>
      <c r="B12" s="68"/>
      <c r="C12" s="68"/>
      <c r="D12" s="68"/>
      <c r="E12" s="68"/>
      <c r="F12" s="68"/>
      <c r="G12" s="68"/>
      <c r="H12" s="68"/>
      <c r="I12" s="68"/>
      <c r="J12" s="12"/>
      <c r="K12" s="12"/>
      <c r="L12" s="12"/>
      <c r="M12" s="12"/>
      <c r="N12" s="12"/>
    </row>
    <row r="13" spans="1:16383" s="80" customFormat="1" ht="21" customHeight="1" x14ac:dyDescent="0.3">
      <c r="A13" s="383" t="s">
        <v>30</v>
      </c>
      <c r="B13" s="240" t="s">
        <v>36</v>
      </c>
      <c r="C13" s="240"/>
      <c r="D13" s="240"/>
      <c r="E13" s="240"/>
      <c r="F13" s="240"/>
      <c r="G13" s="240"/>
      <c r="H13" s="240"/>
      <c r="I13" s="240"/>
      <c r="J13" s="240"/>
      <c r="K13" s="68"/>
      <c r="L13" s="68"/>
      <c r="M13" s="68"/>
      <c r="N13" s="68"/>
    </row>
    <row r="14" spans="1:16383" s="80" customFormat="1" ht="21.75" customHeight="1" x14ac:dyDescent="0.3">
      <c r="A14" s="383" t="s">
        <v>30</v>
      </c>
      <c r="B14" s="240" t="s">
        <v>37</v>
      </c>
      <c r="C14" s="240"/>
      <c r="D14" s="240"/>
      <c r="E14" s="240"/>
      <c r="F14" s="240"/>
      <c r="G14" s="240"/>
      <c r="H14" s="240"/>
      <c r="I14" s="240" t="s">
        <v>38</v>
      </c>
      <c r="J14" s="240"/>
      <c r="K14" s="68"/>
      <c r="L14" s="68"/>
      <c r="M14" s="68"/>
      <c r="N14" s="68"/>
    </row>
    <row r="15" spans="1:16383" s="80" customFormat="1" ht="36" customHeight="1" x14ac:dyDescent="0.3">
      <c r="A15" s="383" t="s">
        <v>30</v>
      </c>
      <c r="B15" s="870" t="s">
        <v>39</v>
      </c>
      <c r="C15" s="870"/>
      <c r="D15" s="870"/>
      <c r="E15" s="870"/>
      <c r="F15" s="870"/>
      <c r="G15" s="870"/>
      <c r="H15" s="870"/>
      <c r="I15" s="870"/>
      <c r="J15" s="870"/>
      <c r="K15" s="68"/>
      <c r="L15" s="68"/>
      <c r="M15" s="68"/>
      <c r="N15" s="68"/>
    </row>
    <row r="16" spans="1:16383" s="240" customFormat="1" ht="21" customHeight="1" x14ac:dyDescent="0.3">
      <c r="A16" s="383" t="s">
        <v>30</v>
      </c>
      <c r="B16" s="240" t="s">
        <v>40</v>
      </c>
      <c r="K16" s="238"/>
      <c r="L16" s="238"/>
      <c r="M16" s="238"/>
      <c r="N16" s="238"/>
    </row>
    <row r="17" spans="1:14" s="240" customFormat="1" ht="21" customHeight="1" x14ac:dyDescent="0.3">
      <c r="A17" s="383" t="s">
        <v>30</v>
      </c>
      <c r="B17" s="240" t="s">
        <v>41</v>
      </c>
      <c r="K17" s="238"/>
      <c r="L17" s="238"/>
      <c r="M17" s="238"/>
      <c r="N17" s="238"/>
    </row>
    <row r="18" spans="1:14" s="240" customFormat="1" ht="21" customHeight="1" x14ac:dyDescent="0.3">
      <c r="A18" s="383" t="s">
        <v>30</v>
      </c>
      <c r="B18" s="240" t="s">
        <v>42</v>
      </c>
      <c r="K18" s="238"/>
      <c r="L18" s="238"/>
      <c r="M18" s="238"/>
      <c r="N18" s="238"/>
    </row>
    <row r="19" spans="1:14" s="80" customFormat="1" ht="42" customHeight="1" x14ac:dyDescent="0.3">
      <c r="A19" s="873" t="s">
        <v>43</v>
      </c>
      <c r="B19" s="873"/>
      <c r="C19" s="873"/>
      <c r="D19" s="873"/>
      <c r="E19" s="873"/>
      <c r="F19" s="873"/>
      <c r="G19" s="873"/>
      <c r="H19" s="873"/>
      <c r="I19" s="873"/>
      <c r="J19" s="873"/>
      <c r="K19" s="68"/>
      <c r="L19" s="68"/>
      <c r="M19" s="68"/>
      <c r="N19" s="68"/>
    </row>
    <row r="20" spans="1:14" s="46" customFormat="1" ht="18" customHeight="1" x14ac:dyDescent="0.35">
      <c r="A20" s="236" t="s">
        <v>44</v>
      </c>
      <c r="B20" s="30"/>
      <c r="C20" s="30"/>
      <c r="D20" s="30"/>
      <c r="E20" s="30"/>
      <c r="F20" s="30"/>
      <c r="G20" s="30"/>
      <c r="H20" s="30"/>
      <c r="I20" s="30"/>
      <c r="J20" s="30"/>
      <c r="K20" s="12"/>
      <c r="L20" s="12"/>
      <c r="M20" s="12"/>
      <c r="N20" s="12"/>
    </row>
    <row r="21" spans="1:14" s="46" customFormat="1" ht="18" customHeight="1" x14ac:dyDescent="0.35">
      <c r="A21" s="81" t="s">
        <v>45</v>
      </c>
      <c r="B21" s="80"/>
      <c r="C21" s="80"/>
      <c r="D21" s="80"/>
      <c r="E21" s="80"/>
      <c r="F21" s="80"/>
      <c r="G21" s="80"/>
      <c r="H21" s="80"/>
      <c r="I21" s="80"/>
    </row>
    <row r="22" spans="1:14" s="240" customFormat="1" ht="46.15" customHeight="1" x14ac:dyDescent="0.3">
      <c r="A22" s="383" t="s">
        <v>30</v>
      </c>
      <c r="B22" s="870" t="s">
        <v>46</v>
      </c>
      <c r="C22" s="870"/>
      <c r="D22" s="870"/>
      <c r="E22" s="870"/>
      <c r="F22" s="870"/>
      <c r="G22" s="870"/>
      <c r="H22" s="870"/>
      <c r="I22" s="870"/>
      <c r="J22" s="870"/>
      <c r="K22" s="241"/>
      <c r="L22" s="241"/>
      <c r="M22" s="241"/>
      <c r="N22" s="241"/>
    </row>
    <row r="23" spans="1:14" s="240" customFormat="1" ht="18.75" customHeight="1" x14ac:dyDescent="0.3">
      <c r="A23" s="383" t="s">
        <v>30</v>
      </c>
      <c r="B23" s="870" t="s">
        <v>47</v>
      </c>
      <c r="C23" s="870"/>
      <c r="D23" s="870"/>
      <c r="E23" s="870"/>
      <c r="F23" s="870"/>
      <c r="G23" s="870"/>
      <c r="H23" s="870"/>
      <c r="I23" s="870"/>
      <c r="J23" s="870"/>
      <c r="K23" s="241"/>
      <c r="L23" s="241"/>
      <c r="M23" s="241"/>
      <c r="N23" s="241"/>
    </row>
    <row r="24" spans="1:14" s="240" customFormat="1" ht="28.5" customHeight="1" x14ac:dyDescent="0.3">
      <c r="A24" s="383" t="s">
        <v>30</v>
      </c>
      <c r="B24" s="870" t="s">
        <v>48</v>
      </c>
      <c r="C24" s="870"/>
      <c r="D24" s="870"/>
      <c r="E24" s="870"/>
      <c r="F24" s="870"/>
      <c r="G24" s="870"/>
      <c r="H24" s="870"/>
      <c r="I24" s="870"/>
      <c r="J24" s="870"/>
      <c r="K24" s="241"/>
      <c r="L24" s="241"/>
      <c r="M24" s="241"/>
      <c r="N24" s="241"/>
    </row>
    <row r="25" spans="1:14" s="240" customFormat="1" ht="45.75" customHeight="1" x14ac:dyDescent="0.3">
      <c r="A25" s="383" t="s">
        <v>30</v>
      </c>
      <c r="B25" s="870" t="s">
        <v>49</v>
      </c>
      <c r="C25" s="870"/>
      <c r="D25" s="870"/>
      <c r="E25" s="870"/>
      <c r="F25" s="870"/>
      <c r="G25" s="870"/>
      <c r="H25" s="870"/>
      <c r="I25" s="870"/>
      <c r="J25" s="870"/>
      <c r="K25" s="241"/>
      <c r="L25" s="241"/>
      <c r="M25" s="241"/>
      <c r="N25" s="241"/>
    </row>
    <row r="26" spans="1:14" s="240" customFormat="1" ht="58.5" customHeight="1" x14ac:dyDescent="0.3">
      <c r="A26" s="882" t="s">
        <v>50</v>
      </c>
      <c r="B26" s="882"/>
      <c r="C26" s="882"/>
      <c r="D26" s="882"/>
      <c r="E26" s="882"/>
      <c r="F26" s="882"/>
      <c r="G26" s="882"/>
      <c r="H26" s="882"/>
      <c r="I26" s="882"/>
      <c r="J26" s="882"/>
      <c r="K26" s="241"/>
      <c r="L26" s="241"/>
      <c r="M26" s="241"/>
      <c r="N26" s="241"/>
    </row>
    <row r="27" spans="1:14" s="46" customFormat="1" ht="49.5" customHeight="1" x14ac:dyDescent="0.35">
      <c r="A27" s="883" t="s">
        <v>51</v>
      </c>
      <c r="B27" s="884"/>
      <c r="C27" s="884"/>
      <c r="D27" s="884"/>
      <c r="E27" s="884"/>
      <c r="F27" s="884"/>
      <c r="G27" s="884"/>
      <c r="H27" s="884"/>
      <c r="I27" s="884"/>
      <c r="J27" s="884"/>
      <c r="K27" s="30"/>
      <c r="L27" s="30"/>
      <c r="M27" s="30"/>
      <c r="N27" s="30"/>
    </row>
    <row r="28" spans="1:14" s="46" customFormat="1" ht="16.899999999999999" customHeight="1" x14ac:dyDescent="0.35">
      <c r="A28" s="239" t="s">
        <v>52</v>
      </c>
      <c r="B28" s="215"/>
      <c r="C28" s="215"/>
      <c r="D28" s="215"/>
      <c r="E28" s="215"/>
      <c r="F28" s="215"/>
      <c r="G28" s="215"/>
      <c r="H28" s="215"/>
      <c r="I28" s="215"/>
      <c r="J28" s="30"/>
      <c r="K28" s="30"/>
      <c r="L28" s="30"/>
      <c r="M28" s="30"/>
      <c r="N28" s="30"/>
    </row>
    <row r="29" spans="1:14" s="240" customFormat="1" ht="37.5" customHeight="1" x14ac:dyDescent="0.3">
      <c r="A29" s="383" t="s">
        <v>30</v>
      </c>
      <c r="B29" s="870" t="s">
        <v>53</v>
      </c>
      <c r="C29" s="870"/>
      <c r="D29" s="870"/>
      <c r="E29" s="870"/>
      <c r="F29" s="870"/>
      <c r="G29" s="870"/>
      <c r="H29" s="870"/>
      <c r="I29" s="870"/>
      <c r="J29" s="870"/>
      <c r="K29" s="241"/>
      <c r="L29" s="241"/>
      <c r="M29" s="241"/>
      <c r="N29" s="241"/>
    </row>
    <row r="30" spans="1:14" s="240" customFormat="1" ht="22" customHeight="1" x14ac:dyDescent="0.3">
      <c r="A30" s="383" t="s">
        <v>30</v>
      </c>
      <c r="B30" s="870" t="s">
        <v>54</v>
      </c>
      <c r="C30" s="870"/>
      <c r="D30" s="870"/>
      <c r="E30" s="870"/>
      <c r="F30" s="870"/>
      <c r="G30" s="870"/>
      <c r="H30" s="870"/>
      <c r="I30" s="870"/>
      <c r="J30" s="870"/>
      <c r="K30" s="241"/>
      <c r="L30" s="241"/>
      <c r="M30" s="241"/>
      <c r="N30" s="241"/>
    </row>
    <row r="31" spans="1:14" s="240" customFormat="1" ht="28.5" customHeight="1" x14ac:dyDescent="0.3">
      <c r="A31" s="383" t="s">
        <v>30</v>
      </c>
      <c r="B31" s="870" t="s">
        <v>55</v>
      </c>
      <c r="C31" s="870"/>
      <c r="D31" s="870"/>
      <c r="E31" s="870"/>
      <c r="F31" s="870"/>
      <c r="G31" s="870"/>
      <c r="H31" s="870"/>
      <c r="I31" s="870"/>
      <c r="J31" s="870"/>
      <c r="K31" s="241"/>
      <c r="L31" s="241"/>
      <c r="M31" s="241"/>
      <c r="N31" s="241"/>
    </row>
    <row r="32" spans="1:14" s="240" customFormat="1" ht="90" customHeight="1" x14ac:dyDescent="0.3">
      <c r="A32" s="880" t="s">
        <v>56</v>
      </c>
      <c r="B32" s="881"/>
      <c r="C32" s="881"/>
      <c r="D32" s="881"/>
      <c r="E32" s="881"/>
      <c r="F32" s="881"/>
      <c r="G32" s="881"/>
      <c r="H32" s="881"/>
      <c r="I32" s="881"/>
      <c r="J32" s="881"/>
      <c r="K32" s="241"/>
      <c r="L32" s="241"/>
      <c r="M32" s="241"/>
      <c r="N32" s="241"/>
    </row>
    <row r="33" spans="1:14" s="238" customFormat="1" ht="36" customHeight="1" x14ac:dyDescent="0.3">
      <c r="A33" s="870" t="s">
        <v>57</v>
      </c>
      <c r="B33" s="871"/>
      <c r="C33" s="871"/>
      <c r="D33" s="871"/>
      <c r="E33" s="871"/>
      <c r="F33" s="871"/>
      <c r="G33" s="871"/>
      <c r="H33" s="871"/>
      <c r="I33" s="871"/>
      <c r="J33" s="871"/>
    </row>
    <row r="34" spans="1:14" s="240" customFormat="1" ht="41.25" customHeight="1" x14ac:dyDescent="0.3">
      <c r="A34" s="872" t="s">
        <v>58</v>
      </c>
      <c r="B34" s="872"/>
      <c r="C34" s="872"/>
      <c r="D34" s="872"/>
      <c r="E34" s="872"/>
      <c r="F34" s="872"/>
      <c r="G34" s="872"/>
      <c r="H34" s="872"/>
      <c r="I34" s="872"/>
      <c r="J34" s="872"/>
      <c r="K34" s="242"/>
      <c r="L34" s="242"/>
      <c r="M34" s="242"/>
      <c r="N34" s="242"/>
    </row>
    <row r="36" spans="1:14" hidden="1" x14ac:dyDescent="0.25">
      <c r="H36" s="55"/>
    </row>
    <row r="37" spans="1:14" s="39" customFormat="1" ht="15.5" hidden="1" x14ac:dyDescent="0.35">
      <c r="H37" s="12"/>
      <c r="I37" s="12"/>
    </row>
    <row r="47" spans="1:14" s="39" customFormat="1" ht="15.5" hidden="1" x14ac:dyDescent="0.35"/>
    <row r="49" s="12" customFormat="1" hidden="1" x14ac:dyDescent="0.25"/>
    <row r="50" s="12" customFormat="1" hidden="1" x14ac:dyDescent="0.25"/>
    <row r="51" s="12" customFormat="1" hidden="1" x14ac:dyDescent="0.25"/>
    <row r="52" s="12" customFormat="1" hidden="1" x14ac:dyDescent="0.25"/>
    <row r="53" s="12" customFormat="1" hidden="1" x14ac:dyDescent="0.25"/>
    <row r="54" s="12" customFormat="1" hidden="1" x14ac:dyDescent="0.25"/>
    <row r="55" s="12" customFormat="1" hidden="1" x14ac:dyDescent="0.25"/>
    <row r="56" s="12" customFormat="1" hidden="1" x14ac:dyDescent="0.25"/>
    <row r="57" s="12" customFormat="1" hidden="1" x14ac:dyDescent="0.25"/>
    <row r="58" s="12" customFormat="1" hidden="1" x14ac:dyDescent="0.25"/>
    <row r="59" s="12" customFormat="1" hidden="1" x14ac:dyDescent="0.25"/>
    <row r="60" s="12" customFormat="1" hidden="1" x14ac:dyDescent="0.25"/>
    <row r="61" s="12" customFormat="1" hidden="1" x14ac:dyDescent="0.25"/>
    <row r="62" s="12" customFormat="1" hidden="1" x14ac:dyDescent="0.25"/>
    <row r="63" s="12" customFormat="1" hidden="1" x14ac:dyDescent="0.25"/>
    <row r="64" s="12" customFormat="1" hidden="1" x14ac:dyDescent="0.25"/>
    <row r="65" s="12" customFormat="1" hidden="1" x14ac:dyDescent="0.25"/>
    <row r="66" s="12" customFormat="1" hidden="1" x14ac:dyDescent="0.25"/>
    <row r="67" s="12" customFormat="1" hidden="1" x14ac:dyDescent="0.25"/>
    <row r="68" s="12" customFormat="1" hidden="1" x14ac:dyDescent="0.25"/>
  </sheetData>
  <sheetProtection algorithmName="SHA-512" hashValue="PNpYhdKtB8sQ0EAGxzv0ZBYWIWJkiQ6qIgSHkfSt+f4/Ngkz5j2KJCuKrVXo5SvwfI3LWyiYCTxk4ZdiASAMEg==" saltValue="T0RQ5D0J7mNwCTQ0QzSWUQ==" spinCount="100000" sheet="1" objects="1" scenarios="1"/>
  <mergeCells count="20">
    <mergeCell ref="A1:XFD1"/>
    <mergeCell ref="A2:J2"/>
    <mergeCell ref="A5:J5"/>
    <mergeCell ref="A6:J6"/>
    <mergeCell ref="A32:J32"/>
    <mergeCell ref="A26:J26"/>
    <mergeCell ref="B30:J30"/>
    <mergeCell ref="B31:J31"/>
    <mergeCell ref="B29:J29"/>
    <mergeCell ref="A27:J27"/>
    <mergeCell ref="B23:J23"/>
    <mergeCell ref="B25:J25"/>
    <mergeCell ref="B8:J8"/>
    <mergeCell ref="B10:J10"/>
    <mergeCell ref="B15:J15"/>
    <mergeCell ref="B22:J22"/>
    <mergeCell ref="B24:J24"/>
    <mergeCell ref="A33:J33"/>
    <mergeCell ref="A34:J34"/>
    <mergeCell ref="A19:J19"/>
  </mergeCells>
  <phoneticPr fontId="0" type="noConversion"/>
  <pageMargins left="1" right="1" top="1" bottom="1" header="0.25" footer="0.25"/>
  <pageSetup scale="76" orientation="portrait" r:id="rId1"/>
  <headerFooter alignWithMargins="0">
    <oddFooter>&amp;C&amp;P of &amp;N</oddFooter>
  </headerFooter>
  <rowBreaks count="1" manualBreakCount="1">
    <brk id="19"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XFC16"/>
  <sheetViews>
    <sheetView showGridLines="0" zoomScaleNormal="100" workbookViewId="0">
      <selection sqref="A1:XFD1"/>
    </sheetView>
  </sheetViews>
  <sheetFormatPr defaultColWidth="0" defaultRowHeight="12.5" zeroHeight="1" x14ac:dyDescent="0.25"/>
  <cols>
    <col min="1" max="1" width="8.81640625" style="12" customWidth="1"/>
    <col min="2" max="2" width="10.7265625" style="12" customWidth="1"/>
    <col min="3" max="3" width="18.7265625" style="12" customWidth="1"/>
    <col min="4" max="4" width="30.7265625" style="12" customWidth="1"/>
    <col min="5" max="5" width="18.7265625" style="12" customWidth="1"/>
    <col min="6" max="6" width="30.7265625" style="12" customWidth="1"/>
    <col min="7" max="7" width="18.7265625" style="12" customWidth="1"/>
    <col min="8" max="8" width="24.7265625" style="12" customWidth="1"/>
    <col min="9" max="9" width="4.7265625" style="12" hidden="1" customWidth="1"/>
    <col min="10" max="20" width="0" style="12" hidden="1" customWidth="1"/>
    <col min="21" max="16383" width="9.1796875" style="12" hidden="1"/>
    <col min="16384" max="16384" width="7" style="12" hidden="1" customWidth="1"/>
  </cols>
  <sheetData>
    <row r="1" spans="1:16383" s="874" customFormat="1" ht="81" customHeight="1" thickBot="1" x14ac:dyDescent="0.35">
      <c r="A1" s="874" t="s">
        <v>59</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25.9" customHeight="1" thickTop="1" x14ac:dyDescent="0.4">
      <c r="A2" s="796" t="s">
        <v>60</v>
      </c>
      <c r="H2" s="798"/>
    </row>
    <row r="3" spans="1:16383" s="769" customFormat="1" ht="33" customHeight="1" x14ac:dyDescent="0.35">
      <c r="A3" s="770"/>
      <c r="B3" s="771" t="s">
        <v>61</v>
      </c>
      <c r="F3" s="885" t="s">
        <v>62</v>
      </c>
      <c r="G3" s="886"/>
    </row>
    <row r="4" spans="1:16383" s="66" customFormat="1" ht="31.15" customHeight="1" x14ac:dyDescent="0.35">
      <c r="A4" s="889" t="s">
        <v>63</v>
      </c>
      <c r="B4" s="890"/>
      <c r="C4" s="890"/>
      <c r="D4" s="890"/>
      <c r="E4" s="890"/>
      <c r="F4" s="890"/>
      <c r="G4" s="890"/>
      <c r="H4" s="890"/>
      <c r="I4" s="337"/>
      <c r="J4" s="337"/>
      <c r="K4" s="337"/>
      <c r="L4" s="337"/>
    </row>
    <row r="5" spans="1:16383" s="46" customFormat="1" ht="15" customHeight="1" x14ac:dyDescent="0.35">
      <c r="B5" s="261" t="s">
        <v>64</v>
      </c>
      <c r="C5" s="125"/>
      <c r="D5" s="125"/>
      <c r="E5" s="125"/>
      <c r="F5" s="125"/>
      <c r="G5" s="125"/>
      <c r="H5" s="125"/>
    </row>
    <row r="6" spans="1:16383" s="66" customFormat="1" ht="30" customHeight="1" x14ac:dyDescent="0.35">
      <c r="C6" s="104"/>
      <c r="D6" s="892" t="s">
        <v>65</v>
      </c>
      <c r="E6" s="895"/>
      <c r="F6" s="895"/>
      <c r="G6" s="892" t="s">
        <v>66</v>
      </c>
      <c r="H6" s="894"/>
      <c r="S6" s="216"/>
      <c r="T6" s="218"/>
    </row>
    <row r="7" spans="1:16383" s="66" customFormat="1" ht="39" customHeight="1" x14ac:dyDescent="0.35">
      <c r="C7" s="254" t="s">
        <v>67</v>
      </c>
      <c r="D7" s="896"/>
      <c r="E7" s="896"/>
      <c r="F7" s="896"/>
      <c r="G7" s="888"/>
      <c r="H7" s="888"/>
      <c r="S7" s="767"/>
    </row>
    <row r="8" spans="1:16383" s="66" customFormat="1" ht="15.5" x14ac:dyDescent="0.35">
      <c r="D8" s="193"/>
      <c r="E8" s="193"/>
      <c r="F8" s="194"/>
      <c r="G8" s="195"/>
      <c r="S8" s="767"/>
    </row>
    <row r="9" spans="1:16383" s="46" customFormat="1" ht="15" customHeight="1" x14ac:dyDescent="0.35">
      <c r="B9" s="262" t="s">
        <v>68</v>
      </c>
      <c r="C9" s="125"/>
      <c r="D9" s="768"/>
      <c r="E9" s="768"/>
      <c r="F9" s="768"/>
      <c r="G9" s="768"/>
      <c r="H9" s="768"/>
    </row>
    <row r="10" spans="1:16383" s="66" customFormat="1" ht="30" customHeight="1" x14ac:dyDescent="0.35">
      <c r="C10" s="104"/>
      <c r="D10" s="892" t="s">
        <v>69</v>
      </c>
      <c r="E10" s="893"/>
      <c r="F10" s="263" t="s">
        <v>70</v>
      </c>
      <c r="G10" s="263" t="s">
        <v>71</v>
      </c>
      <c r="H10" s="263" t="s">
        <v>72</v>
      </c>
      <c r="S10" s="216"/>
      <c r="T10" s="218"/>
    </row>
    <row r="11" spans="1:16383" s="66" customFormat="1" ht="39" customHeight="1" x14ac:dyDescent="0.35">
      <c r="C11" s="254" t="s">
        <v>73</v>
      </c>
      <c r="D11" s="896"/>
      <c r="E11" s="896"/>
      <c r="F11" s="243"/>
      <c r="G11" s="243"/>
      <c r="H11" s="247"/>
      <c r="S11" s="767"/>
    </row>
    <row r="12" spans="1:16383" s="66" customFormat="1" ht="15.5" x14ac:dyDescent="0.35">
      <c r="D12" s="193"/>
      <c r="E12" s="193"/>
      <c r="F12" s="194"/>
      <c r="G12" s="195"/>
      <c r="S12" s="767"/>
    </row>
    <row r="13" spans="1:16383" s="66" customFormat="1" ht="15" customHeight="1" x14ac:dyDescent="0.35">
      <c r="B13" s="262" t="s">
        <v>74</v>
      </c>
      <c r="C13" s="125"/>
      <c r="D13" s="768"/>
      <c r="E13" s="768"/>
      <c r="F13" s="768"/>
      <c r="G13" s="768"/>
      <c r="H13" s="768"/>
      <c r="S13" s="767"/>
    </row>
    <row r="14" spans="1:16383" s="66" customFormat="1" ht="77.25" customHeight="1" x14ac:dyDescent="0.35">
      <c r="C14" s="64"/>
      <c r="D14" s="257" t="s">
        <v>75</v>
      </c>
      <c r="E14" s="892" t="s">
        <v>76</v>
      </c>
      <c r="F14" s="893"/>
      <c r="G14" s="892" t="s">
        <v>77</v>
      </c>
      <c r="H14" s="893"/>
      <c r="S14" s="767"/>
    </row>
    <row r="15" spans="1:16383" s="46" customFormat="1" ht="39" customHeight="1" x14ac:dyDescent="0.35">
      <c r="C15" s="254" t="s">
        <v>73</v>
      </c>
      <c r="D15" s="246"/>
      <c r="E15" s="891"/>
      <c r="F15" s="891"/>
      <c r="G15" s="887"/>
      <c r="H15" s="888"/>
    </row>
    <row r="16" spans="1:16383" s="46" customFormat="1" ht="15.5" hidden="1" x14ac:dyDescent="0.35"/>
  </sheetData>
  <sheetProtection algorithmName="SHA-512" hashValue="tjh4+mlw+bZdw/9v/589Zq1xxaFPjfYulvNt4OJfA6i87FX5lqSaeEbCf1jqzm/UEhfyEJFqMQMPMao8+c7T/g==" saltValue="XTmEHyH20udAmp1n3GMjkw==" spinCount="100000" sheet="1" objects="1" scenarios="1"/>
  <mergeCells count="13">
    <mergeCell ref="A1:XFD1"/>
    <mergeCell ref="F3:G3"/>
    <mergeCell ref="G15:H15"/>
    <mergeCell ref="A4:H4"/>
    <mergeCell ref="E15:F15"/>
    <mergeCell ref="E14:F14"/>
    <mergeCell ref="D10:E10"/>
    <mergeCell ref="G6:H6"/>
    <mergeCell ref="G7:H7"/>
    <mergeCell ref="D6:F6"/>
    <mergeCell ref="D7:F7"/>
    <mergeCell ref="D11:E11"/>
    <mergeCell ref="G14:H14"/>
  </mergeCells>
  <phoneticPr fontId="0" type="noConversion"/>
  <conditionalFormatting sqref="G7 F8 F11:F12">
    <cfRule type="cellIs" dxfId="4" priority="1" stopIfTrue="1" operator="equal">
      <formula>"(select from list)"</formula>
    </cfRule>
  </conditionalFormatting>
  <dataValidations count="2">
    <dataValidation allowBlank="1" showInputMessage="1" showErrorMessage="1" sqref="F12 F8" xr:uid="{00000000-0002-0000-0200-000000000000}"/>
    <dataValidation type="list" allowBlank="1" showInputMessage="1" showErrorMessage="1" sqref="G7:H7" xr:uid="{00000000-0002-0000-0200-000001000000}">
      <formula1>OperationType</formula1>
    </dataValidation>
  </dataValidations>
  <pageMargins left="0.5" right="0.5" top="1" bottom="1" header="0.5" footer="0.2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19050</xdr:colOff>
                    <xdr:row>1</xdr:row>
                    <xdr:rowOff>266700</xdr:rowOff>
                  </from>
                  <to>
                    <xdr:col>7</xdr:col>
                    <xdr:colOff>812800</xdr:colOff>
                    <xdr:row>2</xdr:row>
                    <xdr:rowOff>330200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sheetPr>
  <dimension ref="A1:XFC243"/>
  <sheetViews>
    <sheetView showGridLines="0" zoomScaleNormal="100" zoomScaleSheetLayoutView="80" workbookViewId="0">
      <selection sqref="A1:J1"/>
    </sheetView>
  </sheetViews>
  <sheetFormatPr defaultColWidth="0" defaultRowHeight="15.5" zeroHeight="1" x14ac:dyDescent="0.35"/>
  <cols>
    <col min="1" max="10" width="15.7265625" style="46" customWidth="1"/>
    <col min="11" max="11" width="15.7265625" style="46" hidden="1" customWidth="1"/>
    <col min="12" max="12" width="17" style="46" hidden="1" customWidth="1"/>
    <col min="13" max="13" width="15.7265625" style="46" hidden="1" customWidth="1"/>
    <col min="14" max="14" width="18" style="46" hidden="1" customWidth="1"/>
    <col min="15" max="15" width="15.7265625" style="46" hidden="1" customWidth="1"/>
    <col min="16" max="16" width="16.54296875" style="46" hidden="1" customWidth="1"/>
    <col min="17" max="17" width="15.7265625" style="46" hidden="1" customWidth="1"/>
    <col min="18" max="18" width="16.7265625" style="46" hidden="1" customWidth="1"/>
    <col min="19" max="19" width="15.7265625" style="46" hidden="1" customWidth="1"/>
    <col min="20" max="20" width="17.7265625" style="46" hidden="1" customWidth="1"/>
    <col min="21" max="21" width="15.7265625" style="46" hidden="1" customWidth="1"/>
    <col min="22" max="22" width="18.1796875" style="46" hidden="1" customWidth="1"/>
    <col min="23" max="23" width="15.7265625" style="46" hidden="1" customWidth="1"/>
    <col min="24" max="24" width="18" style="46" hidden="1" customWidth="1"/>
    <col min="25" max="31" width="15.7265625" style="46" hidden="1" customWidth="1"/>
    <col min="32" max="32" width="22.453125" style="46" hidden="1" customWidth="1"/>
    <col min="33" max="33" width="15.7265625" style="46" hidden="1" customWidth="1"/>
    <col min="34" max="38" width="0" style="46" hidden="1" customWidth="1"/>
    <col min="39" max="16383" width="9.1796875" style="46" hidden="1"/>
    <col min="16384" max="16384" width="9.1796875" style="46" hidden="1" customWidth="1"/>
  </cols>
  <sheetData>
    <row r="1" spans="1:16383" s="224" customFormat="1" ht="81" customHeight="1" thickBot="1" x14ac:dyDescent="0.35">
      <c r="A1" s="904" t="s">
        <v>78</v>
      </c>
      <c r="B1" s="905"/>
      <c r="C1" s="905"/>
      <c r="D1" s="905"/>
      <c r="E1" s="905"/>
      <c r="F1" s="905"/>
      <c r="G1" s="905"/>
      <c r="H1" s="905"/>
      <c r="I1" s="905"/>
      <c r="J1" s="905"/>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c r="HQ1" s="232"/>
      <c r="HR1" s="232"/>
      <c r="HS1" s="232"/>
      <c r="HT1" s="232"/>
      <c r="HU1" s="232"/>
      <c r="HV1" s="232"/>
      <c r="HW1" s="232"/>
      <c r="HX1" s="232"/>
      <c r="HY1" s="232"/>
      <c r="HZ1" s="232"/>
      <c r="IA1" s="232"/>
      <c r="IB1" s="232"/>
      <c r="IC1" s="232"/>
      <c r="ID1" s="232"/>
      <c r="IE1" s="232"/>
      <c r="IF1" s="232"/>
      <c r="IG1" s="232"/>
      <c r="IH1" s="232"/>
      <c r="II1" s="232"/>
      <c r="IJ1" s="232"/>
      <c r="IK1" s="232"/>
      <c r="IL1" s="232"/>
      <c r="IM1" s="232"/>
      <c r="IN1" s="232"/>
      <c r="IO1" s="232"/>
      <c r="IP1" s="232"/>
      <c r="IQ1" s="232"/>
      <c r="IR1" s="232"/>
      <c r="IS1" s="232"/>
      <c r="IT1" s="232"/>
      <c r="IU1" s="232"/>
      <c r="IV1" s="232"/>
      <c r="IW1" s="232"/>
      <c r="IX1" s="232"/>
      <c r="IY1" s="232"/>
      <c r="IZ1" s="232"/>
      <c r="JA1" s="232"/>
      <c r="JB1" s="232"/>
      <c r="JC1" s="232"/>
      <c r="JD1" s="232"/>
      <c r="JE1" s="232"/>
      <c r="JF1" s="232"/>
      <c r="JG1" s="232"/>
      <c r="JH1" s="232"/>
      <c r="JI1" s="232"/>
      <c r="JJ1" s="232"/>
      <c r="JK1" s="232"/>
      <c r="JL1" s="232"/>
      <c r="JM1" s="232"/>
      <c r="JN1" s="232"/>
      <c r="JO1" s="232"/>
      <c r="JP1" s="232"/>
      <c r="JQ1" s="232"/>
      <c r="JR1" s="232"/>
      <c r="JS1" s="232"/>
      <c r="JT1" s="232"/>
      <c r="JU1" s="232"/>
      <c r="JV1" s="232"/>
      <c r="JW1" s="232"/>
      <c r="JX1" s="232"/>
      <c r="JY1" s="232"/>
      <c r="JZ1" s="232"/>
      <c r="KA1" s="232"/>
      <c r="KB1" s="232"/>
      <c r="KC1" s="232"/>
      <c r="KD1" s="232"/>
      <c r="KE1" s="232"/>
      <c r="KF1" s="232"/>
      <c r="KG1" s="232"/>
      <c r="KH1" s="232"/>
      <c r="KI1" s="232"/>
      <c r="KJ1" s="232"/>
      <c r="KK1" s="232"/>
      <c r="KL1" s="232"/>
      <c r="KM1" s="232"/>
      <c r="KN1" s="232"/>
      <c r="KO1" s="232"/>
      <c r="KP1" s="232"/>
      <c r="KQ1" s="232"/>
      <c r="KR1" s="232"/>
      <c r="KS1" s="232"/>
      <c r="KT1" s="232"/>
      <c r="KU1" s="232"/>
      <c r="KV1" s="232"/>
      <c r="KW1" s="232"/>
      <c r="KX1" s="232"/>
      <c r="KY1" s="232"/>
      <c r="KZ1" s="232"/>
      <c r="LA1" s="232"/>
      <c r="LB1" s="232"/>
      <c r="LC1" s="232"/>
      <c r="LD1" s="232"/>
      <c r="LE1" s="232"/>
      <c r="LF1" s="232"/>
      <c r="LG1" s="232"/>
      <c r="LH1" s="232"/>
      <c r="LI1" s="232"/>
      <c r="LJ1" s="232"/>
      <c r="LK1" s="232"/>
      <c r="LL1" s="232"/>
      <c r="LM1" s="232"/>
      <c r="LN1" s="232"/>
      <c r="LO1" s="232"/>
      <c r="LP1" s="232"/>
      <c r="LQ1" s="232"/>
      <c r="LR1" s="232"/>
      <c r="LS1" s="232"/>
      <c r="LT1" s="232"/>
      <c r="LU1" s="232"/>
      <c r="LV1" s="232"/>
      <c r="LW1" s="232"/>
      <c r="LX1" s="232"/>
      <c r="LY1" s="232"/>
      <c r="LZ1" s="232"/>
      <c r="MA1" s="232"/>
      <c r="MB1" s="232"/>
      <c r="MC1" s="232"/>
      <c r="MD1" s="232"/>
      <c r="ME1" s="232"/>
      <c r="MF1" s="232"/>
      <c r="MG1" s="232"/>
      <c r="MH1" s="232"/>
      <c r="MI1" s="232"/>
      <c r="MJ1" s="232"/>
      <c r="MK1" s="232"/>
      <c r="ML1" s="232"/>
      <c r="MM1" s="232"/>
      <c r="MN1" s="232"/>
      <c r="MO1" s="232"/>
      <c r="MP1" s="232"/>
      <c r="MQ1" s="232"/>
      <c r="MR1" s="232"/>
      <c r="MS1" s="232"/>
      <c r="MT1" s="232"/>
      <c r="MU1" s="232"/>
      <c r="MV1" s="232"/>
      <c r="MW1" s="232"/>
      <c r="MX1" s="232"/>
      <c r="MY1" s="232"/>
      <c r="MZ1" s="232"/>
      <c r="NA1" s="232"/>
      <c r="NB1" s="232"/>
      <c r="NC1" s="232"/>
      <c r="ND1" s="232"/>
      <c r="NE1" s="232"/>
      <c r="NF1" s="232"/>
      <c r="NG1" s="232"/>
      <c r="NH1" s="232"/>
      <c r="NI1" s="232"/>
      <c r="NJ1" s="232"/>
      <c r="NK1" s="232"/>
      <c r="NL1" s="232"/>
      <c r="NM1" s="232"/>
      <c r="NN1" s="232"/>
      <c r="NO1" s="232"/>
      <c r="NP1" s="232"/>
      <c r="NQ1" s="232"/>
      <c r="NR1" s="232"/>
      <c r="NS1" s="232"/>
      <c r="NT1" s="232"/>
      <c r="NU1" s="232"/>
      <c r="NV1" s="232"/>
      <c r="NW1" s="232"/>
      <c r="NX1" s="232"/>
      <c r="NY1" s="232"/>
      <c r="NZ1" s="232"/>
      <c r="OA1" s="232"/>
      <c r="OB1" s="232"/>
      <c r="OC1" s="232"/>
      <c r="OD1" s="232"/>
      <c r="OE1" s="232"/>
      <c r="OF1" s="232"/>
      <c r="OG1" s="232"/>
      <c r="OH1" s="232"/>
      <c r="OI1" s="232"/>
      <c r="OJ1" s="232"/>
      <c r="OK1" s="232"/>
      <c r="OL1" s="232"/>
      <c r="OM1" s="232"/>
      <c r="ON1" s="232"/>
      <c r="OO1" s="232"/>
      <c r="OP1" s="232"/>
      <c r="OQ1" s="232"/>
      <c r="OR1" s="232"/>
      <c r="OS1" s="232"/>
      <c r="OT1" s="232"/>
      <c r="OU1" s="232"/>
      <c r="OV1" s="232"/>
      <c r="OW1" s="232"/>
      <c r="OX1" s="232"/>
      <c r="OY1" s="232"/>
      <c r="OZ1" s="232"/>
      <c r="PA1" s="232"/>
      <c r="PB1" s="232"/>
      <c r="PC1" s="232"/>
      <c r="PD1" s="232"/>
      <c r="PE1" s="232"/>
      <c r="PF1" s="232"/>
      <c r="PG1" s="232"/>
      <c r="PH1" s="232"/>
      <c r="PI1" s="232"/>
      <c r="PJ1" s="232"/>
      <c r="PK1" s="232"/>
      <c r="PL1" s="232"/>
      <c r="PM1" s="232"/>
      <c r="PN1" s="232"/>
      <c r="PO1" s="232"/>
      <c r="PP1" s="232"/>
      <c r="PQ1" s="232"/>
      <c r="PR1" s="232"/>
      <c r="PS1" s="232"/>
      <c r="PT1" s="232"/>
      <c r="PU1" s="232"/>
      <c r="PV1" s="232"/>
      <c r="PW1" s="232"/>
      <c r="PX1" s="232"/>
      <c r="PY1" s="232"/>
      <c r="PZ1" s="232"/>
      <c r="QA1" s="232"/>
      <c r="QB1" s="232"/>
      <c r="QC1" s="232"/>
      <c r="QD1" s="232"/>
      <c r="QE1" s="232"/>
      <c r="QF1" s="232"/>
      <c r="QG1" s="232"/>
      <c r="QH1" s="232"/>
      <c r="QI1" s="232"/>
      <c r="QJ1" s="232"/>
      <c r="QK1" s="232"/>
      <c r="QL1" s="232"/>
      <c r="QM1" s="232"/>
      <c r="QN1" s="232"/>
      <c r="QO1" s="232"/>
      <c r="QP1" s="232"/>
      <c r="QQ1" s="232"/>
      <c r="QR1" s="232"/>
      <c r="QS1" s="232"/>
      <c r="QT1" s="232"/>
      <c r="QU1" s="232"/>
      <c r="QV1" s="232"/>
      <c r="QW1" s="232"/>
      <c r="QX1" s="232"/>
      <c r="QY1" s="232"/>
      <c r="QZ1" s="232"/>
      <c r="RA1" s="232"/>
      <c r="RB1" s="232"/>
      <c r="RC1" s="232"/>
      <c r="RD1" s="232"/>
      <c r="RE1" s="232"/>
      <c r="RF1" s="232"/>
      <c r="RG1" s="232"/>
      <c r="RH1" s="232"/>
      <c r="RI1" s="232"/>
      <c r="RJ1" s="232"/>
      <c r="RK1" s="232"/>
      <c r="RL1" s="232"/>
      <c r="RM1" s="232"/>
      <c r="RN1" s="232"/>
      <c r="RO1" s="232"/>
      <c r="RP1" s="232"/>
      <c r="RQ1" s="232"/>
      <c r="RR1" s="232"/>
      <c r="RS1" s="232"/>
      <c r="RT1" s="232"/>
      <c r="RU1" s="232"/>
      <c r="RV1" s="232"/>
      <c r="RW1" s="232"/>
      <c r="RX1" s="232"/>
      <c r="RY1" s="232"/>
      <c r="RZ1" s="232"/>
      <c r="SA1" s="232"/>
      <c r="SB1" s="232"/>
      <c r="SC1" s="232"/>
      <c r="SD1" s="232"/>
      <c r="SE1" s="232"/>
      <c r="SF1" s="232"/>
      <c r="SG1" s="232"/>
      <c r="SH1" s="232"/>
      <c r="SI1" s="232"/>
      <c r="SJ1" s="232"/>
      <c r="SK1" s="232"/>
      <c r="SL1" s="232"/>
      <c r="SM1" s="232"/>
      <c r="SN1" s="232"/>
      <c r="SO1" s="232"/>
      <c r="SP1" s="232"/>
      <c r="SQ1" s="232"/>
      <c r="SR1" s="232"/>
      <c r="SS1" s="232"/>
      <c r="ST1" s="232"/>
      <c r="SU1" s="232"/>
      <c r="SV1" s="232"/>
      <c r="SW1" s="232"/>
      <c r="SX1" s="232"/>
      <c r="SY1" s="232"/>
      <c r="SZ1" s="232"/>
      <c r="TA1" s="232"/>
      <c r="TB1" s="232"/>
      <c r="TC1" s="232"/>
      <c r="TD1" s="232"/>
      <c r="TE1" s="232"/>
      <c r="TF1" s="232"/>
      <c r="TG1" s="232"/>
      <c r="TH1" s="232"/>
      <c r="TI1" s="232"/>
      <c r="TJ1" s="232"/>
      <c r="TK1" s="232"/>
      <c r="TL1" s="232"/>
      <c r="TM1" s="232"/>
      <c r="TN1" s="232"/>
      <c r="TO1" s="232"/>
      <c r="TP1" s="232"/>
      <c r="TQ1" s="232"/>
      <c r="TR1" s="232"/>
      <c r="TS1" s="232"/>
      <c r="TT1" s="232"/>
      <c r="TU1" s="232"/>
      <c r="TV1" s="232"/>
      <c r="TW1" s="232"/>
      <c r="TX1" s="232"/>
      <c r="TY1" s="232"/>
      <c r="TZ1" s="232"/>
      <c r="UA1" s="232"/>
      <c r="UB1" s="232"/>
      <c r="UC1" s="232"/>
      <c r="UD1" s="232"/>
      <c r="UE1" s="232"/>
      <c r="UF1" s="232"/>
      <c r="UG1" s="232"/>
      <c r="UH1" s="232"/>
      <c r="UI1" s="232"/>
      <c r="UJ1" s="232"/>
      <c r="UK1" s="232"/>
      <c r="UL1" s="232"/>
      <c r="UM1" s="232"/>
      <c r="UN1" s="232"/>
      <c r="UO1" s="232"/>
      <c r="UP1" s="232"/>
      <c r="UQ1" s="232"/>
      <c r="UR1" s="232"/>
      <c r="US1" s="232"/>
      <c r="UT1" s="232"/>
      <c r="UU1" s="232"/>
      <c r="UV1" s="232"/>
      <c r="UW1" s="232"/>
      <c r="UX1" s="232"/>
      <c r="UY1" s="232"/>
      <c r="UZ1" s="232"/>
      <c r="VA1" s="232"/>
      <c r="VB1" s="232"/>
      <c r="VC1" s="232"/>
      <c r="VD1" s="232"/>
      <c r="VE1" s="232"/>
      <c r="VF1" s="232"/>
      <c r="VG1" s="232"/>
      <c r="VH1" s="232"/>
      <c r="VI1" s="232"/>
      <c r="VJ1" s="232"/>
      <c r="VK1" s="232"/>
      <c r="VL1" s="232"/>
      <c r="VM1" s="232"/>
      <c r="VN1" s="232"/>
      <c r="VO1" s="232"/>
      <c r="VP1" s="232"/>
      <c r="VQ1" s="232"/>
      <c r="VR1" s="232"/>
      <c r="VS1" s="232"/>
      <c r="VT1" s="232"/>
      <c r="VU1" s="232"/>
      <c r="VV1" s="232"/>
      <c r="VW1" s="232"/>
      <c r="VX1" s="232"/>
      <c r="VY1" s="232"/>
      <c r="VZ1" s="232"/>
      <c r="WA1" s="232"/>
      <c r="WB1" s="232"/>
      <c r="WC1" s="232"/>
      <c r="WD1" s="232"/>
      <c r="WE1" s="232"/>
      <c r="WF1" s="232"/>
      <c r="WG1" s="232"/>
      <c r="WH1" s="232"/>
      <c r="WI1" s="232"/>
      <c r="WJ1" s="232"/>
      <c r="WK1" s="232"/>
      <c r="WL1" s="232"/>
      <c r="WM1" s="232"/>
      <c r="WN1" s="232"/>
      <c r="WO1" s="232"/>
      <c r="WP1" s="232"/>
      <c r="WQ1" s="232"/>
      <c r="WR1" s="232"/>
      <c r="WS1" s="232"/>
      <c r="WT1" s="232"/>
      <c r="WU1" s="232"/>
      <c r="WV1" s="232"/>
      <c r="WW1" s="232"/>
      <c r="WX1" s="232"/>
      <c r="WY1" s="232"/>
      <c r="WZ1" s="232"/>
      <c r="XA1" s="232"/>
      <c r="XB1" s="232"/>
      <c r="XC1" s="232"/>
      <c r="XD1" s="232"/>
      <c r="XE1" s="232"/>
      <c r="XF1" s="232"/>
      <c r="XG1" s="232"/>
      <c r="XH1" s="232"/>
      <c r="XI1" s="232"/>
      <c r="XJ1" s="232"/>
      <c r="XK1" s="232"/>
      <c r="XL1" s="232"/>
      <c r="XM1" s="232"/>
      <c r="XN1" s="232"/>
      <c r="XO1" s="232"/>
      <c r="XP1" s="232"/>
      <c r="XQ1" s="232"/>
      <c r="XR1" s="232"/>
      <c r="XS1" s="232"/>
      <c r="XT1" s="232"/>
      <c r="XU1" s="232"/>
      <c r="XV1" s="232"/>
      <c r="XW1" s="232"/>
      <c r="XX1" s="232"/>
      <c r="XY1" s="232"/>
      <c r="XZ1" s="232"/>
      <c r="YA1" s="232"/>
      <c r="YB1" s="232"/>
      <c r="YC1" s="232"/>
      <c r="YD1" s="232"/>
      <c r="YE1" s="232"/>
      <c r="YF1" s="232"/>
      <c r="YG1" s="232"/>
      <c r="YH1" s="232"/>
      <c r="YI1" s="232"/>
      <c r="YJ1" s="232"/>
      <c r="YK1" s="232"/>
      <c r="YL1" s="232"/>
      <c r="YM1" s="232"/>
      <c r="YN1" s="232"/>
      <c r="YO1" s="232"/>
      <c r="YP1" s="232"/>
      <c r="YQ1" s="232"/>
      <c r="YR1" s="232"/>
      <c r="YS1" s="232"/>
      <c r="YT1" s="232"/>
      <c r="YU1" s="232"/>
      <c r="YV1" s="232"/>
      <c r="YW1" s="232"/>
      <c r="YX1" s="232"/>
      <c r="YY1" s="232"/>
      <c r="YZ1" s="232"/>
      <c r="ZA1" s="232"/>
      <c r="ZB1" s="232"/>
      <c r="ZC1" s="232"/>
      <c r="ZD1" s="232"/>
      <c r="ZE1" s="232"/>
      <c r="ZF1" s="232"/>
      <c r="ZG1" s="232"/>
      <c r="ZH1" s="232"/>
      <c r="ZI1" s="232"/>
      <c r="ZJ1" s="232"/>
      <c r="ZK1" s="232"/>
      <c r="ZL1" s="232"/>
      <c r="ZM1" s="232"/>
      <c r="ZN1" s="232"/>
      <c r="ZO1" s="232"/>
      <c r="ZP1" s="232"/>
      <c r="ZQ1" s="232"/>
      <c r="ZR1" s="232"/>
      <c r="ZS1" s="232"/>
      <c r="ZT1" s="232"/>
      <c r="ZU1" s="232"/>
      <c r="ZV1" s="232"/>
      <c r="ZW1" s="232"/>
      <c r="ZX1" s="232"/>
      <c r="ZY1" s="232"/>
      <c r="ZZ1" s="232"/>
      <c r="AAA1" s="232"/>
      <c r="AAB1" s="232"/>
      <c r="AAC1" s="232"/>
      <c r="AAD1" s="232"/>
      <c r="AAE1" s="232"/>
      <c r="AAF1" s="232"/>
      <c r="AAG1" s="232"/>
      <c r="AAH1" s="232"/>
      <c r="AAI1" s="232"/>
      <c r="AAJ1" s="232"/>
      <c r="AAK1" s="232"/>
      <c r="AAL1" s="232"/>
      <c r="AAM1" s="232"/>
      <c r="AAN1" s="232"/>
      <c r="AAO1" s="232"/>
      <c r="AAP1" s="232"/>
      <c r="AAQ1" s="232"/>
      <c r="AAR1" s="232"/>
      <c r="AAS1" s="232"/>
      <c r="AAT1" s="232"/>
      <c r="AAU1" s="232"/>
      <c r="AAV1" s="232"/>
      <c r="AAW1" s="232"/>
      <c r="AAX1" s="232"/>
      <c r="AAY1" s="232"/>
      <c r="AAZ1" s="232"/>
      <c r="ABA1" s="232"/>
      <c r="ABB1" s="232"/>
      <c r="ABC1" s="232"/>
      <c r="ABD1" s="232"/>
      <c r="ABE1" s="232"/>
      <c r="ABF1" s="232"/>
      <c r="ABG1" s="232"/>
      <c r="ABH1" s="232"/>
      <c r="ABI1" s="232"/>
      <c r="ABJ1" s="232"/>
      <c r="ABK1" s="232"/>
      <c r="ABL1" s="232"/>
      <c r="ABM1" s="232"/>
      <c r="ABN1" s="232"/>
      <c r="ABO1" s="232"/>
      <c r="ABP1" s="232"/>
      <c r="ABQ1" s="232"/>
      <c r="ABR1" s="232"/>
      <c r="ABS1" s="232"/>
      <c r="ABT1" s="232"/>
      <c r="ABU1" s="232"/>
      <c r="ABV1" s="232"/>
      <c r="ABW1" s="232"/>
      <c r="ABX1" s="232"/>
      <c r="ABY1" s="232"/>
      <c r="ABZ1" s="232"/>
      <c r="ACA1" s="232"/>
      <c r="ACB1" s="232"/>
      <c r="ACC1" s="232"/>
      <c r="ACD1" s="232"/>
      <c r="ACE1" s="232"/>
      <c r="ACF1" s="232"/>
      <c r="ACG1" s="232"/>
      <c r="ACH1" s="232"/>
      <c r="ACI1" s="232"/>
      <c r="ACJ1" s="232"/>
      <c r="ACK1" s="232"/>
      <c r="ACL1" s="232"/>
      <c r="ACM1" s="232"/>
      <c r="ACN1" s="232"/>
      <c r="ACO1" s="232"/>
      <c r="ACP1" s="232"/>
      <c r="ACQ1" s="232"/>
      <c r="ACR1" s="232"/>
      <c r="ACS1" s="232"/>
      <c r="ACT1" s="232"/>
      <c r="ACU1" s="232"/>
      <c r="ACV1" s="232"/>
      <c r="ACW1" s="232"/>
      <c r="ACX1" s="232"/>
      <c r="ACY1" s="232"/>
      <c r="ACZ1" s="232"/>
      <c r="ADA1" s="232"/>
      <c r="ADB1" s="232"/>
      <c r="ADC1" s="232"/>
      <c r="ADD1" s="232"/>
      <c r="ADE1" s="232"/>
      <c r="ADF1" s="232"/>
      <c r="ADG1" s="232"/>
      <c r="ADH1" s="232"/>
      <c r="ADI1" s="232"/>
      <c r="ADJ1" s="232"/>
      <c r="ADK1" s="232"/>
      <c r="ADL1" s="232"/>
      <c r="ADM1" s="232"/>
      <c r="ADN1" s="232"/>
      <c r="ADO1" s="232"/>
      <c r="ADP1" s="232"/>
      <c r="ADQ1" s="232"/>
      <c r="ADR1" s="232"/>
      <c r="ADS1" s="232"/>
      <c r="ADT1" s="232"/>
      <c r="ADU1" s="232"/>
      <c r="ADV1" s="232"/>
      <c r="ADW1" s="232"/>
      <c r="ADX1" s="232"/>
      <c r="ADY1" s="232"/>
      <c r="ADZ1" s="232"/>
      <c r="AEA1" s="232"/>
      <c r="AEB1" s="232"/>
      <c r="AEC1" s="232"/>
      <c r="AED1" s="232"/>
      <c r="AEE1" s="232"/>
      <c r="AEF1" s="232"/>
      <c r="AEG1" s="232"/>
      <c r="AEH1" s="232"/>
      <c r="AEI1" s="232"/>
      <c r="AEJ1" s="232"/>
      <c r="AEK1" s="232"/>
      <c r="AEL1" s="232"/>
      <c r="AEM1" s="232"/>
      <c r="AEN1" s="232"/>
      <c r="AEO1" s="232"/>
      <c r="AEP1" s="232"/>
      <c r="AEQ1" s="232"/>
      <c r="AER1" s="232"/>
      <c r="AES1" s="232"/>
      <c r="AET1" s="232"/>
      <c r="AEU1" s="232"/>
      <c r="AEV1" s="232"/>
      <c r="AEW1" s="232"/>
      <c r="AEX1" s="232"/>
      <c r="AEY1" s="232"/>
      <c r="AEZ1" s="232"/>
      <c r="AFA1" s="232"/>
      <c r="AFB1" s="232"/>
      <c r="AFC1" s="232"/>
      <c r="AFD1" s="232"/>
      <c r="AFE1" s="232"/>
      <c r="AFF1" s="232"/>
      <c r="AFG1" s="232"/>
      <c r="AFH1" s="232"/>
      <c r="AFI1" s="232"/>
      <c r="AFJ1" s="232"/>
      <c r="AFK1" s="232"/>
      <c r="AFL1" s="232"/>
      <c r="AFM1" s="232"/>
      <c r="AFN1" s="232"/>
      <c r="AFO1" s="232"/>
      <c r="AFP1" s="232"/>
      <c r="AFQ1" s="232"/>
      <c r="AFR1" s="232"/>
      <c r="AFS1" s="232"/>
      <c r="AFT1" s="232"/>
      <c r="AFU1" s="232"/>
      <c r="AFV1" s="232"/>
      <c r="AFW1" s="232"/>
      <c r="AFX1" s="232"/>
      <c r="AFY1" s="232"/>
      <c r="AFZ1" s="232"/>
      <c r="AGA1" s="232"/>
      <c r="AGB1" s="232"/>
      <c r="AGC1" s="232"/>
      <c r="AGD1" s="232"/>
      <c r="AGE1" s="232"/>
      <c r="AGF1" s="232"/>
      <c r="AGG1" s="232"/>
      <c r="AGH1" s="232"/>
      <c r="AGI1" s="232"/>
      <c r="AGJ1" s="232"/>
      <c r="AGK1" s="232"/>
      <c r="AGL1" s="232"/>
      <c r="AGM1" s="232"/>
      <c r="AGN1" s="232"/>
      <c r="AGO1" s="232"/>
      <c r="AGP1" s="232"/>
      <c r="AGQ1" s="232"/>
      <c r="AGR1" s="232"/>
      <c r="AGS1" s="232"/>
      <c r="AGT1" s="232"/>
      <c r="AGU1" s="232"/>
      <c r="AGV1" s="232"/>
      <c r="AGW1" s="232"/>
      <c r="AGX1" s="232"/>
      <c r="AGY1" s="232"/>
      <c r="AGZ1" s="232"/>
      <c r="AHA1" s="232"/>
      <c r="AHB1" s="232"/>
      <c r="AHC1" s="232"/>
      <c r="AHD1" s="232"/>
      <c r="AHE1" s="232"/>
      <c r="AHF1" s="232"/>
      <c r="AHG1" s="232"/>
      <c r="AHH1" s="232"/>
      <c r="AHI1" s="232"/>
      <c r="AHJ1" s="232"/>
      <c r="AHK1" s="232"/>
      <c r="AHL1" s="232"/>
      <c r="AHM1" s="232"/>
      <c r="AHN1" s="232"/>
      <c r="AHO1" s="232"/>
      <c r="AHP1" s="232"/>
      <c r="AHQ1" s="232"/>
      <c r="AHR1" s="232"/>
      <c r="AHS1" s="232"/>
      <c r="AHT1" s="232"/>
      <c r="AHU1" s="232"/>
      <c r="AHV1" s="232"/>
      <c r="AHW1" s="232"/>
      <c r="AHX1" s="232"/>
      <c r="AHY1" s="232"/>
      <c r="AHZ1" s="232"/>
      <c r="AIA1" s="232"/>
      <c r="AIB1" s="232"/>
      <c r="AIC1" s="232"/>
      <c r="AID1" s="232"/>
      <c r="AIE1" s="232"/>
      <c r="AIF1" s="232"/>
      <c r="AIG1" s="232"/>
      <c r="AIH1" s="232"/>
      <c r="AII1" s="232"/>
      <c r="AIJ1" s="232"/>
      <c r="AIK1" s="232"/>
      <c r="AIL1" s="232"/>
      <c r="AIM1" s="232"/>
      <c r="AIN1" s="232"/>
      <c r="AIO1" s="232"/>
      <c r="AIP1" s="232"/>
      <c r="AIQ1" s="232"/>
      <c r="AIR1" s="232"/>
      <c r="AIS1" s="232"/>
      <c r="AIT1" s="232"/>
      <c r="AIU1" s="232"/>
      <c r="AIV1" s="232"/>
      <c r="AIW1" s="232"/>
      <c r="AIX1" s="232"/>
      <c r="AIY1" s="232"/>
      <c r="AIZ1" s="232"/>
      <c r="AJA1" s="232"/>
      <c r="AJB1" s="232"/>
      <c r="AJC1" s="232"/>
      <c r="AJD1" s="232"/>
      <c r="AJE1" s="232"/>
      <c r="AJF1" s="232"/>
      <c r="AJG1" s="232"/>
      <c r="AJH1" s="232"/>
      <c r="AJI1" s="232"/>
      <c r="AJJ1" s="232"/>
      <c r="AJK1" s="232"/>
      <c r="AJL1" s="232"/>
      <c r="AJM1" s="232"/>
      <c r="AJN1" s="232"/>
      <c r="AJO1" s="232"/>
      <c r="AJP1" s="232"/>
      <c r="AJQ1" s="232"/>
      <c r="AJR1" s="232"/>
      <c r="AJS1" s="232"/>
      <c r="AJT1" s="232"/>
      <c r="AJU1" s="232"/>
      <c r="AJV1" s="232"/>
      <c r="AJW1" s="232"/>
      <c r="AJX1" s="232"/>
      <c r="AJY1" s="232"/>
      <c r="AJZ1" s="232"/>
      <c r="AKA1" s="232"/>
      <c r="AKB1" s="232"/>
      <c r="AKC1" s="232"/>
      <c r="AKD1" s="232"/>
      <c r="AKE1" s="232"/>
      <c r="AKF1" s="232"/>
      <c r="AKG1" s="232"/>
      <c r="AKH1" s="232"/>
      <c r="AKI1" s="232"/>
      <c r="AKJ1" s="232"/>
      <c r="AKK1" s="232"/>
      <c r="AKL1" s="232"/>
      <c r="AKM1" s="232"/>
      <c r="AKN1" s="232"/>
      <c r="AKO1" s="232"/>
      <c r="AKP1" s="232"/>
      <c r="AKQ1" s="232"/>
      <c r="AKR1" s="232"/>
      <c r="AKS1" s="232"/>
      <c r="AKT1" s="232"/>
      <c r="AKU1" s="232"/>
      <c r="AKV1" s="232"/>
      <c r="AKW1" s="232"/>
      <c r="AKX1" s="232"/>
      <c r="AKY1" s="232"/>
      <c r="AKZ1" s="232"/>
      <c r="ALA1" s="232"/>
      <c r="ALB1" s="232"/>
      <c r="ALC1" s="232"/>
      <c r="ALD1" s="232"/>
      <c r="ALE1" s="232"/>
      <c r="ALF1" s="232"/>
      <c r="ALG1" s="232"/>
      <c r="ALH1" s="232"/>
      <c r="ALI1" s="232"/>
      <c r="ALJ1" s="232"/>
      <c r="ALK1" s="232"/>
      <c r="ALL1" s="232"/>
      <c r="ALM1" s="232"/>
      <c r="ALN1" s="232"/>
      <c r="ALO1" s="232"/>
      <c r="ALP1" s="232"/>
      <c r="ALQ1" s="232"/>
      <c r="ALR1" s="232"/>
      <c r="ALS1" s="232"/>
      <c r="ALT1" s="232"/>
      <c r="ALU1" s="232"/>
      <c r="ALV1" s="232"/>
      <c r="ALW1" s="232"/>
      <c r="ALX1" s="232"/>
      <c r="ALY1" s="232"/>
      <c r="ALZ1" s="232"/>
      <c r="AMA1" s="232"/>
      <c r="AMB1" s="232"/>
      <c r="AMC1" s="232"/>
      <c r="AMD1" s="232"/>
      <c r="AME1" s="232"/>
      <c r="AMF1" s="232"/>
      <c r="AMG1" s="232"/>
      <c r="AMH1" s="232"/>
      <c r="AMI1" s="232"/>
      <c r="AMJ1" s="232"/>
      <c r="AMK1" s="232"/>
      <c r="AML1" s="232"/>
      <c r="AMM1" s="232"/>
      <c r="AMN1" s="232"/>
      <c r="AMO1" s="232"/>
      <c r="AMP1" s="232"/>
      <c r="AMQ1" s="232"/>
      <c r="AMR1" s="232"/>
      <c r="AMS1" s="232"/>
      <c r="AMT1" s="232"/>
      <c r="AMU1" s="232"/>
      <c r="AMV1" s="232"/>
      <c r="AMW1" s="232"/>
      <c r="AMX1" s="232"/>
      <c r="AMY1" s="232"/>
      <c r="AMZ1" s="232"/>
      <c r="ANA1" s="232"/>
      <c r="ANB1" s="232"/>
      <c r="ANC1" s="232"/>
      <c r="AND1" s="232"/>
      <c r="ANE1" s="232"/>
      <c r="ANF1" s="232"/>
      <c r="ANG1" s="232"/>
      <c r="ANH1" s="232"/>
      <c r="ANI1" s="232"/>
      <c r="ANJ1" s="232"/>
      <c r="ANK1" s="232"/>
      <c r="ANL1" s="232"/>
      <c r="ANM1" s="232"/>
      <c r="ANN1" s="232"/>
      <c r="ANO1" s="232"/>
      <c r="ANP1" s="232"/>
      <c r="ANQ1" s="232"/>
      <c r="ANR1" s="232"/>
      <c r="ANS1" s="232"/>
      <c r="ANT1" s="232"/>
      <c r="ANU1" s="232"/>
      <c r="ANV1" s="232"/>
      <c r="ANW1" s="232"/>
      <c r="ANX1" s="232"/>
      <c r="ANY1" s="232"/>
      <c r="ANZ1" s="232"/>
      <c r="AOA1" s="232"/>
      <c r="AOB1" s="232"/>
      <c r="AOC1" s="232"/>
      <c r="AOD1" s="232"/>
      <c r="AOE1" s="232"/>
      <c r="AOF1" s="232"/>
      <c r="AOG1" s="232"/>
      <c r="AOH1" s="232"/>
      <c r="AOI1" s="232"/>
      <c r="AOJ1" s="232"/>
      <c r="AOK1" s="232"/>
      <c r="AOL1" s="232"/>
      <c r="AOM1" s="232"/>
      <c r="AON1" s="232"/>
      <c r="AOO1" s="232"/>
      <c r="AOP1" s="232"/>
      <c r="AOQ1" s="232"/>
      <c r="AOR1" s="232"/>
      <c r="AOS1" s="232"/>
      <c r="AOT1" s="232"/>
      <c r="AOU1" s="232"/>
      <c r="AOV1" s="232"/>
      <c r="AOW1" s="232"/>
      <c r="AOX1" s="232"/>
      <c r="AOY1" s="232"/>
      <c r="AOZ1" s="232"/>
      <c r="APA1" s="232"/>
      <c r="APB1" s="232"/>
      <c r="APC1" s="232"/>
      <c r="APD1" s="232"/>
      <c r="APE1" s="232"/>
      <c r="APF1" s="232"/>
      <c r="APG1" s="232"/>
      <c r="APH1" s="232"/>
      <c r="API1" s="232"/>
      <c r="APJ1" s="232"/>
      <c r="APK1" s="232"/>
      <c r="APL1" s="232"/>
      <c r="APM1" s="232"/>
      <c r="APN1" s="232"/>
      <c r="APO1" s="232"/>
      <c r="APP1" s="232"/>
      <c r="APQ1" s="232"/>
      <c r="APR1" s="232"/>
      <c r="APS1" s="232"/>
      <c r="APT1" s="232"/>
      <c r="APU1" s="232"/>
      <c r="APV1" s="232"/>
      <c r="APW1" s="232"/>
      <c r="APX1" s="232"/>
      <c r="APY1" s="232"/>
      <c r="APZ1" s="232"/>
      <c r="AQA1" s="232"/>
      <c r="AQB1" s="232"/>
      <c r="AQC1" s="232"/>
      <c r="AQD1" s="232"/>
      <c r="AQE1" s="232"/>
      <c r="AQF1" s="232"/>
      <c r="AQG1" s="232"/>
      <c r="AQH1" s="232"/>
      <c r="AQI1" s="232"/>
      <c r="AQJ1" s="232"/>
      <c r="AQK1" s="232"/>
      <c r="AQL1" s="232"/>
      <c r="AQM1" s="232"/>
      <c r="AQN1" s="232"/>
      <c r="AQO1" s="232"/>
      <c r="AQP1" s="232"/>
      <c r="AQQ1" s="232"/>
      <c r="AQR1" s="232"/>
      <c r="AQS1" s="232"/>
      <c r="AQT1" s="232"/>
      <c r="AQU1" s="232"/>
      <c r="AQV1" s="232"/>
      <c r="AQW1" s="232"/>
      <c r="AQX1" s="232"/>
      <c r="AQY1" s="232"/>
      <c r="AQZ1" s="232"/>
      <c r="ARA1" s="232"/>
      <c r="ARB1" s="232"/>
      <c r="ARC1" s="232"/>
      <c r="ARD1" s="232"/>
      <c r="ARE1" s="232"/>
      <c r="ARF1" s="232"/>
      <c r="ARG1" s="232"/>
      <c r="ARH1" s="232"/>
      <c r="ARI1" s="232"/>
      <c r="ARJ1" s="232"/>
      <c r="ARK1" s="232"/>
      <c r="ARL1" s="232"/>
      <c r="ARM1" s="232"/>
      <c r="ARN1" s="232"/>
      <c r="ARO1" s="232"/>
      <c r="ARP1" s="232"/>
      <c r="ARQ1" s="232"/>
      <c r="ARR1" s="232"/>
      <c r="ARS1" s="232"/>
      <c r="ART1" s="232"/>
      <c r="ARU1" s="232"/>
      <c r="ARV1" s="232"/>
      <c r="ARW1" s="232"/>
      <c r="ARX1" s="232"/>
      <c r="ARY1" s="232"/>
      <c r="ARZ1" s="232"/>
      <c r="ASA1" s="232"/>
      <c r="ASB1" s="232"/>
      <c r="ASC1" s="232"/>
      <c r="ASD1" s="232"/>
      <c r="ASE1" s="232"/>
      <c r="ASF1" s="232"/>
      <c r="ASG1" s="232"/>
      <c r="ASH1" s="232"/>
      <c r="ASI1" s="232"/>
      <c r="ASJ1" s="232"/>
      <c r="ASK1" s="232"/>
      <c r="ASL1" s="232"/>
      <c r="ASM1" s="232"/>
      <c r="ASN1" s="232"/>
      <c r="ASO1" s="232"/>
      <c r="ASP1" s="232"/>
      <c r="ASQ1" s="232"/>
      <c r="ASR1" s="232"/>
      <c r="ASS1" s="232"/>
      <c r="AST1" s="232"/>
      <c r="ASU1" s="232"/>
      <c r="ASV1" s="232"/>
      <c r="ASW1" s="232"/>
      <c r="ASX1" s="232"/>
      <c r="ASY1" s="232"/>
      <c r="ASZ1" s="232"/>
      <c r="ATA1" s="232"/>
      <c r="ATB1" s="232"/>
      <c r="ATC1" s="232"/>
      <c r="ATD1" s="232"/>
      <c r="ATE1" s="232"/>
      <c r="ATF1" s="232"/>
      <c r="ATG1" s="232"/>
      <c r="ATH1" s="232"/>
      <c r="ATI1" s="232"/>
      <c r="ATJ1" s="232"/>
      <c r="ATK1" s="232"/>
      <c r="ATL1" s="232"/>
      <c r="ATM1" s="232"/>
      <c r="ATN1" s="232"/>
      <c r="ATO1" s="232"/>
      <c r="ATP1" s="232"/>
      <c r="ATQ1" s="232"/>
      <c r="ATR1" s="232"/>
      <c r="ATS1" s="232"/>
      <c r="ATT1" s="232"/>
      <c r="ATU1" s="232"/>
      <c r="ATV1" s="232"/>
      <c r="ATW1" s="232"/>
      <c r="ATX1" s="232"/>
      <c r="ATY1" s="232"/>
      <c r="ATZ1" s="232"/>
      <c r="AUA1" s="232"/>
      <c r="AUB1" s="232"/>
      <c r="AUC1" s="232"/>
      <c r="AUD1" s="232"/>
      <c r="AUE1" s="232"/>
      <c r="AUF1" s="232"/>
      <c r="AUG1" s="232"/>
      <c r="AUH1" s="232"/>
      <c r="AUI1" s="232"/>
      <c r="AUJ1" s="232"/>
      <c r="AUK1" s="232"/>
      <c r="AUL1" s="232"/>
      <c r="AUM1" s="232"/>
      <c r="AUN1" s="232"/>
      <c r="AUO1" s="232"/>
      <c r="AUP1" s="232"/>
      <c r="AUQ1" s="232"/>
      <c r="AUR1" s="232"/>
      <c r="AUS1" s="232"/>
      <c r="AUT1" s="232"/>
      <c r="AUU1" s="232"/>
      <c r="AUV1" s="232"/>
      <c r="AUW1" s="232"/>
      <c r="AUX1" s="232"/>
      <c r="AUY1" s="232"/>
      <c r="AUZ1" s="232"/>
      <c r="AVA1" s="232"/>
      <c r="AVB1" s="232"/>
      <c r="AVC1" s="232"/>
      <c r="AVD1" s="232"/>
      <c r="AVE1" s="232"/>
      <c r="AVF1" s="232"/>
      <c r="AVG1" s="232"/>
      <c r="AVH1" s="232"/>
      <c r="AVI1" s="232"/>
      <c r="AVJ1" s="232"/>
      <c r="AVK1" s="232"/>
      <c r="AVL1" s="232"/>
      <c r="AVM1" s="232"/>
      <c r="AVN1" s="232"/>
      <c r="AVO1" s="232"/>
      <c r="AVP1" s="232"/>
      <c r="AVQ1" s="232"/>
      <c r="AVR1" s="232"/>
      <c r="AVS1" s="232"/>
      <c r="AVT1" s="232"/>
      <c r="AVU1" s="232"/>
      <c r="AVV1" s="232"/>
      <c r="AVW1" s="232"/>
      <c r="AVX1" s="232"/>
      <c r="AVY1" s="232"/>
      <c r="AVZ1" s="232"/>
      <c r="AWA1" s="232"/>
      <c r="AWB1" s="232"/>
      <c r="AWC1" s="232"/>
      <c r="AWD1" s="232"/>
      <c r="AWE1" s="232"/>
      <c r="AWF1" s="232"/>
      <c r="AWG1" s="232"/>
      <c r="AWH1" s="232"/>
      <c r="AWI1" s="232"/>
      <c r="AWJ1" s="232"/>
      <c r="AWK1" s="232"/>
      <c r="AWL1" s="232"/>
      <c r="AWM1" s="232"/>
      <c r="AWN1" s="232"/>
      <c r="AWO1" s="232"/>
      <c r="AWP1" s="232"/>
      <c r="AWQ1" s="232"/>
      <c r="AWR1" s="232"/>
      <c r="AWS1" s="232"/>
      <c r="AWT1" s="232"/>
      <c r="AWU1" s="232"/>
      <c r="AWV1" s="232"/>
      <c r="AWW1" s="232"/>
      <c r="AWX1" s="232"/>
      <c r="AWY1" s="232"/>
      <c r="AWZ1" s="232"/>
      <c r="AXA1" s="232"/>
      <c r="AXB1" s="232"/>
      <c r="AXC1" s="232"/>
      <c r="AXD1" s="232"/>
      <c r="AXE1" s="232"/>
      <c r="AXF1" s="232"/>
      <c r="AXG1" s="232"/>
      <c r="AXH1" s="232"/>
      <c r="AXI1" s="232"/>
      <c r="AXJ1" s="232"/>
      <c r="AXK1" s="232"/>
      <c r="AXL1" s="232"/>
      <c r="AXM1" s="232"/>
      <c r="AXN1" s="232"/>
      <c r="AXO1" s="232"/>
      <c r="AXP1" s="232"/>
      <c r="AXQ1" s="232"/>
      <c r="AXR1" s="232"/>
      <c r="AXS1" s="232"/>
      <c r="AXT1" s="232"/>
      <c r="AXU1" s="232"/>
      <c r="AXV1" s="232"/>
      <c r="AXW1" s="232"/>
      <c r="AXX1" s="232"/>
      <c r="AXY1" s="232"/>
      <c r="AXZ1" s="232"/>
      <c r="AYA1" s="232"/>
      <c r="AYB1" s="232"/>
      <c r="AYC1" s="232"/>
      <c r="AYD1" s="232"/>
      <c r="AYE1" s="232"/>
      <c r="AYF1" s="232"/>
      <c r="AYG1" s="232"/>
      <c r="AYH1" s="232"/>
      <c r="AYI1" s="232"/>
      <c r="AYJ1" s="232"/>
      <c r="AYK1" s="232"/>
      <c r="AYL1" s="232"/>
      <c r="AYM1" s="232"/>
      <c r="AYN1" s="232"/>
      <c r="AYO1" s="232"/>
      <c r="AYP1" s="232"/>
      <c r="AYQ1" s="232"/>
      <c r="AYR1" s="232"/>
      <c r="AYS1" s="232"/>
      <c r="AYT1" s="232"/>
      <c r="AYU1" s="232"/>
      <c r="AYV1" s="232"/>
      <c r="AYW1" s="232"/>
      <c r="AYX1" s="232"/>
      <c r="AYY1" s="232"/>
      <c r="AYZ1" s="232"/>
      <c r="AZA1" s="232"/>
      <c r="AZB1" s="232"/>
      <c r="AZC1" s="232"/>
      <c r="AZD1" s="232"/>
      <c r="AZE1" s="232"/>
      <c r="AZF1" s="232"/>
      <c r="AZG1" s="232"/>
      <c r="AZH1" s="232"/>
      <c r="AZI1" s="232"/>
      <c r="AZJ1" s="232"/>
      <c r="AZK1" s="232"/>
      <c r="AZL1" s="232"/>
      <c r="AZM1" s="232"/>
      <c r="AZN1" s="232"/>
      <c r="AZO1" s="232"/>
      <c r="AZP1" s="232"/>
      <c r="AZQ1" s="232"/>
      <c r="AZR1" s="232"/>
      <c r="AZS1" s="232"/>
      <c r="AZT1" s="232"/>
      <c r="AZU1" s="232"/>
      <c r="AZV1" s="232"/>
      <c r="AZW1" s="232"/>
      <c r="AZX1" s="232"/>
      <c r="AZY1" s="232"/>
      <c r="AZZ1" s="232"/>
      <c r="BAA1" s="232"/>
      <c r="BAB1" s="232"/>
      <c r="BAC1" s="232"/>
      <c r="BAD1" s="232"/>
      <c r="BAE1" s="232"/>
      <c r="BAF1" s="232"/>
      <c r="BAG1" s="232"/>
      <c r="BAH1" s="232"/>
      <c r="BAI1" s="232"/>
      <c r="BAJ1" s="232"/>
      <c r="BAK1" s="232"/>
      <c r="BAL1" s="232"/>
      <c r="BAM1" s="232"/>
      <c r="BAN1" s="232"/>
      <c r="BAO1" s="232"/>
      <c r="BAP1" s="232"/>
      <c r="BAQ1" s="232"/>
      <c r="BAR1" s="232"/>
      <c r="BAS1" s="232"/>
      <c r="BAT1" s="232"/>
      <c r="BAU1" s="232"/>
      <c r="BAV1" s="232"/>
      <c r="BAW1" s="232"/>
      <c r="BAX1" s="232"/>
      <c r="BAY1" s="232"/>
      <c r="BAZ1" s="232"/>
      <c r="BBA1" s="232"/>
      <c r="BBB1" s="232"/>
      <c r="BBC1" s="232"/>
      <c r="BBD1" s="232"/>
      <c r="BBE1" s="232"/>
      <c r="BBF1" s="232"/>
      <c r="BBG1" s="232"/>
      <c r="BBH1" s="232"/>
      <c r="BBI1" s="232"/>
      <c r="BBJ1" s="232"/>
      <c r="BBK1" s="232"/>
      <c r="BBL1" s="232"/>
      <c r="BBM1" s="232"/>
      <c r="BBN1" s="232"/>
      <c r="BBO1" s="232"/>
      <c r="BBP1" s="232"/>
      <c r="BBQ1" s="232"/>
      <c r="BBR1" s="232"/>
      <c r="BBS1" s="232"/>
      <c r="BBT1" s="232"/>
      <c r="BBU1" s="232"/>
      <c r="BBV1" s="232"/>
      <c r="BBW1" s="232"/>
      <c r="BBX1" s="232"/>
      <c r="BBY1" s="232"/>
      <c r="BBZ1" s="232"/>
      <c r="BCA1" s="232"/>
      <c r="BCB1" s="232"/>
      <c r="BCC1" s="232"/>
      <c r="BCD1" s="232"/>
      <c r="BCE1" s="232"/>
      <c r="BCF1" s="232"/>
      <c r="BCG1" s="232"/>
      <c r="BCH1" s="232"/>
      <c r="BCI1" s="232"/>
      <c r="BCJ1" s="232"/>
      <c r="BCK1" s="232"/>
      <c r="BCL1" s="232"/>
      <c r="BCM1" s="232"/>
      <c r="BCN1" s="232"/>
      <c r="BCO1" s="232"/>
      <c r="BCP1" s="232"/>
      <c r="BCQ1" s="232"/>
      <c r="BCR1" s="232"/>
      <c r="BCS1" s="232"/>
      <c r="BCT1" s="232"/>
      <c r="BCU1" s="232"/>
      <c r="BCV1" s="232"/>
      <c r="BCW1" s="232"/>
      <c r="BCX1" s="232"/>
      <c r="BCY1" s="232"/>
      <c r="BCZ1" s="232"/>
      <c r="BDA1" s="232"/>
      <c r="BDB1" s="232"/>
      <c r="BDC1" s="232"/>
      <c r="BDD1" s="232"/>
      <c r="BDE1" s="232"/>
      <c r="BDF1" s="232"/>
      <c r="BDG1" s="232"/>
      <c r="BDH1" s="232"/>
      <c r="BDI1" s="232"/>
      <c r="BDJ1" s="232"/>
      <c r="BDK1" s="232"/>
      <c r="BDL1" s="232"/>
      <c r="BDM1" s="232"/>
      <c r="BDN1" s="232"/>
      <c r="BDO1" s="232"/>
      <c r="BDP1" s="232"/>
      <c r="BDQ1" s="232"/>
      <c r="BDR1" s="232"/>
      <c r="BDS1" s="232"/>
      <c r="BDT1" s="232"/>
      <c r="BDU1" s="232"/>
      <c r="BDV1" s="232"/>
      <c r="BDW1" s="232"/>
      <c r="BDX1" s="232"/>
      <c r="BDY1" s="232"/>
      <c r="BDZ1" s="232"/>
      <c r="BEA1" s="232"/>
      <c r="BEB1" s="232"/>
      <c r="BEC1" s="232"/>
      <c r="BED1" s="232"/>
      <c r="BEE1" s="232"/>
      <c r="BEF1" s="232"/>
      <c r="BEG1" s="232"/>
      <c r="BEH1" s="232"/>
      <c r="BEI1" s="232"/>
      <c r="BEJ1" s="232"/>
      <c r="BEK1" s="232"/>
      <c r="BEL1" s="232"/>
      <c r="BEM1" s="232"/>
      <c r="BEN1" s="232"/>
      <c r="BEO1" s="232"/>
      <c r="BEP1" s="232"/>
      <c r="BEQ1" s="232"/>
      <c r="BER1" s="232"/>
      <c r="BES1" s="232"/>
      <c r="BET1" s="232"/>
      <c r="BEU1" s="232"/>
      <c r="BEV1" s="232"/>
      <c r="BEW1" s="232"/>
      <c r="BEX1" s="232"/>
      <c r="BEY1" s="232"/>
      <c r="BEZ1" s="232"/>
      <c r="BFA1" s="232"/>
      <c r="BFB1" s="232"/>
      <c r="BFC1" s="232"/>
      <c r="BFD1" s="232"/>
      <c r="BFE1" s="232"/>
      <c r="BFF1" s="232"/>
      <c r="BFG1" s="232"/>
      <c r="BFH1" s="232"/>
      <c r="BFI1" s="232"/>
      <c r="BFJ1" s="232"/>
      <c r="BFK1" s="232"/>
      <c r="BFL1" s="232"/>
      <c r="BFM1" s="232"/>
      <c r="BFN1" s="232"/>
      <c r="BFO1" s="232"/>
      <c r="BFP1" s="232"/>
      <c r="BFQ1" s="232"/>
      <c r="BFR1" s="232"/>
      <c r="BFS1" s="232"/>
      <c r="BFT1" s="232"/>
      <c r="BFU1" s="232"/>
      <c r="BFV1" s="232"/>
      <c r="BFW1" s="232"/>
      <c r="BFX1" s="232"/>
      <c r="BFY1" s="232"/>
      <c r="BFZ1" s="232"/>
      <c r="BGA1" s="232"/>
      <c r="BGB1" s="232"/>
      <c r="BGC1" s="232"/>
      <c r="BGD1" s="232"/>
      <c r="BGE1" s="232"/>
      <c r="BGF1" s="232"/>
      <c r="BGG1" s="232"/>
      <c r="BGH1" s="232"/>
      <c r="BGI1" s="232"/>
      <c r="BGJ1" s="232"/>
      <c r="BGK1" s="232"/>
      <c r="BGL1" s="232"/>
      <c r="BGM1" s="232"/>
      <c r="BGN1" s="232"/>
      <c r="BGO1" s="232"/>
      <c r="BGP1" s="232"/>
      <c r="BGQ1" s="232"/>
      <c r="BGR1" s="232"/>
      <c r="BGS1" s="232"/>
      <c r="BGT1" s="232"/>
      <c r="BGU1" s="232"/>
      <c r="BGV1" s="232"/>
      <c r="BGW1" s="232"/>
      <c r="BGX1" s="232"/>
      <c r="BGY1" s="232"/>
      <c r="BGZ1" s="232"/>
      <c r="BHA1" s="232"/>
      <c r="BHB1" s="232"/>
      <c r="BHC1" s="232"/>
      <c r="BHD1" s="232"/>
      <c r="BHE1" s="232"/>
      <c r="BHF1" s="232"/>
      <c r="BHG1" s="232"/>
      <c r="BHH1" s="232"/>
      <c r="BHI1" s="232"/>
      <c r="BHJ1" s="232"/>
      <c r="BHK1" s="232"/>
      <c r="BHL1" s="232"/>
      <c r="BHM1" s="232"/>
      <c r="BHN1" s="232"/>
      <c r="BHO1" s="232"/>
      <c r="BHP1" s="232"/>
      <c r="BHQ1" s="232"/>
      <c r="BHR1" s="232"/>
      <c r="BHS1" s="232"/>
      <c r="BHT1" s="232"/>
      <c r="BHU1" s="232"/>
      <c r="BHV1" s="232"/>
      <c r="BHW1" s="232"/>
      <c r="BHX1" s="232"/>
      <c r="BHY1" s="232"/>
      <c r="BHZ1" s="232"/>
      <c r="BIA1" s="232"/>
      <c r="BIB1" s="232"/>
      <c r="BIC1" s="232"/>
      <c r="BID1" s="232"/>
      <c r="BIE1" s="232"/>
      <c r="BIF1" s="232"/>
      <c r="BIG1" s="232"/>
      <c r="BIH1" s="232"/>
      <c r="BII1" s="232"/>
      <c r="BIJ1" s="232"/>
      <c r="BIK1" s="232"/>
      <c r="BIL1" s="232"/>
      <c r="BIM1" s="232"/>
      <c r="BIN1" s="232"/>
      <c r="BIO1" s="232"/>
      <c r="BIP1" s="232"/>
      <c r="BIQ1" s="232"/>
      <c r="BIR1" s="232"/>
      <c r="BIS1" s="232"/>
      <c r="BIT1" s="232"/>
      <c r="BIU1" s="232"/>
      <c r="BIV1" s="232"/>
      <c r="BIW1" s="232"/>
      <c r="BIX1" s="232"/>
      <c r="BIY1" s="232"/>
      <c r="BIZ1" s="232"/>
      <c r="BJA1" s="232"/>
      <c r="BJB1" s="232"/>
      <c r="BJC1" s="232"/>
      <c r="BJD1" s="232"/>
      <c r="BJE1" s="232"/>
      <c r="BJF1" s="232"/>
      <c r="BJG1" s="232"/>
      <c r="BJH1" s="232"/>
      <c r="BJI1" s="232"/>
      <c r="BJJ1" s="232"/>
      <c r="BJK1" s="232"/>
      <c r="BJL1" s="232"/>
      <c r="BJM1" s="232"/>
      <c r="BJN1" s="232"/>
      <c r="BJO1" s="232"/>
      <c r="BJP1" s="232"/>
      <c r="BJQ1" s="232"/>
      <c r="BJR1" s="232"/>
      <c r="BJS1" s="232"/>
      <c r="BJT1" s="232"/>
      <c r="BJU1" s="232"/>
      <c r="BJV1" s="232"/>
      <c r="BJW1" s="232"/>
      <c r="BJX1" s="232"/>
      <c r="BJY1" s="232"/>
      <c r="BJZ1" s="232"/>
      <c r="BKA1" s="232"/>
      <c r="BKB1" s="232"/>
      <c r="BKC1" s="232"/>
      <c r="BKD1" s="232"/>
      <c r="BKE1" s="232"/>
      <c r="BKF1" s="232"/>
      <c r="BKG1" s="232"/>
      <c r="BKH1" s="232"/>
      <c r="BKI1" s="232"/>
      <c r="BKJ1" s="232"/>
      <c r="BKK1" s="232"/>
      <c r="BKL1" s="232"/>
      <c r="BKM1" s="232"/>
      <c r="BKN1" s="232"/>
      <c r="BKO1" s="232"/>
      <c r="BKP1" s="232"/>
      <c r="BKQ1" s="232"/>
      <c r="BKR1" s="232"/>
      <c r="BKS1" s="232"/>
      <c r="BKT1" s="232"/>
      <c r="BKU1" s="232"/>
      <c r="BKV1" s="232"/>
      <c r="BKW1" s="232"/>
      <c r="BKX1" s="232"/>
      <c r="BKY1" s="232"/>
      <c r="BKZ1" s="232"/>
      <c r="BLA1" s="232"/>
      <c r="BLB1" s="232"/>
      <c r="BLC1" s="232"/>
      <c r="BLD1" s="232"/>
      <c r="BLE1" s="232"/>
      <c r="BLF1" s="232"/>
      <c r="BLG1" s="232"/>
      <c r="BLH1" s="232"/>
      <c r="BLI1" s="232"/>
      <c r="BLJ1" s="232"/>
      <c r="BLK1" s="232"/>
      <c r="BLL1" s="232"/>
      <c r="BLM1" s="232"/>
      <c r="BLN1" s="232"/>
      <c r="BLO1" s="232"/>
      <c r="BLP1" s="232"/>
      <c r="BLQ1" s="232"/>
      <c r="BLR1" s="232"/>
      <c r="BLS1" s="232"/>
      <c r="BLT1" s="232"/>
      <c r="BLU1" s="232"/>
      <c r="BLV1" s="232"/>
      <c r="BLW1" s="232"/>
      <c r="BLX1" s="232"/>
      <c r="BLY1" s="232"/>
      <c r="BLZ1" s="232"/>
      <c r="BMA1" s="232"/>
      <c r="BMB1" s="232"/>
      <c r="BMC1" s="232"/>
      <c r="BMD1" s="232"/>
      <c r="BME1" s="232"/>
      <c r="BMF1" s="232"/>
      <c r="BMG1" s="232"/>
      <c r="BMH1" s="232"/>
      <c r="BMI1" s="232"/>
      <c r="BMJ1" s="232"/>
      <c r="BMK1" s="232"/>
      <c r="BML1" s="232"/>
      <c r="BMM1" s="232"/>
      <c r="BMN1" s="232"/>
      <c r="BMO1" s="232"/>
      <c r="BMP1" s="232"/>
      <c r="BMQ1" s="232"/>
      <c r="BMR1" s="232"/>
      <c r="BMS1" s="232"/>
      <c r="BMT1" s="232"/>
      <c r="BMU1" s="232"/>
      <c r="BMV1" s="232"/>
      <c r="BMW1" s="232"/>
      <c r="BMX1" s="232"/>
      <c r="BMY1" s="232"/>
      <c r="BMZ1" s="232"/>
      <c r="BNA1" s="232"/>
      <c r="BNB1" s="232"/>
      <c r="BNC1" s="232"/>
      <c r="BND1" s="232"/>
      <c r="BNE1" s="232"/>
      <c r="BNF1" s="232"/>
      <c r="BNG1" s="232"/>
      <c r="BNH1" s="232"/>
      <c r="BNI1" s="232"/>
      <c r="BNJ1" s="232"/>
      <c r="BNK1" s="232"/>
      <c r="BNL1" s="232"/>
      <c r="BNM1" s="232"/>
      <c r="BNN1" s="232"/>
      <c r="BNO1" s="232"/>
      <c r="BNP1" s="232"/>
      <c r="BNQ1" s="232"/>
      <c r="BNR1" s="232"/>
      <c r="BNS1" s="232"/>
      <c r="BNT1" s="232"/>
      <c r="BNU1" s="232"/>
      <c r="BNV1" s="232"/>
      <c r="BNW1" s="232"/>
      <c r="BNX1" s="232"/>
      <c r="BNY1" s="232"/>
      <c r="BNZ1" s="232"/>
      <c r="BOA1" s="232"/>
      <c r="BOB1" s="232"/>
      <c r="BOC1" s="232"/>
      <c r="BOD1" s="232"/>
      <c r="BOE1" s="232"/>
      <c r="BOF1" s="232"/>
      <c r="BOG1" s="232"/>
      <c r="BOH1" s="232"/>
      <c r="BOI1" s="232"/>
      <c r="BOJ1" s="232"/>
      <c r="BOK1" s="232"/>
      <c r="BOL1" s="232"/>
      <c r="BOM1" s="232"/>
      <c r="BON1" s="232"/>
      <c r="BOO1" s="232"/>
      <c r="BOP1" s="232"/>
      <c r="BOQ1" s="232"/>
      <c r="BOR1" s="232"/>
      <c r="BOS1" s="232"/>
      <c r="BOT1" s="232"/>
      <c r="BOU1" s="232"/>
      <c r="BOV1" s="232"/>
      <c r="BOW1" s="232"/>
      <c r="BOX1" s="232"/>
      <c r="BOY1" s="232"/>
      <c r="BOZ1" s="232"/>
      <c r="BPA1" s="232"/>
      <c r="BPB1" s="232"/>
      <c r="BPC1" s="232"/>
      <c r="BPD1" s="232"/>
      <c r="BPE1" s="232"/>
      <c r="BPF1" s="232"/>
      <c r="BPG1" s="232"/>
      <c r="BPH1" s="232"/>
      <c r="BPI1" s="232"/>
      <c r="BPJ1" s="232"/>
      <c r="BPK1" s="232"/>
      <c r="BPL1" s="232"/>
      <c r="BPM1" s="232"/>
      <c r="BPN1" s="232"/>
      <c r="BPO1" s="232"/>
      <c r="BPP1" s="232"/>
      <c r="BPQ1" s="232"/>
      <c r="BPR1" s="232"/>
      <c r="BPS1" s="232"/>
      <c r="BPT1" s="232"/>
      <c r="BPU1" s="232"/>
      <c r="BPV1" s="232"/>
      <c r="BPW1" s="232"/>
      <c r="BPX1" s="232"/>
      <c r="BPY1" s="232"/>
      <c r="BPZ1" s="232"/>
      <c r="BQA1" s="232"/>
      <c r="BQB1" s="232"/>
      <c r="BQC1" s="232"/>
      <c r="BQD1" s="232"/>
      <c r="BQE1" s="232"/>
      <c r="BQF1" s="232"/>
      <c r="BQG1" s="232"/>
      <c r="BQH1" s="232"/>
      <c r="BQI1" s="232"/>
      <c r="BQJ1" s="232"/>
      <c r="BQK1" s="232"/>
      <c r="BQL1" s="232"/>
      <c r="BQM1" s="232"/>
      <c r="BQN1" s="232"/>
      <c r="BQO1" s="232"/>
      <c r="BQP1" s="232"/>
      <c r="BQQ1" s="232"/>
      <c r="BQR1" s="232"/>
      <c r="BQS1" s="232"/>
      <c r="BQT1" s="232"/>
      <c r="BQU1" s="232"/>
      <c r="BQV1" s="232"/>
      <c r="BQW1" s="232"/>
      <c r="BQX1" s="232"/>
      <c r="BQY1" s="232"/>
      <c r="BQZ1" s="232"/>
      <c r="BRA1" s="232"/>
      <c r="BRB1" s="232"/>
      <c r="BRC1" s="232"/>
      <c r="BRD1" s="232"/>
      <c r="BRE1" s="232"/>
      <c r="BRF1" s="232"/>
      <c r="BRG1" s="232"/>
      <c r="BRH1" s="232"/>
      <c r="BRI1" s="232"/>
      <c r="BRJ1" s="232"/>
      <c r="BRK1" s="232"/>
      <c r="BRL1" s="232"/>
      <c r="BRM1" s="232"/>
      <c r="BRN1" s="232"/>
      <c r="BRO1" s="232"/>
      <c r="BRP1" s="232"/>
      <c r="BRQ1" s="232"/>
      <c r="BRR1" s="232"/>
      <c r="BRS1" s="232"/>
      <c r="BRT1" s="232"/>
      <c r="BRU1" s="232"/>
      <c r="BRV1" s="232"/>
      <c r="BRW1" s="232"/>
      <c r="BRX1" s="232"/>
      <c r="BRY1" s="232"/>
      <c r="BRZ1" s="232"/>
      <c r="BSA1" s="232"/>
      <c r="BSB1" s="232"/>
      <c r="BSC1" s="232"/>
      <c r="BSD1" s="232"/>
      <c r="BSE1" s="232"/>
      <c r="BSF1" s="232"/>
      <c r="BSG1" s="232"/>
      <c r="BSH1" s="232"/>
      <c r="BSI1" s="232"/>
      <c r="BSJ1" s="232"/>
      <c r="BSK1" s="232"/>
      <c r="BSL1" s="232"/>
      <c r="BSM1" s="232"/>
      <c r="BSN1" s="232"/>
      <c r="BSO1" s="232"/>
      <c r="BSP1" s="232"/>
      <c r="BSQ1" s="232"/>
      <c r="BSR1" s="232"/>
      <c r="BSS1" s="232"/>
      <c r="BST1" s="232"/>
      <c r="BSU1" s="232"/>
      <c r="BSV1" s="232"/>
      <c r="BSW1" s="232"/>
      <c r="BSX1" s="232"/>
      <c r="BSY1" s="232"/>
      <c r="BSZ1" s="232"/>
      <c r="BTA1" s="232"/>
      <c r="BTB1" s="232"/>
      <c r="BTC1" s="232"/>
      <c r="BTD1" s="232"/>
      <c r="BTE1" s="232"/>
      <c r="BTF1" s="232"/>
      <c r="BTG1" s="232"/>
      <c r="BTH1" s="232"/>
      <c r="BTI1" s="232"/>
      <c r="BTJ1" s="232"/>
      <c r="BTK1" s="232"/>
      <c r="BTL1" s="232"/>
      <c r="BTM1" s="232"/>
      <c r="BTN1" s="232"/>
      <c r="BTO1" s="232"/>
      <c r="BTP1" s="232"/>
      <c r="BTQ1" s="232"/>
      <c r="BTR1" s="232"/>
      <c r="BTS1" s="232"/>
      <c r="BTT1" s="232"/>
      <c r="BTU1" s="232"/>
      <c r="BTV1" s="232"/>
      <c r="BTW1" s="232"/>
      <c r="BTX1" s="232"/>
      <c r="BTY1" s="232"/>
      <c r="BTZ1" s="232"/>
      <c r="BUA1" s="232"/>
      <c r="BUB1" s="232"/>
      <c r="BUC1" s="232"/>
      <c r="BUD1" s="232"/>
      <c r="BUE1" s="232"/>
      <c r="BUF1" s="232"/>
      <c r="BUG1" s="232"/>
      <c r="BUH1" s="232"/>
      <c r="BUI1" s="232"/>
      <c r="BUJ1" s="232"/>
      <c r="BUK1" s="232"/>
      <c r="BUL1" s="232"/>
      <c r="BUM1" s="232"/>
      <c r="BUN1" s="232"/>
      <c r="BUO1" s="232"/>
      <c r="BUP1" s="232"/>
      <c r="BUQ1" s="232"/>
      <c r="BUR1" s="232"/>
      <c r="BUS1" s="232"/>
      <c r="BUT1" s="232"/>
      <c r="BUU1" s="232"/>
      <c r="BUV1" s="232"/>
      <c r="BUW1" s="232"/>
      <c r="BUX1" s="232"/>
      <c r="BUY1" s="232"/>
      <c r="BUZ1" s="232"/>
      <c r="BVA1" s="232"/>
      <c r="BVB1" s="232"/>
      <c r="BVC1" s="232"/>
      <c r="BVD1" s="232"/>
      <c r="BVE1" s="232"/>
      <c r="BVF1" s="232"/>
      <c r="BVG1" s="232"/>
      <c r="BVH1" s="232"/>
      <c r="BVI1" s="232"/>
      <c r="BVJ1" s="232"/>
      <c r="BVK1" s="232"/>
      <c r="BVL1" s="232"/>
      <c r="BVM1" s="232"/>
      <c r="BVN1" s="232"/>
      <c r="BVO1" s="232"/>
      <c r="BVP1" s="232"/>
      <c r="BVQ1" s="232"/>
      <c r="BVR1" s="232"/>
      <c r="BVS1" s="232"/>
      <c r="BVT1" s="232"/>
      <c r="BVU1" s="232"/>
      <c r="BVV1" s="232"/>
      <c r="BVW1" s="232"/>
      <c r="BVX1" s="232"/>
      <c r="BVY1" s="232"/>
      <c r="BVZ1" s="232"/>
      <c r="BWA1" s="232"/>
      <c r="BWB1" s="232"/>
      <c r="BWC1" s="232"/>
      <c r="BWD1" s="232"/>
      <c r="BWE1" s="232"/>
      <c r="BWF1" s="232"/>
      <c r="BWG1" s="232"/>
      <c r="BWH1" s="232"/>
      <c r="BWI1" s="232"/>
      <c r="BWJ1" s="232"/>
      <c r="BWK1" s="232"/>
      <c r="BWL1" s="232"/>
      <c r="BWM1" s="232"/>
      <c r="BWN1" s="232"/>
      <c r="BWO1" s="232"/>
      <c r="BWP1" s="232"/>
      <c r="BWQ1" s="232"/>
      <c r="BWR1" s="232"/>
      <c r="BWS1" s="232"/>
      <c r="BWT1" s="232"/>
      <c r="BWU1" s="232"/>
      <c r="BWV1" s="232"/>
      <c r="BWW1" s="232"/>
      <c r="BWX1" s="232"/>
      <c r="BWY1" s="232"/>
      <c r="BWZ1" s="232"/>
      <c r="BXA1" s="232"/>
      <c r="BXB1" s="232"/>
      <c r="BXC1" s="232"/>
      <c r="BXD1" s="232"/>
      <c r="BXE1" s="232"/>
      <c r="BXF1" s="232"/>
      <c r="BXG1" s="232"/>
      <c r="BXH1" s="232"/>
      <c r="BXI1" s="232"/>
      <c r="BXJ1" s="232"/>
      <c r="BXK1" s="232"/>
      <c r="BXL1" s="232"/>
      <c r="BXM1" s="232"/>
      <c r="BXN1" s="232"/>
      <c r="BXO1" s="232"/>
      <c r="BXP1" s="232"/>
      <c r="BXQ1" s="232"/>
      <c r="BXR1" s="232"/>
      <c r="BXS1" s="232"/>
      <c r="BXT1" s="232"/>
      <c r="BXU1" s="232"/>
      <c r="BXV1" s="232"/>
      <c r="BXW1" s="232"/>
      <c r="BXX1" s="232"/>
      <c r="BXY1" s="232"/>
      <c r="BXZ1" s="232"/>
      <c r="BYA1" s="232"/>
      <c r="BYB1" s="232"/>
      <c r="BYC1" s="232"/>
      <c r="BYD1" s="232"/>
      <c r="BYE1" s="232"/>
      <c r="BYF1" s="232"/>
      <c r="BYG1" s="232"/>
      <c r="BYH1" s="232"/>
      <c r="BYI1" s="232"/>
      <c r="BYJ1" s="232"/>
      <c r="BYK1" s="232"/>
      <c r="BYL1" s="232"/>
      <c r="BYM1" s="232"/>
      <c r="BYN1" s="232"/>
      <c r="BYO1" s="232"/>
      <c r="BYP1" s="232"/>
      <c r="BYQ1" s="232"/>
      <c r="BYR1" s="232"/>
      <c r="BYS1" s="232"/>
      <c r="BYT1" s="232"/>
      <c r="BYU1" s="232"/>
      <c r="BYV1" s="232"/>
      <c r="BYW1" s="232"/>
      <c r="BYX1" s="232"/>
      <c r="BYY1" s="232"/>
      <c r="BYZ1" s="232"/>
      <c r="BZA1" s="232"/>
      <c r="BZB1" s="232"/>
      <c r="BZC1" s="232"/>
      <c r="BZD1" s="232"/>
      <c r="BZE1" s="232"/>
      <c r="BZF1" s="232"/>
      <c r="BZG1" s="232"/>
      <c r="BZH1" s="232"/>
      <c r="BZI1" s="232"/>
      <c r="BZJ1" s="232"/>
      <c r="BZK1" s="232"/>
      <c r="BZL1" s="232"/>
      <c r="BZM1" s="232"/>
      <c r="BZN1" s="232"/>
      <c r="BZO1" s="232"/>
      <c r="BZP1" s="232"/>
      <c r="BZQ1" s="232"/>
      <c r="BZR1" s="232"/>
      <c r="BZS1" s="232"/>
      <c r="BZT1" s="232"/>
      <c r="BZU1" s="232"/>
      <c r="BZV1" s="232"/>
      <c r="BZW1" s="232"/>
      <c r="BZX1" s="232"/>
      <c r="BZY1" s="232"/>
      <c r="BZZ1" s="232"/>
      <c r="CAA1" s="232"/>
      <c r="CAB1" s="232"/>
      <c r="CAC1" s="232"/>
      <c r="CAD1" s="232"/>
      <c r="CAE1" s="232"/>
      <c r="CAF1" s="232"/>
      <c r="CAG1" s="232"/>
      <c r="CAH1" s="232"/>
      <c r="CAI1" s="232"/>
      <c r="CAJ1" s="232"/>
      <c r="CAK1" s="232"/>
      <c r="CAL1" s="232"/>
      <c r="CAM1" s="232"/>
      <c r="CAN1" s="232"/>
      <c r="CAO1" s="232"/>
      <c r="CAP1" s="232"/>
      <c r="CAQ1" s="232"/>
      <c r="CAR1" s="232"/>
      <c r="CAS1" s="232"/>
      <c r="CAT1" s="232"/>
      <c r="CAU1" s="232"/>
      <c r="CAV1" s="232"/>
      <c r="CAW1" s="232"/>
      <c r="CAX1" s="232"/>
      <c r="CAY1" s="232"/>
      <c r="CAZ1" s="232"/>
      <c r="CBA1" s="232"/>
      <c r="CBB1" s="232"/>
      <c r="CBC1" s="232"/>
      <c r="CBD1" s="232"/>
      <c r="CBE1" s="232"/>
      <c r="CBF1" s="232"/>
      <c r="CBG1" s="232"/>
      <c r="CBH1" s="232"/>
      <c r="CBI1" s="232"/>
      <c r="CBJ1" s="232"/>
      <c r="CBK1" s="232"/>
      <c r="CBL1" s="232"/>
      <c r="CBM1" s="232"/>
      <c r="CBN1" s="232"/>
      <c r="CBO1" s="232"/>
      <c r="CBP1" s="232"/>
      <c r="CBQ1" s="232"/>
      <c r="CBR1" s="232"/>
      <c r="CBS1" s="232"/>
      <c r="CBT1" s="232"/>
      <c r="CBU1" s="232"/>
      <c r="CBV1" s="232"/>
      <c r="CBW1" s="232"/>
      <c r="CBX1" s="232"/>
      <c r="CBY1" s="232"/>
      <c r="CBZ1" s="232"/>
      <c r="CCA1" s="232"/>
      <c r="CCB1" s="232"/>
      <c r="CCC1" s="232"/>
      <c r="CCD1" s="232"/>
      <c r="CCE1" s="232"/>
      <c r="CCF1" s="232"/>
      <c r="CCG1" s="232"/>
      <c r="CCH1" s="232"/>
      <c r="CCI1" s="232"/>
      <c r="CCJ1" s="232"/>
      <c r="CCK1" s="232"/>
      <c r="CCL1" s="232"/>
      <c r="CCM1" s="232"/>
      <c r="CCN1" s="232"/>
      <c r="CCO1" s="232"/>
      <c r="CCP1" s="232"/>
      <c r="CCQ1" s="232"/>
      <c r="CCR1" s="232"/>
      <c r="CCS1" s="232"/>
      <c r="CCT1" s="232"/>
      <c r="CCU1" s="232"/>
      <c r="CCV1" s="232"/>
      <c r="CCW1" s="232"/>
      <c r="CCX1" s="232"/>
      <c r="CCY1" s="232"/>
      <c r="CCZ1" s="232"/>
      <c r="CDA1" s="232"/>
      <c r="CDB1" s="232"/>
      <c r="CDC1" s="232"/>
      <c r="CDD1" s="232"/>
      <c r="CDE1" s="232"/>
      <c r="CDF1" s="232"/>
      <c r="CDG1" s="232"/>
      <c r="CDH1" s="232"/>
      <c r="CDI1" s="232"/>
      <c r="CDJ1" s="232"/>
      <c r="CDK1" s="232"/>
      <c r="CDL1" s="232"/>
      <c r="CDM1" s="232"/>
      <c r="CDN1" s="232"/>
      <c r="CDO1" s="232"/>
      <c r="CDP1" s="232"/>
      <c r="CDQ1" s="232"/>
      <c r="CDR1" s="232"/>
      <c r="CDS1" s="232"/>
      <c r="CDT1" s="232"/>
      <c r="CDU1" s="232"/>
      <c r="CDV1" s="232"/>
      <c r="CDW1" s="232"/>
      <c r="CDX1" s="232"/>
      <c r="CDY1" s="232"/>
      <c r="CDZ1" s="232"/>
      <c r="CEA1" s="232"/>
      <c r="CEB1" s="232"/>
      <c r="CEC1" s="232"/>
      <c r="CED1" s="232"/>
      <c r="CEE1" s="232"/>
      <c r="CEF1" s="232"/>
      <c r="CEG1" s="232"/>
      <c r="CEH1" s="232"/>
      <c r="CEI1" s="232"/>
      <c r="CEJ1" s="232"/>
      <c r="CEK1" s="232"/>
      <c r="CEL1" s="232"/>
      <c r="CEM1" s="232"/>
      <c r="CEN1" s="232"/>
      <c r="CEO1" s="232"/>
      <c r="CEP1" s="232"/>
      <c r="CEQ1" s="232"/>
      <c r="CER1" s="232"/>
      <c r="CES1" s="232"/>
      <c r="CET1" s="232"/>
      <c r="CEU1" s="232"/>
      <c r="CEV1" s="232"/>
      <c r="CEW1" s="232"/>
      <c r="CEX1" s="232"/>
      <c r="CEY1" s="232"/>
      <c r="CEZ1" s="232"/>
      <c r="CFA1" s="232"/>
      <c r="CFB1" s="232"/>
      <c r="CFC1" s="232"/>
      <c r="CFD1" s="232"/>
      <c r="CFE1" s="232"/>
      <c r="CFF1" s="232"/>
      <c r="CFG1" s="232"/>
      <c r="CFH1" s="232"/>
      <c r="CFI1" s="232"/>
      <c r="CFJ1" s="232"/>
      <c r="CFK1" s="232"/>
      <c r="CFL1" s="232"/>
      <c r="CFM1" s="232"/>
      <c r="CFN1" s="232"/>
      <c r="CFO1" s="232"/>
      <c r="CFP1" s="232"/>
      <c r="CFQ1" s="232"/>
      <c r="CFR1" s="232"/>
      <c r="CFS1" s="232"/>
      <c r="CFT1" s="232"/>
      <c r="CFU1" s="232"/>
      <c r="CFV1" s="232"/>
      <c r="CFW1" s="232"/>
      <c r="CFX1" s="232"/>
      <c r="CFY1" s="232"/>
      <c r="CFZ1" s="232"/>
      <c r="CGA1" s="232"/>
      <c r="CGB1" s="232"/>
      <c r="CGC1" s="232"/>
      <c r="CGD1" s="232"/>
      <c r="CGE1" s="232"/>
      <c r="CGF1" s="232"/>
      <c r="CGG1" s="232"/>
      <c r="CGH1" s="232"/>
      <c r="CGI1" s="232"/>
      <c r="CGJ1" s="232"/>
      <c r="CGK1" s="232"/>
      <c r="CGL1" s="232"/>
      <c r="CGM1" s="232"/>
      <c r="CGN1" s="232"/>
      <c r="CGO1" s="232"/>
      <c r="CGP1" s="232"/>
      <c r="CGQ1" s="232"/>
      <c r="CGR1" s="232"/>
      <c r="CGS1" s="232"/>
      <c r="CGT1" s="232"/>
      <c r="CGU1" s="232"/>
      <c r="CGV1" s="232"/>
      <c r="CGW1" s="232"/>
      <c r="CGX1" s="232"/>
      <c r="CGY1" s="232"/>
      <c r="CGZ1" s="232"/>
      <c r="CHA1" s="232"/>
      <c r="CHB1" s="232"/>
      <c r="CHC1" s="232"/>
      <c r="CHD1" s="232"/>
      <c r="CHE1" s="232"/>
      <c r="CHF1" s="232"/>
      <c r="CHG1" s="232"/>
      <c r="CHH1" s="232"/>
      <c r="CHI1" s="232"/>
      <c r="CHJ1" s="232"/>
      <c r="CHK1" s="232"/>
      <c r="CHL1" s="232"/>
      <c r="CHM1" s="232"/>
      <c r="CHN1" s="232"/>
      <c r="CHO1" s="232"/>
      <c r="CHP1" s="232"/>
      <c r="CHQ1" s="232"/>
      <c r="CHR1" s="232"/>
      <c r="CHS1" s="232"/>
      <c r="CHT1" s="232"/>
      <c r="CHU1" s="232"/>
      <c r="CHV1" s="232"/>
      <c r="CHW1" s="232"/>
      <c r="CHX1" s="232"/>
      <c r="CHY1" s="232"/>
      <c r="CHZ1" s="232"/>
      <c r="CIA1" s="232"/>
      <c r="CIB1" s="232"/>
      <c r="CIC1" s="232"/>
      <c r="CID1" s="232"/>
      <c r="CIE1" s="232"/>
      <c r="CIF1" s="232"/>
      <c r="CIG1" s="232"/>
      <c r="CIH1" s="232"/>
      <c r="CII1" s="232"/>
      <c r="CIJ1" s="232"/>
      <c r="CIK1" s="232"/>
      <c r="CIL1" s="232"/>
      <c r="CIM1" s="232"/>
      <c r="CIN1" s="232"/>
      <c r="CIO1" s="232"/>
      <c r="CIP1" s="232"/>
      <c r="CIQ1" s="232"/>
      <c r="CIR1" s="232"/>
      <c r="CIS1" s="232"/>
      <c r="CIT1" s="232"/>
      <c r="CIU1" s="232"/>
      <c r="CIV1" s="232"/>
      <c r="CIW1" s="232"/>
      <c r="CIX1" s="232"/>
      <c r="CIY1" s="232"/>
      <c r="CIZ1" s="232"/>
      <c r="CJA1" s="232"/>
      <c r="CJB1" s="232"/>
      <c r="CJC1" s="232"/>
      <c r="CJD1" s="232"/>
      <c r="CJE1" s="232"/>
      <c r="CJF1" s="232"/>
      <c r="CJG1" s="232"/>
      <c r="CJH1" s="232"/>
      <c r="CJI1" s="232"/>
      <c r="CJJ1" s="232"/>
      <c r="CJK1" s="232"/>
      <c r="CJL1" s="232"/>
      <c r="CJM1" s="232"/>
      <c r="CJN1" s="232"/>
      <c r="CJO1" s="232"/>
      <c r="CJP1" s="232"/>
      <c r="CJQ1" s="232"/>
      <c r="CJR1" s="232"/>
      <c r="CJS1" s="232"/>
      <c r="CJT1" s="232"/>
      <c r="CJU1" s="232"/>
      <c r="CJV1" s="232"/>
      <c r="CJW1" s="232"/>
      <c r="CJX1" s="232"/>
      <c r="CJY1" s="232"/>
      <c r="CJZ1" s="232"/>
      <c r="CKA1" s="232"/>
      <c r="CKB1" s="232"/>
      <c r="CKC1" s="232"/>
      <c r="CKD1" s="232"/>
      <c r="CKE1" s="232"/>
      <c r="CKF1" s="232"/>
      <c r="CKG1" s="232"/>
      <c r="CKH1" s="232"/>
      <c r="CKI1" s="232"/>
      <c r="CKJ1" s="232"/>
      <c r="CKK1" s="232"/>
      <c r="CKL1" s="232"/>
      <c r="CKM1" s="232"/>
      <c r="CKN1" s="232"/>
      <c r="CKO1" s="232"/>
      <c r="CKP1" s="232"/>
      <c r="CKQ1" s="232"/>
      <c r="CKR1" s="232"/>
      <c r="CKS1" s="232"/>
      <c r="CKT1" s="232"/>
      <c r="CKU1" s="232"/>
      <c r="CKV1" s="232"/>
      <c r="CKW1" s="232"/>
      <c r="CKX1" s="232"/>
      <c r="CKY1" s="232"/>
      <c r="CKZ1" s="232"/>
      <c r="CLA1" s="232"/>
      <c r="CLB1" s="232"/>
      <c r="CLC1" s="232"/>
      <c r="CLD1" s="232"/>
      <c r="CLE1" s="232"/>
      <c r="CLF1" s="232"/>
      <c r="CLG1" s="232"/>
      <c r="CLH1" s="232"/>
      <c r="CLI1" s="232"/>
      <c r="CLJ1" s="232"/>
      <c r="CLK1" s="232"/>
      <c r="CLL1" s="232"/>
      <c r="CLM1" s="232"/>
      <c r="CLN1" s="232"/>
      <c r="CLO1" s="232"/>
      <c r="CLP1" s="232"/>
      <c r="CLQ1" s="232"/>
      <c r="CLR1" s="232"/>
      <c r="CLS1" s="232"/>
      <c r="CLT1" s="232"/>
      <c r="CLU1" s="232"/>
      <c r="CLV1" s="232"/>
      <c r="CLW1" s="232"/>
      <c r="CLX1" s="232"/>
      <c r="CLY1" s="232"/>
      <c r="CLZ1" s="232"/>
      <c r="CMA1" s="232"/>
      <c r="CMB1" s="232"/>
      <c r="CMC1" s="232"/>
      <c r="CMD1" s="232"/>
      <c r="CME1" s="232"/>
      <c r="CMF1" s="232"/>
      <c r="CMG1" s="232"/>
      <c r="CMH1" s="232"/>
      <c r="CMI1" s="232"/>
      <c r="CMJ1" s="232"/>
      <c r="CMK1" s="232"/>
      <c r="CML1" s="232"/>
      <c r="CMM1" s="232"/>
      <c r="CMN1" s="232"/>
      <c r="CMO1" s="232"/>
      <c r="CMP1" s="232"/>
      <c r="CMQ1" s="232"/>
      <c r="CMR1" s="232"/>
      <c r="CMS1" s="232"/>
      <c r="CMT1" s="232"/>
      <c r="CMU1" s="232"/>
      <c r="CMV1" s="232"/>
      <c r="CMW1" s="232"/>
      <c r="CMX1" s="232"/>
      <c r="CMY1" s="232"/>
      <c r="CMZ1" s="232"/>
      <c r="CNA1" s="232"/>
      <c r="CNB1" s="232"/>
      <c r="CNC1" s="232"/>
      <c r="CND1" s="232"/>
      <c r="CNE1" s="232"/>
      <c r="CNF1" s="232"/>
      <c r="CNG1" s="232"/>
      <c r="CNH1" s="232"/>
      <c r="CNI1" s="232"/>
      <c r="CNJ1" s="232"/>
      <c r="CNK1" s="232"/>
      <c r="CNL1" s="232"/>
      <c r="CNM1" s="232"/>
      <c r="CNN1" s="232"/>
      <c r="CNO1" s="232"/>
      <c r="CNP1" s="232"/>
      <c r="CNQ1" s="232"/>
      <c r="CNR1" s="232"/>
      <c r="CNS1" s="232"/>
      <c r="CNT1" s="232"/>
      <c r="CNU1" s="232"/>
      <c r="CNV1" s="232"/>
      <c r="CNW1" s="232"/>
      <c r="CNX1" s="232"/>
      <c r="CNY1" s="232"/>
      <c r="CNZ1" s="232"/>
      <c r="COA1" s="232"/>
      <c r="COB1" s="232"/>
      <c r="COC1" s="232"/>
      <c r="COD1" s="232"/>
      <c r="COE1" s="232"/>
      <c r="COF1" s="232"/>
      <c r="COG1" s="232"/>
      <c r="COH1" s="232"/>
      <c r="COI1" s="232"/>
      <c r="COJ1" s="232"/>
      <c r="COK1" s="232"/>
      <c r="COL1" s="232"/>
      <c r="COM1" s="232"/>
      <c r="CON1" s="232"/>
      <c r="COO1" s="232"/>
      <c r="COP1" s="232"/>
      <c r="COQ1" s="232"/>
      <c r="COR1" s="232"/>
      <c r="COS1" s="232"/>
      <c r="COT1" s="232"/>
      <c r="COU1" s="232"/>
      <c r="COV1" s="232"/>
      <c r="COW1" s="232"/>
      <c r="COX1" s="232"/>
      <c r="COY1" s="232"/>
      <c r="COZ1" s="232"/>
      <c r="CPA1" s="232"/>
      <c r="CPB1" s="232"/>
      <c r="CPC1" s="232"/>
      <c r="CPD1" s="232"/>
      <c r="CPE1" s="232"/>
      <c r="CPF1" s="232"/>
      <c r="CPG1" s="232"/>
      <c r="CPH1" s="232"/>
      <c r="CPI1" s="232"/>
      <c r="CPJ1" s="232"/>
      <c r="CPK1" s="232"/>
      <c r="CPL1" s="232"/>
      <c r="CPM1" s="232"/>
      <c r="CPN1" s="232"/>
      <c r="CPO1" s="232"/>
      <c r="CPP1" s="232"/>
      <c r="CPQ1" s="232"/>
      <c r="CPR1" s="232"/>
      <c r="CPS1" s="232"/>
      <c r="CPT1" s="232"/>
      <c r="CPU1" s="232"/>
      <c r="CPV1" s="232"/>
      <c r="CPW1" s="232"/>
      <c r="CPX1" s="232"/>
      <c r="CPY1" s="232"/>
      <c r="CPZ1" s="232"/>
      <c r="CQA1" s="232"/>
      <c r="CQB1" s="232"/>
      <c r="CQC1" s="232"/>
      <c r="CQD1" s="232"/>
      <c r="CQE1" s="232"/>
      <c r="CQF1" s="232"/>
      <c r="CQG1" s="232"/>
      <c r="CQH1" s="232"/>
      <c r="CQI1" s="232"/>
      <c r="CQJ1" s="232"/>
      <c r="CQK1" s="232"/>
      <c r="CQL1" s="232"/>
      <c r="CQM1" s="232"/>
      <c r="CQN1" s="232"/>
      <c r="CQO1" s="232"/>
      <c r="CQP1" s="232"/>
      <c r="CQQ1" s="232"/>
      <c r="CQR1" s="232"/>
      <c r="CQS1" s="232"/>
      <c r="CQT1" s="232"/>
      <c r="CQU1" s="232"/>
      <c r="CQV1" s="232"/>
      <c r="CQW1" s="232"/>
      <c r="CQX1" s="232"/>
      <c r="CQY1" s="232"/>
      <c r="CQZ1" s="232"/>
      <c r="CRA1" s="232"/>
      <c r="CRB1" s="232"/>
      <c r="CRC1" s="232"/>
      <c r="CRD1" s="232"/>
      <c r="CRE1" s="232"/>
      <c r="CRF1" s="232"/>
      <c r="CRG1" s="232"/>
      <c r="CRH1" s="232"/>
      <c r="CRI1" s="232"/>
      <c r="CRJ1" s="232"/>
      <c r="CRK1" s="232"/>
      <c r="CRL1" s="232"/>
      <c r="CRM1" s="232"/>
      <c r="CRN1" s="232"/>
      <c r="CRO1" s="232"/>
      <c r="CRP1" s="232"/>
      <c r="CRQ1" s="232"/>
      <c r="CRR1" s="232"/>
      <c r="CRS1" s="232"/>
      <c r="CRT1" s="232"/>
      <c r="CRU1" s="232"/>
      <c r="CRV1" s="232"/>
      <c r="CRW1" s="232"/>
      <c r="CRX1" s="232"/>
      <c r="CRY1" s="232"/>
      <c r="CRZ1" s="232"/>
      <c r="CSA1" s="232"/>
      <c r="CSB1" s="232"/>
      <c r="CSC1" s="232"/>
      <c r="CSD1" s="232"/>
      <c r="CSE1" s="232"/>
      <c r="CSF1" s="232"/>
      <c r="CSG1" s="232"/>
      <c r="CSH1" s="232"/>
      <c r="CSI1" s="232"/>
      <c r="CSJ1" s="232"/>
      <c r="CSK1" s="232"/>
      <c r="CSL1" s="232"/>
      <c r="CSM1" s="232"/>
      <c r="CSN1" s="232"/>
      <c r="CSO1" s="232"/>
      <c r="CSP1" s="232"/>
      <c r="CSQ1" s="232"/>
      <c r="CSR1" s="232"/>
      <c r="CSS1" s="232"/>
      <c r="CST1" s="232"/>
      <c r="CSU1" s="232"/>
      <c r="CSV1" s="232"/>
      <c r="CSW1" s="232"/>
      <c r="CSX1" s="232"/>
      <c r="CSY1" s="232"/>
      <c r="CSZ1" s="232"/>
      <c r="CTA1" s="232"/>
      <c r="CTB1" s="232"/>
      <c r="CTC1" s="232"/>
      <c r="CTD1" s="232"/>
      <c r="CTE1" s="232"/>
      <c r="CTF1" s="232"/>
      <c r="CTG1" s="232"/>
      <c r="CTH1" s="232"/>
      <c r="CTI1" s="232"/>
      <c r="CTJ1" s="232"/>
      <c r="CTK1" s="232"/>
      <c r="CTL1" s="232"/>
      <c r="CTM1" s="232"/>
      <c r="CTN1" s="232"/>
      <c r="CTO1" s="232"/>
      <c r="CTP1" s="232"/>
      <c r="CTQ1" s="232"/>
      <c r="CTR1" s="232"/>
      <c r="CTS1" s="232"/>
      <c r="CTT1" s="232"/>
      <c r="CTU1" s="232"/>
      <c r="CTV1" s="232"/>
      <c r="CTW1" s="232"/>
      <c r="CTX1" s="232"/>
      <c r="CTY1" s="232"/>
      <c r="CTZ1" s="232"/>
      <c r="CUA1" s="232"/>
      <c r="CUB1" s="232"/>
      <c r="CUC1" s="232"/>
      <c r="CUD1" s="232"/>
      <c r="CUE1" s="232"/>
      <c r="CUF1" s="232"/>
      <c r="CUG1" s="232"/>
      <c r="CUH1" s="232"/>
      <c r="CUI1" s="232"/>
      <c r="CUJ1" s="232"/>
      <c r="CUK1" s="232"/>
      <c r="CUL1" s="232"/>
      <c r="CUM1" s="232"/>
      <c r="CUN1" s="232"/>
      <c r="CUO1" s="232"/>
      <c r="CUP1" s="232"/>
      <c r="CUQ1" s="232"/>
      <c r="CUR1" s="232"/>
      <c r="CUS1" s="232"/>
      <c r="CUT1" s="232"/>
      <c r="CUU1" s="232"/>
      <c r="CUV1" s="232"/>
      <c r="CUW1" s="232"/>
      <c r="CUX1" s="232"/>
      <c r="CUY1" s="232"/>
      <c r="CUZ1" s="232"/>
      <c r="CVA1" s="232"/>
      <c r="CVB1" s="232"/>
      <c r="CVC1" s="232"/>
      <c r="CVD1" s="232"/>
      <c r="CVE1" s="232"/>
      <c r="CVF1" s="232"/>
      <c r="CVG1" s="232"/>
      <c r="CVH1" s="232"/>
      <c r="CVI1" s="232"/>
      <c r="CVJ1" s="232"/>
      <c r="CVK1" s="232"/>
      <c r="CVL1" s="232"/>
      <c r="CVM1" s="232"/>
      <c r="CVN1" s="232"/>
      <c r="CVO1" s="232"/>
      <c r="CVP1" s="232"/>
      <c r="CVQ1" s="232"/>
      <c r="CVR1" s="232"/>
      <c r="CVS1" s="232"/>
      <c r="CVT1" s="232"/>
      <c r="CVU1" s="232"/>
      <c r="CVV1" s="232"/>
      <c r="CVW1" s="232"/>
      <c r="CVX1" s="232"/>
      <c r="CVY1" s="232"/>
      <c r="CVZ1" s="232"/>
      <c r="CWA1" s="232"/>
      <c r="CWB1" s="232"/>
      <c r="CWC1" s="232"/>
      <c r="CWD1" s="232"/>
      <c r="CWE1" s="232"/>
      <c r="CWF1" s="232"/>
      <c r="CWG1" s="232"/>
      <c r="CWH1" s="232"/>
      <c r="CWI1" s="232"/>
      <c r="CWJ1" s="232"/>
      <c r="CWK1" s="232"/>
      <c r="CWL1" s="232"/>
      <c r="CWM1" s="232"/>
      <c r="CWN1" s="232"/>
      <c r="CWO1" s="232"/>
      <c r="CWP1" s="232"/>
      <c r="CWQ1" s="232"/>
      <c r="CWR1" s="232"/>
      <c r="CWS1" s="232"/>
      <c r="CWT1" s="232"/>
      <c r="CWU1" s="232"/>
      <c r="CWV1" s="232"/>
      <c r="CWW1" s="232"/>
      <c r="CWX1" s="232"/>
      <c r="CWY1" s="232"/>
      <c r="CWZ1" s="232"/>
      <c r="CXA1" s="232"/>
      <c r="CXB1" s="232"/>
      <c r="CXC1" s="232"/>
      <c r="CXD1" s="232"/>
      <c r="CXE1" s="232"/>
      <c r="CXF1" s="232"/>
      <c r="CXG1" s="232"/>
      <c r="CXH1" s="232"/>
      <c r="CXI1" s="232"/>
      <c r="CXJ1" s="232"/>
      <c r="CXK1" s="232"/>
      <c r="CXL1" s="232"/>
      <c r="CXM1" s="232"/>
      <c r="CXN1" s="232"/>
      <c r="CXO1" s="232"/>
      <c r="CXP1" s="232"/>
      <c r="CXQ1" s="232"/>
      <c r="CXR1" s="232"/>
      <c r="CXS1" s="232"/>
      <c r="CXT1" s="232"/>
      <c r="CXU1" s="232"/>
      <c r="CXV1" s="232"/>
      <c r="CXW1" s="232"/>
      <c r="CXX1" s="232"/>
      <c r="CXY1" s="232"/>
      <c r="CXZ1" s="232"/>
      <c r="CYA1" s="232"/>
      <c r="CYB1" s="232"/>
      <c r="CYC1" s="232"/>
      <c r="CYD1" s="232"/>
      <c r="CYE1" s="232"/>
      <c r="CYF1" s="232"/>
      <c r="CYG1" s="232"/>
      <c r="CYH1" s="232"/>
      <c r="CYI1" s="232"/>
      <c r="CYJ1" s="232"/>
      <c r="CYK1" s="232"/>
      <c r="CYL1" s="232"/>
      <c r="CYM1" s="232"/>
      <c r="CYN1" s="232"/>
      <c r="CYO1" s="232"/>
      <c r="CYP1" s="232"/>
      <c r="CYQ1" s="232"/>
      <c r="CYR1" s="232"/>
      <c r="CYS1" s="232"/>
      <c r="CYT1" s="232"/>
      <c r="CYU1" s="232"/>
      <c r="CYV1" s="232"/>
      <c r="CYW1" s="232"/>
      <c r="CYX1" s="232"/>
      <c r="CYY1" s="232"/>
      <c r="CYZ1" s="232"/>
      <c r="CZA1" s="232"/>
      <c r="CZB1" s="232"/>
      <c r="CZC1" s="232"/>
      <c r="CZD1" s="232"/>
      <c r="CZE1" s="232"/>
      <c r="CZF1" s="232"/>
      <c r="CZG1" s="232"/>
      <c r="CZH1" s="232"/>
      <c r="CZI1" s="232"/>
      <c r="CZJ1" s="232"/>
      <c r="CZK1" s="232"/>
      <c r="CZL1" s="232"/>
      <c r="CZM1" s="232"/>
      <c r="CZN1" s="232"/>
      <c r="CZO1" s="232"/>
      <c r="CZP1" s="232"/>
      <c r="CZQ1" s="232"/>
      <c r="CZR1" s="232"/>
      <c r="CZS1" s="232"/>
      <c r="CZT1" s="232"/>
      <c r="CZU1" s="232"/>
      <c r="CZV1" s="232"/>
      <c r="CZW1" s="232"/>
      <c r="CZX1" s="232"/>
      <c r="CZY1" s="232"/>
      <c r="CZZ1" s="232"/>
      <c r="DAA1" s="232"/>
      <c r="DAB1" s="232"/>
      <c r="DAC1" s="232"/>
      <c r="DAD1" s="232"/>
      <c r="DAE1" s="232"/>
      <c r="DAF1" s="232"/>
      <c r="DAG1" s="232"/>
      <c r="DAH1" s="232"/>
      <c r="DAI1" s="232"/>
      <c r="DAJ1" s="232"/>
      <c r="DAK1" s="232"/>
      <c r="DAL1" s="232"/>
      <c r="DAM1" s="232"/>
      <c r="DAN1" s="232"/>
      <c r="DAO1" s="232"/>
      <c r="DAP1" s="232"/>
      <c r="DAQ1" s="232"/>
      <c r="DAR1" s="232"/>
      <c r="DAS1" s="232"/>
      <c r="DAT1" s="232"/>
      <c r="DAU1" s="232"/>
      <c r="DAV1" s="232"/>
      <c r="DAW1" s="232"/>
      <c r="DAX1" s="232"/>
      <c r="DAY1" s="232"/>
      <c r="DAZ1" s="232"/>
      <c r="DBA1" s="232"/>
      <c r="DBB1" s="232"/>
      <c r="DBC1" s="232"/>
      <c r="DBD1" s="232"/>
      <c r="DBE1" s="232"/>
      <c r="DBF1" s="232"/>
      <c r="DBG1" s="232"/>
      <c r="DBH1" s="232"/>
      <c r="DBI1" s="232"/>
      <c r="DBJ1" s="232"/>
      <c r="DBK1" s="232"/>
      <c r="DBL1" s="232"/>
      <c r="DBM1" s="232"/>
      <c r="DBN1" s="232"/>
      <c r="DBO1" s="232"/>
      <c r="DBP1" s="232"/>
      <c r="DBQ1" s="232"/>
      <c r="DBR1" s="232"/>
      <c r="DBS1" s="232"/>
      <c r="DBT1" s="232"/>
      <c r="DBU1" s="232"/>
      <c r="DBV1" s="232"/>
      <c r="DBW1" s="232"/>
      <c r="DBX1" s="232"/>
      <c r="DBY1" s="232"/>
      <c r="DBZ1" s="232"/>
      <c r="DCA1" s="232"/>
      <c r="DCB1" s="232"/>
      <c r="DCC1" s="232"/>
      <c r="DCD1" s="232"/>
      <c r="DCE1" s="232"/>
      <c r="DCF1" s="232"/>
      <c r="DCG1" s="232"/>
      <c r="DCH1" s="232"/>
      <c r="DCI1" s="232"/>
      <c r="DCJ1" s="232"/>
      <c r="DCK1" s="232"/>
      <c r="DCL1" s="232"/>
      <c r="DCM1" s="232"/>
      <c r="DCN1" s="232"/>
      <c r="DCO1" s="232"/>
      <c r="DCP1" s="232"/>
      <c r="DCQ1" s="232"/>
      <c r="DCR1" s="232"/>
      <c r="DCS1" s="232"/>
      <c r="DCT1" s="232"/>
      <c r="DCU1" s="232"/>
      <c r="DCV1" s="232"/>
      <c r="DCW1" s="232"/>
      <c r="DCX1" s="232"/>
      <c r="DCY1" s="232"/>
      <c r="DCZ1" s="232"/>
      <c r="DDA1" s="232"/>
      <c r="DDB1" s="232"/>
      <c r="DDC1" s="232"/>
      <c r="DDD1" s="232"/>
      <c r="DDE1" s="232"/>
      <c r="DDF1" s="232"/>
      <c r="DDG1" s="232"/>
      <c r="DDH1" s="232"/>
      <c r="DDI1" s="232"/>
      <c r="DDJ1" s="232"/>
      <c r="DDK1" s="232"/>
      <c r="DDL1" s="232"/>
      <c r="DDM1" s="232"/>
      <c r="DDN1" s="232"/>
      <c r="DDO1" s="232"/>
      <c r="DDP1" s="232"/>
      <c r="DDQ1" s="232"/>
      <c r="DDR1" s="232"/>
      <c r="DDS1" s="232"/>
      <c r="DDT1" s="232"/>
      <c r="DDU1" s="232"/>
      <c r="DDV1" s="232"/>
      <c r="DDW1" s="232"/>
      <c r="DDX1" s="232"/>
      <c r="DDY1" s="232"/>
      <c r="DDZ1" s="232"/>
      <c r="DEA1" s="232"/>
      <c r="DEB1" s="232"/>
      <c r="DEC1" s="232"/>
      <c r="DED1" s="232"/>
      <c r="DEE1" s="232"/>
      <c r="DEF1" s="232"/>
      <c r="DEG1" s="232"/>
      <c r="DEH1" s="232"/>
      <c r="DEI1" s="232"/>
      <c r="DEJ1" s="232"/>
      <c r="DEK1" s="232"/>
      <c r="DEL1" s="232"/>
      <c r="DEM1" s="232"/>
      <c r="DEN1" s="232"/>
      <c r="DEO1" s="232"/>
      <c r="DEP1" s="232"/>
      <c r="DEQ1" s="232"/>
      <c r="DER1" s="232"/>
      <c r="DES1" s="232"/>
      <c r="DET1" s="232"/>
      <c r="DEU1" s="232"/>
      <c r="DEV1" s="232"/>
      <c r="DEW1" s="232"/>
      <c r="DEX1" s="232"/>
      <c r="DEY1" s="232"/>
      <c r="DEZ1" s="232"/>
      <c r="DFA1" s="232"/>
      <c r="DFB1" s="232"/>
      <c r="DFC1" s="232"/>
      <c r="DFD1" s="232"/>
      <c r="DFE1" s="232"/>
      <c r="DFF1" s="232"/>
      <c r="DFG1" s="232"/>
      <c r="DFH1" s="232"/>
      <c r="DFI1" s="232"/>
      <c r="DFJ1" s="232"/>
      <c r="DFK1" s="232"/>
      <c r="DFL1" s="232"/>
      <c r="DFM1" s="232"/>
      <c r="DFN1" s="232"/>
      <c r="DFO1" s="232"/>
      <c r="DFP1" s="232"/>
      <c r="DFQ1" s="232"/>
      <c r="DFR1" s="232"/>
      <c r="DFS1" s="232"/>
      <c r="DFT1" s="232"/>
      <c r="DFU1" s="232"/>
      <c r="DFV1" s="232"/>
      <c r="DFW1" s="232"/>
      <c r="DFX1" s="232"/>
      <c r="DFY1" s="232"/>
      <c r="DFZ1" s="232"/>
      <c r="DGA1" s="232"/>
      <c r="DGB1" s="232"/>
      <c r="DGC1" s="232"/>
      <c r="DGD1" s="232"/>
      <c r="DGE1" s="232"/>
      <c r="DGF1" s="232"/>
      <c r="DGG1" s="232"/>
      <c r="DGH1" s="232"/>
      <c r="DGI1" s="232"/>
      <c r="DGJ1" s="232"/>
      <c r="DGK1" s="232"/>
      <c r="DGL1" s="232"/>
      <c r="DGM1" s="232"/>
      <c r="DGN1" s="232"/>
      <c r="DGO1" s="232"/>
      <c r="DGP1" s="232"/>
      <c r="DGQ1" s="232"/>
      <c r="DGR1" s="232"/>
      <c r="DGS1" s="232"/>
      <c r="DGT1" s="232"/>
      <c r="DGU1" s="232"/>
      <c r="DGV1" s="232"/>
      <c r="DGW1" s="232"/>
      <c r="DGX1" s="232"/>
      <c r="DGY1" s="232"/>
      <c r="DGZ1" s="232"/>
      <c r="DHA1" s="232"/>
      <c r="DHB1" s="232"/>
      <c r="DHC1" s="232"/>
      <c r="DHD1" s="232"/>
      <c r="DHE1" s="232"/>
      <c r="DHF1" s="232"/>
      <c r="DHG1" s="232"/>
      <c r="DHH1" s="232"/>
      <c r="DHI1" s="232"/>
      <c r="DHJ1" s="232"/>
      <c r="DHK1" s="232"/>
      <c r="DHL1" s="232"/>
      <c r="DHM1" s="232"/>
      <c r="DHN1" s="232"/>
      <c r="DHO1" s="232"/>
      <c r="DHP1" s="232"/>
      <c r="DHQ1" s="232"/>
      <c r="DHR1" s="232"/>
      <c r="DHS1" s="232"/>
      <c r="DHT1" s="232"/>
      <c r="DHU1" s="232"/>
      <c r="DHV1" s="232"/>
      <c r="DHW1" s="232"/>
      <c r="DHX1" s="232"/>
      <c r="DHY1" s="232"/>
      <c r="DHZ1" s="232"/>
      <c r="DIA1" s="232"/>
      <c r="DIB1" s="232"/>
      <c r="DIC1" s="232"/>
      <c r="DID1" s="232"/>
      <c r="DIE1" s="232"/>
      <c r="DIF1" s="232"/>
      <c r="DIG1" s="232"/>
      <c r="DIH1" s="232"/>
      <c r="DII1" s="232"/>
      <c r="DIJ1" s="232"/>
      <c r="DIK1" s="232"/>
      <c r="DIL1" s="232"/>
      <c r="DIM1" s="232"/>
      <c r="DIN1" s="232"/>
      <c r="DIO1" s="232"/>
      <c r="DIP1" s="232"/>
      <c r="DIQ1" s="232"/>
      <c r="DIR1" s="232"/>
      <c r="DIS1" s="232"/>
      <c r="DIT1" s="232"/>
      <c r="DIU1" s="232"/>
      <c r="DIV1" s="232"/>
      <c r="DIW1" s="232"/>
      <c r="DIX1" s="232"/>
      <c r="DIY1" s="232"/>
      <c r="DIZ1" s="232"/>
      <c r="DJA1" s="232"/>
      <c r="DJB1" s="232"/>
      <c r="DJC1" s="232"/>
      <c r="DJD1" s="232"/>
      <c r="DJE1" s="232"/>
      <c r="DJF1" s="232"/>
      <c r="DJG1" s="232"/>
      <c r="DJH1" s="232"/>
      <c r="DJI1" s="232"/>
      <c r="DJJ1" s="232"/>
      <c r="DJK1" s="232"/>
      <c r="DJL1" s="232"/>
      <c r="DJM1" s="232"/>
      <c r="DJN1" s="232"/>
      <c r="DJO1" s="232"/>
      <c r="DJP1" s="232"/>
      <c r="DJQ1" s="232"/>
      <c r="DJR1" s="232"/>
      <c r="DJS1" s="232"/>
      <c r="DJT1" s="232"/>
      <c r="DJU1" s="232"/>
      <c r="DJV1" s="232"/>
      <c r="DJW1" s="232"/>
      <c r="DJX1" s="232"/>
      <c r="DJY1" s="232"/>
      <c r="DJZ1" s="232"/>
      <c r="DKA1" s="232"/>
      <c r="DKB1" s="232"/>
      <c r="DKC1" s="232"/>
      <c r="DKD1" s="232"/>
      <c r="DKE1" s="232"/>
      <c r="DKF1" s="232"/>
      <c r="DKG1" s="232"/>
      <c r="DKH1" s="232"/>
      <c r="DKI1" s="232"/>
      <c r="DKJ1" s="232"/>
      <c r="DKK1" s="232"/>
      <c r="DKL1" s="232"/>
      <c r="DKM1" s="232"/>
      <c r="DKN1" s="232"/>
      <c r="DKO1" s="232"/>
      <c r="DKP1" s="232"/>
      <c r="DKQ1" s="232"/>
      <c r="DKR1" s="232"/>
      <c r="DKS1" s="232"/>
      <c r="DKT1" s="232"/>
      <c r="DKU1" s="232"/>
      <c r="DKV1" s="232"/>
      <c r="DKW1" s="232"/>
      <c r="DKX1" s="232"/>
      <c r="DKY1" s="232"/>
      <c r="DKZ1" s="232"/>
      <c r="DLA1" s="232"/>
      <c r="DLB1" s="232"/>
      <c r="DLC1" s="232"/>
      <c r="DLD1" s="232"/>
      <c r="DLE1" s="232"/>
      <c r="DLF1" s="232"/>
      <c r="DLG1" s="232"/>
      <c r="DLH1" s="232"/>
      <c r="DLI1" s="232"/>
      <c r="DLJ1" s="232"/>
      <c r="DLK1" s="232"/>
      <c r="DLL1" s="232"/>
      <c r="DLM1" s="232"/>
      <c r="DLN1" s="232"/>
      <c r="DLO1" s="232"/>
      <c r="DLP1" s="232"/>
      <c r="DLQ1" s="232"/>
      <c r="DLR1" s="232"/>
      <c r="DLS1" s="232"/>
      <c r="DLT1" s="232"/>
      <c r="DLU1" s="232"/>
      <c r="DLV1" s="232"/>
      <c r="DLW1" s="232"/>
      <c r="DLX1" s="232"/>
      <c r="DLY1" s="232"/>
      <c r="DLZ1" s="232"/>
      <c r="DMA1" s="232"/>
      <c r="DMB1" s="232"/>
      <c r="DMC1" s="232"/>
      <c r="DMD1" s="232"/>
      <c r="DME1" s="232"/>
      <c r="DMF1" s="232"/>
      <c r="DMG1" s="232"/>
      <c r="DMH1" s="232"/>
      <c r="DMI1" s="232"/>
      <c r="DMJ1" s="232"/>
      <c r="DMK1" s="232"/>
      <c r="DML1" s="232"/>
      <c r="DMM1" s="232"/>
      <c r="DMN1" s="232"/>
      <c r="DMO1" s="232"/>
      <c r="DMP1" s="232"/>
      <c r="DMQ1" s="232"/>
      <c r="DMR1" s="232"/>
      <c r="DMS1" s="232"/>
      <c r="DMT1" s="232"/>
      <c r="DMU1" s="232"/>
      <c r="DMV1" s="232"/>
      <c r="DMW1" s="232"/>
      <c r="DMX1" s="232"/>
      <c r="DMY1" s="232"/>
      <c r="DMZ1" s="232"/>
      <c r="DNA1" s="232"/>
      <c r="DNB1" s="232"/>
      <c r="DNC1" s="232"/>
      <c r="DND1" s="232"/>
      <c r="DNE1" s="232"/>
      <c r="DNF1" s="232"/>
      <c r="DNG1" s="232"/>
      <c r="DNH1" s="232"/>
      <c r="DNI1" s="232"/>
      <c r="DNJ1" s="232"/>
      <c r="DNK1" s="232"/>
      <c r="DNL1" s="232"/>
      <c r="DNM1" s="232"/>
      <c r="DNN1" s="232"/>
      <c r="DNO1" s="232"/>
      <c r="DNP1" s="232"/>
      <c r="DNQ1" s="232"/>
      <c r="DNR1" s="232"/>
      <c r="DNS1" s="232"/>
      <c r="DNT1" s="232"/>
      <c r="DNU1" s="232"/>
      <c r="DNV1" s="232"/>
      <c r="DNW1" s="232"/>
      <c r="DNX1" s="232"/>
      <c r="DNY1" s="232"/>
      <c r="DNZ1" s="232"/>
      <c r="DOA1" s="232"/>
      <c r="DOB1" s="232"/>
      <c r="DOC1" s="232"/>
      <c r="DOD1" s="232"/>
      <c r="DOE1" s="232"/>
      <c r="DOF1" s="232"/>
      <c r="DOG1" s="232"/>
      <c r="DOH1" s="232"/>
      <c r="DOI1" s="232"/>
      <c r="DOJ1" s="232"/>
      <c r="DOK1" s="232"/>
      <c r="DOL1" s="232"/>
      <c r="DOM1" s="232"/>
      <c r="DON1" s="232"/>
      <c r="DOO1" s="232"/>
      <c r="DOP1" s="232"/>
      <c r="DOQ1" s="232"/>
      <c r="DOR1" s="232"/>
      <c r="DOS1" s="232"/>
      <c r="DOT1" s="232"/>
      <c r="DOU1" s="232"/>
      <c r="DOV1" s="232"/>
      <c r="DOW1" s="232"/>
      <c r="DOX1" s="232"/>
      <c r="DOY1" s="232"/>
      <c r="DOZ1" s="232"/>
      <c r="DPA1" s="232"/>
      <c r="DPB1" s="232"/>
      <c r="DPC1" s="232"/>
      <c r="DPD1" s="232"/>
      <c r="DPE1" s="232"/>
      <c r="DPF1" s="232"/>
      <c r="DPG1" s="232"/>
      <c r="DPH1" s="232"/>
      <c r="DPI1" s="232"/>
      <c r="DPJ1" s="232"/>
      <c r="DPK1" s="232"/>
      <c r="DPL1" s="232"/>
      <c r="DPM1" s="232"/>
      <c r="DPN1" s="232"/>
      <c r="DPO1" s="232"/>
      <c r="DPP1" s="232"/>
      <c r="DPQ1" s="232"/>
      <c r="DPR1" s="232"/>
      <c r="DPS1" s="232"/>
      <c r="DPT1" s="232"/>
      <c r="DPU1" s="232"/>
      <c r="DPV1" s="232"/>
      <c r="DPW1" s="232"/>
      <c r="DPX1" s="232"/>
      <c r="DPY1" s="232"/>
      <c r="DPZ1" s="232"/>
      <c r="DQA1" s="232"/>
      <c r="DQB1" s="232"/>
      <c r="DQC1" s="232"/>
      <c r="DQD1" s="232"/>
      <c r="DQE1" s="232"/>
      <c r="DQF1" s="232"/>
      <c r="DQG1" s="232"/>
      <c r="DQH1" s="232"/>
      <c r="DQI1" s="232"/>
      <c r="DQJ1" s="232"/>
      <c r="DQK1" s="232"/>
      <c r="DQL1" s="232"/>
      <c r="DQM1" s="232"/>
      <c r="DQN1" s="232"/>
      <c r="DQO1" s="232"/>
      <c r="DQP1" s="232"/>
      <c r="DQQ1" s="232"/>
      <c r="DQR1" s="232"/>
      <c r="DQS1" s="232"/>
      <c r="DQT1" s="232"/>
      <c r="DQU1" s="232"/>
      <c r="DQV1" s="232"/>
      <c r="DQW1" s="232"/>
      <c r="DQX1" s="232"/>
      <c r="DQY1" s="232"/>
      <c r="DQZ1" s="232"/>
      <c r="DRA1" s="232"/>
      <c r="DRB1" s="232"/>
      <c r="DRC1" s="232"/>
      <c r="DRD1" s="232"/>
      <c r="DRE1" s="232"/>
      <c r="DRF1" s="232"/>
      <c r="DRG1" s="232"/>
      <c r="DRH1" s="232"/>
      <c r="DRI1" s="232"/>
      <c r="DRJ1" s="232"/>
      <c r="DRK1" s="232"/>
      <c r="DRL1" s="232"/>
      <c r="DRM1" s="232"/>
      <c r="DRN1" s="232"/>
      <c r="DRO1" s="232"/>
      <c r="DRP1" s="232"/>
      <c r="DRQ1" s="232"/>
      <c r="DRR1" s="232"/>
      <c r="DRS1" s="232"/>
      <c r="DRT1" s="232"/>
      <c r="DRU1" s="232"/>
      <c r="DRV1" s="232"/>
      <c r="DRW1" s="232"/>
      <c r="DRX1" s="232"/>
      <c r="DRY1" s="232"/>
      <c r="DRZ1" s="232"/>
      <c r="DSA1" s="232"/>
      <c r="DSB1" s="232"/>
      <c r="DSC1" s="232"/>
      <c r="DSD1" s="232"/>
      <c r="DSE1" s="232"/>
      <c r="DSF1" s="232"/>
      <c r="DSG1" s="232"/>
      <c r="DSH1" s="232"/>
      <c r="DSI1" s="232"/>
      <c r="DSJ1" s="232"/>
      <c r="DSK1" s="232"/>
      <c r="DSL1" s="232"/>
      <c r="DSM1" s="232"/>
      <c r="DSN1" s="232"/>
      <c r="DSO1" s="232"/>
      <c r="DSP1" s="232"/>
      <c r="DSQ1" s="232"/>
      <c r="DSR1" s="232"/>
      <c r="DSS1" s="232"/>
      <c r="DST1" s="232"/>
      <c r="DSU1" s="232"/>
      <c r="DSV1" s="232"/>
      <c r="DSW1" s="232"/>
      <c r="DSX1" s="232"/>
      <c r="DSY1" s="232"/>
      <c r="DSZ1" s="232"/>
      <c r="DTA1" s="232"/>
      <c r="DTB1" s="232"/>
      <c r="DTC1" s="232"/>
      <c r="DTD1" s="232"/>
      <c r="DTE1" s="232"/>
      <c r="DTF1" s="232"/>
      <c r="DTG1" s="232"/>
      <c r="DTH1" s="232"/>
      <c r="DTI1" s="232"/>
      <c r="DTJ1" s="232"/>
      <c r="DTK1" s="232"/>
      <c r="DTL1" s="232"/>
      <c r="DTM1" s="232"/>
      <c r="DTN1" s="232"/>
      <c r="DTO1" s="232"/>
      <c r="DTP1" s="232"/>
      <c r="DTQ1" s="232"/>
      <c r="DTR1" s="232"/>
      <c r="DTS1" s="232"/>
      <c r="DTT1" s="232"/>
      <c r="DTU1" s="232"/>
      <c r="DTV1" s="232"/>
      <c r="DTW1" s="232"/>
      <c r="DTX1" s="232"/>
      <c r="DTY1" s="232"/>
      <c r="DTZ1" s="232"/>
      <c r="DUA1" s="232"/>
      <c r="DUB1" s="232"/>
      <c r="DUC1" s="232"/>
      <c r="DUD1" s="232"/>
      <c r="DUE1" s="232"/>
      <c r="DUF1" s="232"/>
      <c r="DUG1" s="232"/>
      <c r="DUH1" s="232"/>
      <c r="DUI1" s="232"/>
      <c r="DUJ1" s="232"/>
      <c r="DUK1" s="232"/>
      <c r="DUL1" s="232"/>
      <c r="DUM1" s="232"/>
      <c r="DUN1" s="232"/>
      <c r="DUO1" s="232"/>
      <c r="DUP1" s="232"/>
      <c r="DUQ1" s="232"/>
      <c r="DUR1" s="232"/>
      <c r="DUS1" s="232"/>
      <c r="DUT1" s="232"/>
      <c r="DUU1" s="232"/>
      <c r="DUV1" s="232"/>
      <c r="DUW1" s="232"/>
      <c r="DUX1" s="232"/>
      <c r="DUY1" s="232"/>
      <c r="DUZ1" s="232"/>
      <c r="DVA1" s="232"/>
      <c r="DVB1" s="232"/>
      <c r="DVC1" s="232"/>
      <c r="DVD1" s="232"/>
      <c r="DVE1" s="232"/>
      <c r="DVF1" s="232"/>
      <c r="DVG1" s="232"/>
      <c r="DVH1" s="232"/>
      <c r="DVI1" s="232"/>
      <c r="DVJ1" s="232"/>
      <c r="DVK1" s="232"/>
      <c r="DVL1" s="232"/>
      <c r="DVM1" s="232"/>
      <c r="DVN1" s="232"/>
      <c r="DVO1" s="232"/>
      <c r="DVP1" s="232"/>
      <c r="DVQ1" s="232"/>
      <c r="DVR1" s="232"/>
      <c r="DVS1" s="232"/>
      <c r="DVT1" s="232"/>
      <c r="DVU1" s="232"/>
      <c r="DVV1" s="232"/>
      <c r="DVW1" s="232"/>
      <c r="DVX1" s="232"/>
      <c r="DVY1" s="232"/>
      <c r="DVZ1" s="232"/>
      <c r="DWA1" s="232"/>
      <c r="DWB1" s="232"/>
      <c r="DWC1" s="232"/>
      <c r="DWD1" s="232"/>
      <c r="DWE1" s="232"/>
      <c r="DWF1" s="232"/>
      <c r="DWG1" s="232"/>
      <c r="DWH1" s="232"/>
      <c r="DWI1" s="232"/>
      <c r="DWJ1" s="232"/>
      <c r="DWK1" s="232"/>
      <c r="DWL1" s="232"/>
      <c r="DWM1" s="232"/>
      <c r="DWN1" s="232"/>
      <c r="DWO1" s="232"/>
      <c r="DWP1" s="232"/>
      <c r="DWQ1" s="232"/>
      <c r="DWR1" s="232"/>
      <c r="DWS1" s="232"/>
      <c r="DWT1" s="232"/>
      <c r="DWU1" s="232"/>
      <c r="DWV1" s="232"/>
      <c r="DWW1" s="232"/>
      <c r="DWX1" s="232"/>
      <c r="DWY1" s="232"/>
      <c r="DWZ1" s="232"/>
      <c r="DXA1" s="232"/>
      <c r="DXB1" s="232"/>
      <c r="DXC1" s="232"/>
      <c r="DXD1" s="232"/>
      <c r="DXE1" s="232"/>
      <c r="DXF1" s="232"/>
      <c r="DXG1" s="232"/>
      <c r="DXH1" s="232"/>
      <c r="DXI1" s="232"/>
      <c r="DXJ1" s="232"/>
      <c r="DXK1" s="232"/>
      <c r="DXL1" s="232"/>
      <c r="DXM1" s="232"/>
      <c r="DXN1" s="232"/>
      <c r="DXO1" s="232"/>
      <c r="DXP1" s="232"/>
      <c r="DXQ1" s="232"/>
      <c r="DXR1" s="232"/>
      <c r="DXS1" s="232"/>
      <c r="DXT1" s="232"/>
      <c r="DXU1" s="232"/>
      <c r="DXV1" s="232"/>
      <c r="DXW1" s="232"/>
      <c r="DXX1" s="232"/>
      <c r="DXY1" s="232"/>
      <c r="DXZ1" s="232"/>
      <c r="DYA1" s="232"/>
      <c r="DYB1" s="232"/>
      <c r="DYC1" s="232"/>
      <c r="DYD1" s="232"/>
      <c r="DYE1" s="232"/>
      <c r="DYF1" s="232"/>
      <c r="DYG1" s="232"/>
      <c r="DYH1" s="232"/>
      <c r="DYI1" s="232"/>
      <c r="DYJ1" s="232"/>
      <c r="DYK1" s="232"/>
      <c r="DYL1" s="232"/>
      <c r="DYM1" s="232"/>
      <c r="DYN1" s="232"/>
      <c r="DYO1" s="232"/>
      <c r="DYP1" s="232"/>
      <c r="DYQ1" s="232"/>
      <c r="DYR1" s="232"/>
      <c r="DYS1" s="232"/>
      <c r="DYT1" s="232"/>
      <c r="DYU1" s="232"/>
      <c r="DYV1" s="232"/>
      <c r="DYW1" s="232"/>
      <c r="DYX1" s="232"/>
      <c r="DYY1" s="232"/>
      <c r="DYZ1" s="232"/>
      <c r="DZA1" s="232"/>
      <c r="DZB1" s="232"/>
      <c r="DZC1" s="232"/>
      <c r="DZD1" s="232"/>
      <c r="DZE1" s="232"/>
      <c r="DZF1" s="232"/>
      <c r="DZG1" s="232"/>
      <c r="DZH1" s="232"/>
      <c r="DZI1" s="232"/>
      <c r="DZJ1" s="232"/>
      <c r="DZK1" s="232"/>
      <c r="DZL1" s="232"/>
      <c r="DZM1" s="232"/>
      <c r="DZN1" s="232"/>
      <c r="DZO1" s="232"/>
      <c r="DZP1" s="232"/>
      <c r="DZQ1" s="232"/>
      <c r="DZR1" s="232"/>
      <c r="DZS1" s="232"/>
      <c r="DZT1" s="232"/>
      <c r="DZU1" s="232"/>
      <c r="DZV1" s="232"/>
      <c r="DZW1" s="232"/>
      <c r="DZX1" s="232"/>
      <c r="DZY1" s="232"/>
      <c r="DZZ1" s="232"/>
      <c r="EAA1" s="232"/>
      <c r="EAB1" s="232"/>
      <c r="EAC1" s="232"/>
      <c r="EAD1" s="232"/>
      <c r="EAE1" s="232"/>
      <c r="EAF1" s="232"/>
      <c r="EAG1" s="232"/>
      <c r="EAH1" s="232"/>
      <c r="EAI1" s="232"/>
      <c r="EAJ1" s="232"/>
      <c r="EAK1" s="232"/>
      <c r="EAL1" s="232"/>
      <c r="EAM1" s="232"/>
      <c r="EAN1" s="232"/>
      <c r="EAO1" s="232"/>
      <c r="EAP1" s="232"/>
      <c r="EAQ1" s="232"/>
      <c r="EAR1" s="232"/>
      <c r="EAS1" s="232"/>
      <c r="EAT1" s="232"/>
      <c r="EAU1" s="232"/>
      <c r="EAV1" s="232"/>
      <c r="EAW1" s="232"/>
      <c r="EAX1" s="232"/>
      <c r="EAY1" s="232"/>
      <c r="EAZ1" s="232"/>
      <c r="EBA1" s="232"/>
      <c r="EBB1" s="232"/>
      <c r="EBC1" s="232"/>
      <c r="EBD1" s="232"/>
      <c r="EBE1" s="232"/>
      <c r="EBF1" s="232"/>
      <c r="EBG1" s="232"/>
      <c r="EBH1" s="232"/>
      <c r="EBI1" s="232"/>
      <c r="EBJ1" s="232"/>
      <c r="EBK1" s="232"/>
      <c r="EBL1" s="232"/>
      <c r="EBM1" s="232"/>
      <c r="EBN1" s="232"/>
      <c r="EBO1" s="232"/>
      <c r="EBP1" s="232"/>
      <c r="EBQ1" s="232"/>
      <c r="EBR1" s="232"/>
      <c r="EBS1" s="232"/>
      <c r="EBT1" s="232"/>
      <c r="EBU1" s="232"/>
      <c r="EBV1" s="232"/>
      <c r="EBW1" s="232"/>
      <c r="EBX1" s="232"/>
      <c r="EBY1" s="232"/>
      <c r="EBZ1" s="232"/>
      <c r="ECA1" s="232"/>
      <c r="ECB1" s="232"/>
      <c r="ECC1" s="232"/>
      <c r="ECD1" s="232"/>
      <c r="ECE1" s="232"/>
      <c r="ECF1" s="232"/>
      <c r="ECG1" s="232"/>
      <c r="ECH1" s="232"/>
      <c r="ECI1" s="232"/>
      <c r="ECJ1" s="232"/>
      <c r="ECK1" s="232"/>
      <c r="ECL1" s="232"/>
      <c r="ECM1" s="232"/>
      <c r="ECN1" s="232"/>
      <c r="ECO1" s="232"/>
      <c r="ECP1" s="232"/>
      <c r="ECQ1" s="232"/>
      <c r="ECR1" s="232"/>
      <c r="ECS1" s="232"/>
      <c r="ECT1" s="232"/>
      <c r="ECU1" s="232"/>
      <c r="ECV1" s="232"/>
      <c r="ECW1" s="232"/>
      <c r="ECX1" s="232"/>
      <c r="ECY1" s="232"/>
      <c r="ECZ1" s="232"/>
      <c r="EDA1" s="232"/>
      <c r="EDB1" s="232"/>
      <c r="EDC1" s="232"/>
      <c r="EDD1" s="232"/>
      <c r="EDE1" s="232"/>
      <c r="EDF1" s="232"/>
      <c r="EDG1" s="232"/>
      <c r="EDH1" s="232"/>
      <c r="EDI1" s="232"/>
      <c r="EDJ1" s="232"/>
      <c r="EDK1" s="232"/>
      <c r="EDL1" s="232"/>
      <c r="EDM1" s="232"/>
      <c r="EDN1" s="232"/>
      <c r="EDO1" s="232"/>
      <c r="EDP1" s="232"/>
      <c r="EDQ1" s="232"/>
      <c r="EDR1" s="232"/>
      <c r="EDS1" s="232"/>
      <c r="EDT1" s="232"/>
      <c r="EDU1" s="232"/>
      <c r="EDV1" s="232"/>
      <c r="EDW1" s="232"/>
      <c r="EDX1" s="232"/>
      <c r="EDY1" s="232"/>
      <c r="EDZ1" s="232"/>
      <c r="EEA1" s="232"/>
      <c r="EEB1" s="232"/>
      <c r="EEC1" s="232"/>
      <c r="EED1" s="232"/>
      <c r="EEE1" s="232"/>
      <c r="EEF1" s="232"/>
      <c r="EEG1" s="232"/>
      <c r="EEH1" s="232"/>
      <c r="EEI1" s="232"/>
      <c r="EEJ1" s="232"/>
      <c r="EEK1" s="232"/>
      <c r="EEL1" s="232"/>
      <c r="EEM1" s="232"/>
      <c r="EEN1" s="232"/>
      <c r="EEO1" s="232"/>
      <c r="EEP1" s="232"/>
      <c r="EEQ1" s="232"/>
      <c r="EER1" s="232"/>
      <c r="EES1" s="232"/>
      <c r="EET1" s="232"/>
      <c r="EEU1" s="232"/>
      <c r="EEV1" s="232"/>
      <c r="EEW1" s="232"/>
      <c r="EEX1" s="232"/>
      <c r="EEY1" s="232"/>
      <c r="EEZ1" s="232"/>
      <c r="EFA1" s="232"/>
      <c r="EFB1" s="232"/>
      <c r="EFC1" s="232"/>
      <c r="EFD1" s="232"/>
      <c r="EFE1" s="232"/>
      <c r="EFF1" s="232"/>
      <c r="EFG1" s="232"/>
      <c r="EFH1" s="232"/>
      <c r="EFI1" s="232"/>
      <c r="EFJ1" s="232"/>
      <c r="EFK1" s="232"/>
      <c r="EFL1" s="232"/>
      <c r="EFM1" s="232"/>
      <c r="EFN1" s="232"/>
      <c r="EFO1" s="232"/>
      <c r="EFP1" s="232"/>
      <c r="EFQ1" s="232"/>
      <c r="EFR1" s="232"/>
      <c r="EFS1" s="232"/>
      <c r="EFT1" s="232"/>
      <c r="EFU1" s="232"/>
      <c r="EFV1" s="232"/>
      <c r="EFW1" s="232"/>
      <c r="EFX1" s="232"/>
      <c r="EFY1" s="232"/>
      <c r="EFZ1" s="232"/>
      <c r="EGA1" s="232"/>
      <c r="EGB1" s="232"/>
      <c r="EGC1" s="232"/>
      <c r="EGD1" s="232"/>
      <c r="EGE1" s="232"/>
      <c r="EGF1" s="232"/>
      <c r="EGG1" s="232"/>
      <c r="EGH1" s="232"/>
      <c r="EGI1" s="232"/>
      <c r="EGJ1" s="232"/>
      <c r="EGK1" s="232"/>
      <c r="EGL1" s="232"/>
      <c r="EGM1" s="232"/>
      <c r="EGN1" s="232"/>
      <c r="EGO1" s="232"/>
      <c r="EGP1" s="232"/>
      <c r="EGQ1" s="232"/>
      <c r="EGR1" s="232"/>
      <c r="EGS1" s="232"/>
      <c r="EGT1" s="232"/>
      <c r="EGU1" s="232"/>
      <c r="EGV1" s="232"/>
      <c r="EGW1" s="232"/>
      <c r="EGX1" s="232"/>
      <c r="EGY1" s="232"/>
      <c r="EGZ1" s="232"/>
      <c r="EHA1" s="232"/>
      <c r="EHB1" s="232"/>
      <c r="EHC1" s="232"/>
      <c r="EHD1" s="232"/>
      <c r="EHE1" s="232"/>
      <c r="EHF1" s="232"/>
      <c r="EHG1" s="232"/>
      <c r="EHH1" s="232"/>
      <c r="EHI1" s="232"/>
      <c r="EHJ1" s="232"/>
      <c r="EHK1" s="232"/>
      <c r="EHL1" s="232"/>
      <c r="EHM1" s="232"/>
      <c r="EHN1" s="232"/>
      <c r="EHO1" s="232"/>
      <c r="EHP1" s="232"/>
      <c r="EHQ1" s="232"/>
      <c r="EHR1" s="232"/>
      <c r="EHS1" s="232"/>
      <c r="EHT1" s="232"/>
      <c r="EHU1" s="232"/>
      <c r="EHV1" s="232"/>
      <c r="EHW1" s="232"/>
      <c r="EHX1" s="232"/>
      <c r="EHY1" s="232"/>
      <c r="EHZ1" s="232"/>
      <c r="EIA1" s="232"/>
      <c r="EIB1" s="232"/>
      <c r="EIC1" s="232"/>
      <c r="EID1" s="232"/>
      <c r="EIE1" s="232"/>
      <c r="EIF1" s="232"/>
      <c r="EIG1" s="232"/>
      <c r="EIH1" s="232"/>
      <c r="EII1" s="232"/>
      <c r="EIJ1" s="232"/>
      <c r="EIK1" s="232"/>
      <c r="EIL1" s="232"/>
      <c r="EIM1" s="232"/>
      <c r="EIN1" s="232"/>
      <c r="EIO1" s="232"/>
      <c r="EIP1" s="232"/>
      <c r="EIQ1" s="232"/>
      <c r="EIR1" s="232"/>
      <c r="EIS1" s="232"/>
      <c r="EIT1" s="232"/>
      <c r="EIU1" s="232"/>
      <c r="EIV1" s="232"/>
      <c r="EIW1" s="232"/>
      <c r="EIX1" s="232"/>
      <c r="EIY1" s="232"/>
      <c r="EIZ1" s="232"/>
      <c r="EJA1" s="232"/>
      <c r="EJB1" s="232"/>
      <c r="EJC1" s="232"/>
      <c r="EJD1" s="232"/>
      <c r="EJE1" s="232"/>
      <c r="EJF1" s="232"/>
      <c r="EJG1" s="232"/>
      <c r="EJH1" s="232"/>
      <c r="EJI1" s="232"/>
      <c r="EJJ1" s="232"/>
      <c r="EJK1" s="232"/>
      <c r="EJL1" s="232"/>
      <c r="EJM1" s="232"/>
      <c r="EJN1" s="232"/>
      <c r="EJO1" s="232"/>
      <c r="EJP1" s="232"/>
      <c r="EJQ1" s="232"/>
      <c r="EJR1" s="232"/>
      <c r="EJS1" s="232"/>
      <c r="EJT1" s="232"/>
      <c r="EJU1" s="232"/>
      <c r="EJV1" s="232"/>
      <c r="EJW1" s="232"/>
      <c r="EJX1" s="232"/>
      <c r="EJY1" s="232"/>
      <c r="EJZ1" s="232"/>
      <c r="EKA1" s="232"/>
      <c r="EKB1" s="232"/>
      <c r="EKC1" s="232"/>
      <c r="EKD1" s="232"/>
      <c r="EKE1" s="232"/>
      <c r="EKF1" s="232"/>
      <c r="EKG1" s="232"/>
      <c r="EKH1" s="232"/>
      <c r="EKI1" s="232"/>
      <c r="EKJ1" s="232"/>
      <c r="EKK1" s="232"/>
      <c r="EKL1" s="232"/>
      <c r="EKM1" s="232"/>
      <c r="EKN1" s="232"/>
      <c r="EKO1" s="232"/>
      <c r="EKP1" s="232"/>
      <c r="EKQ1" s="232"/>
      <c r="EKR1" s="232"/>
      <c r="EKS1" s="232"/>
      <c r="EKT1" s="232"/>
      <c r="EKU1" s="232"/>
      <c r="EKV1" s="232"/>
      <c r="EKW1" s="232"/>
      <c r="EKX1" s="232"/>
      <c r="EKY1" s="232"/>
      <c r="EKZ1" s="232"/>
      <c r="ELA1" s="232"/>
      <c r="ELB1" s="232"/>
      <c r="ELC1" s="232"/>
      <c r="ELD1" s="232"/>
      <c r="ELE1" s="232"/>
      <c r="ELF1" s="232"/>
      <c r="ELG1" s="232"/>
      <c r="ELH1" s="232"/>
      <c r="ELI1" s="232"/>
      <c r="ELJ1" s="232"/>
      <c r="ELK1" s="232"/>
      <c r="ELL1" s="232"/>
      <c r="ELM1" s="232"/>
      <c r="ELN1" s="232"/>
      <c r="ELO1" s="232"/>
      <c r="ELP1" s="232"/>
      <c r="ELQ1" s="232"/>
      <c r="ELR1" s="232"/>
      <c r="ELS1" s="232"/>
      <c r="ELT1" s="232"/>
      <c r="ELU1" s="232"/>
      <c r="ELV1" s="232"/>
      <c r="ELW1" s="232"/>
      <c r="ELX1" s="232"/>
      <c r="ELY1" s="232"/>
      <c r="ELZ1" s="232"/>
      <c r="EMA1" s="232"/>
      <c r="EMB1" s="232"/>
      <c r="EMC1" s="232"/>
      <c r="EMD1" s="232"/>
      <c r="EME1" s="232"/>
      <c r="EMF1" s="232"/>
      <c r="EMG1" s="232"/>
      <c r="EMH1" s="232"/>
      <c r="EMI1" s="232"/>
      <c r="EMJ1" s="232"/>
      <c r="EMK1" s="232"/>
      <c r="EML1" s="232"/>
      <c r="EMM1" s="232"/>
      <c r="EMN1" s="232"/>
      <c r="EMO1" s="232"/>
      <c r="EMP1" s="232"/>
      <c r="EMQ1" s="232"/>
      <c r="EMR1" s="232"/>
      <c r="EMS1" s="232"/>
      <c r="EMT1" s="232"/>
      <c r="EMU1" s="232"/>
      <c r="EMV1" s="232"/>
      <c r="EMW1" s="232"/>
      <c r="EMX1" s="232"/>
      <c r="EMY1" s="232"/>
      <c r="EMZ1" s="232"/>
      <c r="ENA1" s="232"/>
      <c r="ENB1" s="232"/>
      <c r="ENC1" s="232"/>
      <c r="END1" s="232"/>
      <c r="ENE1" s="232"/>
      <c r="ENF1" s="232"/>
      <c r="ENG1" s="232"/>
      <c r="ENH1" s="232"/>
      <c r="ENI1" s="232"/>
      <c r="ENJ1" s="232"/>
      <c r="ENK1" s="232"/>
      <c r="ENL1" s="232"/>
      <c r="ENM1" s="232"/>
      <c r="ENN1" s="232"/>
      <c r="ENO1" s="232"/>
      <c r="ENP1" s="232"/>
      <c r="ENQ1" s="232"/>
      <c r="ENR1" s="232"/>
      <c r="ENS1" s="232"/>
      <c r="ENT1" s="232"/>
      <c r="ENU1" s="232"/>
      <c r="ENV1" s="232"/>
      <c r="ENW1" s="232"/>
      <c r="ENX1" s="232"/>
      <c r="ENY1" s="232"/>
      <c r="ENZ1" s="232"/>
      <c r="EOA1" s="232"/>
      <c r="EOB1" s="232"/>
      <c r="EOC1" s="232"/>
      <c r="EOD1" s="232"/>
      <c r="EOE1" s="232"/>
      <c r="EOF1" s="232"/>
      <c r="EOG1" s="232"/>
      <c r="EOH1" s="232"/>
      <c r="EOI1" s="232"/>
      <c r="EOJ1" s="232"/>
      <c r="EOK1" s="232"/>
      <c r="EOL1" s="232"/>
      <c r="EOM1" s="232"/>
      <c r="EON1" s="232"/>
      <c r="EOO1" s="232"/>
      <c r="EOP1" s="232"/>
      <c r="EOQ1" s="232"/>
      <c r="EOR1" s="232"/>
      <c r="EOS1" s="232"/>
      <c r="EOT1" s="232"/>
      <c r="EOU1" s="232"/>
      <c r="EOV1" s="232"/>
      <c r="EOW1" s="232"/>
      <c r="EOX1" s="232"/>
      <c r="EOY1" s="232"/>
      <c r="EOZ1" s="232"/>
      <c r="EPA1" s="232"/>
      <c r="EPB1" s="232"/>
      <c r="EPC1" s="232"/>
      <c r="EPD1" s="232"/>
      <c r="EPE1" s="232"/>
      <c r="EPF1" s="232"/>
      <c r="EPG1" s="232"/>
      <c r="EPH1" s="232"/>
      <c r="EPI1" s="232"/>
      <c r="EPJ1" s="232"/>
      <c r="EPK1" s="232"/>
      <c r="EPL1" s="232"/>
      <c r="EPM1" s="232"/>
      <c r="EPN1" s="232"/>
      <c r="EPO1" s="232"/>
      <c r="EPP1" s="232"/>
      <c r="EPQ1" s="232"/>
      <c r="EPR1" s="232"/>
      <c r="EPS1" s="232"/>
      <c r="EPT1" s="232"/>
      <c r="EPU1" s="232"/>
      <c r="EPV1" s="232"/>
      <c r="EPW1" s="232"/>
      <c r="EPX1" s="232"/>
      <c r="EPY1" s="232"/>
      <c r="EPZ1" s="232"/>
      <c r="EQA1" s="232"/>
      <c r="EQB1" s="232"/>
      <c r="EQC1" s="232"/>
      <c r="EQD1" s="232"/>
      <c r="EQE1" s="232"/>
      <c r="EQF1" s="232"/>
      <c r="EQG1" s="232"/>
      <c r="EQH1" s="232"/>
      <c r="EQI1" s="232"/>
      <c r="EQJ1" s="232"/>
      <c r="EQK1" s="232"/>
      <c r="EQL1" s="232"/>
      <c r="EQM1" s="232"/>
      <c r="EQN1" s="232"/>
      <c r="EQO1" s="232"/>
      <c r="EQP1" s="232"/>
      <c r="EQQ1" s="232"/>
      <c r="EQR1" s="232"/>
      <c r="EQS1" s="232"/>
      <c r="EQT1" s="232"/>
      <c r="EQU1" s="232"/>
      <c r="EQV1" s="232"/>
      <c r="EQW1" s="232"/>
      <c r="EQX1" s="232"/>
      <c r="EQY1" s="232"/>
      <c r="EQZ1" s="232"/>
      <c r="ERA1" s="232"/>
      <c r="ERB1" s="232"/>
      <c r="ERC1" s="232"/>
      <c r="ERD1" s="232"/>
      <c r="ERE1" s="232"/>
      <c r="ERF1" s="232"/>
      <c r="ERG1" s="232"/>
      <c r="ERH1" s="232"/>
      <c r="ERI1" s="232"/>
      <c r="ERJ1" s="232"/>
      <c r="ERK1" s="232"/>
      <c r="ERL1" s="232"/>
      <c r="ERM1" s="232"/>
      <c r="ERN1" s="232"/>
      <c r="ERO1" s="232"/>
      <c r="ERP1" s="232"/>
      <c r="ERQ1" s="232"/>
      <c r="ERR1" s="232"/>
      <c r="ERS1" s="232"/>
      <c r="ERT1" s="232"/>
      <c r="ERU1" s="232"/>
      <c r="ERV1" s="232"/>
      <c r="ERW1" s="232"/>
      <c r="ERX1" s="232"/>
      <c r="ERY1" s="232"/>
      <c r="ERZ1" s="232"/>
      <c r="ESA1" s="232"/>
      <c r="ESB1" s="232"/>
      <c r="ESC1" s="232"/>
      <c r="ESD1" s="232"/>
      <c r="ESE1" s="232"/>
      <c r="ESF1" s="232"/>
      <c r="ESG1" s="232"/>
      <c r="ESH1" s="232"/>
      <c r="ESI1" s="232"/>
      <c r="ESJ1" s="232"/>
      <c r="ESK1" s="232"/>
      <c r="ESL1" s="232"/>
      <c r="ESM1" s="232"/>
      <c r="ESN1" s="232"/>
      <c r="ESO1" s="232"/>
      <c r="ESP1" s="232"/>
      <c r="ESQ1" s="232"/>
      <c r="ESR1" s="232"/>
      <c r="ESS1" s="232"/>
      <c r="EST1" s="232"/>
      <c r="ESU1" s="232"/>
      <c r="ESV1" s="232"/>
      <c r="ESW1" s="232"/>
      <c r="ESX1" s="232"/>
      <c r="ESY1" s="232"/>
      <c r="ESZ1" s="232"/>
      <c r="ETA1" s="232"/>
      <c r="ETB1" s="232"/>
      <c r="ETC1" s="232"/>
      <c r="ETD1" s="232"/>
      <c r="ETE1" s="232"/>
      <c r="ETF1" s="232"/>
      <c r="ETG1" s="232"/>
      <c r="ETH1" s="232"/>
      <c r="ETI1" s="232"/>
      <c r="ETJ1" s="232"/>
      <c r="ETK1" s="232"/>
      <c r="ETL1" s="232"/>
      <c r="ETM1" s="232"/>
      <c r="ETN1" s="232"/>
      <c r="ETO1" s="232"/>
      <c r="ETP1" s="232"/>
      <c r="ETQ1" s="232"/>
      <c r="ETR1" s="232"/>
      <c r="ETS1" s="232"/>
      <c r="ETT1" s="232"/>
      <c r="ETU1" s="232"/>
      <c r="ETV1" s="232"/>
      <c r="ETW1" s="232"/>
      <c r="ETX1" s="232"/>
      <c r="ETY1" s="232"/>
      <c r="ETZ1" s="232"/>
      <c r="EUA1" s="232"/>
      <c r="EUB1" s="232"/>
      <c r="EUC1" s="232"/>
      <c r="EUD1" s="232"/>
      <c r="EUE1" s="232"/>
      <c r="EUF1" s="232"/>
      <c r="EUG1" s="232"/>
      <c r="EUH1" s="232"/>
      <c r="EUI1" s="232"/>
      <c r="EUJ1" s="232"/>
      <c r="EUK1" s="232"/>
      <c r="EUL1" s="232"/>
      <c r="EUM1" s="232"/>
      <c r="EUN1" s="232"/>
      <c r="EUO1" s="232"/>
      <c r="EUP1" s="232"/>
      <c r="EUQ1" s="232"/>
      <c r="EUR1" s="232"/>
      <c r="EUS1" s="232"/>
      <c r="EUT1" s="232"/>
      <c r="EUU1" s="232"/>
      <c r="EUV1" s="232"/>
      <c r="EUW1" s="232"/>
      <c r="EUX1" s="232"/>
      <c r="EUY1" s="232"/>
      <c r="EUZ1" s="232"/>
      <c r="EVA1" s="232"/>
      <c r="EVB1" s="232"/>
      <c r="EVC1" s="232"/>
      <c r="EVD1" s="232"/>
      <c r="EVE1" s="232"/>
      <c r="EVF1" s="232"/>
      <c r="EVG1" s="232"/>
      <c r="EVH1" s="232"/>
      <c r="EVI1" s="232"/>
      <c r="EVJ1" s="232"/>
      <c r="EVK1" s="232"/>
      <c r="EVL1" s="232"/>
      <c r="EVM1" s="232"/>
      <c r="EVN1" s="232"/>
      <c r="EVO1" s="232"/>
      <c r="EVP1" s="232"/>
      <c r="EVQ1" s="232"/>
      <c r="EVR1" s="232"/>
      <c r="EVS1" s="232"/>
      <c r="EVT1" s="232"/>
      <c r="EVU1" s="232"/>
      <c r="EVV1" s="232"/>
      <c r="EVW1" s="232"/>
      <c r="EVX1" s="232"/>
      <c r="EVY1" s="232"/>
      <c r="EVZ1" s="232"/>
      <c r="EWA1" s="232"/>
      <c r="EWB1" s="232"/>
      <c r="EWC1" s="232"/>
      <c r="EWD1" s="232"/>
      <c r="EWE1" s="232"/>
      <c r="EWF1" s="232"/>
      <c r="EWG1" s="232"/>
      <c r="EWH1" s="232"/>
      <c r="EWI1" s="232"/>
      <c r="EWJ1" s="232"/>
      <c r="EWK1" s="232"/>
      <c r="EWL1" s="232"/>
      <c r="EWM1" s="232"/>
      <c r="EWN1" s="232"/>
      <c r="EWO1" s="232"/>
      <c r="EWP1" s="232"/>
      <c r="EWQ1" s="232"/>
      <c r="EWR1" s="232"/>
      <c r="EWS1" s="232"/>
      <c r="EWT1" s="232"/>
      <c r="EWU1" s="232"/>
      <c r="EWV1" s="232"/>
      <c r="EWW1" s="232"/>
      <c r="EWX1" s="232"/>
      <c r="EWY1" s="232"/>
      <c r="EWZ1" s="232"/>
      <c r="EXA1" s="232"/>
      <c r="EXB1" s="232"/>
      <c r="EXC1" s="232"/>
      <c r="EXD1" s="232"/>
      <c r="EXE1" s="232"/>
      <c r="EXF1" s="232"/>
      <c r="EXG1" s="232"/>
      <c r="EXH1" s="232"/>
      <c r="EXI1" s="232"/>
      <c r="EXJ1" s="232"/>
      <c r="EXK1" s="232"/>
      <c r="EXL1" s="232"/>
      <c r="EXM1" s="232"/>
      <c r="EXN1" s="232"/>
      <c r="EXO1" s="232"/>
      <c r="EXP1" s="232"/>
      <c r="EXQ1" s="232"/>
      <c r="EXR1" s="232"/>
      <c r="EXS1" s="232"/>
      <c r="EXT1" s="232"/>
      <c r="EXU1" s="232"/>
      <c r="EXV1" s="232"/>
      <c r="EXW1" s="232"/>
      <c r="EXX1" s="232"/>
      <c r="EXY1" s="232"/>
      <c r="EXZ1" s="232"/>
      <c r="EYA1" s="232"/>
      <c r="EYB1" s="232"/>
      <c r="EYC1" s="232"/>
      <c r="EYD1" s="232"/>
      <c r="EYE1" s="232"/>
      <c r="EYF1" s="232"/>
      <c r="EYG1" s="232"/>
      <c r="EYH1" s="232"/>
      <c r="EYI1" s="232"/>
      <c r="EYJ1" s="232"/>
      <c r="EYK1" s="232"/>
      <c r="EYL1" s="232"/>
      <c r="EYM1" s="232"/>
      <c r="EYN1" s="232"/>
      <c r="EYO1" s="232"/>
      <c r="EYP1" s="232"/>
      <c r="EYQ1" s="232"/>
      <c r="EYR1" s="232"/>
      <c r="EYS1" s="232"/>
      <c r="EYT1" s="232"/>
      <c r="EYU1" s="232"/>
      <c r="EYV1" s="232"/>
      <c r="EYW1" s="232"/>
      <c r="EYX1" s="232"/>
      <c r="EYY1" s="232"/>
      <c r="EYZ1" s="232"/>
      <c r="EZA1" s="232"/>
      <c r="EZB1" s="232"/>
      <c r="EZC1" s="232"/>
      <c r="EZD1" s="232"/>
      <c r="EZE1" s="232"/>
      <c r="EZF1" s="232"/>
      <c r="EZG1" s="232"/>
      <c r="EZH1" s="232"/>
      <c r="EZI1" s="232"/>
      <c r="EZJ1" s="232"/>
      <c r="EZK1" s="232"/>
      <c r="EZL1" s="232"/>
      <c r="EZM1" s="232"/>
      <c r="EZN1" s="232"/>
      <c r="EZO1" s="232"/>
      <c r="EZP1" s="232"/>
      <c r="EZQ1" s="232"/>
      <c r="EZR1" s="232"/>
      <c r="EZS1" s="232"/>
      <c r="EZT1" s="232"/>
      <c r="EZU1" s="232"/>
      <c r="EZV1" s="232"/>
      <c r="EZW1" s="232"/>
      <c r="EZX1" s="232"/>
      <c r="EZY1" s="232"/>
      <c r="EZZ1" s="232"/>
      <c r="FAA1" s="232"/>
      <c r="FAB1" s="232"/>
      <c r="FAC1" s="232"/>
      <c r="FAD1" s="232"/>
      <c r="FAE1" s="232"/>
      <c r="FAF1" s="232"/>
      <c r="FAG1" s="232"/>
      <c r="FAH1" s="232"/>
      <c r="FAI1" s="232"/>
      <c r="FAJ1" s="232"/>
      <c r="FAK1" s="232"/>
      <c r="FAL1" s="232"/>
      <c r="FAM1" s="232"/>
      <c r="FAN1" s="232"/>
      <c r="FAO1" s="232"/>
      <c r="FAP1" s="232"/>
      <c r="FAQ1" s="232"/>
      <c r="FAR1" s="232"/>
      <c r="FAS1" s="232"/>
      <c r="FAT1" s="232"/>
      <c r="FAU1" s="232"/>
      <c r="FAV1" s="232"/>
      <c r="FAW1" s="232"/>
      <c r="FAX1" s="232"/>
      <c r="FAY1" s="232"/>
      <c r="FAZ1" s="232"/>
      <c r="FBA1" s="232"/>
      <c r="FBB1" s="232"/>
      <c r="FBC1" s="232"/>
      <c r="FBD1" s="232"/>
      <c r="FBE1" s="232"/>
      <c r="FBF1" s="232"/>
      <c r="FBG1" s="232"/>
      <c r="FBH1" s="232"/>
      <c r="FBI1" s="232"/>
      <c r="FBJ1" s="232"/>
      <c r="FBK1" s="232"/>
      <c r="FBL1" s="232"/>
      <c r="FBM1" s="232"/>
      <c r="FBN1" s="232"/>
      <c r="FBO1" s="232"/>
      <c r="FBP1" s="232"/>
      <c r="FBQ1" s="232"/>
      <c r="FBR1" s="232"/>
      <c r="FBS1" s="232"/>
      <c r="FBT1" s="232"/>
      <c r="FBU1" s="232"/>
      <c r="FBV1" s="232"/>
      <c r="FBW1" s="232"/>
      <c r="FBX1" s="232"/>
      <c r="FBY1" s="232"/>
      <c r="FBZ1" s="232"/>
      <c r="FCA1" s="232"/>
      <c r="FCB1" s="232"/>
      <c r="FCC1" s="232"/>
      <c r="FCD1" s="232"/>
      <c r="FCE1" s="232"/>
      <c r="FCF1" s="232"/>
      <c r="FCG1" s="232"/>
      <c r="FCH1" s="232"/>
      <c r="FCI1" s="232"/>
      <c r="FCJ1" s="232"/>
      <c r="FCK1" s="232"/>
      <c r="FCL1" s="232"/>
      <c r="FCM1" s="232"/>
      <c r="FCN1" s="232"/>
      <c r="FCO1" s="232"/>
      <c r="FCP1" s="232"/>
      <c r="FCQ1" s="232"/>
      <c r="FCR1" s="232"/>
      <c r="FCS1" s="232"/>
      <c r="FCT1" s="232"/>
      <c r="FCU1" s="232"/>
      <c r="FCV1" s="232"/>
      <c r="FCW1" s="232"/>
      <c r="FCX1" s="232"/>
      <c r="FCY1" s="232"/>
      <c r="FCZ1" s="232"/>
      <c r="FDA1" s="232"/>
      <c r="FDB1" s="232"/>
      <c r="FDC1" s="232"/>
      <c r="FDD1" s="232"/>
      <c r="FDE1" s="232"/>
      <c r="FDF1" s="232"/>
      <c r="FDG1" s="232"/>
      <c r="FDH1" s="232"/>
      <c r="FDI1" s="232"/>
      <c r="FDJ1" s="232"/>
      <c r="FDK1" s="232"/>
      <c r="FDL1" s="232"/>
      <c r="FDM1" s="232"/>
      <c r="FDN1" s="232"/>
      <c r="FDO1" s="232"/>
      <c r="FDP1" s="232"/>
      <c r="FDQ1" s="232"/>
      <c r="FDR1" s="232"/>
      <c r="FDS1" s="232"/>
      <c r="FDT1" s="232"/>
      <c r="FDU1" s="232"/>
      <c r="FDV1" s="232"/>
      <c r="FDW1" s="232"/>
      <c r="FDX1" s="232"/>
      <c r="FDY1" s="232"/>
      <c r="FDZ1" s="232"/>
      <c r="FEA1" s="232"/>
      <c r="FEB1" s="232"/>
      <c r="FEC1" s="232"/>
      <c r="FED1" s="232"/>
      <c r="FEE1" s="232"/>
      <c r="FEF1" s="232"/>
      <c r="FEG1" s="232"/>
      <c r="FEH1" s="232"/>
      <c r="FEI1" s="232"/>
      <c r="FEJ1" s="232"/>
      <c r="FEK1" s="232"/>
      <c r="FEL1" s="232"/>
      <c r="FEM1" s="232"/>
      <c r="FEN1" s="232"/>
      <c r="FEO1" s="232"/>
      <c r="FEP1" s="232"/>
      <c r="FEQ1" s="232"/>
      <c r="FER1" s="232"/>
      <c r="FES1" s="232"/>
      <c r="FET1" s="232"/>
      <c r="FEU1" s="232"/>
      <c r="FEV1" s="232"/>
      <c r="FEW1" s="232"/>
      <c r="FEX1" s="232"/>
      <c r="FEY1" s="232"/>
      <c r="FEZ1" s="232"/>
      <c r="FFA1" s="232"/>
      <c r="FFB1" s="232"/>
      <c r="FFC1" s="232"/>
      <c r="FFD1" s="232"/>
      <c r="FFE1" s="232"/>
      <c r="FFF1" s="232"/>
      <c r="FFG1" s="232"/>
      <c r="FFH1" s="232"/>
      <c r="FFI1" s="232"/>
      <c r="FFJ1" s="232"/>
      <c r="FFK1" s="232"/>
      <c r="FFL1" s="232"/>
      <c r="FFM1" s="232"/>
      <c r="FFN1" s="232"/>
      <c r="FFO1" s="232"/>
      <c r="FFP1" s="232"/>
      <c r="FFQ1" s="232"/>
      <c r="FFR1" s="232"/>
      <c r="FFS1" s="232"/>
      <c r="FFT1" s="232"/>
      <c r="FFU1" s="232"/>
      <c r="FFV1" s="232"/>
      <c r="FFW1" s="232"/>
      <c r="FFX1" s="232"/>
      <c r="FFY1" s="232"/>
      <c r="FFZ1" s="232"/>
      <c r="FGA1" s="232"/>
      <c r="FGB1" s="232"/>
      <c r="FGC1" s="232"/>
      <c r="FGD1" s="232"/>
      <c r="FGE1" s="232"/>
      <c r="FGF1" s="232"/>
      <c r="FGG1" s="232"/>
      <c r="FGH1" s="232"/>
      <c r="FGI1" s="232"/>
      <c r="FGJ1" s="232"/>
      <c r="FGK1" s="232"/>
      <c r="FGL1" s="232"/>
      <c r="FGM1" s="232"/>
      <c r="FGN1" s="232"/>
      <c r="FGO1" s="232"/>
      <c r="FGP1" s="232"/>
      <c r="FGQ1" s="232"/>
      <c r="FGR1" s="232"/>
      <c r="FGS1" s="232"/>
      <c r="FGT1" s="232"/>
      <c r="FGU1" s="232"/>
      <c r="FGV1" s="232"/>
      <c r="FGW1" s="232"/>
      <c r="FGX1" s="232"/>
      <c r="FGY1" s="232"/>
      <c r="FGZ1" s="232"/>
      <c r="FHA1" s="232"/>
      <c r="FHB1" s="232"/>
      <c r="FHC1" s="232"/>
      <c r="FHD1" s="232"/>
      <c r="FHE1" s="232"/>
      <c r="FHF1" s="232"/>
      <c r="FHG1" s="232"/>
      <c r="FHH1" s="232"/>
      <c r="FHI1" s="232"/>
      <c r="FHJ1" s="232"/>
      <c r="FHK1" s="232"/>
      <c r="FHL1" s="232"/>
      <c r="FHM1" s="232"/>
      <c r="FHN1" s="232"/>
      <c r="FHO1" s="232"/>
      <c r="FHP1" s="232"/>
      <c r="FHQ1" s="232"/>
      <c r="FHR1" s="232"/>
      <c r="FHS1" s="232"/>
      <c r="FHT1" s="232"/>
      <c r="FHU1" s="232"/>
      <c r="FHV1" s="232"/>
      <c r="FHW1" s="232"/>
      <c r="FHX1" s="232"/>
      <c r="FHY1" s="232"/>
      <c r="FHZ1" s="232"/>
      <c r="FIA1" s="232"/>
      <c r="FIB1" s="232"/>
      <c r="FIC1" s="232"/>
      <c r="FID1" s="232"/>
      <c r="FIE1" s="232"/>
      <c r="FIF1" s="232"/>
      <c r="FIG1" s="232"/>
      <c r="FIH1" s="232"/>
      <c r="FII1" s="232"/>
      <c r="FIJ1" s="232"/>
      <c r="FIK1" s="232"/>
      <c r="FIL1" s="232"/>
      <c r="FIM1" s="232"/>
      <c r="FIN1" s="232"/>
      <c r="FIO1" s="232"/>
      <c r="FIP1" s="232"/>
      <c r="FIQ1" s="232"/>
      <c r="FIR1" s="232"/>
      <c r="FIS1" s="232"/>
      <c r="FIT1" s="232"/>
      <c r="FIU1" s="232"/>
      <c r="FIV1" s="232"/>
      <c r="FIW1" s="232"/>
      <c r="FIX1" s="232"/>
      <c r="FIY1" s="232"/>
      <c r="FIZ1" s="232"/>
      <c r="FJA1" s="232"/>
      <c r="FJB1" s="232"/>
      <c r="FJC1" s="232"/>
      <c r="FJD1" s="232"/>
      <c r="FJE1" s="232"/>
      <c r="FJF1" s="232"/>
      <c r="FJG1" s="232"/>
      <c r="FJH1" s="232"/>
      <c r="FJI1" s="232"/>
      <c r="FJJ1" s="232"/>
      <c r="FJK1" s="232"/>
      <c r="FJL1" s="232"/>
      <c r="FJM1" s="232"/>
      <c r="FJN1" s="232"/>
      <c r="FJO1" s="232"/>
      <c r="FJP1" s="232"/>
      <c r="FJQ1" s="232"/>
      <c r="FJR1" s="232"/>
      <c r="FJS1" s="232"/>
      <c r="FJT1" s="232"/>
      <c r="FJU1" s="232"/>
      <c r="FJV1" s="232"/>
      <c r="FJW1" s="232"/>
      <c r="FJX1" s="232"/>
      <c r="FJY1" s="232"/>
      <c r="FJZ1" s="232"/>
      <c r="FKA1" s="232"/>
      <c r="FKB1" s="232"/>
      <c r="FKC1" s="232"/>
      <c r="FKD1" s="232"/>
      <c r="FKE1" s="232"/>
      <c r="FKF1" s="232"/>
      <c r="FKG1" s="232"/>
      <c r="FKH1" s="232"/>
      <c r="FKI1" s="232"/>
      <c r="FKJ1" s="232"/>
      <c r="FKK1" s="232"/>
      <c r="FKL1" s="232"/>
      <c r="FKM1" s="232"/>
      <c r="FKN1" s="232"/>
      <c r="FKO1" s="232"/>
      <c r="FKP1" s="232"/>
      <c r="FKQ1" s="232"/>
      <c r="FKR1" s="232"/>
      <c r="FKS1" s="232"/>
      <c r="FKT1" s="232"/>
      <c r="FKU1" s="232"/>
      <c r="FKV1" s="232"/>
      <c r="FKW1" s="232"/>
      <c r="FKX1" s="232"/>
      <c r="FKY1" s="232"/>
      <c r="FKZ1" s="232"/>
      <c r="FLA1" s="232"/>
      <c r="FLB1" s="232"/>
      <c r="FLC1" s="232"/>
      <c r="FLD1" s="232"/>
      <c r="FLE1" s="232"/>
      <c r="FLF1" s="232"/>
      <c r="FLG1" s="232"/>
      <c r="FLH1" s="232"/>
      <c r="FLI1" s="232"/>
      <c r="FLJ1" s="232"/>
      <c r="FLK1" s="232"/>
      <c r="FLL1" s="232"/>
      <c r="FLM1" s="232"/>
      <c r="FLN1" s="232"/>
      <c r="FLO1" s="232"/>
      <c r="FLP1" s="232"/>
      <c r="FLQ1" s="232"/>
      <c r="FLR1" s="232"/>
      <c r="FLS1" s="232"/>
      <c r="FLT1" s="232"/>
      <c r="FLU1" s="232"/>
      <c r="FLV1" s="232"/>
      <c r="FLW1" s="232"/>
      <c r="FLX1" s="232"/>
      <c r="FLY1" s="232"/>
      <c r="FLZ1" s="232"/>
      <c r="FMA1" s="232"/>
      <c r="FMB1" s="232"/>
      <c r="FMC1" s="232"/>
      <c r="FMD1" s="232"/>
      <c r="FME1" s="232"/>
      <c r="FMF1" s="232"/>
      <c r="FMG1" s="232"/>
      <c r="FMH1" s="232"/>
      <c r="FMI1" s="232"/>
      <c r="FMJ1" s="232"/>
      <c r="FMK1" s="232"/>
      <c r="FML1" s="232"/>
      <c r="FMM1" s="232"/>
      <c r="FMN1" s="232"/>
      <c r="FMO1" s="232"/>
      <c r="FMP1" s="232"/>
      <c r="FMQ1" s="232"/>
      <c r="FMR1" s="232"/>
      <c r="FMS1" s="232"/>
      <c r="FMT1" s="232"/>
      <c r="FMU1" s="232"/>
      <c r="FMV1" s="232"/>
      <c r="FMW1" s="232"/>
      <c r="FMX1" s="232"/>
      <c r="FMY1" s="232"/>
      <c r="FMZ1" s="232"/>
      <c r="FNA1" s="232"/>
      <c r="FNB1" s="232"/>
      <c r="FNC1" s="232"/>
      <c r="FND1" s="232"/>
      <c r="FNE1" s="232"/>
      <c r="FNF1" s="232"/>
      <c r="FNG1" s="232"/>
      <c r="FNH1" s="232"/>
      <c r="FNI1" s="232"/>
      <c r="FNJ1" s="232"/>
      <c r="FNK1" s="232"/>
      <c r="FNL1" s="232"/>
      <c r="FNM1" s="232"/>
      <c r="FNN1" s="232"/>
      <c r="FNO1" s="232"/>
      <c r="FNP1" s="232"/>
      <c r="FNQ1" s="232"/>
      <c r="FNR1" s="232"/>
      <c r="FNS1" s="232"/>
      <c r="FNT1" s="232"/>
      <c r="FNU1" s="232"/>
      <c r="FNV1" s="232"/>
      <c r="FNW1" s="232"/>
      <c r="FNX1" s="232"/>
      <c r="FNY1" s="232"/>
      <c r="FNZ1" s="232"/>
      <c r="FOA1" s="232"/>
      <c r="FOB1" s="232"/>
      <c r="FOC1" s="232"/>
      <c r="FOD1" s="232"/>
      <c r="FOE1" s="232"/>
      <c r="FOF1" s="232"/>
      <c r="FOG1" s="232"/>
      <c r="FOH1" s="232"/>
      <c r="FOI1" s="232"/>
      <c r="FOJ1" s="232"/>
      <c r="FOK1" s="232"/>
      <c r="FOL1" s="232"/>
      <c r="FOM1" s="232"/>
      <c r="FON1" s="232"/>
      <c r="FOO1" s="232"/>
      <c r="FOP1" s="232"/>
      <c r="FOQ1" s="232"/>
      <c r="FOR1" s="232"/>
      <c r="FOS1" s="232"/>
      <c r="FOT1" s="232"/>
      <c r="FOU1" s="232"/>
      <c r="FOV1" s="232"/>
      <c r="FOW1" s="232"/>
      <c r="FOX1" s="232"/>
      <c r="FOY1" s="232"/>
      <c r="FOZ1" s="232"/>
      <c r="FPA1" s="232"/>
      <c r="FPB1" s="232"/>
      <c r="FPC1" s="232"/>
      <c r="FPD1" s="232"/>
      <c r="FPE1" s="232"/>
      <c r="FPF1" s="232"/>
      <c r="FPG1" s="232"/>
      <c r="FPH1" s="232"/>
      <c r="FPI1" s="232"/>
      <c r="FPJ1" s="232"/>
      <c r="FPK1" s="232"/>
      <c r="FPL1" s="232"/>
      <c r="FPM1" s="232"/>
      <c r="FPN1" s="232"/>
      <c r="FPO1" s="232"/>
      <c r="FPP1" s="232"/>
      <c r="FPQ1" s="232"/>
      <c r="FPR1" s="232"/>
      <c r="FPS1" s="232"/>
      <c r="FPT1" s="232"/>
      <c r="FPU1" s="232"/>
      <c r="FPV1" s="232"/>
      <c r="FPW1" s="232"/>
      <c r="FPX1" s="232"/>
      <c r="FPY1" s="232"/>
      <c r="FPZ1" s="232"/>
      <c r="FQA1" s="232"/>
      <c r="FQB1" s="232"/>
      <c r="FQC1" s="232"/>
      <c r="FQD1" s="232"/>
      <c r="FQE1" s="232"/>
      <c r="FQF1" s="232"/>
      <c r="FQG1" s="232"/>
      <c r="FQH1" s="232"/>
      <c r="FQI1" s="232"/>
      <c r="FQJ1" s="232"/>
      <c r="FQK1" s="232"/>
      <c r="FQL1" s="232"/>
      <c r="FQM1" s="232"/>
      <c r="FQN1" s="232"/>
      <c r="FQO1" s="232"/>
      <c r="FQP1" s="232"/>
      <c r="FQQ1" s="232"/>
      <c r="FQR1" s="232"/>
      <c r="FQS1" s="232"/>
      <c r="FQT1" s="232"/>
      <c r="FQU1" s="232"/>
      <c r="FQV1" s="232"/>
      <c r="FQW1" s="232"/>
      <c r="FQX1" s="232"/>
      <c r="FQY1" s="232"/>
      <c r="FQZ1" s="232"/>
      <c r="FRA1" s="232"/>
      <c r="FRB1" s="232"/>
      <c r="FRC1" s="232"/>
      <c r="FRD1" s="232"/>
      <c r="FRE1" s="232"/>
      <c r="FRF1" s="232"/>
      <c r="FRG1" s="232"/>
      <c r="FRH1" s="232"/>
      <c r="FRI1" s="232"/>
      <c r="FRJ1" s="232"/>
      <c r="FRK1" s="232"/>
      <c r="FRL1" s="232"/>
      <c r="FRM1" s="232"/>
      <c r="FRN1" s="232"/>
      <c r="FRO1" s="232"/>
      <c r="FRP1" s="232"/>
      <c r="FRQ1" s="232"/>
      <c r="FRR1" s="232"/>
      <c r="FRS1" s="232"/>
      <c r="FRT1" s="232"/>
      <c r="FRU1" s="232"/>
      <c r="FRV1" s="232"/>
      <c r="FRW1" s="232"/>
      <c r="FRX1" s="232"/>
      <c r="FRY1" s="232"/>
      <c r="FRZ1" s="232"/>
      <c r="FSA1" s="232"/>
      <c r="FSB1" s="232"/>
      <c r="FSC1" s="232"/>
      <c r="FSD1" s="232"/>
      <c r="FSE1" s="232"/>
      <c r="FSF1" s="232"/>
      <c r="FSG1" s="232"/>
      <c r="FSH1" s="232"/>
      <c r="FSI1" s="232"/>
      <c r="FSJ1" s="232"/>
      <c r="FSK1" s="232"/>
      <c r="FSL1" s="232"/>
      <c r="FSM1" s="232"/>
      <c r="FSN1" s="232"/>
      <c r="FSO1" s="232"/>
      <c r="FSP1" s="232"/>
      <c r="FSQ1" s="232"/>
      <c r="FSR1" s="232"/>
      <c r="FSS1" s="232"/>
      <c r="FST1" s="232"/>
      <c r="FSU1" s="232"/>
      <c r="FSV1" s="232"/>
      <c r="FSW1" s="232"/>
      <c r="FSX1" s="232"/>
      <c r="FSY1" s="232"/>
      <c r="FSZ1" s="232"/>
      <c r="FTA1" s="232"/>
      <c r="FTB1" s="232"/>
      <c r="FTC1" s="232"/>
      <c r="FTD1" s="232"/>
      <c r="FTE1" s="232"/>
      <c r="FTF1" s="232"/>
      <c r="FTG1" s="232"/>
      <c r="FTH1" s="232"/>
      <c r="FTI1" s="232"/>
      <c r="FTJ1" s="232"/>
      <c r="FTK1" s="232"/>
      <c r="FTL1" s="232"/>
      <c r="FTM1" s="232"/>
      <c r="FTN1" s="232"/>
      <c r="FTO1" s="232"/>
      <c r="FTP1" s="232"/>
      <c r="FTQ1" s="232"/>
      <c r="FTR1" s="232"/>
      <c r="FTS1" s="232"/>
      <c r="FTT1" s="232"/>
      <c r="FTU1" s="232"/>
      <c r="FTV1" s="232"/>
      <c r="FTW1" s="232"/>
      <c r="FTX1" s="232"/>
      <c r="FTY1" s="232"/>
      <c r="FTZ1" s="232"/>
      <c r="FUA1" s="232"/>
      <c r="FUB1" s="232"/>
      <c r="FUC1" s="232"/>
      <c r="FUD1" s="232"/>
      <c r="FUE1" s="232"/>
      <c r="FUF1" s="232"/>
      <c r="FUG1" s="232"/>
      <c r="FUH1" s="232"/>
      <c r="FUI1" s="232"/>
      <c r="FUJ1" s="232"/>
      <c r="FUK1" s="232"/>
      <c r="FUL1" s="232"/>
      <c r="FUM1" s="232"/>
      <c r="FUN1" s="232"/>
      <c r="FUO1" s="232"/>
      <c r="FUP1" s="232"/>
      <c r="FUQ1" s="232"/>
      <c r="FUR1" s="232"/>
      <c r="FUS1" s="232"/>
      <c r="FUT1" s="232"/>
      <c r="FUU1" s="232"/>
      <c r="FUV1" s="232"/>
      <c r="FUW1" s="232"/>
      <c r="FUX1" s="232"/>
      <c r="FUY1" s="232"/>
      <c r="FUZ1" s="232"/>
      <c r="FVA1" s="232"/>
      <c r="FVB1" s="232"/>
      <c r="FVC1" s="232"/>
      <c r="FVD1" s="232"/>
      <c r="FVE1" s="232"/>
      <c r="FVF1" s="232"/>
      <c r="FVG1" s="232"/>
      <c r="FVH1" s="232"/>
      <c r="FVI1" s="232"/>
      <c r="FVJ1" s="232"/>
      <c r="FVK1" s="232"/>
      <c r="FVL1" s="232"/>
      <c r="FVM1" s="232"/>
      <c r="FVN1" s="232"/>
      <c r="FVO1" s="232"/>
      <c r="FVP1" s="232"/>
      <c r="FVQ1" s="232"/>
      <c r="FVR1" s="232"/>
      <c r="FVS1" s="232"/>
      <c r="FVT1" s="232"/>
      <c r="FVU1" s="232"/>
      <c r="FVV1" s="232"/>
      <c r="FVW1" s="232"/>
      <c r="FVX1" s="232"/>
      <c r="FVY1" s="232"/>
      <c r="FVZ1" s="232"/>
      <c r="FWA1" s="232"/>
      <c r="FWB1" s="232"/>
      <c r="FWC1" s="232"/>
      <c r="FWD1" s="232"/>
      <c r="FWE1" s="232"/>
      <c r="FWF1" s="232"/>
      <c r="FWG1" s="232"/>
      <c r="FWH1" s="232"/>
      <c r="FWI1" s="232"/>
      <c r="FWJ1" s="232"/>
      <c r="FWK1" s="232"/>
      <c r="FWL1" s="232"/>
      <c r="FWM1" s="232"/>
      <c r="FWN1" s="232"/>
      <c r="FWO1" s="232"/>
      <c r="FWP1" s="232"/>
      <c r="FWQ1" s="232"/>
      <c r="FWR1" s="232"/>
      <c r="FWS1" s="232"/>
      <c r="FWT1" s="232"/>
      <c r="FWU1" s="232"/>
      <c r="FWV1" s="232"/>
      <c r="FWW1" s="232"/>
      <c r="FWX1" s="232"/>
      <c r="FWY1" s="232"/>
      <c r="FWZ1" s="232"/>
      <c r="FXA1" s="232"/>
      <c r="FXB1" s="232"/>
      <c r="FXC1" s="232"/>
      <c r="FXD1" s="232"/>
      <c r="FXE1" s="232"/>
      <c r="FXF1" s="232"/>
      <c r="FXG1" s="232"/>
      <c r="FXH1" s="232"/>
      <c r="FXI1" s="232"/>
      <c r="FXJ1" s="232"/>
      <c r="FXK1" s="232"/>
      <c r="FXL1" s="232"/>
      <c r="FXM1" s="232"/>
      <c r="FXN1" s="232"/>
      <c r="FXO1" s="232"/>
      <c r="FXP1" s="232"/>
      <c r="FXQ1" s="232"/>
      <c r="FXR1" s="232"/>
      <c r="FXS1" s="232"/>
      <c r="FXT1" s="232"/>
      <c r="FXU1" s="232"/>
      <c r="FXV1" s="232"/>
      <c r="FXW1" s="232"/>
      <c r="FXX1" s="232"/>
      <c r="FXY1" s="232"/>
      <c r="FXZ1" s="232"/>
      <c r="FYA1" s="232"/>
      <c r="FYB1" s="232"/>
      <c r="FYC1" s="232"/>
      <c r="FYD1" s="232"/>
      <c r="FYE1" s="232"/>
      <c r="FYF1" s="232"/>
      <c r="FYG1" s="232"/>
      <c r="FYH1" s="232"/>
      <c r="FYI1" s="232"/>
      <c r="FYJ1" s="232"/>
      <c r="FYK1" s="232"/>
      <c r="FYL1" s="232"/>
      <c r="FYM1" s="232"/>
      <c r="FYN1" s="232"/>
      <c r="FYO1" s="232"/>
      <c r="FYP1" s="232"/>
      <c r="FYQ1" s="232"/>
      <c r="FYR1" s="232"/>
      <c r="FYS1" s="232"/>
      <c r="FYT1" s="232"/>
      <c r="FYU1" s="232"/>
      <c r="FYV1" s="232"/>
      <c r="FYW1" s="232"/>
      <c r="FYX1" s="232"/>
      <c r="FYY1" s="232"/>
      <c r="FYZ1" s="232"/>
      <c r="FZA1" s="232"/>
      <c r="FZB1" s="232"/>
      <c r="FZC1" s="232"/>
      <c r="FZD1" s="232"/>
      <c r="FZE1" s="232"/>
      <c r="FZF1" s="232"/>
      <c r="FZG1" s="232"/>
      <c r="FZH1" s="232"/>
      <c r="FZI1" s="232"/>
      <c r="FZJ1" s="232"/>
      <c r="FZK1" s="232"/>
      <c r="FZL1" s="232"/>
      <c r="FZM1" s="232"/>
      <c r="FZN1" s="232"/>
      <c r="FZO1" s="232"/>
      <c r="FZP1" s="232"/>
      <c r="FZQ1" s="232"/>
      <c r="FZR1" s="232"/>
      <c r="FZS1" s="232"/>
      <c r="FZT1" s="232"/>
      <c r="FZU1" s="232"/>
      <c r="FZV1" s="232"/>
      <c r="FZW1" s="232"/>
      <c r="FZX1" s="232"/>
      <c r="FZY1" s="232"/>
      <c r="FZZ1" s="232"/>
      <c r="GAA1" s="232"/>
      <c r="GAB1" s="232"/>
      <c r="GAC1" s="232"/>
      <c r="GAD1" s="232"/>
      <c r="GAE1" s="232"/>
      <c r="GAF1" s="232"/>
      <c r="GAG1" s="232"/>
      <c r="GAH1" s="232"/>
      <c r="GAI1" s="232"/>
      <c r="GAJ1" s="232"/>
      <c r="GAK1" s="232"/>
      <c r="GAL1" s="232"/>
      <c r="GAM1" s="232"/>
      <c r="GAN1" s="232"/>
      <c r="GAO1" s="232"/>
      <c r="GAP1" s="232"/>
      <c r="GAQ1" s="232"/>
      <c r="GAR1" s="232"/>
      <c r="GAS1" s="232"/>
      <c r="GAT1" s="232"/>
      <c r="GAU1" s="232"/>
      <c r="GAV1" s="232"/>
      <c r="GAW1" s="232"/>
      <c r="GAX1" s="232"/>
      <c r="GAY1" s="232"/>
      <c r="GAZ1" s="232"/>
      <c r="GBA1" s="232"/>
      <c r="GBB1" s="232"/>
      <c r="GBC1" s="232"/>
      <c r="GBD1" s="232"/>
      <c r="GBE1" s="232"/>
      <c r="GBF1" s="232"/>
      <c r="GBG1" s="232"/>
      <c r="GBH1" s="232"/>
      <c r="GBI1" s="232"/>
      <c r="GBJ1" s="232"/>
      <c r="GBK1" s="232"/>
      <c r="GBL1" s="232"/>
      <c r="GBM1" s="232"/>
      <c r="GBN1" s="232"/>
      <c r="GBO1" s="232"/>
      <c r="GBP1" s="232"/>
      <c r="GBQ1" s="232"/>
      <c r="GBR1" s="232"/>
      <c r="GBS1" s="232"/>
      <c r="GBT1" s="232"/>
      <c r="GBU1" s="232"/>
      <c r="GBV1" s="232"/>
      <c r="GBW1" s="232"/>
      <c r="GBX1" s="232"/>
      <c r="GBY1" s="232"/>
      <c r="GBZ1" s="232"/>
      <c r="GCA1" s="232"/>
      <c r="GCB1" s="232"/>
      <c r="GCC1" s="232"/>
      <c r="GCD1" s="232"/>
      <c r="GCE1" s="232"/>
      <c r="GCF1" s="232"/>
      <c r="GCG1" s="232"/>
      <c r="GCH1" s="232"/>
      <c r="GCI1" s="232"/>
      <c r="GCJ1" s="232"/>
      <c r="GCK1" s="232"/>
      <c r="GCL1" s="232"/>
      <c r="GCM1" s="232"/>
      <c r="GCN1" s="232"/>
      <c r="GCO1" s="232"/>
      <c r="GCP1" s="232"/>
      <c r="GCQ1" s="232"/>
      <c r="GCR1" s="232"/>
      <c r="GCS1" s="232"/>
      <c r="GCT1" s="232"/>
      <c r="GCU1" s="232"/>
      <c r="GCV1" s="232"/>
      <c r="GCW1" s="232"/>
      <c r="GCX1" s="232"/>
      <c r="GCY1" s="232"/>
      <c r="GCZ1" s="232"/>
      <c r="GDA1" s="232"/>
      <c r="GDB1" s="232"/>
      <c r="GDC1" s="232"/>
      <c r="GDD1" s="232"/>
      <c r="GDE1" s="232"/>
      <c r="GDF1" s="232"/>
      <c r="GDG1" s="232"/>
      <c r="GDH1" s="232"/>
      <c r="GDI1" s="232"/>
      <c r="GDJ1" s="232"/>
      <c r="GDK1" s="232"/>
      <c r="GDL1" s="232"/>
      <c r="GDM1" s="232"/>
      <c r="GDN1" s="232"/>
      <c r="GDO1" s="232"/>
      <c r="GDP1" s="232"/>
      <c r="GDQ1" s="232"/>
      <c r="GDR1" s="232"/>
      <c r="GDS1" s="232"/>
      <c r="GDT1" s="232"/>
      <c r="GDU1" s="232"/>
      <c r="GDV1" s="232"/>
      <c r="GDW1" s="232"/>
      <c r="GDX1" s="232"/>
      <c r="GDY1" s="232"/>
      <c r="GDZ1" s="232"/>
      <c r="GEA1" s="232"/>
      <c r="GEB1" s="232"/>
      <c r="GEC1" s="232"/>
      <c r="GED1" s="232"/>
      <c r="GEE1" s="232"/>
      <c r="GEF1" s="232"/>
      <c r="GEG1" s="232"/>
      <c r="GEH1" s="232"/>
      <c r="GEI1" s="232"/>
      <c r="GEJ1" s="232"/>
      <c r="GEK1" s="232"/>
      <c r="GEL1" s="232"/>
      <c r="GEM1" s="232"/>
      <c r="GEN1" s="232"/>
      <c r="GEO1" s="232"/>
      <c r="GEP1" s="232"/>
      <c r="GEQ1" s="232"/>
      <c r="GER1" s="232"/>
      <c r="GES1" s="232"/>
      <c r="GET1" s="232"/>
      <c r="GEU1" s="232"/>
      <c r="GEV1" s="232"/>
      <c r="GEW1" s="232"/>
      <c r="GEX1" s="232"/>
      <c r="GEY1" s="232"/>
      <c r="GEZ1" s="232"/>
      <c r="GFA1" s="232"/>
      <c r="GFB1" s="232"/>
      <c r="GFC1" s="232"/>
      <c r="GFD1" s="232"/>
      <c r="GFE1" s="232"/>
      <c r="GFF1" s="232"/>
      <c r="GFG1" s="232"/>
      <c r="GFH1" s="232"/>
      <c r="GFI1" s="232"/>
      <c r="GFJ1" s="232"/>
      <c r="GFK1" s="232"/>
      <c r="GFL1" s="232"/>
      <c r="GFM1" s="232"/>
      <c r="GFN1" s="232"/>
      <c r="GFO1" s="232"/>
      <c r="GFP1" s="232"/>
      <c r="GFQ1" s="232"/>
      <c r="GFR1" s="232"/>
      <c r="GFS1" s="232"/>
      <c r="GFT1" s="232"/>
      <c r="GFU1" s="232"/>
      <c r="GFV1" s="232"/>
      <c r="GFW1" s="232"/>
      <c r="GFX1" s="232"/>
      <c r="GFY1" s="232"/>
      <c r="GFZ1" s="232"/>
      <c r="GGA1" s="232"/>
      <c r="GGB1" s="232"/>
      <c r="GGC1" s="232"/>
      <c r="GGD1" s="232"/>
      <c r="GGE1" s="232"/>
      <c r="GGF1" s="232"/>
      <c r="GGG1" s="232"/>
      <c r="GGH1" s="232"/>
      <c r="GGI1" s="232"/>
      <c r="GGJ1" s="232"/>
      <c r="GGK1" s="232"/>
      <c r="GGL1" s="232"/>
      <c r="GGM1" s="232"/>
      <c r="GGN1" s="232"/>
      <c r="GGO1" s="232"/>
      <c r="GGP1" s="232"/>
      <c r="GGQ1" s="232"/>
      <c r="GGR1" s="232"/>
      <c r="GGS1" s="232"/>
      <c r="GGT1" s="232"/>
      <c r="GGU1" s="232"/>
      <c r="GGV1" s="232"/>
      <c r="GGW1" s="232"/>
      <c r="GGX1" s="232"/>
      <c r="GGY1" s="232"/>
      <c r="GGZ1" s="232"/>
      <c r="GHA1" s="232"/>
      <c r="GHB1" s="232"/>
      <c r="GHC1" s="232"/>
      <c r="GHD1" s="232"/>
      <c r="GHE1" s="232"/>
      <c r="GHF1" s="232"/>
      <c r="GHG1" s="232"/>
      <c r="GHH1" s="232"/>
      <c r="GHI1" s="232"/>
      <c r="GHJ1" s="232"/>
      <c r="GHK1" s="232"/>
      <c r="GHL1" s="232"/>
      <c r="GHM1" s="232"/>
      <c r="GHN1" s="232"/>
      <c r="GHO1" s="232"/>
      <c r="GHP1" s="232"/>
      <c r="GHQ1" s="232"/>
      <c r="GHR1" s="232"/>
      <c r="GHS1" s="232"/>
      <c r="GHT1" s="232"/>
      <c r="GHU1" s="232"/>
      <c r="GHV1" s="232"/>
      <c r="GHW1" s="232"/>
      <c r="GHX1" s="232"/>
      <c r="GHY1" s="232"/>
      <c r="GHZ1" s="232"/>
      <c r="GIA1" s="232"/>
      <c r="GIB1" s="232"/>
      <c r="GIC1" s="232"/>
      <c r="GID1" s="232"/>
      <c r="GIE1" s="232"/>
      <c r="GIF1" s="232"/>
      <c r="GIG1" s="232"/>
      <c r="GIH1" s="232"/>
      <c r="GII1" s="232"/>
      <c r="GIJ1" s="232"/>
      <c r="GIK1" s="232"/>
      <c r="GIL1" s="232"/>
      <c r="GIM1" s="232"/>
      <c r="GIN1" s="232"/>
      <c r="GIO1" s="232"/>
      <c r="GIP1" s="232"/>
      <c r="GIQ1" s="232"/>
      <c r="GIR1" s="232"/>
      <c r="GIS1" s="232"/>
      <c r="GIT1" s="232"/>
      <c r="GIU1" s="232"/>
      <c r="GIV1" s="232"/>
      <c r="GIW1" s="232"/>
      <c r="GIX1" s="232"/>
      <c r="GIY1" s="232"/>
      <c r="GIZ1" s="232"/>
      <c r="GJA1" s="232"/>
      <c r="GJB1" s="232"/>
      <c r="GJC1" s="232"/>
      <c r="GJD1" s="232"/>
      <c r="GJE1" s="232"/>
      <c r="GJF1" s="232"/>
      <c r="GJG1" s="232"/>
      <c r="GJH1" s="232"/>
      <c r="GJI1" s="232"/>
      <c r="GJJ1" s="232"/>
      <c r="GJK1" s="232"/>
      <c r="GJL1" s="232"/>
      <c r="GJM1" s="232"/>
      <c r="GJN1" s="232"/>
      <c r="GJO1" s="232"/>
      <c r="GJP1" s="232"/>
      <c r="GJQ1" s="232"/>
      <c r="GJR1" s="232"/>
      <c r="GJS1" s="232"/>
      <c r="GJT1" s="232"/>
      <c r="GJU1" s="232"/>
      <c r="GJV1" s="232"/>
      <c r="GJW1" s="232"/>
      <c r="GJX1" s="232"/>
      <c r="GJY1" s="232"/>
      <c r="GJZ1" s="232"/>
      <c r="GKA1" s="232"/>
      <c r="GKB1" s="232"/>
      <c r="GKC1" s="232"/>
      <c r="GKD1" s="232"/>
      <c r="GKE1" s="232"/>
      <c r="GKF1" s="232"/>
      <c r="GKG1" s="232"/>
      <c r="GKH1" s="232"/>
      <c r="GKI1" s="232"/>
      <c r="GKJ1" s="232"/>
      <c r="GKK1" s="232"/>
      <c r="GKL1" s="232"/>
      <c r="GKM1" s="232"/>
      <c r="GKN1" s="232"/>
      <c r="GKO1" s="232"/>
      <c r="GKP1" s="232"/>
      <c r="GKQ1" s="232"/>
      <c r="GKR1" s="232"/>
      <c r="GKS1" s="232"/>
      <c r="GKT1" s="232"/>
      <c r="GKU1" s="232"/>
      <c r="GKV1" s="232"/>
      <c r="GKW1" s="232"/>
      <c r="GKX1" s="232"/>
      <c r="GKY1" s="232"/>
      <c r="GKZ1" s="232"/>
      <c r="GLA1" s="232"/>
      <c r="GLB1" s="232"/>
      <c r="GLC1" s="232"/>
      <c r="GLD1" s="232"/>
      <c r="GLE1" s="232"/>
      <c r="GLF1" s="232"/>
      <c r="GLG1" s="232"/>
      <c r="GLH1" s="232"/>
      <c r="GLI1" s="232"/>
      <c r="GLJ1" s="232"/>
      <c r="GLK1" s="232"/>
      <c r="GLL1" s="232"/>
      <c r="GLM1" s="232"/>
      <c r="GLN1" s="232"/>
      <c r="GLO1" s="232"/>
      <c r="GLP1" s="232"/>
      <c r="GLQ1" s="232"/>
      <c r="GLR1" s="232"/>
      <c r="GLS1" s="232"/>
      <c r="GLT1" s="232"/>
      <c r="GLU1" s="232"/>
      <c r="GLV1" s="232"/>
      <c r="GLW1" s="232"/>
      <c r="GLX1" s="232"/>
      <c r="GLY1" s="232"/>
      <c r="GLZ1" s="232"/>
      <c r="GMA1" s="232"/>
      <c r="GMB1" s="232"/>
      <c r="GMC1" s="232"/>
      <c r="GMD1" s="232"/>
      <c r="GME1" s="232"/>
      <c r="GMF1" s="232"/>
      <c r="GMG1" s="232"/>
      <c r="GMH1" s="232"/>
      <c r="GMI1" s="232"/>
      <c r="GMJ1" s="232"/>
      <c r="GMK1" s="232"/>
      <c r="GML1" s="232"/>
      <c r="GMM1" s="232"/>
      <c r="GMN1" s="232"/>
      <c r="GMO1" s="232"/>
      <c r="GMP1" s="232"/>
      <c r="GMQ1" s="232"/>
      <c r="GMR1" s="232"/>
      <c r="GMS1" s="232"/>
      <c r="GMT1" s="232"/>
      <c r="GMU1" s="232"/>
      <c r="GMV1" s="232"/>
      <c r="GMW1" s="232"/>
      <c r="GMX1" s="232"/>
      <c r="GMY1" s="232"/>
      <c r="GMZ1" s="232"/>
      <c r="GNA1" s="232"/>
      <c r="GNB1" s="232"/>
      <c r="GNC1" s="232"/>
      <c r="GND1" s="232"/>
      <c r="GNE1" s="232"/>
      <c r="GNF1" s="232"/>
      <c r="GNG1" s="232"/>
      <c r="GNH1" s="232"/>
      <c r="GNI1" s="232"/>
      <c r="GNJ1" s="232"/>
      <c r="GNK1" s="232"/>
      <c r="GNL1" s="232"/>
      <c r="GNM1" s="232"/>
      <c r="GNN1" s="232"/>
      <c r="GNO1" s="232"/>
      <c r="GNP1" s="232"/>
      <c r="GNQ1" s="232"/>
      <c r="GNR1" s="232"/>
      <c r="GNS1" s="232"/>
      <c r="GNT1" s="232"/>
      <c r="GNU1" s="232"/>
      <c r="GNV1" s="232"/>
      <c r="GNW1" s="232"/>
      <c r="GNX1" s="232"/>
      <c r="GNY1" s="232"/>
      <c r="GNZ1" s="232"/>
      <c r="GOA1" s="232"/>
      <c r="GOB1" s="232"/>
      <c r="GOC1" s="232"/>
      <c r="GOD1" s="232"/>
      <c r="GOE1" s="232"/>
      <c r="GOF1" s="232"/>
      <c r="GOG1" s="232"/>
      <c r="GOH1" s="232"/>
      <c r="GOI1" s="232"/>
      <c r="GOJ1" s="232"/>
      <c r="GOK1" s="232"/>
      <c r="GOL1" s="232"/>
      <c r="GOM1" s="232"/>
      <c r="GON1" s="232"/>
      <c r="GOO1" s="232"/>
      <c r="GOP1" s="232"/>
      <c r="GOQ1" s="232"/>
      <c r="GOR1" s="232"/>
      <c r="GOS1" s="232"/>
      <c r="GOT1" s="232"/>
      <c r="GOU1" s="232"/>
      <c r="GOV1" s="232"/>
      <c r="GOW1" s="232"/>
      <c r="GOX1" s="232"/>
      <c r="GOY1" s="232"/>
      <c r="GOZ1" s="232"/>
      <c r="GPA1" s="232"/>
      <c r="GPB1" s="232"/>
      <c r="GPC1" s="232"/>
      <c r="GPD1" s="232"/>
      <c r="GPE1" s="232"/>
      <c r="GPF1" s="232"/>
      <c r="GPG1" s="232"/>
      <c r="GPH1" s="232"/>
      <c r="GPI1" s="232"/>
      <c r="GPJ1" s="232"/>
      <c r="GPK1" s="232"/>
      <c r="GPL1" s="232"/>
      <c r="GPM1" s="232"/>
      <c r="GPN1" s="232"/>
      <c r="GPO1" s="232"/>
      <c r="GPP1" s="232"/>
      <c r="GPQ1" s="232"/>
      <c r="GPR1" s="232"/>
      <c r="GPS1" s="232"/>
      <c r="GPT1" s="232"/>
      <c r="GPU1" s="232"/>
      <c r="GPV1" s="232"/>
      <c r="GPW1" s="232"/>
      <c r="GPX1" s="232"/>
      <c r="GPY1" s="232"/>
      <c r="GPZ1" s="232"/>
      <c r="GQA1" s="232"/>
      <c r="GQB1" s="232"/>
      <c r="GQC1" s="232"/>
      <c r="GQD1" s="232"/>
      <c r="GQE1" s="232"/>
      <c r="GQF1" s="232"/>
      <c r="GQG1" s="232"/>
      <c r="GQH1" s="232"/>
      <c r="GQI1" s="232"/>
      <c r="GQJ1" s="232"/>
      <c r="GQK1" s="232"/>
      <c r="GQL1" s="232"/>
      <c r="GQM1" s="232"/>
      <c r="GQN1" s="232"/>
      <c r="GQO1" s="232"/>
      <c r="GQP1" s="232"/>
      <c r="GQQ1" s="232"/>
      <c r="GQR1" s="232"/>
      <c r="GQS1" s="232"/>
      <c r="GQT1" s="232"/>
      <c r="GQU1" s="232"/>
      <c r="GQV1" s="232"/>
      <c r="GQW1" s="232"/>
      <c r="GQX1" s="232"/>
      <c r="GQY1" s="232"/>
      <c r="GQZ1" s="232"/>
      <c r="GRA1" s="232"/>
      <c r="GRB1" s="232"/>
      <c r="GRC1" s="232"/>
      <c r="GRD1" s="232"/>
      <c r="GRE1" s="232"/>
      <c r="GRF1" s="232"/>
      <c r="GRG1" s="232"/>
      <c r="GRH1" s="232"/>
      <c r="GRI1" s="232"/>
      <c r="GRJ1" s="232"/>
      <c r="GRK1" s="232"/>
      <c r="GRL1" s="232"/>
      <c r="GRM1" s="232"/>
      <c r="GRN1" s="232"/>
      <c r="GRO1" s="232"/>
      <c r="GRP1" s="232"/>
      <c r="GRQ1" s="232"/>
      <c r="GRR1" s="232"/>
      <c r="GRS1" s="232"/>
      <c r="GRT1" s="232"/>
      <c r="GRU1" s="232"/>
      <c r="GRV1" s="232"/>
      <c r="GRW1" s="232"/>
      <c r="GRX1" s="232"/>
      <c r="GRY1" s="232"/>
      <c r="GRZ1" s="232"/>
      <c r="GSA1" s="232"/>
      <c r="GSB1" s="232"/>
      <c r="GSC1" s="232"/>
      <c r="GSD1" s="232"/>
      <c r="GSE1" s="232"/>
      <c r="GSF1" s="232"/>
      <c r="GSG1" s="232"/>
      <c r="GSH1" s="232"/>
      <c r="GSI1" s="232"/>
      <c r="GSJ1" s="232"/>
      <c r="GSK1" s="232"/>
      <c r="GSL1" s="232"/>
      <c r="GSM1" s="232"/>
      <c r="GSN1" s="232"/>
      <c r="GSO1" s="232"/>
      <c r="GSP1" s="232"/>
      <c r="GSQ1" s="232"/>
      <c r="GSR1" s="232"/>
      <c r="GSS1" s="232"/>
      <c r="GST1" s="232"/>
      <c r="GSU1" s="232"/>
      <c r="GSV1" s="232"/>
      <c r="GSW1" s="232"/>
      <c r="GSX1" s="232"/>
      <c r="GSY1" s="232"/>
      <c r="GSZ1" s="232"/>
      <c r="GTA1" s="232"/>
      <c r="GTB1" s="232"/>
      <c r="GTC1" s="232"/>
      <c r="GTD1" s="232"/>
      <c r="GTE1" s="232"/>
      <c r="GTF1" s="232"/>
      <c r="GTG1" s="232"/>
      <c r="GTH1" s="232"/>
      <c r="GTI1" s="232"/>
      <c r="GTJ1" s="232"/>
      <c r="GTK1" s="232"/>
      <c r="GTL1" s="232"/>
      <c r="GTM1" s="232"/>
      <c r="GTN1" s="232"/>
      <c r="GTO1" s="232"/>
      <c r="GTP1" s="232"/>
      <c r="GTQ1" s="232"/>
      <c r="GTR1" s="232"/>
      <c r="GTS1" s="232"/>
      <c r="GTT1" s="232"/>
      <c r="GTU1" s="232"/>
      <c r="GTV1" s="232"/>
      <c r="GTW1" s="232"/>
      <c r="GTX1" s="232"/>
      <c r="GTY1" s="232"/>
      <c r="GTZ1" s="232"/>
      <c r="GUA1" s="232"/>
      <c r="GUB1" s="232"/>
      <c r="GUC1" s="232"/>
      <c r="GUD1" s="232"/>
      <c r="GUE1" s="232"/>
      <c r="GUF1" s="232"/>
      <c r="GUG1" s="232"/>
      <c r="GUH1" s="232"/>
      <c r="GUI1" s="232"/>
      <c r="GUJ1" s="232"/>
      <c r="GUK1" s="232"/>
      <c r="GUL1" s="232"/>
      <c r="GUM1" s="232"/>
      <c r="GUN1" s="232"/>
      <c r="GUO1" s="232"/>
      <c r="GUP1" s="232"/>
      <c r="GUQ1" s="232"/>
      <c r="GUR1" s="232"/>
      <c r="GUS1" s="232"/>
      <c r="GUT1" s="232"/>
      <c r="GUU1" s="232"/>
      <c r="GUV1" s="232"/>
      <c r="GUW1" s="232"/>
      <c r="GUX1" s="232"/>
      <c r="GUY1" s="232"/>
      <c r="GUZ1" s="232"/>
      <c r="GVA1" s="232"/>
      <c r="GVB1" s="232"/>
      <c r="GVC1" s="232"/>
      <c r="GVD1" s="232"/>
      <c r="GVE1" s="232"/>
      <c r="GVF1" s="232"/>
      <c r="GVG1" s="232"/>
      <c r="GVH1" s="232"/>
      <c r="GVI1" s="232"/>
      <c r="GVJ1" s="232"/>
      <c r="GVK1" s="232"/>
      <c r="GVL1" s="232"/>
      <c r="GVM1" s="232"/>
      <c r="GVN1" s="232"/>
      <c r="GVO1" s="232"/>
      <c r="GVP1" s="232"/>
      <c r="GVQ1" s="232"/>
      <c r="GVR1" s="232"/>
      <c r="GVS1" s="232"/>
      <c r="GVT1" s="232"/>
      <c r="GVU1" s="232"/>
      <c r="GVV1" s="232"/>
      <c r="GVW1" s="232"/>
      <c r="GVX1" s="232"/>
      <c r="GVY1" s="232"/>
      <c r="GVZ1" s="232"/>
      <c r="GWA1" s="232"/>
      <c r="GWB1" s="232"/>
      <c r="GWC1" s="232"/>
      <c r="GWD1" s="232"/>
      <c r="GWE1" s="232"/>
      <c r="GWF1" s="232"/>
      <c r="GWG1" s="232"/>
      <c r="GWH1" s="232"/>
      <c r="GWI1" s="232"/>
      <c r="GWJ1" s="232"/>
      <c r="GWK1" s="232"/>
      <c r="GWL1" s="232"/>
      <c r="GWM1" s="232"/>
      <c r="GWN1" s="232"/>
      <c r="GWO1" s="232"/>
      <c r="GWP1" s="232"/>
      <c r="GWQ1" s="232"/>
      <c r="GWR1" s="232"/>
      <c r="GWS1" s="232"/>
      <c r="GWT1" s="232"/>
      <c r="GWU1" s="232"/>
      <c r="GWV1" s="232"/>
      <c r="GWW1" s="232"/>
      <c r="GWX1" s="232"/>
      <c r="GWY1" s="232"/>
      <c r="GWZ1" s="232"/>
      <c r="GXA1" s="232"/>
      <c r="GXB1" s="232"/>
      <c r="GXC1" s="232"/>
      <c r="GXD1" s="232"/>
      <c r="GXE1" s="232"/>
      <c r="GXF1" s="232"/>
      <c r="GXG1" s="232"/>
      <c r="GXH1" s="232"/>
      <c r="GXI1" s="232"/>
      <c r="GXJ1" s="232"/>
      <c r="GXK1" s="232"/>
      <c r="GXL1" s="232"/>
      <c r="GXM1" s="232"/>
      <c r="GXN1" s="232"/>
      <c r="GXO1" s="232"/>
      <c r="GXP1" s="232"/>
      <c r="GXQ1" s="232"/>
      <c r="GXR1" s="232"/>
      <c r="GXS1" s="232"/>
      <c r="GXT1" s="232"/>
      <c r="GXU1" s="232"/>
      <c r="GXV1" s="232"/>
      <c r="GXW1" s="232"/>
      <c r="GXX1" s="232"/>
      <c r="GXY1" s="232"/>
      <c r="GXZ1" s="232"/>
      <c r="GYA1" s="232"/>
      <c r="GYB1" s="232"/>
      <c r="GYC1" s="232"/>
      <c r="GYD1" s="232"/>
      <c r="GYE1" s="232"/>
      <c r="GYF1" s="232"/>
      <c r="GYG1" s="232"/>
      <c r="GYH1" s="232"/>
      <c r="GYI1" s="232"/>
      <c r="GYJ1" s="232"/>
      <c r="GYK1" s="232"/>
      <c r="GYL1" s="232"/>
      <c r="GYM1" s="232"/>
      <c r="GYN1" s="232"/>
      <c r="GYO1" s="232"/>
      <c r="GYP1" s="232"/>
      <c r="GYQ1" s="232"/>
      <c r="GYR1" s="232"/>
      <c r="GYS1" s="232"/>
      <c r="GYT1" s="232"/>
      <c r="GYU1" s="232"/>
      <c r="GYV1" s="232"/>
      <c r="GYW1" s="232"/>
      <c r="GYX1" s="232"/>
      <c r="GYY1" s="232"/>
      <c r="GYZ1" s="232"/>
      <c r="GZA1" s="232"/>
      <c r="GZB1" s="232"/>
      <c r="GZC1" s="232"/>
      <c r="GZD1" s="232"/>
      <c r="GZE1" s="232"/>
      <c r="GZF1" s="232"/>
      <c r="GZG1" s="232"/>
      <c r="GZH1" s="232"/>
      <c r="GZI1" s="232"/>
      <c r="GZJ1" s="232"/>
      <c r="GZK1" s="232"/>
      <c r="GZL1" s="232"/>
      <c r="GZM1" s="232"/>
      <c r="GZN1" s="232"/>
      <c r="GZO1" s="232"/>
      <c r="GZP1" s="232"/>
      <c r="GZQ1" s="232"/>
      <c r="GZR1" s="232"/>
      <c r="GZS1" s="232"/>
      <c r="GZT1" s="232"/>
      <c r="GZU1" s="232"/>
      <c r="GZV1" s="232"/>
      <c r="GZW1" s="232"/>
      <c r="GZX1" s="232"/>
      <c r="GZY1" s="232"/>
      <c r="GZZ1" s="232"/>
      <c r="HAA1" s="232"/>
      <c r="HAB1" s="232"/>
      <c r="HAC1" s="232"/>
      <c r="HAD1" s="232"/>
      <c r="HAE1" s="232"/>
      <c r="HAF1" s="232"/>
      <c r="HAG1" s="232"/>
      <c r="HAH1" s="232"/>
      <c r="HAI1" s="232"/>
      <c r="HAJ1" s="232"/>
      <c r="HAK1" s="232"/>
      <c r="HAL1" s="232"/>
      <c r="HAM1" s="232"/>
      <c r="HAN1" s="232"/>
      <c r="HAO1" s="232"/>
      <c r="HAP1" s="232"/>
      <c r="HAQ1" s="232"/>
      <c r="HAR1" s="232"/>
      <c r="HAS1" s="232"/>
      <c r="HAT1" s="232"/>
      <c r="HAU1" s="232"/>
      <c r="HAV1" s="232"/>
      <c r="HAW1" s="232"/>
      <c r="HAX1" s="232"/>
      <c r="HAY1" s="232"/>
      <c r="HAZ1" s="232"/>
      <c r="HBA1" s="232"/>
      <c r="HBB1" s="232"/>
      <c r="HBC1" s="232"/>
      <c r="HBD1" s="232"/>
      <c r="HBE1" s="232"/>
      <c r="HBF1" s="232"/>
      <c r="HBG1" s="232"/>
      <c r="HBH1" s="232"/>
      <c r="HBI1" s="232"/>
      <c r="HBJ1" s="232"/>
      <c r="HBK1" s="232"/>
      <c r="HBL1" s="232"/>
      <c r="HBM1" s="232"/>
      <c r="HBN1" s="232"/>
      <c r="HBO1" s="232"/>
      <c r="HBP1" s="232"/>
      <c r="HBQ1" s="232"/>
      <c r="HBR1" s="232"/>
      <c r="HBS1" s="232"/>
      <c r="HBT1" s="232"/>
      <c r="HBU1" s="232"/>
      <c r="HBV1" s="232"/>
      <c r="HBW1" s="232"/>
      <c r="HBX1" s="232"/>
      <c r="HBY1" s="232"/>
      <c r="HBZ1" s="232"/>
      <c r="HCA1" s="232"/>
      <c r="HCB1" s="232"/>
      <c r="HCC1" s="232"/>
      <c r="HCD1" s="232"/>
      <c r="HCE1" s="232"/>
      <c r="HCF1" s="232"/>
      <c r="HCG1" s="232"/>
      <c r="HCH1" s="232"/>
      <c r="HCI1" s="232"/>
      <c r="HCJ1" s="232"/>
      <c r="HCK1" s="232"/>
      <c r="HCL1" s="232"/>
      <c r="HCM1" s="232"/>
      <c r="HCN1" s="232"/>
      <c r="HCO1" s="232"/>
      <c r="HCP1" s="232"/>
      <c r="HCQ1" s="232"/>
      <c r="HCR1" s="232"/>
      <c r="HCS1" s="232"/>
      <c r="HCT1" s="232"/>
      <c r="HCU1" s="232"/>
      <c r="HCV1" s="232"/>
      <c r="HCW1" s="232"/>
      <c r="HCX1" s="232"/>
      <c r="HCY1" s="232"/>
      <c r="HCZ1" s="232"/>
      <c r="HDA1" s="232"/>
      <c r="HDB1" s="232"/>
      <c r="HDC1" s="232"/>
      <c r="HDD1" s="232"/>
      <c r="HDE1" s="232"/>
      <c r="HDF1" s="232"/>
      <c r="HDG1" s="232"/>
      <c r="HDH1" s="232"/>
      <c r="HDI1" s="232"/>
      <c r="HDJ1" s="232"/>
      <c r="HDK1" s="232"/>
      <c r="HDL1" s="232"/>
      <c r="HDM1" s="232"/>
      <c r="HDN1" s="232"/>
      <c r="HDO1" s="232"/>
      <c r="HDP1" s="232"/>
      <c r="HDQ1" s="232"/>
      <c r="HDR1" s="232"/>
      <c r="HDS1" s="232"/>
      <c r="HDT1" s="232"/>
      <c r="HDU1" s="232"/>
      <c r="HDV1" s="232"/>
      <c r="HDW1" s="232"/>
      <c r="HDX1" s="232"/>
      <c r="HDY1" s="232"/>
      <c r="HDZ1" s="232"/>
      <c r="HEA1" s="232"/>
      <c r="HEB1" s="232"/>
      <c r="HEC1" s="232"/>
      <c r="HED1" s="232"/>
      <c r="HEE1" s="232"/>
      <c r="HEF1" s="232"/>
      <c r="HEG1" s="232"/>
      <c r="HEH1" s="232"/>
      <c r="HEI1" s="232"/>
      <c r="HEJ1" s="232"/>
      <c r="HEK1" s="232"/>
      <c r="HEL1" s="232"/>
      <c r="HEM1" s="232"/>
      <c r="HEN1" s="232"/>
      <c r="HEO1" s="232"/>
      <c r="HEP1" s="232"/>
      <c r="HEQ1" s="232"/>
      <c r="HER1" s="232"/>
      <c r="HES1" s="232"/>
      <c r="HET1" s="232"/>
      <c r="HEU1" s="232"/>
      <c r="HEV1" s="232"/>
      <c r="HEW1" s="232"/>
      <c r="HEX1" s="232"/>
      <c r="HEY1" s="232"/>
      <c r="HEZ1" s="232"/>
      <c r="HFA1" s="232"/>
      <c r="HFB1" s="232"/>
      <c r="HFC1" s="232"/>
      <c r="HFD1" s="232"/>
      <c r="HFE1" s="232"/>
      <c r="HFF1" s="232"/>
      <c r="HFG1" s="232"/>
      <c r="HFH1" s="232"/>
      <c r="HFI1" s="232"/>
      <c r="HFJ1" s="232"/>
      <c r="HFK1" s="232"/>
      <c r="HFL1" s="232"/>
      <c r="HFM1" s="232"/>
      <c r="HFN1" s="232"/>
      <c r="HFO1" s="232"/>
      <c r="HFP1" s="232"/>
      <c r="HFQ1" s="232"/>
      <c r="HFR1" s="232"/>
      <c r="HFS1" s="232"/>
      <c r="HFT1" s="232"/>
      <c r="HFU1" s="232"/>
      <c r="HFV1" s="232"/>
      <c r="HFW1" s="232"/>
      <c r="HFX1" s="232"/>
      <c r="HFY1" s="232"/>
      <c r="HFZ1" s="232"/>
      <c r="HGA1" s="232"/>
      <c r="HGB1" s="232"/>
      <c r="HGC1" s="232"/>
      <c r="HGD1" s="232"/>
      <c r="HGE1" s="232"/>
      <c r="HGF1" s="232"/>
      <c r="HGG1" s="232"/>
      <c r="HGH1" s="232"/>
      <c r="HGI1" s="232"/>
      <c r="HGJ1" s="232"/>
      <c r="HGK1" s="232"/>
      <c r="HGL1" s="232"/>
      <c r="HGM1" s="232"/>
      <c r="HGN1" s="232"/>
      <c r="HGO1" s="232"/>
      <c r="HGP1" s="232"/>
      <c r="HGQ1" s="232"/>
      <c r="HGR1" s="232"/>
      <c r="HGS1" s="232"/>
      <c r="HGT1" s="232"/>
      <c r="HGU1" s="232"/>
      <c r="HGV1" s="232"/>
      <c r="HGW1" s="232"/>
      <c r="HGX1" s="232"/>
      <c r="HGY1" s="232"/>
      <c r="HGZ1" s="232"/>
      <c r="HHA1" s="232"/>
      <c r="HHB1" s="232"/>
      <c r="HHC1" s="232"/>
      <c r="HHD1" s="232"/>
      <c r="HHE1" s="232"/>
      <c r="HHF1" s="232"/>
      <c r="HHG1" s="232"/>
      <c r="HHH1" s="232"/>
      <c r="HHI1" s="232"/>
      <c r="HHJ1" s="232"/>
      <c r="HHK1" s="232"/>
      <c r="HHL1" s="232"/>
      <c r="HHM1" s="232"/>
      <c r="HHN1" s="232"/>
      <c r="HHO1" s="232"/>
      <c r="HHP1" s="232"/>
      <c r="HHQ1" s="232"/>
      <c r="HHR1" s="232"/>
      <c r="HHS1" s="232"/>
      <c r="HHT1" s="232"/>
      <c r="HHU1" s="232"/>
      <c r="HHV1" s="232"/>
      <c r="HHW1" s="232"/>
      <c r="HHX1" s="232"/>
      <c r="HHY1" s="232"/>
      <c r="HHZ1" s="232"/>
      <c r="HIA1" s="232"/>
      <c r="HIB1" s="232"/>
      <c r="HIC1" s="232"/>
      <c r="HID1" s="232"/>
      <c r="HIE1" s="232"/>
      <c r="HIF1" s="232"/>
      <c r="HIG1" s="232"/>
      <c r="HIH1" s="232"/>
      <c r="HII1" s="232"/>
      <c r="HIJ1" s="232"/>
      <c r="HIK1" s="232"/>
      <c r="HIL1" s="232"/>
      <c r="HIM1" s="232"/>
      <c r="HIN1" s="232"/>
      <c r="HIO1" s="232"/>
      <c r="HIP1" s="232"/>
      <c r="HIQ1" s="232"/>
      <c r="HIR1" s="232"/>
      <c r="HIS1" s="232"/>
      <c r="HIT1" s="232"/>
      <c r="HIU1" s="232"/>
      <c r="HIV1" s="232"/>
      <c r="HIW1" s="232"/>
      <c r="HIX1" s="232"/>
      <c r="HIY1" s="232"/>
      <c r="HIZ1" s="232"/>
      <c r="HJA1" s="232"/>
      <c r="HJB1" s="232"/>
      <c r="HJC1" s="232"/>
      <c r="HJD1" s="232"/>
      <c r="HJE1" s="232"/>
      <c r="HJF1" s="232"/>
      <c r="HJG1" s="232"/>
      <c r="HJH1" s="232"/>
      <c r="HJI1" s="232"/>
      <c r="HJJ1" s="232"/>
      <c r="HJK1" s="232"/>
      <c r="HJL1" s="232"/>
      <c r="HJM1" s="232"/>
      <c r="HJN1" s="232"/>
      <c r="HJO1" s="232"/>
      <c r="HJP1" s="232"/>
      <c r="HJQ1" s="232"/>
      <c r="HJR1" s="232"/>
      <c r="HJS1" s="232"/>
      <c r="HJT1" s="232"/>
      <c r="HJU1" s="232"/>
      <c r="HJV1" s="232"/>
      <c r="HJW1" s="232"/>
      <c r="HJX1" s="232"/>
      <c r="HJY1" s="232"/>
      <c r="HJZ1" s="232"/>
      <c r="HKA1" s="232"/>
      <c r="HKB1" s="232"/>
      <c r="HKC1" s="232"/>
      <c r="HKD1" s="232"/>
      <c r="HKE1" s="232"/>
      <c r="HKF1" s="232"/>
      <c r="HKG1" s="232"/>
      <c r="HKH1" s="232"/>
      <c r="HKI1" s="232"/>
      <c r="HKJ1" s="232"/>
      <c r="HKK1" s="232"/>
      <c r="HKL1" s="232"/>
      <c r="HKM1" s="232"/>
      <c r="HKN1" s="232"/>
      <c r="HKO1" s="232"/>
      <c r="HKP1" s="232"/>
      <c r="HKQ1" s="232"/>
      <c r="HKR1" s="232"/>
      <c r="HKS1" s="232"/>
      <c r="HKT1" s="232"/>
      <c r="HKU1" s="232"/>
      <c r="HKV1" s="232"/>
      <c r="HKW1" s="232"/>
      <c r="HKX1" s="232"/>
      <c r="HKY1" s="232"/>
      <c r="HKZ1" s="232"/>
      <c r="HLA1" s="232"/>
      <c r="HLB1" s="232"/>
      <c r="HLC1" s="232"/>
      <c r="HLD1" s="232"/>
      <c r="HLE1" s="232"/>
      <c r="HLF1" s="232"/>
      <c r="HLG1" s="232"/>
      <c r="HLH1" s="232"/>
      <c r="HLI1" s="232"/>
      <c r="HLJ1" s="232"/>
      <c r="HLK1" s="232"/>
      <c r="HLL1" s="232"/>
      <c r="HLM1" s="232"/>
      <c r="HLN1" s="232"/>
      <c r="HLO1" s="232"/>
      <c r="HLP1" s="232"/>
      <c r="HLQ1" s="232"/>
      <c r="HLR1" s="232"/>
      <c r="HLS1" s="232"/>
      <c r="HLT1" s="232"/>
      <c r="HLU1" s="232"/>
      <c r="HLV1" s="232"/>
      <c r="HLW1" s="232"/>
      <c r="HLX1" s="232"/>
      <c r="HLY1" s="232"/>
      <c r="HLZ1" s="232"/>
      <c r="HMA1" s="232"/>
      <c r="HMB1" s="232"/>
      <c r="HMC1" s="232"/>
      <c r="HMD1" s="232"/>
      <c r="HME1" s="232"/>
      <c r="HMF1" s="232"/>
      <c r="HMG1" s="232"/>
      <c r="HMH1" s="232"/>
      <c r="HMI1" s="232"/>
      <c r="HMJ1" s="232"/>
      <c r="HMK1" s="232"/>
      <c r="HML1" s="232"/>
      <c r="HMM1" s="232"/>
      <c r="HMN1" s="232"/>
      <c r="HMO1" s="232"/>
      <c r="HMP1" s="232"/>
      <c r="HMQ1" s="232"/>
      <c r="HMR1" s="232"/>
      <c r="HMS1" s="232"/>
      <c r="HMT1" s="232"/>
      <c r="HMU1" s="232"/>
      <c r="HMV1" s="232"/>
      <c r="HMW1" s="232"/>
      <c r="HMX1" s="232"/>
      <c r="HMY1" s="232"/>
      <c r="HMZ1" s="232"/>
      <c r="HNA1" s="232"/>
      <c r="HNB1" s="232"/>
      <c r="HNC1" s="232"/>
      <c r="HND1" s="232"/>
      <c r="HNE1" s="232"/>
      <c r="HNF1" s="232"/>
      <c r="HNG1" s="232"/>
      <c r="HNH1" s="232"/>
      <c r="HNI1" s="232"/>
      <c r="HNJ1" s="232"/>
      <c r="HNK1" s="232"/>
      <c r="HNL1" s="232"/>
      <c r="HNM1" s="232"/>
      <c r="HNN1" s="232"/>
      <c r="HNO1" s="232"/>
      <c r="HNP1" s="232"/>
      <c r="HNQ1" s="232"/>
      <c r="HNR1" s="232"/>
      <c r="HNS1" s="232"/>
      <c r="HNT1" s="232"/>
      <c r="HNU1" s="232"/>
      <c r="HNV1" s="232"/>
      <c r="HNW1" s="232"/>
      <c r="HNX1" s="232"/>
      <c r="HNY1" s="232"/>
      <c r="HNZ1" s="232"/>
      <c r="HOA1" s="232"/>
      <c r="HOB1" s="232"/>
      <c r="HOC1" s="232"/>
      <c r="HOD1" s="232"/>
      <c r="HOE1" s="232"/>
      <c r="HOF1" s="232"/>
      <c r="HOG1" s="232"/>
      <c r="HOH1" s="232"/>
      <c r="HOI1" s="232"/>
      <c r="HOJ1" s="232"/>
      <c r="HOK1" s="232"/>
      <c r="HOL1" s="232"/>
      <c r="HOM1" s="232"/>
      <c r="HON1" s="232"/>
      <c r="HOO1" s="232"/>
      <c r="HOP1" s="232"/>
      <c r="HOQ1" s="232"/>
      <c r="HOR1" s="232"/>
      <c r="HOS1" s="232"/>
      <c r="HOT1" s="232"/>
      <c r="HOU1" s="232"/>
      <c r="HOV1" s="232"/>
      <c r="HOW1" s="232"/>
      <c r="HOX1" s="232"/>
      <c r="HOY1" s="232"/>
      <c r="HOZ1" s="232"/>
      <c r="HPA1" s="232"/>
      <c r="HPB1" s="232"/>
      <c r="HPC1" s="232"/>
      <c r="HPD1" s="232"/>
      <c r="HPE1" s="232"/>
      <c r="HPF1" s="232"/>
      <c r="HPG1" s="232"/>
      <c r="HPH1" s="232"/>
      <c r="HPI1" s="232"/>
      <c r="HPJ1" s="232"/>
      <c r="HPK1" s="232"/>
      <c r="HPL1" s="232"/>
      <c r="HPM1" s="232"/>
      <c r="HPN1" s="232"/>
      <c r="HPO1" s="232"/>
      <c r="HPP1" s="232"/>
      <c r="HPQ1" s="232"/>
      <c r="HPR1" s="232"/>
      <c r="HPS1" s="232"/>
      <c r="HPT1" s="232"/>
      <c r="HPU1" s="232"/>
      <c r="HPV1" s="232"/>
      <c r="HPW1" s="232"/>
      <c r="HPX1" s="232"/>
      <c r="HPY1" s="232"/>
      <c r="HPZ1" s="232"/>
      <c r="HQA1" s="232"/>
      <c r="HQB1" s="232"/>
      <c r="HQC1" s="232"/>
      <c r="HQD1" s="232"/>
      <c r="HQE1" s="232"/>
      <c r="HQF1" s="232"/>
      <c r="HQG1" s="232"/>
      <c r="HQH1" s="232"/>
      <c r="HQI1" s="232"/>
      <c r="HQJ1" s="232"/>
      <c r="HQK1" s="232"/>
      <c r="HQL1" s="232"/>
      <c r="HQM1" s="232"/>
      <c r="HQN1" s="232"/>
      <c r="HQO1" s="232"/>
      <c r="HQP1" s="232"/>
      <c r="HQQ1" s="232"/>
      <c r="HQR1" s="232"/>
      <c r="HQS1" s="232"/>
      <c r="HQT1" s="232"/>
      <c r="HQU1" s="232"/>
      <c r="HQV1" s="232"/>
      <c r="HQW1" s="232"/>
      <c r="HQX1" s="232"/>
      <c r="HQY1" s="232"/>
      <c r="HQZ1" s="232"/>
      <c r="HRA1" s="232"/>
      <c r="HRB1" s="232"/>
      <c r="HRC1" s="232"/>
      <c r="HRD1" s="232"/>
      <c r="HRE1" s="232"/>
      <c r="HRF1" s="232"/>
      <c r="HRG1" s="232"/>
      <c r="HRH1" s="232"/>
      <c r="HRI1" s="232"/>
      <c r="HRJ1" s="232"/>
      <c r="HRK1" s="232"/>
      <c r="HRL1" s="232"/>
      <c r="HRM1" s="232"/>
      <c r="HRN1" s="232"/>
      <c r="HRO1" s="232"/>
      <c r="HRP1" s="232"/>
      <c r="HRQ1" s="232"/>
      <c r="HRR1" s="232"/>
      <c r="HRS1" s="232"/>
      <c r="HRT1" s="232"/>
      <c r="HRU1" s="232"/>
      <c r="HRV1" s="232"/>
      <c r="HRW1" s="232"/>
      <c r="HRX1" s="232"/>
      <c r="HRY1" s="232"/>
      <c r="HRZ1" s="232"/>
      <c r="HSA1" s="232"/>
      <c r="HSB1" s="232"/>
      <c r="HSC1" s="232"/>
      <c r="HSD1" s="232"/>
      <c r="HSE1" s="232"/>
      <c r="HSF1" s="232"/>
      <c r="HSG1" s="232"/>
      <c r="HSH1" s="232"/>
      <c r="HSI1" s="232"/>
      <c r="HSJ1" s="232"/>
      <c r="HSK1" s="232"/>
      <c r="HSL1" s="232"/>
      <c r="HSM1" s="232"/>
      <c r="HSN1" s="232"/>
      <c r="HSO1" s="232"/>
      <c r="HSP1" s="232"/>
      <c r="HSQ1" s="232"/>
      <c r="HSR1" s="232"/>
      <c r="HSS1" s="232"/>
      <c r="HST1" s="232"/>
      <c r="HSU1" s="232"/>
      <c r="HSV1" s="232"/>
      <c r="HSW1" s="232"/>
      <c r="HSX1" s="232"/>
      <c r="HSY1" s="232"/>
      <c r="HSZ1" s="232"/>
      <c r="HTA1" s="232"/>
      <c r="HTB1" s="232"/>
      <c r="HTC1" s="232"/>
      <c r="HTD1" s="232"/>
      <c r="HTE1" s="232"/>
      <c r="HTF1" s="232"/>
      <c r="HTG1" s="232"/>
      <c r="HTH1" s="232"/>
      <c r="HTI1" s="232"/>
      <c r="HTJ1" s="232"/>
      <c r="HTK1" s="232"/>
      <c r="HTL1" s="232"/>
      <c r="HTM1" s="232"/>
      <c r="HTN1" s="232"/>
      <c r="HTO1" s="232"/>
      <c r="HTP1" s="232"/>
      <c r="HTQ1" s="232"/>
      <c r="HTR1" s="232"/>
      <c r="HTS1" s="232"/>
      <c r="HTT1" s="232"/>
      <c r="HTU1" s="232"/>
      <c r="HTV1" s="232"/>
      <c r="HTW1" s="232"/>
      <c r="HTX1" s="232"/>
      <c r="HTY1" s="232"/>
      <c r="HTZ1" s="232"/>
      <c r="HUA1" s="232"/>
      <c r="HUB1" s="232"/>
      <c r="HUC1" s="232"/>
      <c r="HUD1" s="232"/>
      <c r="HUE1" s="232"/>
      <c r="HUF1" s="232"/>
      <c r="HUG1" s="232"/>
      <c r="HUH1" s="232"/>
      <c r="HUI1" s="232"/>
      <c r="HUJ1" s="232"/>
      <c r="HUK1" s="232"/>
      <c r="HUL1" s="232"/>
      <c r="HUM1" s="232"/>
      <c r="HUN1" s="232"/>
      <c r="HUO1" s="232"/>
      <c r="HUP1" s="232"/>
      <c r="HUQ1" s="232"/>
      <c r="HUR1" s="232"/>
      <c r="HUS1" s="232"/>
      <c r="HUT1" s="232"/>
      <c r="HUU1" s="232"/>
      <c r="HUV1" s="232"/>
      <c r="HUW1" s="232"/>
      <c r="HUX1" s="232"/>
      <c r="HUY1" s="232"/>
      <c r="HUZ1" s="232"/>
      <c r="HVA1" s="232"/>
      <c r="HVB1" s="232"/>
      <c r="HVC1" s="232"/>
      <c r="HVD1" s="232"/>
      <c r="HVE1" s="232"/>
      <c r="HVF1" s="232"/>
      <c r="HVG1" s="232"/>
      <c r="HVH1" s="232"/>
      <c r="HVI1" s="232"/>
      <c r="HVJ1" s="232"/>
      <c r="HVK1" s="232"/>
      <c r="HVL1" s="232"/>
      <c r="HVM1" s="232"/>
      <c r="HVN1" s="232"/>
      <c r="HVO1" s="232"/>
      <c r="HVP1" s="232"/>
      <c r="HVQ1" s="232"/>
      <c r="HVR1" s="232"/>
      <c r="HVS1" s="232"/>
      <c r="HVT1" s="232"/>
      <c r="HVU1" s="232"/>
      <c r="HVV1" s="232"/>
      <c r="HVW1" s="232"/>
      <c r="HVX1" s="232"/>
      <c r="HVY1" s="232"/>
      <c r="HVZ1" s="232"/>
      <c r="HWA1" s="232"/>
      <c r="HWB1" s="232"/>
      <c r="HWC1" s="232"/>
      <c r="HWD1" s="232"/>
      <c r="HWE1" s="232"/>
      <c r="HWF1" s="232"/>
      <c r="HWG1" s="232"/>
      <c r="HWH1" s="232"/>
      <c r="HWI1" s="232"/>
      <c r="HWJ1" s="232"/>
      <c r="HWK1" s="232"/>
      <c r="HWL1" s="232"/>
      <c r="HWM1" s="232"/>
      <c r="HWN1" s="232"/>
      <c r="HWO1" s="232"/>
      <c r="HWP1" s="232"/>
      <c r="HWQ1" s="232"/>
      <c r="HWR1" s="232"/>
      <c r="HWS1" s="232"/>
      <c r="HWT1" s="232"/>
      <c r="HWU1" s="232"/>
      <c r="HWV1" s="232"/>
      <c r="HWW1" s="232"/>
      <c r="HWX1" s="232"/>
      <c r="HWY1" s="232"/>
      <c r="HWZ1" s="232"/>
      <c r="HXA1" s="232"/>
      <c r="HXB1" s="232"/>
      <c r="HXC1" s="232"/>
      <c r="HXD1" s="232"/>
      <c r="HXE1" s="232"/>
      <c r="HXF1" s="232"/>
      <c r="HXG1" s="232"/>
      <c r="HXH1" s="232"/>
      <c r="HXI1" s="232"/>
      <c r="HXJ1" s="232"/>
      <c r="HXK1" s="232"/>
      <c r="HXL1" s="232"/>
      <c r="HXM1" s="232"/>
      <c r="HXN1" s="232"/>
      <c r="HXO1" s="232"/>
      <c r="HXP1" s="232"/>
      <c r="HXQ1" s="232"/>
      <c r="HXR1" s="232"/>
      <c r="HXS1" s="232"/>
      <c r="HXT1" s="232"/>
      <c r="HXU1" s="232"/>
      <c r="HXV1" s="232"/>
      <c r="HXW1" s="232"/>
      <c r="HXX1" s="232"/>
      <c r="HXY1" s="232"/>
      <c r="HXZ1" s="232"/>
      <c r="HYA1" s="232"/>
      <c r="HYB1" s="232"/>
      <c r="HYC1" s="232"/>
      <c r="HYD1" s="232"/>
      <c r="HYE1" s="232"/>
      <c r="HYF1" s="232"/>
      <c r="HYG1" s="232"/>
      <c r="HYH1" s="232"/>
      <c r="HYI1" s="232"/>
      <c r="HYJ1" s="232"/>
      <c r="HYK1" s="232"/>
      <c r="HYL1" s="232"/>
      <c r="HYM1" s="232"/>
      <c r="HYN1" s="232"/>
      <c r="HYO1" s="232"/>
      <c r="HYP1" s="232"/>
      <c r="HYQ1" s="232"/>
      <c r="HYR1" s="232"/>
      <c r="HYS1" s="232"/>
      <c r="HYT1" s="232"/>
      <c r="HYU1" s="232"/>
      <c r="HYV1" s="232"/>
      <c r="HYW1" s="232"/>
      <c r="HYX1" s="232"/>
      <c r="HYY1" s="232"/>
      <c r="HYZ1" s="232"/>
      <c r="HZA1" s="232"/>
      <c r="HZB1" s="232"/>
      <c r="HZC1" s="232"/>
      <c r="HZD1" s="232"/>
      <c r="HZE1" s="232"/>
      <c r="HZF1" s="232"/>
      <c r="HZG1" s="232"/>
      <c r="HZH1" s="232"/>
      <c r="HZI1" s="232"/>
      <c r="HZJ1" s="232"/>
      <c r="HZK1" s="232"/>
      <c r="HZL1" s="232"/>
      <c r="HZM1" s="232"/>
      <c r="HZN1" s="232"/>
      <c r="HZO1" s="232"/>
      <c r="HZP1" s="232"/>
      <c r="HZQ1" s="232"/>
      <c r="HZR1" s="232"/>
      <c r="HZS1" s="232"/>
      <c r="HZT1" s="232"/>
      <c r="HZU1" s="232"/>
      <c r="HZV1" s="232"/>
      <c r="HZW1" s="232"/>
      <c r="HZX1" s="232"/>
      <c r="HZY1" s="232"/>
      <c r="HZZ1" s="232"/>
      <c r="IAA1" s="232"/>
      <c r="IAB1" s="232"/>
      <c r="IAC1" s="232"/>
      <c r="IAD1" s="232"/>
      <c r="IAE1" s="232"/>
      <c r="IAF1" s="232"/>
      <c r="IAG1" s="232"/>
      <c r="IAH1" s="232"/>
      <c r="IAI1" s="232"/>
      <c r="IAJ1" s="232"/>
      <c r="IAK1" s="232"/>
      <c r="IAL1" s="232"/>
      <c r="IAM1" s="232"/>
      <c r="IAN1" s="232"/>
      <c r="IAO1" s="232"/>
      <c r="IAP1" s="232"/>
      <c r="IAQ1" s="232"/>
      <c r="IAR1" s="232"/>
      <c r="IAS1" s="232"/>
      <c r="IAT1" s="232"/>
      <c r="IAU1" s="232"/>
      <c r="IAV1" s="232"/>
      <c r="IAW1" s="232"/>
      <c r="IAX1" s="232"/>
      <c r="IAY1" s="232"/>
      <c r="IAZ1" s="232"/>
      <c r="IBA1" s="232"/>
      <c r="IBB1" s="232"/>
      <c r="IBC1" s="232"/>
      <c r="IBD1" s="232"/>
      <c r="IBE1" s="232"/>
      <c r="IBF1" s="232"/>
      <c r="IBG1" s="232"/>
      <c r="IBH1" s="232"/>
      <c r="IBI1" s="232"/>
      <c r="IBJ1" s="232"/>
      <c r="IBK1" s="232"/>
      <c r="IBL1" s="232"/>
      <c r="IBM1" s="232"/>
      <c r="IBN1" s="232"/>
      <c r="IBO1" s="232"/>
      <c r="IBP1" s="232"/>
      <c r="IBQ1" s="232"/>
      <c r="IBR1" s="232"/>
      <c r="IBS1" s="232"/>
      <c r="IBT1" s="232"/>
      <c r="IBU1" s="232"/>
      <c r="IBV1" s="232"/>
      <c r="IBW1" s="232"/>
      <c r="IBX1" s="232"/>
      <c r="IBY1" s="232"/>
      <c r="IBZ1" s="232"/>
      <c r="ICA1" s="232"/>
      <c r="ICB1" s="232"/>
      <c r="ICC1" s="232"/>
      <c r="ICD1" s="232"/>
      <c r="ICE1" s="232"/>
      <c r="ICF1" s="232"/>
      <c r="ICG1" s="232"/>
      <c r="ICH1" s="232"/>
      <c r="ICI1" s="232"/>
      <c r="ICJ1" s="232"/>
      <c r="ICK1" s="232"/>
      <c r="ICL1" s="232"/>
      <c r="ICM1" s="232"/>
      <c r="ICN1" s="232"/>
      <c r="ICO1" s="232"/>
      <c r="ICP1" s="232"/>
      <c r="ICQ1" s="232"/>
      <c r="ICR1" s="232"/>
      <c r="ICS1" s="232"/>
      <c r="ICT1" s="232"/>
      <c r="ICU1" s="232"/>
      <c r="ICV1" s="232"/>
      <c r="ICW1" s="232"/>
      <c r="ICX1" s="232"/>
      <c r="ICY1" s="232"/>
      <c r="ICZ1" s="232"/>
      <c r="IDA1" s="232"/>
      <c r="IDB1" s="232"/>
      <c r="IDC1" s="232"/>
      <c r="IDD1" s="232"/>
      <c r="IDE1" s="232"/>
      <c r="IDF1" s="232"/>
      <c r="IDG1" s="232"/>
      <c r="IDH1" s="232"/>
      <c r="IDI1" s="232"/>
      <c r="IDJ1" s="232"/>
      <c r="IDK1" s="232"/>
      <c r="IDL1" s="232"/>
      <c r="IDM1" s="232"/>
      <c r="IDN1" s="232"/>
      <c r="IDO1" s="232"/>
      <c r="IDP1" s="232"/>
      <c r="IDQ1" s="232"/>
      <c r="IDR1" s="232"/>
      <c r="IDS1" s="232"/>
      <c r="IDT1" s="232"/>
      <c r="IDU1" s="232"/>
      <c r="IDV1" s="232"/>
      <c r="IDW1" s="232"/>
      <c r="IDX1" s="232"/>
      <c r="IDY1" s="232"/>
      <c r="IDZ1" s="232"/>
      <c r="IEA1" s="232"/>
      <c r="IEB1" s="232"/>
      <c r="IEC1" s="232"/>
      <c r="IED1" s="232"/>
      <c r="IEE1" s="232"/>
      <c r="IEF1" s="232"/>
      <c r="IEG1" s="232"/>
      <c r="IEH1" s="232"/>
      <c r="IEI1" s="232"/>
      <c r="IEJ1" s="232"/>
      <c r="IEK1" s="232"/>
      <c r="IEL1" s="232"/>
      <c r="IEM1" s="232"/>
      <c r="IEN1" s="232"/>
      <c r="IEO1" s="232"/>
      <c r="IEP1" s="232"/>
      <c r="IEQ1" s="232"/>
      <c r="IER1" s="232"/>
      <c r="IES1" s="232"/>
      <c r="IET1" s="232"/>
      <c r="IEU1" s="232"/>
      <c r="IEV1" s="232"/>
      <c r="IEW1" s="232"/>
      <c r="IEX1" s="232"/>
      <c r="IEY1" s="232"/>
      <c r="IEZ1" s="232"/>
      <c r="IFA1" s="232"/>
      <c r="IFB1" s="232"/>
      <c r="IFC1" s="232"/>
      <c r="IFD1" s="232"/>
      <c r="IFE1" s="232"/>
      <c r="IFF1" s="232"/>
      <c r="IFG1" s="232"/>
      <c r="IFH1" s="232"/>
      <c r="IFI1" s="232"/>
      <c r="IFJ1" s="232"/>
      <c r="IFK1" s="232"/>
      <c r="IFL1" s="232"/>
      <c r="IFM1" s="232"/>
      <c r="IFN1" s="232"/>
      <c r="IFO1" s="232"/>
      <c r="IFP1" s="232"/>
      <c r="IFQ1" s="232"/>
      <c r="IFR1" s="232"/>
      <c r="IFS1" s="232"/>
      <c r="IFT1" s="232"/>
      <c r="IFU1" s="232"/>
      <c r="IFV1" s="232"/>
      <c r="IFW1" s="232"/>
      <c r="IFX1" s="232"/>
      <c r="IFY1" s="232"/>
      <c r="IFZ1" s="232"/>
      <c r="IGA1" s="232"/>
      <c r="IGB1" s="232"/>
      <c r="IGC1" s="232"/>
      <c r="IGD1" s="232"/>
      <c r="IGE1" s="232"/>
      <c r="IGF1" s="232"/>
      <c r="IGG1" s="232"/>
      <c r="IGH1" s="232"/>
      <c r="IGI1" s="232"/>
      <c r="IGJ1" s="232"/>
      <c r="IGK1" s="232"/>
      <c r="IGL1" s="232"/>
      <c r="IGM1" s="232"/>
      <c r="IGN1" s="232"/>
      <c r="IGO1" s="232"/>
      <c r="IGP1" s="232"/>
      <c r="IGQ1" s="232"/>
      <c r="IGR1" s="232"/>
      <c r="IGS1" s="232"/>
      <c r="IGT1" s="232"/>
      <c r="IGU1" s="232"/>
      <c r="IGV1" s="232"/>
      <c r="IGW1" s="232"/>
      <c r="IGX1" s="232"/>
      <c r="IGY1" s="232"/>
      <c r="IGZ1" s="232"/>
      <c r="IHA1" s="232"/>
      <c r="IHB1" s="232"/>
      <c r="IHC1" s="232"/>
      <c r="IHD1" s="232"/>
      <c r="IHE1" s="232"/>
      <c r="IHF1" s="232"/>
      <c r="IHG1" s="232"/>
      <c r="IHH1" s="232"/>
      <c r="IHI1" s="232"/>
      <c r="IHJ1" s="232"/>
      <c r="IHK1" s="232"/>
      <c r="IHL1" s="232"/>
      <c r="IHM1" s="232"/>
      <c r="IHN1" s="232"/>
      <c r="IHO1" s="232"/>
      <c r="IHP1" s="232"/>
      <c r="IHQ1" s="232"/>
      <c r="IHR1" s="232"/>
      <c r="IHS1" s="232"/>
      <c r="IHT1" s="232"/>
      <c r="IHU1" s="232"/>
      <c r="IHV1" s="232"/>
      <c r="IHW1" s="232"/>
      <c r="IHX1" s="232"/>
      <c r="IHY1" s="232"/>
      <c r="IHZ1" s="232"/>
      <c r="IIA1" s="232"/>
      <c r="IIB1" s="232"/>
      <c r="IIC1" s="232"/>
      <c r="IID1" s="232"/>
      <c r="IIE1" s="232"/>
      <c r="IIF1" s="232"/>
      <c r="IIG1" s="232"/>
      <c r="IIH1" s="232"/>
      <c r="III1" s="232"/>
      <c r="IIJ1" s="232"/>
      <c r="IIK1" s="232"/>
      <c r="IIL1" s="232"/>
      <c r="IIM1" s="232"/>
      <c r="IIN1" s="232"/>
      <c r="IIO1" s="232"/>
      <c r="IIP1" s="232"/>
      <c r="IIQ1" s="232"/>
      <c r="IIR1" s="232"/>
      <c r="IIS1" s="232"/>
      <c r="IIT1" s="232"/>
      <c r="IIU1" s="232"/>
      <c r="IIV1" s="232"/>
      <c r="IIW1" s="232"/>
      <c r="IIX1" s="232"/>
      <c r="IIY1" s="232"/>
      <c r="IIZ1" s="232"/>
      <c r="IJA1" s="232"/>
      <c r="IJB1" s="232"/>
      <c r="IJC1" s="232"/>
      <c r="IJD1" s="232"/>
      <c r="IJE1" s="232"/>
      <c r="IJF1" s="232"/>
      <c r="IJG1" s="232"/>
      <c r="IJH1" s="232"/>
      <c r="IJI1" s="232"/>
      <c r="IJJ1" s="232"/>
      <c r="IJK1" s="232"/>
      <c r="IJL1" s="232"/>
      <c r="IJM1" s="232"/>
      <c r="IJN1" s="232"/>
      <c r="IJO1" s="232"/>
      <c r="IJP1" s="232"/>
      <c r="IJQ1" s="232"/>
      <c r="IJR1" s="232"/>
      <c r="IJS1" s="232"/>
      <c r="IJT1" s="232"/>
      <c r="IJU1" s="232"/>
      <c r="IJV1" s="232"/>
      <c r="IJW1" s="232"/>
      <c r="IJX1" s="232"/>
      <c r="IJY1" s="232"/>
      <c r="IJZ1" s="232"/>
      <c r="IKA1" s="232"/>
      <c r="IKB1" s="232"/>
      <c r="IKC1" s="232"/>
      <c r="IKD1" s="232"/>
      <c r="IKE1" s="232"/>
      <c r="IKF1" s="232"/>
      <c r="IKG1" s="232"/>
      <c r="IKH1" s="232"/>
      <c r="IKI1" s="232"/>
      <c r="IKJ1" s="232"/>
      <c r="IKK1" s="232"/>
      <c r="IKL1" s="232"/>
      <c r="IKM1" s="232"/>
      <c r="IKN1" s="232"/>
      <c r="IKO1" s="232"/>
      <c r="IKP1" s="232"/>
      <c r="IKQ1" s="232"/>
      <c r="IKR1" s="232"/>
      <c r="IKS1" s="232"/>
      <c r="IKT1" s="232"/>
      <c r="IKU1" s="232"/>
      <c r="IKV1" s="232"/>
      <c r="IKW1" s="232"/>
      <c r="IKX1" s="232"/>
      <c r="IKY1" s="232"/>
      <c r="IKZ1" s="232"/>
      <c r="ILA1" s="232"/>
      <c r="ILB1" s="232"/>
      <c r="ILC1" s="232"/>
      <c r="ILD1" s="232"/>
      <c r="ILE1" s="232"/>
      <c r="ILF1" s="232"/>
      <c r="ILG1" s="232"/>
      <c r="ILH1" s="232"/>
      <c r="ILI1" s="232"/>
      <c r="ILJ1" s="232"/>
      <c r="ILK1" s="232"/>
      <c r="ILL1" s="232"/>
      <c r="ILM1" s="232"/>
      <c r="ILN1" s="232"/>
      <c r="ILO1" s="232"/>
      <c r="ILP1" s="232"/>
      <c r="ILQ1" s="232"/>
      <c r="ILR1" s="232"/>
      <c r="ILS1" s="232"/>
      <c r="ILT1" s="232"/>
      <c r="ILU1" s="232"/>
      <c r="ILV1" s="232"/>
      <c r="ILW1" s="232"/>
      <c r="ILX1" s="232"/>
      <c r="ILY1" s="232"/>
      <c r="ILZ1" s="232"/>
      <c r="IMA1" s="232"/>
      <c r="IMB1" s="232"/>
      <c r="IMC1" s="232"/>
      <c r="IMD1" s="232"/>
      <c r="IME1" s="232"/>
      <c r="IMF1" s="232"/>
      <c r="IMG1" s="232"/>
      <c r="IMH1" s="232"/>
      <c r="IMI1" s="232"/>
      <c r="IMJ1" s="232"/>
      <c r="IMK1" s="232"/>
      <c r="IML1" s="232"/>
      <c r="IMM1" s="232"/>
      <c r="IMN1" s="232"/>
      <c r="IMO1" s="232"/>
      <c r="IMP1" s="232"/>
      <c r="IMQ1" s="232"/>
      <c r="IMR1" s="232"/>
      <c r="IMS1" s="232"/>
      <c r="IMT1" s="232"/>
      <c r="IMU1" s="232"/>
      <c r="IMV1" s="232"/>
      <c r="IMW1" s="232"/>
      <c r="IMX1" s="232"/>
      <c r="IMY1" s="232"/>
      <c r="IMZ1" s="232"/>
      <c r="INA1" s="232"/>
      <c r="INB1" s="232"/>
      <c r="INC1" s="232"/>
      <c r="IND1" s="232"/>
      <c r="INE1" s="232"/>
      <c r="INF1" s="232"/>
      <c r="ING1" s="232"/>
      <c r="INH1" s="232"/>
      <c r="INI1" s="232"/>
      <c r="INJ1" s="232"/>
      <c r="INK1" s="232"/>
      <c r="INL1" s="232"/>
      <c r="INM1" s="232"/>
      <c r="INN1" s="232"/>
      <c r="INO1" s="232"/>
      <c r="INP1" s="232"/>
      <c r="INQ1" s="232"/>
      <c r="INR1" s="232"/>
      <c r="INS1" s="232"/>
      <c r="INT1" s="232"/>
      <c r="INU1" s="232"/>
      <c r="INV1" s="232"/>
      <c r="INW1" s="232"/>
      <c r="INX1" s="232"/>
      <c r="INY1" s="232"/>
      <c r="INZ1" s="232"/>
      <c r="IOA1" s="232"/>
      <c r="IOB1" s="232"/>
      <c r="IOC1" s="232"/>
      <c r="IOD1" s="232"/>
      <c r="IOE1" s="232"/>
      <c r="IOF1" s="232"/>
      <c r="IOG1" s="232"/>
      <c r="IOH1" s="232"/>
      <c r="IOI1" s="232"/>
      <c r="IOJ1" s="232"/>
      <c r="IOK1" s="232"/>
      <c r="IOL1" s="232"/>
      <c r="IOM1" s="232"/>
      <c r="ION1" s="232"/>
      <c r="IOO1" s="232"/>
      <c r="IOP1" s="232"/>
      <c r="IOQ1" s="232"/>
      <c r="IOR1" s="232"/>
      <c r="IOS1" s="232"/>
      <c r="IOT1" s="232"/>
      <c r="IOU1" s="232"/>
      <c r="IOV1" s="232"/>
      <c r="IOW1" s="232"/>
      <c r="IOX1" s="232"/>
      <c r="IOY1" s="232"/>
      <c r="IOZ1" s="232"/>
      <c r="IPA1" s="232"/>
      <c r="IPB1" s="232"/>
      <c r="IPC1" s="232"/>
      <c r="IPD1" s="232"/>
      <c r="IPE1" s="232"/>
      <c r="IPF1" s="232"/>
      <c r="IPG1" s="232"/>
      <c r="IPH1" s="232"/>
      <c r="IPI1" s="232"/>
      <c r="IPJ1" s="232"/>
      <c r="IPK1" s="232"/>
      <c r="IPL1" s="232"/>
      <c r="IPM1" s="232"/>
      <c r="IPN1" s="232"/>
      <c r="IPO1" s="232"/>
      <c r="IPP1" s="232"/>
      <c r="IPQ1" s="232"/>
      <c r="IPR1" s="232"/>
      <c r="IPS1" s="232"/>
      <c r="IPT1" s="232"/>
      <c r="IPU1" s="232"/>
      <c r="IPV1" s="232"/>
      <c r="IPW1" s="232"/>
      <c r="IPX1" s="232"/>
      <c r="IPY1" s="232"/>
      <c r="IPZ1" s="232"/>
      <c r="IQA1" s="232"/>
      <c r="IQB1" s="232"/>
      <c r="IQC1" s="232"/>
      <c r="IQD1" s="232"/>
      <c r="IQE1" s="232"/>
      <c r="IQF1" s="232"/>
      <c r="IQG1" s="232"/>
      <c r="IQH1" s="232"/>
      <c r="IQI1" s="232"/>
      <c r="IQJ1" s="232"/>
      <c r="IQK1" s="232"/>
      <c r="IQL1" s="232"/>
      <c r="IQM1" s="232"/>
      <c r="IQN1" s="232"/>
      <c r="IQO1" s="232"/>
      <c r="IQP1" s="232"/>
      <c r="IQQ1" s="232"/>
      <c r="IQR1" s="232"/>
      <c r="IQS1" s="232"/>
      <c r="IQT1" s="232"/>
      <c r="IQU1" s="232"/>
      <c r="IQV1" s="232"/>
      <c r="IQW1" s="232"/>
      <c r="IQX1" s="232"/>
      <c r="IQY1" s="232"/>
      <c r="IQZ1" s="232"/>
      <c r="IRA1" s="232"/>
      <c r="IRB1" s="232"/>
      <c r="IRC1" s="232"/>
      <c r="IRD1" s="232"/>
      <c r="IRE1" s="232"/>
      <c r="IRF1" s="232"/>
      <c r="IRG1" s="232"/>
      <c r="IRH1" s="232"/>
      <c r="IRI1" s="232"/>
      <c r="IRJ1" s="232"/>
      <c r="IRK1" s="232"/>
      <c r="IRL1" s="232"/>
      <c r="IRM1" s="232"/>
      <c r="IRN1" s="232"/>
      <c r="IRO1" s="232"/>
      <c r="IRP1" s="232"/>
      <c r="IRQ1" s="232"/>
      <c r="IRR1" s="232"/>
      <c r="IRS1" s="232"/>
      <c r="IRT1" s="232"/>
      <c r="IRU1" s="232"/>
      <c r="IRV1" s="232"/>
      <c r="IRW1" s="232"/>
      <c r="IRX1" s="232"/>
      <c r="IRY1" s="232"/>
      <c r="IRZ1" s="232"/>
      <c r="ISA1" s="232"/>
      <c r="ISB1" s="232"/>
      <c r="ISC1" s="232"/>
      <c r="ISD1" s="232"/>
      <c r="ISE1" s="232"/>
      <c r="ISF1" s="232"/>
      <c r="ISG1" s="232"/>
      <c r="ISH1" s="232"/>
      <c r="ISI1" s="232"/>
      <c r="ISJ1" s="232"/>
      <c r="ISK1" s="232"/>
      <c r="ISL1" s="232"/>
      <c r="ISM1" s="232"/>
      <c r="ISN1" s="232"/>
      <c r="ISO1" s="232"/>
      <c r="ISP1" s="232"/>
      <c r="ISQ1" s="232"/>
      <c r="ISR1" s="232"/>
      <c r="ISS1" s="232"/>
      <c r="IST1" s="232"/>
      <c r="ISU1" s="232"/>
      <c r="ISV1" s="232"/>
      <c r="ISW1" s="232"/>
      <c r="ISX1" s="232"/>
      <c r="ISY1" s="232"/>
      <c r="ISZ1" s="232"/>
      <c r="ITA1" s="232"/>
      <c r="ITB1" s="232"/>
      <c r="ITC1" s="232"/>
      <c r="ITD1" s="232"/>
      <c r="ITE1" s="232"/>
      <c r="ITF1" s="232"/>
      <c r="ITG1" s="232"/>
      <c r="ITH1" s="232"/>
      <c r="ITI1" s="232"/>
      <c r="ITJ1" s="232"/>
      <c r="ITK1" s="232"/>
      <c r="ITL1" s="232"/>
      <c r="ITM1" s="232"/>
      <c r="ITN1" s="232"/>
      <c r="ITO1" s="232"/>
      <c r="ITP1" s="232"/>
      <c r="ITQ1" s="232"/>
      <c r="ITR1" s="232"/>
      <c r="ITS1" s="232"/>
      <c r="ITT1" s="232"/>
      <c r="ITU1" s="232"/>
      <c r="ITV1" s="232"/>
      <c r="ITW1" s="232"/>
      <c r="ITX1" s="232"/>
      <c r="ITY1" s="232"/>
      <c r="ITZ1" s="232"/>
      <c r="IUA1" s="232"/>
      <c r="IUB1" s="232"/>
      <c r="IUC1" s="232"/>
      <c r="IUD1" s="232"/>
      <c r="IUE1" s="232"/>
      <c r="IUF1" s="232"/>
      <c r="IUG1" s="232"/>
      <c r="IUH1" s="232"/>
      <c r="IUI1" s="232"/>
      <c r="IUJ1" s="232"/>
      <c r="IUK1" s="232"/>
      <c r="IUL1" s="232"/>
      <c r="IUM1" s="232"/>
      <c r="IUN1" s="232"/>
      <c r="IUO1" s="232"/>
      <c r="IUP1" s="232"/>
      <c r="IUQ1" s="232"/>
      <c r="IUR1" s="232"/>
      <c r="IUS1" s="232"/>
      <c r="IUT1" s="232"/>
      <c r="IUU1" s="232"/>
      <c r="IUV1" s="232"/>
      <c r="IUW1" s="232"/>
      <c r="IUX1" s="232"/>
      <c r="IUY1" s="232"/>
      <c r="IUZ1" s="232"/>
      <c r="IVA1" s="232"/>
      <c r="IVB1" s="232"/>
      <c r="IVC1" s="232"/>
      <c r="IVD1" s="232"/>
      <c r="IVE1" s="232"/>
      <c r="IVF1" s="232"/>
      <c r="IVG1" s="232"/>
      <c r="IVH1" s="232"/>
      <c r="IVI1" s="232"/>
      <c r="IVJ1" s="232"/>
      <c r="IVK1" s="232"/>
      <c r="IVL1" s="232"/>
      <c r="IVM1" s="232"/>
      <c r="IVN1" s="232"/>
      <c r="IVO1" s="232"/>
      <c r="IVP1" s="232"/>
      <c r="IVQ1" s="232"/>
      <c r="IVR1" s="232"/>
      <c r="IVS1" s="232"/>
      <c r="IVT1" s="232"/>
      <c r="IVU1" s="232"/>
      <c r="IVV1" s="232"/>
      <c r="IVW1" s="232"/>
      <c r="IVX1" s="232"/>
      <c r="IVY1" s="232"/>
      <c r="IVZ1" s="232"/>
      <c r="IWA1" s="232"/>
      <c r="IWB1" s="232"/>
      <c r="IWC1" s="232"/>
      <c r="IWD1" s="232"/>
      <c r="IWE1" s="232"/>
      <c r="IWF1" s="232"/>
      <c r="IWG1" s="232"/>
      <c r="IWH1" s="232"/>
      <c r="IWI1" s="232"/>
      <c r="IWJ1" s="232"/>
      <c r="IWK1" s="232"/>
      <c r="IWL1" s="232"/>
      <c r="IWM1" s="232"/>
      <c r="IWN1" s="232"/>
      <c r="IWO1" s="232"/>
      <c r="IWP1" s="232"/>
      <c r="IWQ1" s="232"/>
      <c r="IWR1" s="232"/>
      <c r="IWS1" s="232"/>
      <c r="IWT1" s="232"/>
      <c r="IWU1" s="232"/>
      <c r="IWV1" s="232"/>
      <c r="IWW1" s="232"/>
      <c r="IWX1" s="232"/>
      <c r="IWY1" s="232"/>
      <c r="IWZ1" s="232"/>
      <c r="IXA1" s="232"/>
      <c r="IXB1" s="232"/>
      <c r="IXC1" s="232"/>
      <c r="IXD1" s="232"/>
      <c r="IXE1" s="232"/>
      <c r="IXF1" s="232"/>
      <c r="IXG1" s="232"/>
      <c r="IXH1" s="232"/>
      <c r="IXI1" s="232"/>
      <c r="IXJ1" s="232"/>
      <c r="IXK1" s="232"/>
      <c r="IXL1" s="232"/>
      <c r="IXM1" s="232"/>
      <c r="IXN1" s="232"/>
      <c r="IXO1" s="232"/>
      <c r="IXP1" s="232"/>
      <c r="IXQ1" s="232"/>
      <c r="IXR1" s="232"/>
      <c r="IXS1" s="232"/>
      <c r="IXT1" s="232"/>
      <c r="IXU1" s="232"/>
      <c r="IXV1" s="232"/>
      <c r="IXW1" s="232"/>
      <c r="IXX1" s="232"/>
      <c r="IXY1" s="232"/>
      <c r="IXZ1" s="232"/>
      <c r="IYA1" s="232"/>
      <c r="IYB1" s="232"/>
      <c r="IYC1" s="232"/>
      <c r="IYD1" s="232"/>
      <c r="IYE1" s="232"/>
      <c r="IYF1" s="232"/>
      <c r="IYG1" s="232"/>
      <c r="IYH1" s="232"/>
      <c r="IYI1" s="232"/>
      <c r="IYJ1" s="232"/>
      <c r="IYK1" s="232"/>
      <c r="IYL1" s="232"/>
      <c r="IYM1" s="232"/>
      <c r="IYN1" s="232"/>
      <c r="IYO1" s="232"/>
      <c r="IYP1" s="232"/>
      <c r="IYQ1" s="232"/>
      <c r="IYR1" s="232"/>
      <c r="IYS1" s="232"/>
      <c r="IYT1" s="232"/>
      <c r="IYU1" s="232"/>
      <c r="IYV1" s="232"/>
      <c r="IYW1" s="232"/>
      <c r="IYX1" s="232"/>
      <c r="IYY1" s="232"/>
      <c r="IYZ1" s="232"/>
      <c r="IZA1" s="232"/>
      <c r="IZB1" s="232"/>
      <c r="IZC1" s="232"/>
      <c r="IZD1" s="232"/>
      <c r="IZE1" s="232"/>
      <c r="IZF1" s="232"/>
      <c r="IZG1" s="232"/>
      <c r="IZH1" s="232"/>
      <c r="IZI1" s="232"/>
      <c r="IZJ1" s="232"/>
      <c r="IZK1" s="232"/>
      <c r="IZL1" s="232"/>
      <c r="IZM1" s="232"/>
      <c r="IZN1" s="232"/>
      <c r="IZO1" s="232"/>
      <c r="IZP1" s="232"/>
      <c r="IZQ1" s="232"/>
      <c r="IZR1" s="232"/>
      <c r="IZS1" s="232"/>
      <c r="IZT1" s="232"/>
      <c r="IZU1" s="232"/>
      <c r="IZV1" s="232"/>
      <c r="IZW1" s="232"/>
      <c r="IZX1" s="232"/>
      <c r="IZY1" s="232"/>
      <c r="IZZ1" s="232"/>
      <c r="JAA1" s="232"/>
      <c r="JAB1" s="232"/>
      <c r="JAC1" s="232"/>
      <c r="JAD1" s="232"/>
      <c r="JAE1" s="232"/>
      <c r="JAF1" s="232"/>
      <c r="JAG1" s="232"/>
      <c r="JAH1" s="232"/>
      <c r="JAI1" s="232"/>
      <c r="JAJ1" s="232"/>
      <c r="JAK1" s="232"/>
      <c r="JAL1" s="232"/>
      <c r="JAM1" s="232"/>
      <c r="JAN1" s="232"/>
      <c r="JAO1" s="232"/>
      <c r="JAP1" s="232"/>
      <c r="JAQ1" s="232"/>
      <c r="JAR1" s="232"/>
      <c r="JAS1" s="232"/>
      <c r="JAT1" s="232"/>
      <c r="JAU1" s="232"/>
      <c r="JAV1" s="232"/>
      <c r="JAW1" s="232"/>
      <c r="JAX1" s="232"/>
      <c r="JAY1" s="232"/>
      <c r="JAZ1" s="232"/>
      <c r="JBA1" s="232"/>
      <c r="JBB1" s="232"/>
      <c r="JBC1" s="232"/>
      <c r="JBD1" s="232"/>
      <c r="JBE1" s="232"/>
      <c r="JBF1" s="232"/>
      <c r="JBG1" s="232"/>
      <c r="JBH1" s="232"/>
      <c r="JBI1" s="232"/>
      <c r="JBJ1" s="232"/>
      <c r="JBK1" s="232"/>
      <c r="JBL1" s="232"/>
      <c r="JBM1" s="232"/>
      <c r="JBN1" s="232"/>
      <c r="JBO1" s="232"/>
      <c r="JBP1" s="232"/>
      <c r="JBQ1" s="232"/>
      <c r="JBR1" s="232"/>
      <c r="JBS1" s="232"/>
      <c r="JBT1" s="232"/>
      <c r="JBU1" s="232"/>
      <c r="JBV1" s="232"/>
      <c r="JBW1" s="232"/>
      <c r="JBX1" s="232"/>
      <c r="JBY1" s="232"/>
      <c r="JBZ1" s="232"/>
      <c r="JCA1" s="232"/>
      <c r="JCB1" s="232"/>
      <c r="JCC1" s="232"/>
      <c r="JCD1" s="232"/>
      <c r="JCE1" s="232"/>
      <c r="JCF1" s="232"/>
      <c r="JCG1" s="232"/>
      <c r="JCH1" s="232"/>
      <c r="JCI1" s="232"/>
      <c r="JCJ1" s="232"/>
      <c r="JCK1" s="232"/>
      <c r="JCL1" s="232"/>
      <c r="JCM1" s="232"/>
      <c r="JCN1" s="232"/>
      <c r="JCO1" s="232"/>
      <c r="JCP1" s="232"/>
      <c r="JCQ1" s="232"/>
      <c r="JCR1" s="232"/>
      <c r="JCS1" s="232"/>
      <c r="JCT1" s="232"/>
      <c r="JCU1" s="232"/>
      <c r="JCV1" s="232"/>
      <c r="JCW1" s="232"/>
      <c r="JCX1" s="232"/>
      <c r="JCY1" s="232"/>
      <c r="JCZ1" s="232"/>
      <c r="JDA1" s="232"/>
      <c r="JDB1" s="232"/>
      <c r="JDC1" s="232"/>
      <c r="JDD1" s="232"/>
      <c r="JDE1" s="232"/>
      <c r="JDF1" s="232"/>
      <c r="JDG1" s="232"/>
      <c r="JDH1" s="232"/>
      <c r="JDI1" s="232"/>
      <c r="JDJ1" s="232"/>
      <c r="JDK1" s="232"/>
      <c r="JDL1" s="232"/>
      <c r="JDM1" s="232"/>
      <c r="JDN1" s="232"/>
      <c r="JDO1" s="232"/>
      <c r="JDP1" s="232"/>
      <c r="JDQ1" s="232"/>
      <c r="JDR1" s="232"/>
      <c r="JDS1" s="232"/>
      <c r="JDT1" s="232"/>
      <c r="JDU1" s="232"/>
      <c r="JDV1" s="232"/>
      <c r="JDW1" s="232"/>
      <c r="JDX1" s="232"/>
      <c r="JDY1" s="232"/>
      <c r="JDZ1" s="232"/>
      <c r="JEA1" s="232"/>
      <c r="JEB1" s="232"/>
      <c r="JEC1" s="232"/>
      <c r="JED1" s="232"/>
      <c r="JEE1" s="232"/>
      <c r="JEF1" s="232"/>
      <c r="JEG1" s="232"/>
      <c r="JEH1" s="232"/>
      <c r="JEI1" s="232"/>
      <c r="JEJ1" s="232"/>
      <c r="JEK1" s="232"/>
      <c r="JEL1" s="232"/>
      <c r="JEM1" s="232"/>
      <c r="JEN1" s="232"/>
      <c r="JEO1" s="232"/>
      <c r="JEP1" s="232"/>
      <c r="JEQ1" s="232"/>
      <c r="JER1" s="232"/>
      <c r="JES1" s="232"/>
      <c r="JET1" s="232"/>
      <c r="JEU1" s="232"/>
      <c r="JEV1" s="232"/>
      <c r="JEW1" s="232"/>
      <c r="JEX1" s="232"/>
      <c r="JEY1" s="232"/>
      <c r="JEZ1" s="232"/>
      <c r="JFA1" s="232"/>
      <c r="JFB1" s="232"/>
      <c r="JFC1" s="232"/>
      <c r="JFD1" s="232"/>
      <c r="JFE1" s="232"/>
      <c r="JFF1" s="232"/>
      <c r="JFG1" s="232"/>
      <c r="JFH1" s="232"/>
      <c r="JFI1" s="232"/>
      <c r="JFJ1" s="232"/>
      <c r="JFK1" s="232"/>
      <c r="JFL1" s="232"/>
      <c r="JFM1" s="232"/>
      <c r="JFN1" s="232"/>
      <c r="JFO1" s="232"/>
      <c r="JFP1" s="232"/>
      <c r="JFQ1" s="232"/>
      <c r="JFR1" s="232"/>
      <c r="JFS1" s="232"/>
      <c r="JFT1" s="232"/>
      <c r="JFU1" s="232"/>
      <c r="JFV1" s="232"/>
      <c r="JFW1" s="232"/>
      <c r="JFX1" s="232"/>
      <c r="JFY1" s="232"/>
      <c r="JFZ1" s="232"/>
      <c r="JGA1" s="232"/>
      <c r="JGB1" s="232"/>
      <c r="JGC1" s="232"/>
      <c r="JGD1" s="232"/>
      <c r="JGE1" s="232"/>
      <c r="JGF1" s="232"/>
      <c r="JGG1" s="232"/>
      <c r="JGH1" s="232"/>
      <c r="JGI1" s="232"/>
      <c r="JGJ1" s="232"/>
      <c r="JGK1" s="232"/>
      <c r="JGL1" s="232"/>
      <c r="JGM1" s="232"/>
      <c r="JGN1" s="232"/>
      <c r="JGO1" s="232"/>
      <c r="JGP1" s="232"/>
      <c r="JGQ1" s="232"/>
      <c r="JGR1" s="232"/>
      <c r="JGS1" s="232"/>
      <c r="JGT1" s="232"/>
      <c r="JGU1" s="232"/>
      <c r="JGV1" s="232"/>
      <c r="JGW1" s="232"/>
      <c r="JGX1" s="232"/>
      <c r="JGY1" s="232"/>
      <c r="JGZ1" s="232"/>
      <c r="JHA1" s="232"/>
      <c r="JHB1" s="232"/>
      <c r="JHC1" s="232"/>
      <c r="JHD1" s="232"/>
      <c r="JHE1" s="232"/>
      <c r="JHF1" s="232"/>
      <c r="JHG1" s="232"/>
      <c r="JHH1" s="232"/>
      <c r="JHI1" s="232"/>
      <c r="JHJ1" s="232"/>
      <c r="JHK1" s="232"/>
      <c r="JHL1" s="232"/>
      <c r="JHM1" s="232"/>
      <c r="JHN1" s="232"/>
      <c r="JHO1" s="232"/>
      <c r="JHP1" s="232"/>
      <c r="JHQ1" s="232"/>
      <c r="JHR1" s="232"/>
      <c r="JHS1" s="232"/>
      <c r="JHT1" s="232"/>
      <c r="JHU1" s="232"/>
      <c r="JHV1" s="232"/>
      <c r="JHW1" s="232"/>
      <c r="JHX1" s="232"/>
      <c r="JHY1" s="232"/>
      <c r="JHZ1" s="232"/>
      <c r="JIA1" s="232"/>
      <c r="JIB1" s="232"/>
      <c r="JIC1" s="232"/>
      <c r="JID1" s="232"/>
      <c r="JIE1" s="232"/>
      <c r="JIF1" s="232"/>
      <c r="JIG1" s="232"/>
      <c r="JIH1" s="232"/>
      <c r="JII1" s="232"/>
      <c r="JIJ1" s="232"/>
      <c r="JIK1" s="232"/>
      <c r="JIL1" s="232"/>
      <c r="JIM1" s="232"/>
      <c r="JIN1" s="232"/>
      <c r="JIO1" s="232"/>
      <c r="JIP1" s="232"/>
      <c r="JIQ1" s="232"/>
      <c r="JIR1" s="232"/>
      <c r="JIS1" s="232"/>
      <c r="JIT1" s="232"/>
      <c r="JIU1" s="232"/>
      <c r="JIV1" s="232"/>
      <c r="JIW1" s="232"/>
      <c r="JIX1" s="232"/>
      <c r="JIY1" s="232"/>
      <c r="JIZ1" s="232"/>
      <c r="JJA1" s="232"/>
      <c r="JJB1" s="232"/>
      <c r="JJC1" s="232"/>
      <c r="JJD1" s="232"/>
      <c r="JJE1" s="232"/>
      <c r="JJF1" s="232"/>
      <c r="JJG1" s="232"/>
      <c r="JJH1" s="232"/>
      <c r="JJI1" s="232"/>
      <c r="JJJ1" s="232"/>
      <c r="JJK1" s="232"/>
      <c r="JJL1" s="232"/>
      <c r="JJM1" s="232"/>
      <c r="JJN1" s="232"/>
      <c r="JJO1" s="232"/>
      <c r="JJP1" s="232"/>
      <c r="JJQ1" s="232"/>
      <c r="JJR1" s="232"/>
      <c r="JJS1" s="232"/>
      <c r="JJT1" s="232"/>
      <c r="JJU1" s="232"/>
      <c r="JJV1" s="232"/>
      <c r="JJW1" s="232"/>
      <c r="JJX1" s="232"/>
      <c r="JJY1" s="232"/>
      <c r="JJZ1" s="232"/>
      <c r="JKA1" s="232"/>
      <c r="JKB1" s="232"/>
      <c r="JKC1" s="232"/>
      <c r="JKD1" s="232"/>
      <c r="JKE1" s="232"/>
      <c r="JKF1" s="232"/>
      <c r="JKG1" s="232"/>
      <c r="JKH1" s="232"/>
      <c r="JKI1" s="232"/>
      <c r="JKJ1" s="232"/>
      <c r="JKK1" s="232"/>
      <c r="JKL1" s="232"/>
      <c r="JKM1" s="232"/>
      <c r="JKN1" s="232"/>
      <c r="JKO1" s="232"/>
      <c r="JKP1" s="232"/>
      <c r="JKQ1" s="232"/>
      <c r="JKR1" s="232"/>
      <c r="JKS1" s="232"/>
      <c r="JKT1" s="232"/>
      <c r="JKU1" s="232"/>
      <c r="JKV1" s="232"/>
      <c r="JKW1" s="232"/>
      <c r="JKX1" s="232"/>
      <c r="JKY1" s="232"/>
      <c r="JKZ1" s="232"/>
      <c r="JLA1" s="232"/>
      <c r="JLB1" s="232"/>
      <c r="JLC1" s="232"/>
      <c r="JLD1" s="232"/>
      <c r="JLE1" s="232"/>
      <c r="JLF1" s="232"/>
      <c r="JLG1" s="232"/>
      <c r="JLH1" s="232"/>
      <c r="JLI1" s="232"/>
      <c r="JLJ1" s="232"/>
      <c r="JLK1" s="232"/>
      <c r="JLL1" s="232"/>
      <c r="JLM1" s="232"/>
      <c r="JLN1" s="232"/>
      <c r="JLO1" s="232"/>
      <c r="JLP1" s="232"/>
      <c r="JLQ1" s="232"/>
      <c r="JLR1" s="232"/>
      <c r="JLS1" s="232"/>
      <c r="JLT1" s="232"/>
      <c r="JLU1" s="232"/>
      <c r="JLV1" s="232"/>
      <c r="JLW1" s="232"/>
      <c r="JLX1" s="232"/>
      <c r="JLY1" s="232"/>
      <c r="JLZ1" s="232"/>
      <c r="JMA1" s="232"/>
      <c r="JMB1" s="232"/>
      <c r="JMC1" s="232"/>
      <c r="JMD1" s="232"/>
      <c r="JME1" s="232"/>
      <c r="JMF1" s="232"/>
      <c r="JMG1" s="232"/>
      <c r="JMH1" s="232"/>
      <c r="JMI1" s="232"/>
      <c r="JMJ1" s="232"/>
      <c r="JMK1" s="232"/>
      <c r="JML1" s="232"/>
      <c r="JMM1" s="232"/>
      <c r="JMN1" s="232"/>
      <c r="JMO1" s="232"/>
      <c r="JMP1" s="232"/>
      <c r="JMQ1" s="232"/>
      <c r="JMR1" s="232"/>
      <c r="JMS1" s="232"/>
      <c r="JMT1" s="232"/>
      <c r="JMU1" s="232"/>
      <c r="JMV1" s="232"/>
      <c r="JMW1" s="232"/>
      <c r="JMX1" s="232"/>
      <c r="JMY1" s="232"/>
      <c r="JMZ1" s="232"/>
      <c r="JNA1" s="232"/>
      <c r="JNB1" s="232"/>
      <c r="JNC1" s="232"/>
      <c r="JND1" s="232"/>
      <c r="JNE1" s="232"/>
      <c r="JNF1" s="232"/>
      <c r="JNG1" s="232"/>
      <c r="JNH1" s="232"/>
      <c r="JNI1" s="232"/>
      <c r="JNJ1" s="232"/>
      <c r="JNK1" s="232"/>
      <c r="JNL1" s="232"/>
      <c r="JNM1" s="232"/>
      <c r="JNN1" s="232"/>
      <c r="JNO1" s="232"/>
      <c r="JNP1" s="232"/>
      <c r="JNQ1" s="232"/>
      <c r="JNR1" s="232"/>
      <c r="JNS1" s="232"/>
      <c r="JNT1" s="232"/>
      <c r="JNU1" s="232"/>
      <c r="JNV1" s="232"/>
      <c r="JNW1" s="232"/>
      <c r="JNX1" s="232"/>
      <c r="JNY1" s="232"/>
      <c r="JNZ1" s="232"/>
      <c r="JOA1" s="232"/>
      <c r="JOB1" s="232"/>
      <c r="JOC1" s="232"/>
      <c r="JOD1" s="232"/>
      <c r="JOE1" s="232"/>
      <c r="JOF1" s="232"/>
      <c r="JOG1" s="232"/>
      <c r="JOH1" s="232"/>
      <c r="JOI1" s="232"/>
      <c r="JOJ1" s="232"/>
      <c r="JOK1" s="232"/>
      <c r="JOL1" s="232"/>
      <c r="JOM1" s="232"/>
      <c r="JON1" s="232"/>
      <c r="JOO1" s="232"/>
      <c r="JOP1" s="232"/>
      <c r="JOQ1" s="232"/>
      <c r="JOR1" s="232"/>
      <c r="JOS1" s="232"/>
      <c r="JOT1" s="232"/>
      <c r="JOU1" s="232"/>
      <c r="JOV1" s="232"/>
      <c r="JOW1" s="232"/>
      <c r="JOX1" s="232"/>
      <c r="JOY1" s="232"/>
      <c r="JOZ1" s="232"/>
      <c r="JPA1" s="232"/>
      <c r="JPB1" s="232"/>
      <c r="JPC1" s="232"/>
      <c r="JPD1" s="232"/>
      <c r="JPE1" s="232"/>
      <c r="JPF1" s="232"/>
      <c r="JPG1" s="232"/>
      <c r="JPH1" s="232"/>
      <c r="JPI1" s="232"/>
      <c r="JPJ1" s="232"/>
      <c r="JPK1" s="232"/>
      <c r="JPL1" s="232"/>
      <c r="JPM1" s="232"/>
      <c r="JPN1" s="232"/>
      <c r="JPO1" s="232"/>
      <c r="JPP1" s="232"/>
      <c r="JPQ1" s="232"/>
      <c r="JPR1" s="232"/>
      <c r="JPS1" s="232"/>
      <c r="JPT1" s="232"/>
      <c r="JPU1" s="232"/>
      <c r="JPV1" s="232"/>
      <c r="JPW1" s="232"/>
      <c r="JPX1" s="232"/>
      <c r="JPY1" s="232"/>
      <c r="JPZ1" s="232"/>
      <c r="JQA1" s="232"/>
      <c r="JQB1" s="232"/>
      <c r="JQC1" s="232"/>
      <c r="JQD1" s="232"/>
      <c r="JQE1" s="232"/>
      <c r="JQF1" s="232"/>
      <c r="JQG1" s="232"/>
      <c r="JQH1" s="232"/>
      <c r="JQI1" s="232"/>
      <c r="JQJ1" s="232"/>
      <c r="JQK1" s="232"/>
      <c r="JQL1" s="232"/>
      <c r="JQM1" s="232"/>
      <c r="JQN1" s="232"/>
      <c r="JQO1" s="232"/>
      <c r="JQP1" s="232"/>
      <c r="JQQ1" s="232"/>
      <c r="JQR1" s="232"/>
      <c r="JQS1" s="232"/>
      <c r="JQT1" s="232"/>
      <c r="JQU1" s="232"/>
      <c r="JQV1" s="232"/>
      <c r="JQW1" s="232"/>
      <c r="JQX1" s="232"/>
      <c r="JQY1" s="232"/>
      <c r="JQZ1" s="232"/>
      <c r="JRA1" s="232"/>
      <c r="JRB1" s="232"/>
      <c r="JRC1" s="232"/>
      <c r="JRD1" s="232"/>
      <c r="JRE1" s="232"/>
      <c r="JRF1" s="232"/>
      <c r="JRG1" s="232"/>
      <c r="JRH1" s="232"/>
      <c r="JRI1" s="232"/>
      <c r="JRJ1" s="232"/>
      <c r="JRK1" s="232"/>
      <c r="JRL1" s="232"/>
      <c r="JRM1" s="232"/>
      <c r="JRN1" s="232"/>
      <c r="JRO1" s="232"/>
      <c r="JRP1" s="232"/>
      <c r="JRQ1" s="232"/>
      <c r="JRR1" s="232"/>
      <c r="JRS1" s="232"/>
      <c r="JRT1" s="232"/>
      <c r="JRU1" s="232"/>
      <c r="JRV1" s="232"/>
      <c r="JRW1" s="232"/>
      <c r="JRX1" s="232"/>
      <c r="JRY1" s="232"/>
      <c r="JRZ1" s="232"/>
      <c r="JSA1" s="232"/>
      <c r="JSB1" s="232"/>
      <c r="JSC1" s="232"/>
      <c r="JSD1" s="232"/>
      <c r="JSE1" s="232"/>
      <c r="JSF1" s="232"/>
      <c r="JSG1" s="232"/>
      <c r="JSH1" s="232"/>
      <c r="JSI1" s="232"/>
      <c r="JSJ1" s="232"/>
      <c r="JSK1" s="232"/>
      <c r="JSL1" s="232"/>
      <c r="JSM1" s="232"/>
      <c r="JSN1" s="232"/>
      <c r="JSO1" s="232"/>
      <c r="JSP1" s="232"/>
      <c r="JSQ1" s="232"/>
      <c r="JSR1" s="232"/>
      <c r="JSS1" s="232"/>
      <c r="JST1" s="232"/>
      <c r="JSU1" s="232"/>
      <c r="JSV1" s="232"/>
      <c r="JSW1" s="232"/>
      <c r="JSX1" s="232"/>
      <c r="JSY1" s="232"/>
      <c r="JSZ1" s="232"/>
      <c r="JTA1" s="232"/>
      <c r="JTB1" s="232"/>
      <c r="JTC1" s="232"/>
      <c r="JTD1" s="232"/>
      <c r="JTE1" s="232"/>
      <c r="JTF1" s="232"/>
      <c r="JTG1" s="232"/>
      <c r="JTH1" s="232"/>
      <c r="JTI1" s="232"/>
      <c r="JTJ1" s="232"/>
      <c r="JTK1" s="232"/>
      <c r="JTL1" s="232"/>
      <c r="JTM1" s="232"/>
      <c r="JTN1" s="232"/>
      <c r="JTO1" s="232"/>
      <c r="JTP1" s="232"/>
      <c r="JTQ1" s="232"/>
      <c r="JTR1" s="232"/>
      <c r="JTS1" s="232"/>
      <c r="JTT1" s="232"/>
      <c r="JTU1" s="232"/>
      <c r="JTV1" s="232"/>
      <c r="JTW1" s="232"/>
      <c r="JTX1" s="232"/>
      <c r="JTY1" s="232"/>
      <c r="JTZ1" s="232"/>
      <c r="JUA1" s="232"/>
      <c r="JUB1" s="232"/>
      <c r="JUC1" s="232"/>
      <c r="JUD1" s="232"/>
      <c r="JUE1" s="232"/>
      <c r="JUF1" s="232"/>
      <c r="JUG1" s="232"/>
      <c r="JUH1" s="232"/>
      <c r="JUI1" s="232"/>
      <c r="JUJ1" s="232"/>
      <c r="JUK1" s="232"/>
      <c r="JUL1" s="232"/>
      <c r="JUM1" s="232"/>
      <c r="JUN1" s="232"/>
      <c r="JUO1" s="232"/>
      <c r="JUP1" s="232"/>
      <c r="JUQ1" s="232"/>
      <c r="JUR1" s="232"/>
      <c r="JUS1" s="232"/>
      <c r="JUT1" s="232"/>
      <c r="JUU1" s="232"/>
      <c r="JUV1" s="232"/>
      <c r="JUW1" s="232"/>
      <c r="JUX1" s="232"/>
      <c r="JUY1" s="232"/>
      <c r="JUZ1" s="232"/>
      <c r="JVA1" s="232"/>
      <c r="JVB1" s="232"/>
      <c r="JVC1" s="232"/>
      <c r="JVD1" s="232"/>
      <c r="JVE1" s="232"/>
      <c r="JVF1" s="232"/>
      <c r="JVG1" s="232"/>
      <c r="JVH1" s="232"/>
      <c r="JVI1" s="232"/>
      <c r="JVJ1" s="232"/>
      <c r="JVK1" s="232"/>
      <c r="JVL1" s="232"/>
      <c r="JVM1" s="232"/>
      <c r="JVN1" s="232"/>
      <c r="JVO1" s="232"/>
      <c r="JVP1" s="232"/>
      <c r="JVQ1" s="232"/>
      <c r="JVR1" s="232"/>
      <c r="JVS1" s="232"/>
      <c r="JVT1" s="232"/>
      <c r="JVU1" s="232"/>
      <c r="JVV1" s="232"/>
      <c r="JVW1" s="232"/>
      <c r="JVX1" s="232"/>
      <c r="JVY1" s="232"/>
      <c r="JVZ1" s="232"/>
      <c r="JWA1" s="232"/>
      <c r="JWB1" s="232"/>
      <c r="JWC1" s="232"/>
      <c r="JWD1" s="232"/>
      <c r="JWE1" s="232"/>
      <c r="JWF1" s="232"/>
      <c r="JWG1" s="232"/>
      <c r="JWH1" s="232"/>
      <c r="JWI1" s="232"/>
      <c r="JWJ1" s="232"/>
      <c r="JWK1" s="232"/>
      <c r="JWL1" s="232"/>
      <c r="JWM1" s="232"/>
      <c r="JWN1" s="232"/>
      <c r="JWO1" s="232"/>
      <c r="JWP1" s="232"/>
      <c r="JWQ1" s="232"/>
      <c r="JWR1" s="232"/>
      <c r="JWS1" s="232"/>
      <c r="JWT1" s="232"/>
      <c r="JWU1" s="232"/>
      <c r="JWV1" s="232"/>
      <c r="JWW1" s="232"/>
      <c r="JWX1" s="232"/>
      <c r="JWY1" s="232"/>
      <c r="JWZ1" s="232"/>
      <c r="JXA1" s="232"/>
      <c r="JXB1" s="232"/>
      <c r="JXC1" s="232"/>
      <c r="JXD1" s="232"/>
      <c r="JXE1" s="232"/>
      <c r="JXF1" s="232"/>
      <c r="JXG1" s="232"/>
      <c r="JXH1" s="232"/>
      <c r="JXI1" s="232"/>
      <c r="JXJ1" s="232"/>
      <c r="JXK1" s="232"/>
      <c r="JXL1" s="232"/>
      <c r="JXM1" s="232"/>
      <c r="JXN1" s="232"/>
      <c r="JXO1" s="232"/>
      <c r="JXP1" s="232"/>
      <c r="JXQ1" s="232"/>
      <c r="JXR1" s="232"/>
      <c r="JXS1" s="232"/>
      <c r="JXT1" s="232"/>
      <c r="JXU1" s="232"/>
      <c r="JXV1" s="232"/>
      <c r="JXW1" s="232"/>
      <c r="JXX1" s="232"/>
      <c r="JXY1" s="232"/>
      <c r="JXZ1" s="232"/>
      <c r="JYA1" s="232"/>
      <c r="JYB1" s="232"/>
      <c r="JYC1" s="232"/>
      <c r="JYD1" s="232"/>
      <c r="JYE1" s="232"/>
      <c r="JYF1" s="232"/>
      <c r="JYG1" s="232"/>
      <c r="JYH1" s="232"/>
      <c r="JYI1" s="232"/>
      <c r="JYJ1" s="232"/>
      <c r="JYK1" s="232"/>
      <c r="JYL1" s="232"/>
      <c r="JYM1" s="232"/>
      <c r="JYN1" s="232"/>
      <c r="JYO1" s="232"/>
      <c r="JYP1" s="232"/>
      <c r="JYQ1" s="232"/>
      <c r="JYR1" s="232"/>
      <c r="JYS1" s="232"/>
      <c r="JYT1" s="232"/>
      <c r="JYU1" s="232"/>
      <c r="JYV1" s="232"/>
      <c r="JYW1" s="232"/>
      <c r="JYX1" s="232"/>
      <c r="JYY1" s="232"/>
      <c r="JYZ1" s="232"/>
      <c r="JZA1" s="232"/>
      <c r="JZB1" s="232"/>
      <c r="JZC1" s="232"/>
      <c r="JZD1" s="232"/>
      <c r="JZE1" s="232"/>
      <c r="JZF1" s="232"/>
      <c r="JZG1" s="232"/>
      <c r="JZH1" s="232"/>
      <c r="JZI1" s="232"/>
      <c r="JZJ1" s="232"/>
      <c r="JZK1" s="232"/>
      <c r="JZL1" s="232"/>
      <c r="JZM1" s="232"/>
      <c r="JZN1" s="232"/>
      <c r="JZO1" s="232"/>
      <c r="JZP1" s="232"/>
      <c r="JZQ1" s="232"/>
      <c r="JZR1" s="232"/>
      <c r="JZS1" s="232"/>
      <c r="JZT1" s="232"/>
      <c r="JZU1" s="232"/>
      <c r="JZV1" s="232"/>
      <c r="JZW1" s="232"/>
      <c r="JZX1" s="232"/>
      <c r="JZY1" s="232"/>
      <c r="JZZ1" s="232"/>
      <c r="KAA1" s="232"/>
      <c r="KAB1" s="232"/>
      <c r="KAC1" s="232"/>
      <c r="KAD1" s="232"/>
      <c r="KAE1" s="232"/>
      <c r="KAF1" s="232"/>
      <c r="KAG1" s="232"/>
      <c r="KAH1" s="232"/>
      <c r="KAI1" s="232"/>
      <c r="KAJ1" s="232"/>
      <c r="KAK1" s="232"/>
      <c r="KAL1" s="232"/>
      <c r="KAM1" s="232"/>
      <c r="KAN1" s="232"/>
      <c r="KAO1" s="232"/>
      <c r="KAP1" s="232"/>
      <c r="KAQ1" s="232"/>
      <c r="KAR1" s="232"/>
      <c r="KAS1" s="232"/>
      <c r="KAT1" s="232"/>
      <c r="KAU1" s="232"/>
      <c r="KAV1" s="232"/>
      <c r="KAW1" s="232"/>
      <c r="KAX1" s="232"/>
      <c r="KAY1" s="232"/>
      <c r="KAZ1" s="232"/>
      <c r="KBA1" s="232"/>
      <c r="KBB1" s="232"/>
      <c r="KBC1" s="232"/>
      <c r="KBD1" s="232"/>
      <c r="KBE1" s="232"/>
      <c r="KBF1" s="232"/>
      <c r="KBG1" s="232"/>
      <c r="KBH1" s="232"/>
      <c r="KBI1" s="232"/>
      <c r="KBJ1" s="232"/>
      <c r="KBK1" s="232"/>
      <c r="KBL1" s="232"/>
      <c r="KBM1" s="232"/>
      <c r="KBN1" s="232"/>
      <c r="KBO1" s="232"/>
      <c r="KBP1" s="232"/>
      <c r="KBQ1" s="232"/>
      <c r="KBR1" s="232"/>
      <c r="KBS1" s="232"/>
      <c r="KBT1" s="232"/>
      <c r="KBU1" s="232"/>
      <c r="KBV1" s="232"/>
      <c r="KBW1" s="232"/>
      <c r="KBX1" s="232"/>
      <c r="KBY1" s="232"/>
      <c r="KBZ1" s="232"/>
      <c r="KCA1" s="232"/>
      <c r="KCB1" s="232"/>
      <c r="KCC1" s="232"/>
      <c r="KCD1" s="232"/>
      <c r="KCE1" s="232"/>
      <c r="KCF1" s="232"/>
      <c r="KCG1" s="232"/>
      <c r="KCH1" s="232"/>
      <c r="KCI1" s="232"/>
      <c r="KCJ1" s="232"/>
      <c r="KCK1" s="232"/>
      <c r="KCL1" s="232"/>
      <c r="KCM1" s="232"/>
      <c r="KCN1" s="232"/>
      <c r="KCO1" s="232"/>
      <c r="KCP1" s="232"/>
      <c r="KCQ1" s="232"/>
      <c r="KCR1" s="232"/>
      <c r="KCS1" s="232"/>
      <c r="KCT1" s="232"/>
      <c r="KCU1" s="232"/>
      <c r="KCV1" s="232"/>
      <c r="KCW1" s="232"/>
      <c r="KCX1" s="232"/>
      <c r="KCY1" s="232"/>
      <c r="KCZ1" s="232"/>
      <c r="KDA1" s="232"/>
      <c r="KDB1" s="232"/>
      <c r="KDC1" s="232"/>
      <c r="KDD1" s="232"/>
      <c r="KDE1" s="232"/>
      <c r="KDF1" s="232"/>
      <c r="KDG1" s="232"/>
      <c r="KDH1" s="232"/>
      <c r="KDI1" s="232"/>
      <c r="KDJ1" s="232"/>
      <c r="KDK1" s="232"/>
      <c r="KDL1" s="232"/>
      <c r="KDM1" s="232"/>
      <c r="KDN1" s="232"/>
      <c r="KDO1" s="232"/>
      <c r="KDP1" s="232"/>
      <c r="KDQ1" s="232"/>
      <c r="KDR1" s="232"/>
      <c r="KDS1" s="232"/>
      <c r="KDT1" s="232"/>
      <c r="KDU1" s="232"/>
      <c r="KDV1" s="232"/>
      <c r="KDW1" s="232"/>
      <c r="KDX1" s="232"/>
      <c r="KDY1" s="232"/>
      <c r="KDZ1" s="232"/>
      <c r="KEA1" s="232"/>
      <c r="KEB1" s="232"/>
      <c r="KEC1" s="232"/>
      <c r="KED1" s="232"/>
      <c r="KEE1" s="232"/>
      <c r="KEF1" s="232"/>
      <c r="KEG1" s="232"/>
      <c r="KEH1" s="232"/>
      <c r="KEI1" s="232"/>
      <c r="KEJ1" s="232"/>
      <c r="KEK1" s="232"/>
      <c r="KEL1" s="232"/>
      <c r="KEM1" s="232"/>
      <c r="KEN1" s="232"/>
      <c r="KEO1" s="232"/>
      <c r="KEP1" s="232"/>
      <c r="KEQ1" s="232"/>
      <c r="KER1" s="232"/>
      <c r="KES1" s="232"/>
      <c r="KET1" s="232"/>
      <c r="KEU1" s="232"/>
      <c r="KEV1" s="232"/>
      <c r="KEW1" s="232"/>
      <c r="KEX1" s="232"/>
      <c r="KEY1" s="232"/>
      <c r="KEZ1" s="232"/>
      <c r="KFA1" s="232"/>
      <c r="KFB1" s="232"/>
      <c r="KFC1" s="232"/>
      <c r="KFD1" s="232"/>
      <c r="KFE1" s="232"/>
      <c r="KFF1" s="232"/>
      <c r="KFG1" s="232"/>
      <c r="KFH1" s="232"/>
      <c r="KFI1" s="232"/>
      <c r="KFJ1" s="232"/>
      <c r="KFK1" s="232"/>
      <c r="KFL1" s="232"/>
      <c r="KFM1" s="232"/>
      <c r="KFN1" s="232"/>
      <c r="KFO1" s="232"/>
      <c r="KFP1" s="232"/>
      <c r="KFQ1" s="232"/>
      <c r="KFR1" s="232"/>
      <c r="KFS1" s="232"/>
      <c r="KFT1" s="232"/>
      <c r="KFU1" s="232"/>
      <c r="KFV1" s="232"/>
      <c r="KFW1" s="232"/>
      <c r="KFX1" s="232"/>
      <c r="KFY1" s="232"/>
      <c r="KFZ1" s="232"/>
      <c r="KGA1" s="232"/>
      <c r="KGB1" s="232"/>
      <c r="KGC1" s="232"/>
      <c r="KGD1" s="232"/>
      <c r="KGE1" s="232"/>
      <c r="KGF1" s="232"/>
      <c r="KGG1" s="232"/>
      <c r="KGH1" s="232"/>
      <c r="KGI1" s="232"/>
      <c r="KGJ1" s="232"/>
      <c r="KGK1" s="232"/>
      <c r="KGL1" s="232"/>
      <c r="KGM1" s="232"/>
      <c r="KGN1" s="232"/>
      <c r="KGO1" s="232"/>
      <c r="KGP1" s="232"/>
      <c r="KGQ1" s="232"/>
      <c r="KGR1" s="232"/>
      <c r="KGS1" s="232"/>
      <c r="KGT1" s="232"/>
      <c r="KGU1" s="232"/>
      <c r="KGV1" s="232"/>
      <c r="KGW1" s="232"/>
      <c r="KGX1" s="232"/>
      <c r="KGY1" s="232"/>
      <c r="KGZ1" s="232"/>
      <c r="KHA1" s="232"/>
      <c r="KHB1" s="232"/>
      <c r="KHC1" s="232"/>
      <c r="KHD1" s="232"/>
      <c r="KHE1" s="232"/>
      <c r="KHF1" s="232"/>
      <c r="KHG1" s="232"/>
      <c r="KHH1" s="232"/>
      <c r="KHI1" s="232"/>
      <c r="KHJ1" s="232"/>
      <c r="KHK1" s="232"/>
      <c r="KHL1" s="232"/>
      <c r="KHM1" s="232"/>
      <c r="KHN1" s="232"/>
      <c r="KHO1" s="232"/>
      <c r="KHP1" s="232"/>
      <c r="KHQ1" s="232"/>
      <c r="KHR1" s="232"/>
      <c r="KHS1" s="232"/>
      <c r="KHT1" s="232"/>
      <c r="KHU1" s="232"/>
      <c r="KHV1" s="232"/>
      <c r="KHW1" s="232"/>
      <c r="KHX1" s="232"/>
      <c r="KHY1" s="232"/>
      <c r="KHZ1" s="232"/>
      <c r="KIA1" s="232"/>
      <c r="KIB1" s="232"/>
      <c r="KIC1" s="232"/>
      <c r="KID1" s="232"/>
      <c r="KIE1" s="232"/>
      <c r="KIF1" s="232"/>
      <c r="KIG1" s="232"/>
      <c r="KIH1" s="232"/>
      <c r="KII1" s="232"/>
      <c r="KIJ1" s="232"/>
      <c r="KIK1" s="232"/>
      <c r="KIL1" s="232"/>
      <c r="KIM1" s="232"/>
      <c r="KIN1" s="232"/>
      <c r="KIO1" s="232"/>
      <c r="KIP1" s="232"/>
      <c r="KIQ1" s="232"/>
      <c r="KIR1" s="232"/>
      <c r="KIS1" s="232"/>
      <c r="KIT1" s="232"/>
      <c r="KIU1" s="232"/>
      <c r="KIV1" s="232"/>
      <c r="KIW1" s="232"/>
      <c r="KIX1" s="232"/>
      <c r="KIY1" s="232"/>
      <c r="KIZ1" s="232"/>
      <c r="KJA1" s="232"/>
      <c r="KJB1" s="232"/>
      <c r="KJC1" s="232"/>
      <c r="KJD1" s="232"/>
      <c r="KJE1" s="232"/>
      <c r="KJF1" s="232"/>
      <c r="KJG1" s="232"/>
      <c r="KJH1" s="232"/>
      <c r="KJI1" s="232"/>
      <c r="KJJ1" s="232"/>
      <c r="KJK1" s="232"/>
      <c r="KJL1" s="232"/>
      <c r="KJM1" s="232"/>
      <c r="KJN1" s="232"/>
      <c r="KJO1" s="232"/>
      <c r="KJP1" s="232"/>
      <c r="KJQ1" s="232"/>
      <c r="KJR1" s="232"/>
      <c r="KJS1" s="232"/>
      <c r="KJT1" s="232"/>
      <c r="KJU1" s="232"/>
      <c r="KJV1" s="232"/>
      <c r="KJW1" s="232"/>
      <c r="KJX1" s="232"/>
      <c r="KJY1" s="232"/>
      <c r="KJZ1" s="232"/>
      <c r="KKA1" s="232"/>
      <c r="KKB1" s="232"/>
      <c r="KKC1" s="232"/>
      <c r="KKD1" s="232"/>
      <c r="KKE1" s="232"/>
      <c r="KKF1" s="232"/>
      <c r="KKG1" s="232"/>
      <c r="KKH1" s="232"/>
      <c r="KKI1" s="232"/>
      <c r="KKJ1" s="232"/>
      <c r="KKK1" s="232"/>
      <c r="KKL1" s="232"/>
      <c r="KKM1" s="232"/>
      <c r="KKN1" s="232"/>
      <c r="KKO1" s="232"/>
      <c r="KKP1" s="232"/>
      <c r="KKQ1" s="232"/>
      <c r="KKR1" s="232"/>
      <c r="KKS1" s="232"/>
      <c r="KKT1" s="232"/>
      <c r="KKU1" s="232"/>
      <c r="KKV1" s="232"/>
      <c r="KKW1" s="232"/>
      <c r="KKX1" s="232"/>
      <c r="KKY1" s="232"/>
      <c r="KKZ1" s="232"/>
      <c r="KLA1" s="232"/>
      <c r="KLB1" s="232"/>
      <c r="KLC1" s="232"/>
      <c r="KLD1" s="232"/>
      <c r="KLE1" s="232"/>
      <c r="KLF1" s="232"/>
      <c r="KLG1" s="232"/>
      <c r="KLH1" s="232"/>
      <c r="KLI1" s="232"/>
      <c r="KLJ1" s="232"/>
      <c r="KLK1" s="232"/>
      <c r="KLL1" s="232"/>
      <c r="KLM1" s="232"/>
      <c r="KLN1" s="232"/>
      <c r="KLO1" s="232"/>
      <c r="KLP1" s="232"/>
      <c r="KLQ1" s="232"/>
      <c r="KLR1" s="232"/>
      <c r="KLS1" s="232"/>
      <c r="KLT1" s="232"/>
      <c r="KLU1" s="232"/>
      <c r="KLV1" s="232"/>
      <c r="KLW1" s="232"/>
      <c r="KLX1" s="232"/>
      <c r="KLY1" s="232"/>
      <c r="KLZ1" s="232"/>
      <c r="KMA1" s="232"/>
      <c r="KMB1" s="232"/>
      <c r="KMC1" s="232"/>
      <c r="KMD1" s="232"/>
      <c r="KME1" s="232"/>
      <c r="KMF1" s="232"/>
      <c r="KMG1" s="232"/>
      <c r="KMH1" s="232"/>
      <c r="KMI1" s="232"/>
      <c r="KMJ1" s="232"/>
      <c r="KMK1" s="232"/>
      <c r="KML1" s="232"/>
      <c r="KMM1" s="232"/>
      <c r="KMN1" s="232"/>
      <c r="KMO1" s="232"/>
      <c r="KMP1" s="232"/>
      <c r="KMQ1" s="232"/>
      <c r="KMR1" s="232"/>
      <c r="KMS1" s="232"/>
      <c r="KMT1" s="232"/>
      <c r="KMU1" s="232"/>
      <c r="KMV1" s="232"/>
      <c r="KMW1" s="232"/>
      <c r="KMX1" s="232"/>
      <c r="KMY1" s="232"/>
      <c r="KMZ1" s="232"/>
      <c r="KNA1" s="232"/>
      <c r="KNB1" s="232"/>
      <c r="KNC1" s="232"/>
      <c r="KND1" s="232"/>
      <c r="KNE1" s="232"/>
      <c r="KNF1" s="232"/>
      <c r="KNG1" s="232"/>
      <c r="KNH1" s="232"/>
      <c r="KNI1" s="232"/>
      <c r="KNJ1" s="232"/>
      <c r="KNK1" s="232"/>
      <c r="KNL1" s="232"/>
      <c r="KNM1" s="232"/>
      <c r="KNN1" s="232"/>
      <c r="KNO1" s="232"/>
      <c r="KNP1" s="232"/>
      <c r="KNQ1" s="232"/>
      <c r="KNR1" s="232"/>
      <c r="KNS1" s="232"/>
      <c r="KNT1" s="232"/>
      <c r="KNU1" s="232"/>
      <c r="KNV1" s="232"/>
      <c r="KNW1" s="232"/>
      <c r="KNX1" s="232"/>
      <c r="KNY1" s="232"/>
      <c r="KNZ1" s="232"/>
      <c r="KOA1" s="232"/>
      <c r="KOB1" s="232"/>
      <c r="KOC1" s="232"/>
      <c r="KOD1" s="232"/>
      <c r="KOE1" s="232"/>
      <c r="KOF1" s="232"/>
      <c r="KOG1" s="232"/>
      <c r="KOH1" s="232"/>
      <c r="KOI1" s="232"/>
      <c r="KOJ1" s="232"/>
      <c r="KOK1" s="232"/>
      <c r="KOL1" s="232"/>
      <c r="KOM1" s="232"/>
      <c r="KON1" s="232"/>
      <c r="KOO1" s="232"/>
      <c r="KOP1" s="232"/>
      <c r="KOQ1" s="232"/>
      <c r="KOR1" s="232"/>
      <c r="KOS1" s="232"/>
      <c r="KOT1" s="232"/>
      <c r="KOU1" s="232"/>
      <c r="KOV1" s="232"/>
      <c r="KOW1" s="232"/>
      <c r="KOX1" s="232"/>
      <c r="KOY1" s="232"/>
      <c r="KOZ1" s="232"/>
      <c r="KPA1" s="232"/>
      <c r="KPB1" s="232"/>
      <c r="KPC1" s="232"/>
      <c r="KPD1" s="232"/>
      <c r="KPE1" s="232"/>
      <c r="KPF1" s="232"/>
      <c r="KPG1" s="232"/>
      <c r="KPH1" s="232"/>
      <c r="KPI1" s="232"/>
      <c r="KPJ1" s="232"/>
      <c r="KPK1" s="232"/>
      <c r="KPL1" s="232"/>
      <c r="KPM1" s="232"/>
      <c r="KPN1" s="232"/>
      <c r="KPO1" s="232"/>
      <c r="KPP1" s="232"/>
      <c r="KPQ1" s="232"/>
      <c r="KPR1" s="232"/>
      <c r="KPS1" s="232"/>
      <c r="KPT1" s="232"/>
      <c r="KPU1" s="232"/>
      <c r="KPV1" s="232"/>
      <c r="KPW1" s="232"/>
      <c r="KPX1" s="232"/>
      <c r="KPY1" s="232"/>
      <c r="KPZ1" s="232"/>
      <c r="KQA1" s="232"/>
      <c r="KQB1" s="232"/>
      <c r="KQC1" s="232"/>
      <c r="KQD1" s="232"/>
      <c r="KQE1" s="232"/>
      <c r="KQF1" s="232"/>
      <c r="KQG1" s="232"/>
      <c r="KQH1" s="232"/>
      <c r="KQI1" s="232"/>
      <c r="KQJ1" s="232"/>
      <c r="KQK1" s="232"/>
      <c r="KQL1" s="232"/>
      <c r="KQM1" s="232"/>
      <c r="KQN1" s="232"/>
      <c r="KQO1" s="232"/>
      <c r="KQP1" s="232"/>
      <c r="KQQ1" s="232"/>
      <c r="KQR1" s="232"/>
      <c r="KQS1" s="232"/>
      <c r="KQT1" s="232"/>
      <c r="KQU1" s="232"/>
      <c r="KQV1" s="232"/>
      <c r="KQW1" s="232"/>
      <c r="KQX1" s="232"/>
      <c r="KQY1" s="232"/>
      <c r="KQZ1" s="232"/>
      <c r="KRA1" s="232"/>
      <c r="KRB1" s="232"/>
      <c r="KRC1" s="232"/>
      <c r="KRD1" s="232"/>
      <c r="KRE1" s="232"/>
      <c r="KRF1" s="232"/>
      <c r="KRG1" s="232"/>
      <c r="KRH1" s="232"/>
      <c r="KRI1" s="232"/>
      <c r="KRJ1" s="232"/>
      <c r="KRK1" s="232"/>
      <c r="KRL1" s="232"/>
      <c r="KRM1" s="232"/>
      <c r="KRN1" s="232"/>
      <c r="KRO1" s="232"/>
      <c r="KRP1" s="232"/>
      <c r="KRQ1" s="232"/>
      <c r="KRR1" s="232"/>
      <c r="KRS1" s="232"/>
      <c r="KRT1" s="232"/>
      <c r="KRU1" s="232"/>
      <c r="KRV1" s="232"/>
      <c r="KRW1" s="232"/>
      <c r="KRX1" s="232"/>
      <c r="KRY1" s="232"/>
      <c r="KRZ1" s="232"/>
      <c r="KSA1" s="232"/>
      <c r="KSB1" s="232"/>
      <c r="KSC1" s="232"/>
      <c r="KSD1" s="232"/>
      <c r="KSE1" s="232"/>
      <c r="KSF1" s="232"/>
      <c r="KSG1" s="232"/>
      <c r="KSH1" s="232"/>
      <c r="KSI1" s="232"/>
      <c r="KSJ1" s="232"/>
      <c r="KSK1" s="232"/>
      <c r="KSL1" s="232"/>
      <c r="KSM1" s="232"/>
      <c r="KSN1" s="232"/>
      <c r="KSO1" s="232"/>
      <c r="KSP1" s="232"/>
      <c r="KSQ1" s="232"/>
      <c r="KSR1" s="232"/>
      <c r="KSS1" s="232"/>
      <c r="KST1" s="232"/>
      <c r="KSU1" s="232"/>
      <c r="KSV1" s="232"/>
      <c r="KSW1" s="232"/>
      <c r="KSX1" s="232"/>
      <c r="KSY1" s="232"/>
      <c r="KSZ1" s="232"/>
      <c r="KTA1" s="232"/>
      <c r="KTB1" s="232"/>
      <c r="KTC1" s="232"/>
      <c r="KTD1" s="232"/>
      <c r="KTE1" s="232"/>
      <c r="KTF1" s="232"/>
      <c r="KTG1" s="232"/>
      <c r="KTH1" s="232"/>
      <c r="KTI1" s="232"/>
      <c r="KTJ1" s="232"/>
      <c r="KTK1" s="232"/>
      <c r="KTL1" s="232"/>
      <c r="KTM1" s="232"/>
      <c r="KTN1" s="232"/>
      <c r="KTO1" s="232"/>
      <c r="KTP1" s="232"/>
      <c r="KTQ1" s="232"/>
      <c r="KTR1" s="232"/>
      <c r="KTS1" s="232"/>
      <c r="KTT1" s="232"/>
      <c r="KTU1" s="232"/>
      <c r="KTV1" s="232"/>
      <c r="KTW1" s="232"/>
      <c r="KTX1" s="232"/>
      <c r="KTY1" s="232"/>
      <c r="KTZ1" s="232"/>
      <c r="KUA1" s="232"/>
      <c r="KUB1" s="232"/>
      <c r="KUC1" s="232"/>
      <c r="KUD1" s="232"/>
      <c r="KUE1" s="232"/>
      <c r="KUF1" s="232"/>
      <c r="KUG1" s="232"/>
      <c r="KUH1" s="232"/>
      <c r="KUI1" s="232"/>
      <c r="KUJ1" s="232"/>
      <c r="KUK1" s="232"/>
      <c r="KUL1" s="232"/>
      <c r="KUM1" s="232"/>
      <c r="KUN1" s="232"/>
      <c r="KUO1" s="232"/>
      <c r="KUP1" s="232"/>
      <c r="KUQ1" s="232"/>
      <c r="KUR1" s="232"/>
      <c r="KUS1" s="232"/>
      <c r="KUT1" s="232"/>
      <c r="KUU1" s="232"/>
      <c r="KUV1" s="232"/>
      <c r="KUW1" s="232"/>
      <c r="KUX1" s="232"/>
      <c r="KUY1" s="232"/>
      <c r="KUZ1" s="232"/>
      <c r="KVA1" s="232"/>
      <c r="KVB1" s="232"/>
      <c r="KVC1" s="232"/>
      <c r="KVD1" s="232"/>
      <c r="KVE1" s="232"/>
      <c r="KVF1" s="232"/>
      <c r="KVG1" s="232"/>
      <c r="KVH1" s="232"/>
      <c r="KVI1" s="232"/>
      <c r="KVJ1" s="232"/>
      <c r="KVK1" s="232"/>
      <c r="KVL1" s="232"/>
      <c r="KVM1" s="232"/>
      <c r="KVN1" s="232"/>
      <c r="KVO1" s="232"/>
      <c r="KVP1" s="232"/>
      <c r="KVQ1" s="232"/>
      <c r="KVR1" s="232"/>
      <c r="KVS1" s="232"/>
      <c r="KVT1" s="232"/>
      <c r="KVU1" s="232"/>
      <c r="KVV1" s="232"/>
      <c r="KVW1" s="232"/>
      <c r="KVX1" s="232"/>
      <c r="KVY1" s="232"/>
      <c r="KVZ1" s="232"/>
      <c r="KWA1" s="232"/>
      <c r="KWB1" s="232"/>
      <c r="KWC1" s="232"/>
      <c r="KWD1" s="232"/>
      <c r="KWE1" s="232"/>
      <c r="KWF1" s="232"/>
      <c r="KWG1" s="232"/>
      <c r="KWH1" s="232"/>
      <c r="KWI1" s="232"/>
      <c r="KWJ1" s="232"/>
      <c r="KWK1" s="232"/>
      <c r="KWL1" s="232"/>
      <c r="KWM1" s="232"/>
      <c r="KWN1" s="232"/>
      <c r="KWO1" s="232"/>
      <c r="KWP1" s="232"/>
      <c r="KWQ1" s="232"/>
      <c r="KWR1" s="232"/>
      <c r="KWS1" s="232"/>
      <c r="KWT1" s="232"/>
      <c r="KWU1" s="232"/>
      <c r="KWV1" s="232"/>
      <c r="KWW1" s="232"/>
      <c r="KWX1" s="232"/>
      <c r="KWY1" s="232"/>
      <c r="KWZ1" s="232"/>
      <c r="KXA1" s="232"/>
      <c r="KXB1" s="232"/>
      <c r="KXC1" s="232"/>
      <c r="KXD1" s="232"/>
      <c r="KXE1" s="232"/>
      <c r="KXF1" s="232"/>
      <c r="KXG1" s="232"/>
      <c r="KXH1" s="232"/>
      <c r="KXI1" s="232"/>
      <c r="KXJ1" s="232"/>
      <c r="KXK1" s="232"/>
      <c r="KXL1" s="232"/>
      <c r="KXM1" s="232"/>
      <c r="KXN1" s="232"/>
      <c r="KXO1" s="232"/>
      <c r="KXP1" s="232"/>
      <c r="KXQ1" s="232"/>
      <c r="KXR1" s="232"/>
      <c r="KXS1" s="232"/>
      <c r="KXT1" s="232"/>
      <c r="KXU1" s="232"/>
      <c r="KXV1" s="232"/>
      <c r="KXW1" s="232"/>
      <c r="KXX1" s="232"/>
      <c r="KXY1" s="232"/>
      <c r="KXZ1" s="232"/>
      <c r="KYA1" s="232"/>
      <c r="KYB1" s="232"/>
      <c r="KYC1" s="232"/>
      <c r="KYD1" s="232"/>
      <c r="KYE1" s="232"/>
      <c r="KYF1" s="232"/>
      <c r="KYG1" s="232"/>
      <c r="KYH1" s="232"/>
      <c r="KYI1" s="232"/>
      <c r="KYJ1" s="232"/>
      <c r="KYK1" s="232"/>
      <c r="KYL1" s="232"/>
      <c r="KYM1" s="232"/>
      <c r="KYN1" s="232"/>
      <c r="KYO1" s="232"/>
      <c r="KYP1" s="232"/>
      <c r="KYQ1" s="232"/>
      <c r="KYR1" s="232"/>
      <c r="KYS1" s="232"/>
      <c r="KYT1" s="232"/>
      <c r="KYU1" s="232"/>
      <c r="KYV1" s="232"/>
      <c r="KYW1" s="232"/>
      <c r="KYX1" s="232"/>
      <c r="KYY1" s="232"/>
      <c r="KYZ1" s="232"/>
      <c r="KZA1" s="232"/>
      <c r="KZB1" s="232"/>
      <c r="KZC1" s="232"/>
      <c r="KZD1" s="232"/>
      <c r="KZE1" s="232"/>
      <c r="KZF1" s="232"/>
      <c r="KZG1" s="232"/>
      <c r="KZH1" s="232"/>
      <c r="KZI1" s="232"/>
      <c r="KZJ1" s="232"/>
      <c r="KZK1" s="232"/>
      <c r="KZL1" s="232"/>
      <c r="KZM1" s="232"/>
      <c r="KZN1" s="232"/>
      <c r="KZO1" s="232"/>
      <c r="KZP1" s="232"/>
      <c r="KZQ1" s="232"/>
      <c r="KZR1" s="232"/>
      <c r="KZS1" s="232"/>
      <c r="KZT1" s="232"/>
      <c r="KZU1" s="232"/>
      <c r="KZV1" s="232"/>
      <c r="KZW1" s="232"/>
      <c r="KZX1" s="232"/>
      <c r="KZY1" s="232"/>
      <c r="KZZ1" s="232"/>
      <c r="LAA1" s="232"/>
      <c r="LAB1" s="232"/>
      <c r="LAC1" s="232"/>
      <c r="LAD1" s="232"/>
      <c r="LAE1" s="232"/>
      <c r="LAF1" s="232"/>
      <c r="LAG1" s="232"/>
      <c r="LAH1" s="232"/>
      <c r="LAI1" s="232"/>
      <c r="LAJ1" s="232"/>
      <c r="LAK1" s="232"/>
      <c r="LAL1" s="232"/>
      <c r="LAM1" s="232"/>
      <c r="LAN1" s="232"/>
      <c r="LAO1" s="232"/>
      <c r="LAP1" s="232"/>
      <c r="LAQ1" s="232"/>
      <c r="LAR1" s="232"/>
      <c r="LAS1" s="232"/>
      <c r="LAT1" s="232"/>
      <c r="LAU1" s="232"/>
      <c r="LAV1" s="232"/>
      <c r="LAW1" s="232"/>
      <c r="LAX1" s="232"/>
      <c r="LAY1" s="232"/>
      <c r="LAZ1" s="232"/>
      <c r="LBA1" s="232"/>
      <c r="LBB1" s="232"/>
      <c r="LBC1" s="232"/>
      <c r="LBD1" s="232"/>
      <c r="LBE1" s="232"/>
      <c r="LBF1" s="232"/>
      <c r="LBG1" s="232"/>
      <c r="LBH1" s="232"/>
      <c r="LBI1" s="232"/>
      <c r="LBJ1" s="232"/>
      <c r="LBK1" s="232"/>
      <c r="LBL1" s="232"/>
      <c r="LBM1" s="232"/>
      <c r="LBN1" s="232"/>
      <c r="LBO1" s="232"/>
      <c r="LBP1" s="232"/>
      <c r="LBQ1" s="232"/>
      <c r="LBR1" s="232"/>
      <c r="LBS1" s="232"/>
      <c r="LBT1" s="232"/>
      <c r="LBU1" s="232"/>
      <c r="LBV1" s="232"/>
      <c r="LBW1" s="232"/>
      <c r="LBX1" s="232"/>
      <c r="LBY1" s="232"/>
      <c r="LBZ1" s="232"/>
      <c r="LCA1" s="232"/>
      <c r="LCB1" s="232"/>
      <c r="LCC1" s="232"/>
      <c r="LCD1" s="232"/>
      <c r="LCE1" s="232"/>
      <c r="LCF1" s="232"/>
      <c r="LCG1" s="232"/>
      <c r="LCH1" s="232"/>
      <c r="LCI1" s="232"/>
      <c r="LCJ1" s="232"/>
      <c r="LCK1" s="232"/>
      <c r="LCL1" s="232"/>
      <c r="LCM1" s="232"/>
      <c r="LCN1" s="232"/>
      <c r="LCO1" s="232"/>
      <c r="LCP1" s="232"/>
      <c r="LCQ1" s="232"/>
      <c r="LCR1" s="232"/>
      <c r="LCS1" s="232"/>
      <c r="LCT1" s="232"/>
      <c r="LCU1" s="232"/>
      <c r="LCV1" s="232"/>
      <c r="LCW1" s="232"/>
      <c r="LCX1" s="232"/>
      <c r="LCY1" s="232"/>
      <c r="LCZ1" s="232"/>
      <c r="LDA1" s="232"/>
      <c r="LDB1" s="232"/>
      <c r="LDC1" s="232"/>
      <c r="LDD1" s="232"/>
      <c r="LDE1" s="232"/>
      <c r="LDF1" s="232"/>
      <c r="LDG1" s="232"/>
      <c r="LDH1" s="232"/>
      <c r="LDI1" s="232"/>
      <c r="LDJ1" s="232"/>
      <c r="LDK1" s="232"/>
      <c r="LDL1" s="232"/>
      <c r="LDM1" s="232"/>
      <c r="LDN1" s="232"/>
      <c r="LDO1" s="232"/>
      <c r="LDP1" s="232"/>
      <c r="LDQ1" s="232"/>
      <c r="LDR1" s="232"/>
      <c r="LDS1" s="232"/>
      <c r="LDT1" s="232"/>
      <c r="LDU1" s="232"/>
      <c r="LDV1" s="232"/>
      <c r="LDW1" s="232"/>
      <c r="LDX1" s="232"/>
      <c r="LDY1" s="232"/>
      <c r="LDZ1" s="232"/>
      <c r="LEA1" s="232"/>
      <c r="LEB1" s="232"/>
      <c r="LEC1" s="232"/>
      <c r="LED1" s="232"/>
      <c r="LEE1" s="232"/>
      <c r="LEF1" s="232"/>
      <c r="LEG1" s="232"/>
      <c r="LEH1" s="232"/>
      <c r="LEI1" s="232"/>
      <c r="LEJ1" s="232"/>
      <c r="LEK1" s="232"/>
      <c r="LEL1" s="232"/>
      <c r="LEM1" s="232"/>
      <c r="LEN1" s="232"/>
      <c r="LEO1" s="232"/>
      <c r="LEP1" s="232"/>
      <c r="LEQ1" s="232"/>
      <c r="LER1" s="232"/>
      <c r="LES1" s="232"/>
      <c r="LET1" s="232"/>
      <c r="LEU1" s="232"/>
      <c r="LEV1" s="232"/>
      <c r="LEW1" s="232"/>
      <c r="LEX1" s="232"/>
      <c r="LEY1" s="232"/>
      <c r="LEZ1" s="232"/>
      <c r="LFA1" s="232"/>
      <c r="LFB1" s="232"/>
      <c r="LFC1" s="232"/>
      <c r="LFD1" s="232"/>
      <c r="LFE1" s="232"/>
      <c r="LFF1" s="232"/>
      <c r="LFG1" s="232"/>
      <c r="LFH1" s="232"/>
      <c r="LFI1" s="232"/>
      <c r="LFJ1" s="232"/>
      <c r="LFK1" s="232"/>
      <c r="LFL1" s="232"/>
      <c r="LFM1" s="232"/>
      <c r="LFN1" s="232"/>
      <c r="LFO1" s="232"/>
      <c r="LFP1" s="232"/>
      <c r="LFQ1" s="232"/>
      <c r="LFR1" s="232"/>
      <c r="LFS1" s="232"/>
      <c r="LFT1" s="232"/>
      <c r="LFU1" s="232"/>
      <c r="LFV1" s="232"/>
      <c r="LFW1" s="232"/>
      <c r="LFX1" s="232"/>
      <c r="LFY1" s="232"/>
      <c r="LFZ1" s="232"/>
      <c r="LGA1" s="232"/>
      <c r="LGB1" s="232"/>
      <c r="LGC1" s="232"/>
      <c r="LGD1" s="232"/>
      <c r="LGE1" s="232"/>
      <c r="LGF1" s="232"/>
      <c r="LGG1" s="232"/>
      <c r="LGH1" s="232"/>
      <c r="LGI1" s="232"/>
      <c r="LGJ1" s="232"/>
      <c r="LGK1" s="232"/>
      <c r="LGL1" s="232"/>
      <c r="LGM1" s="232"/>
      <c r="LGN1" s="232"/>
      <c r="LGO1" s="232"/>
      <c r="LGP1" s="232"/>
      <c r="LGQ1" s="232"/>
      <c r="LGR1" s="232"/>
      <c r="LGS1" s="232"/>
      <c r="LGT1" s="232"/>
      <c r="LGU1" s="232"/>
      <c r="LGV1" s="232"/>
      <c r="LGW1" s="232"/>
      <c r="LGX1" s="232"/>
      <c r="LGY1" s="232"/>
      <c r="LGZ1" s="232"/>
      <c r="LHA1" s="232"/>
      <c r="LHB1" s="232"/>
      <c r="LHC1" s="232"/>
      <c r="LHD1" s="232"/>
      <c r="LHE1" s="232"/>
      <c r="LHF1" s="232"/>
      <c r="LHG1" s="232"/>
      <c r="LHH1" s="232"/>
      <c r="LHI1" s="232"/>
      <c r="LHJ1" s="232"/>
      <c r="LHK1" s="232"/>
      <c r="LHL1" s="232"/>
      <c r="LHM1" s="232"/>
      <c r="LHN1" s="232"/>
      <c r="LHO1" s="232"/>
      <c r="LHP1" s="232"/>
      <c r="LHQ1" s="232"/>
      <c r="LHR1" s="232"/>
      <c r="LHS1" s="232"/>
      <c r="LHT1" s="232"/>
      <c r="LHU1" s="232"/>
      <c r="LHV1" s="232"/>
      <c r="LHW1" s="232"/>
      <c r="LHX1" s="232"/>
      <c r="LHY1" s="232"/>
      <c r="LHZ1" s="232"/>
      <c r="LIA1" s="232"/>
      <c r="LIB1" s="232"/>
      <c r="LIC1" s="232"/>
      <c r="LID1" s="232"/>
      <c r="LIE1" s="232"/>
      <c r="LIF1" s="232"/>
      <c r="LIG1" s="232"/>
      <c r="LIH1" s="232"/>
      <c r="LII1" s="232"/>
      <c r="LIJ1" s="232"/>
      <c r="LIK1" s="232"/>
      <c r="LIL1" s="232"/>
      <c r="LIM1" s="232"/>
      <c r="LIN1" s="232"/>
      <c r="LIO1" s="232"/>
      <c r="LIP1" s="232"/>
      <c r="LIQ1" s="232"/>
      <c r="LIR1" s="232"/>
      <c r="LIS1" s="232"/>
      <c r="LIT1" s="232"/>
      <c r="LIU1" s="232"/>
      <c r="LIV1" s="232"/>
      <c r="LIW1" s="232"/>
      <c r="LIX1" s="232"/>
      <c r="LIY1" s="232"/>
      <c r="LIZ1" s="232"/>
      <c r="LJA1" s="232"/>
      <c r="LJB1" s="232"/>
      <c r="LJC1" s="232"/>
      <c r="LJD1" s="232"/>
      <c r="LJE1" s="232"/>
      <c r="LJF1" s="232"/>
      <c r="LJG1" s="232"/>
      <c r="LJH1" s="232"/>
      <c r="LJI1" s="232"/>
      <c r="LJJ1" s="232"/>
      <c r="LJK1" s="232"/>
      <c r="LJL1" s="232"/>
      <c r="LJM1" s="232"/>
      <c r="LJN1" s="232"/>
      <c r="LJO1" s="232"/>
      <c r="LJP1" s="232"/>
      <c r="LJQ1" s="232"/>
      <c r="LJR1" s="232"/>
      <c r="LJS1" s="232"/>
      <c r="LJT1" s="232"/>
      <c r="LJU1" s="232"/>
      <c r="LJV1" s="232"/>
      <c r="LJW1" s="232"/>
      <c r="LJX1" s="232"/>
      <c r="LJY1" s="232"/>
      <c r="LJZ1" s="232"/>
      <c r="LKA1" s="232"/>
      <c r="LKB1" s="232"/>
      <c r="LKC1" s="232"/>
      <c r="LKD1" s="232"/>
      <c r="LKE1" s="232"/>
      <c r="LKF1" s="232"/>
      <c r="LKG1" s="232"/>
      <c r="LKH1" s="232"/>
      <c r="LKI1" s="232"/>
      <c r="LKJ1" s="232"/>
      <c r="LKK1" s="232"/>
      <c r="LKL1" s="232"/>
      <c r="LKM1" s="232"/>
      <c r="LKN1" s="232"/>
      <c r="LKO1" s="232"/>
      <c r="LKP1" s="232"/>
      <c r="LKQ1" s="232"/>
      <c r="LKR1" s="232"/>
      <c r="LKS1" s="232"/>
      <c r="LKT1" s="232"/>
      <c r="LKU1" s="232"/>
      <c r="LKV1" s="232"/>
      <c r="LKW1" s="232"/>
      <c r="LKX1" s="232"/>
      <c r="LKY1" s="232"/>
      <c r="LKZ1" s="232"/>
      <c r="LLA1" s="232"/>
      <c r="LLB1" s="232"/>
      <c r="LLC1" s="232"/>
      <c r="LLD1" s="232"/>
      <c r="LLE1" s="232"/>
      <c r="LLF1" s="232"/>
      <c r="LLG1" s="232"/>
      <c r="LLH1" s="232"/>
      <c r="LLI1" s="232"/>
      <c r="LLJ1" s="232"/>
      <c r="LLK1" s="232"/>
      <c r="LLL1" s="232"/>
      <c r="LLM1" s="232"/>
      <c r="LLN1" s="232"/>
      <c r="LLO1" s="232"/>
      <c r="LLP1" s="232"/>
      <c r="LLQ1" s="232"/>
      <c r="LLR1" s="232"/>
      <c r="LLS1" s="232"/>
      <c r="LLT1" s="232"/>
      <c r="LLU1" s="232"/>
      <c r="LLV1" s="232"/>
      <c r="LLW1" s="232"/>
      <c r="LLX1" s="232"/>
      <c r="LLY1" s="232"/>
      <c r="LLZ1" s="232"/>
      <c r="LMA1" s="232"/>
      <c r="LMB1" s="232"/>
      <c r="LMC1" s="232"/>
      <c r="LMD1" s="232"/>
      <c r="LME1" s="232"/>
      <c r="LMF1" s="232"/>
      <c r="LMG1" s="232"/>
      <c r="LMH1" s="232"/>
      <c r="LMI1" s="232"/>
      <c r="LMJ1" s="232"/>
      <c r="LMK1" s="232"/>
      <c r="LML1" s="232"/>
      <c r="LMM1" s="232"/>
      <c r="LMN1" s="232"/>
      <c r="LMO1" s="232"/>
      <c r="LMP1" s="232"/>
      <c r="LMQ1" s="232"/>
      <c r="LMR1" s="232"/>
      <c r="LMS1" s="232"/>
      <c r="LMT1" s="232"/>
      <c r="LMU1" s="232"/>
      <c r="LMV1" s="232"/>
      <c r="LMW1" s="232"/>
      <c r="LMX1" s="232"/>
      <c r="LMY1" s="232"/>
      <c r="LMZ1" s="232"/>
      <c r="LNA1" s="232"/>
      <c r="LNB1" s="232"/>
      <c r="LNC1" s="232"/>
      <c r="LND1" s="232"/>
      <c r="LNE1" s="232"/>
      <c r="LNF1" s="232"/>
      <c r="LNG1" s="232"/>
      <c r="LNH1" s="232"/>
      <c r="LNI1" s="232"/>
      <c r="LNJ1" s="232"/>
      <c r="LNK1" s="232"/>
      <c r="LNL1" s="232"/>
      <c r="LNM1" s="232"/>
      <c r="LNN1" s="232"/>
      <c r="LNO1" s="232"/>
      <c r="LNP1" s="232"/>
      <c r="LNQ1" s="232"/>
      <c r="LNR1" s="232"/>
      <c r="LNS1" s="232"/>
      <c r="LNT1" s="232"/>
      <c r="LNU1" s="232"/>
      <c r="LNV1" s="232"/>
      <c r="LNW1" s="232"/>
      <c r="LNX1" s="232"/>
      <c r="LNY1" s="232"/>
      <c r="LNZ1" s="232"/>
      <c r="LOA1" s="232"/>
      <c r="LOB1" s="232"/>
      <c r="LOC1" s="232"/>
      <c r="LOD1" s="232"/>
      <c r="LOE1" s="232"/>
      <c r="LOF1" s="232"/>
      <c r="LOG1" s="232"/>
      <c r="LOH1" s="232"/>
      <c r="LOI1" s="232"/>
      <c r="LOJ1" s="232"/>
      <c r="LOK1" s="232"/>
      <c r="LOL1" s="232"/>
      <c r="LOM1" s="232"/>
      <c r="LON1" s="232"/>
      <c r="LOO1" s="232"/>
      <c r="LOP1" s="232"/>
      <c r="LOQ1" s="232"/>
      <c r="LOR1" s="232"/>
      <c r="LOS1" s="232"/>
      <c r="LOT1" s="232"/>
      <c r="LOU1" s="232"/>
      <c r="LOV1" s="232"/>
      <c r="LOW1" s="232"/>
      <c r="LOX1" s="232"/>
      <c r="LOY1" s="232"/>
      <c r="LOZ1" s="232"/>
      <c r="LPA1" s="232"/>
      <c r="LPB1" s="232"/>
      <c r="LPC1" s="232"/>
      <c r="LPD1" s="232"/>
      <c r="LPE1" s="232"/>
      <c r="LPF1" s="232"/>
      <c r="LPG1" s="232"/>
      <c r="LPH1" s="232"/>
      <c r="LPI1" s="232"/>
      <c r="LPJ1" s="232"/>
      <c r="LPK1" s="232"/>
      <c r="LPL1" s="232"/>
      <c r="LPM1" s="232"/>
      <c r="LPN1" s="232"/>
      <c r="LPO1" s="232"/>
      <c r="LPP1" s="232"/>
      <c r="LPQ1" s="232"/>
      <c r="LPR1" s="232"/>
      <c r="LPS1" s="232"/>
      <c r="LPT1" s="232"/>
      <c r="LPU1" s="232"/>
      <c r="LPV1" s="232"/>
      <c r="LPW1" s="232"/>
      <c r="LPX1" s="232"/>
      <c r="LPY1" s="232"/>
      <c r="LPZ1" s="232"/>
      <c r="LQA1" s="232"/>
      <c r="LQB1" s="232"/>
      <c r="LQC1" s="232"/>
      <c r="LQD1" s="232"/>
      <c r="LQE1" s="232"/>
      <c r="LQF1" s="232"/>
      <c r="LQG1" s="232"/>
      <c r="LQH1" s="232"/>
      <c r="LQI1" s="232"/>
      <c r="LQJ1" s="232"/>
      <c r="LQK1" s="232"/>
      <c r="LQL1" s="232"/>
      <c r="LQM1" s="232"/>
      <c r="LQN1" s="232"/>
      <c r="LQO1" s="232"/>
      <c r="LQP1" s="232"/>
      <c r="LQQ1" s="232"/>
      <c r="LQR1" s="232"/>
      <c r="LQS1" s="232"/>
      <c r="LQT1" s="232"/>
      <c r="LQU1" s="232"/>
      <c r="LQV1" s="232"/>
      <c r="LQW1" s="232"/>
      <c r="LQX1" s="232"/>
      <c r="LQY1" s="232"/>
      <c r="LQZ1" s="232"/>
      <c r="LRA1" s="232"/>
      <c r="LRB1" s="232"/>
      <c r="LRC1" s="232"/>
      <c r="LRD1" s="232"/>
      <c r="LRE1" s="232"/>
      <c r="LRF1" s="232"/>
      <c r="LRG1" s="232"/>
      <c r="LRH1" s="232"/>
      <c r="LRI1" s="232"/>
      <c r="LRJ1" s="232"/>
      <c r="LRK1" s="232"/>
      <c r="LRL1" s="232"/>
      <c r="LRM1" s="232"/>
      <c r="LRN1" s="232"/>
      <c r="LRO1" s="232"/>
      <c r="LRP1" s="232"/>
      <c r="LRQ1" s="232"/>
      <c r="LRR1" s="232"/>
      <c r="LRS1" s="232"/>
      <c r="LRT1" s="232"/>
      <c r="LRU1" s="232"/>
      <c r="LRV1" s="232"/>
      <c r="LRW1" s="232"/>
      <c r="LRX1" s="232"/>
      <c r="LRY1" s="232"/>
      <c r="LRZ1" s="232"/>
      <c r="LSA1" s="232"/>
      <c r="LSB1" s="232"/>
      <c r="LSC1" s="232"/>
      <c r="LSD1" s="232"/>
      <c r="LSE1" s="232"/>
      <c r="LSF1" s="232"/>
      <c r="LSG1" s="232"/>
      <c r="LSH1" s="232"/>
      <c r="LSI1" s="232"/>
      <c r="LSJ1" s="232"/>
      <c r="LSK1" s="232"/>
      <c r="LSL1" s="232"/>
      <c r="LSM1" s="232"/>
      <c r="LSN1" s="232"/>
      <c r="LSO1" s="232"/>
      <c r="LSP1" s="232"/>
      <c r="LSQ1" s="232"/>
      <c r="LSR1" s="232"/>
      <c r="LSS1" s="232"/>
      <c r="LST1" s="232"/>
      <c r="LSU1" s="232"/>
      <c r="LSV1" s="232"/>
      <c r="LSW1" s="232"/>
      <c r="LSX1" s="232"/>
      <c r="LSY1" s="232"/>
      <c r="LSZ1" s="232"/>
      <c r="LTA1" s="232"/>
      <c r="LTB1" s="232"/>
      <c r="LTC1" s="232"/>
      <c r="LTD1" s="232"/>
      <c r="LTE1" s="232"/>
      <c r="LTF1" s="232"/>
      <c r="LTG1" s="232"/>
      <c r="LTH1" s="232"/>
      <c r="LTI1" s="232"/>
      <c r="LTJ1" s="232"/>
      <c r="LTK1" s="232"/>
      <c r="LTL1" s="232"/>
      <c r="LTM1" s="232"/>
      <c r="LTN1" s="232"/>
      <c r="LTO1" s="232"/>
      <c r="LTP1" s="232"/>
      <c r="LTQ1" s="232"/>
      <c r="LTR1" s="232"/>
      <c r="LTS1" s="232"/>
      <c r="LTT1" s="232"/>
      <c r="LTU1" s="232"/>
      <c r="LTV1" s="232"/>
      <c r="LTW1" s="232"/>
      <c r="LTX1" s="232"/>
      <c r="LTY1" s="232"/>
      <c r="LTZ1" s="232"/>
      <c r="LUA1" s="232"/>
      <c r="LUB1" s="232"/>
      <c r="LUC1" s="232"/>
      <c r="LUD1" s="232"/>
      <c r="LUE1" s="232"/>
      <c r="LUF1" s="232"/>
      <c r="LUG1" s="232"/>
      <c r="LUH1" s="232"/>
      <c r="LUI1" s="232"/>
      <c r="LUJ1" s="232"/>
      <c r="LUK1" s="232"/>
      <c r="LUL1" s="232"/>
      <c r="LUM1" s="232"/>
      <c r="LUN1" s="232"/>
      <c r="LUO1" s="232"/>
      <c r="LUP1" s="232"/>
      <c r="LUQ1" s="232"/>
      <c r="LUR1" s="232"/>
      <c r="LUS1" s="232"/>
      <c r="LUT1" s="232"/>
      <c r="LUU1" s="232"/>
      <c r="LUV1" s="232"/>
      <c r="LUW1" s="232"/>
      <c r="LUX1" s="232"/>
      <c r="LUY1" s="232"/>
      <c r="LUZ1" s="232"/>
      <c r="LVA1" s="232"/>
      <c r="LVB1" s="232"/>
      <c r="LVC1" s="232"/>
      <c r="LVD1" s="232"/>
      <c r="LVE1" s="232"/>
      <c r="LVF1" s="232"/>
      <c r="LVG1" s="232"/>
      <c r="LVH1" s="232"/>
      <c r="LVI1" s="232"/>
      <c r="LVJ1" s="232"/>
      <c r="LVK1" s="232"/>
      <c r="LVL1" s="232"/>
      <c r="LVM1" s="232"/>
      <c r="LVN1" s="232"/>
      <c r="LVO1" s="232"/>
      <c r="LVP1" s="232"/>
      <c r="LVQ1" s="232"/>
      <c r="LVR1" s="232"/>
      <c r="LVS1" s="232"/>
      <c r="LVT1" s="232"/>
      <c r="LVU1" s="232"/>
      <c r="LVV1" s="232"/>
      <c r="LVW1" s="232"/>
      <c r="LVX1" s="232"/>
      <c r="LVY1" s="232"/>
      <c r="LVZ1" s="232"/>
      <c r="LWA1" s="232"/>
      <c r="LWB1" s="232"/>
      <c r="LWC1" s="232"/>
      <c r="LWD1" s="232"/>
      <c r="LWE1" s="232"/>
      <c r="LWF1" s="232"/>
      <c r="LWG1" s="232"/>
      <c r="LWH1" s="232"/>
      <c r="LWI1" s="232"/>
      <c r="LWJ1" s="232"/>
      <c r="LWK1" s="232"/>
      <c r="LWL1" s="232"/>
      <c r="LWM1" s="232"/>
      <c r="LWN1" s="232"/>
      <c r="LWO1" s="232"/>
      <c r="LWP1" s="232"/>
      <c r="LWQ1" s="232"/>
      <c r="LWR1" s="232"/>
      <c r="LWS1" s="232"/>
      <c r="LWT1" s="232"/>
      <c r="LWU1" s="232"/>
      <c r="LWV1" s="232"/>
      <c r="LWW1" s="232"/>
      <c r="LWX1" s="232"/>
      <c r="LWY1" s="232"/>
      <c r="LWZ1" s="232"/>
      <c r="LXA1" s="232"/>
      <c r="LXB1" s="232"/>
      <c r="LXC1" s="232"/>
      <c r="LXD1" s="232"/>
      <c r="LXE1" s="232"/>
      <c r="LXF1" s="232"/>
      <c r="LXG1" s="232"/>
      <c r="LXH1" s="232"/>
      <c r="LXI1" s="232"/>
      <c r="LXJ1" s="232"/>
      <c r="LXK1" s="232"/>
      <c r="LXL1" s="232"/>
      <c r="LXM1" s="232"/>
      <c r="LXN1" s="232"/>
      <c r="LXO1" s="232"/>
      <c r="LXP1" s="232"/>
      <c r="LXQ1" s="232"/>
      <c r="LXR1" s="232"/>
      <c r="LXS1" s="232"/>
      <c r="LXT1" s="232"/>
      <c r="LXU1" s="232"/>
      <c r="LXV1" s="232"/>
      <c r="LXW1" s="232"/>
      <c r="LXX1" s="232"/>
      <c r="LXY1" s="232"/>
      <c r="LXZ1" s="232"/>
      <c r="LYA1" s="232"/>
      <c r="LYB1" s="232"/>
      <c r="LYC1" s="232"/>
      <c r="LYD1" s="232"/>
      <c r="LYE1" s="232"/>
      <c r="LYF1" s="232"/>
      <c r="LYG1" s="232"/>
      <c r="LYH1" s="232"/>
      <c r="LYI1" s="232"/>
      <c r="LYJ1" s="232"/>
      <c r="LYK1" s="232"/>
      <c r="LYL1" s="232"/>
      <c r="LYM1" s="232"/>
      <c r="LYN1" s="232"/>
      <c r="LYO1" s="232"/>
      <c r="LYP1" s="232"/>
      <c r="LYQ1" s="232"/>
      <c r="LYR1" s="232"/>
      <c r="LYS1" s="232"/>
      <c r="LYT1" s="232"/>
      <c r="LYU1" s="232"/>
      <c r="LYV1" s="232"/>
      <c r="LYW1" s="232"/>
      <c r="LYX1" s="232"/>
      <c r="LYY1" s="232"/>
      <c r="LYZ1" s="232"/>
      <c r="LZA1" s="232"/>
      <c r="LZB1" s="232"/>
      <c r="LZC1" s="232"/>
      <c r="LZD1" s="232"/>
      <c r="LZE1" s="232"/>
      <c r="LZF1" s="232"/>
      <c r="LZG1" s="232"/>
      <c r="LZH1" s="232"/>
      <c r="LZI1" s="232"/>
      <c r="LZJ1" s="232"/>
      <c r="LZK1" s="232"/>
      <c r="LZL1" s="232"/>
      <c r="LZM1" s="232"/>
      <c r="LZN1" s="232"/>
      <c r="LZO1" s="232"/>
      <c r="LZP1" s="232"/>
      <c r="LZQ1" s="232"/>
      <c r="LZR1" s="232"/>
      <c r="LZS1" s="232"/>
      <c r="LZT1" s="232"/>
      <c r="LZU1" s="232"/>
      <c r="LZV1" s="232"/>
      <c r="LZW1" s="232"/>
      <c r="LZX1" s="232"/>
      <c r="LZY1" s="232"/>
      <c r="LZZ1" s="232"/>
      <c r="MAA1" s="232"/>
      <c r="MAB1" s="232"/>
      <c r="MAC1" s="232"/>
      <c r="MAD1" s="232"/>
      <c r="MAE1" s="232"/>
      <c r="MAF1" s="232"/>
      <c r="MAG1" s="232"/>
      <c r="MAH1" s="232"/>
      <c r="MAI1" s="232"/>
      <c r="MAJ1" s="232"/>
      <c r="MAK1" s="232"/>
      <c r="MAL1" s="232"/>
      <c r="MAM1" s="232"/>
      <c r="MAN1" s="232"/>
      <c r="MAO1" s="232"/>
      <c r="MAP1" s="232"/>
      <c r="MAQ1" s="232"/>
      <c r="MAR1" s="232"/>
      <c r="MAS1" s="232"/>
      <c r="MAT1" s="232"/>
      <c r="MAU1" s="232"/>
      <c r="MAV1" s="232"/>
      <c r="MAW1" s="232"/>
      <c r="MAX1" s="232"/>
      <c r="MAY1" s="232"/>
      <c r="MAZ1" s="232"/>
      <c r="MBA1" s="232"/>
      <c r="MBB1" s="232"/>
      <c r="MBC1" s="232"/>
      <c r="MBD1" s="232"/>
      <c r="MBE1" s="232"/>
      <c r="MBF1" s="232"/>
      <c r="MBG1" s="232"/>
      <c r="MBH1" s="232"/>
      <c r="MBI1" s="232"/>
      <c r="MBJ1" s="232"/>
      <c r="MBK1" s="232"/>
      <c r="MBL1" s="232"/>
      <c r="MBM1" s="232"/>
      <c r="MBN1" s="232"/>
      <c r="MBO1" s="232"/>
      <c r="MBP1" s="232"/>
      <c r="MBQ1" s="232"/>
      <c r="MBR1" s="232"/>
      <c r="MBS1" s="232"/>
      <c r="MBT1" s="232"/>
      <c r="MBU1" s="232"/>
      <c r="MBV1" s="232"/>
      <c r="MBW1" s="232"/>
      <c r="MBX1" s="232"/>
      <c r="MBY1" s="232"/>
      <c r="MBZ1" s="232"/>
      <c r="MCA1" s="232"/>
      <c r="MCB1" s="232"/>
      <c r="MCC1" s="232"/>
      <c r="MCD1" s="232"/>
      <c r="MCE1" s="232"/>
      <c r="MCF1" s="232"/>
      <c r="MCG1" s="232"/>
      <c r="MCH1" s="232"/>
      <c r="MCI1" s="232"/>
      <c r="MCJ1" s="232"/>
      <c r="MCK1" s="232"/>
      <c r="MCL1" s="232"/>
      <c r="MCM1" s="232"/>
      <c r="MCN1" s="232"/>
      <c r="MCO1" s="232"/>
      <c r="MCP1" s="232"/>
      <c r="MCQ1" s="232"/>
      <c r="MCR1" s="232"/>
      <c r="MCS1" s="232"/>
      <c r="MCT1" s="232"/>
      <c r="MCU1" s="232"/>
      <c r="MCV1" s="232"/>
      <c r="MCW1" s="232"/>
      <c r="MCX1" s="232"/>
      <c r="MCY1" s="232"/>
      <c r="MCZ1" s="232"/>
      <c r="MDA1" s="232"/>
      <c r="MDB1" s="232"/>
      <c r="MDC1" s="232"/>
      <c r="MDD1" s="232"/>
      <c r="MDE1" s="232"/>
      <c r="MDF1" s="232"/>
      <c r="MDG1" s="232"/>
      <c r="MDH1" s="232"/>
      <c r="MDI1" s="232"/>
      <c r="MDJ1" s="232"/>
      <c r="MDK1" s="232"/>
      <c r="MDL1" s="232"/>
      <c r="MDM1" s="232"/>
      <c r="MDN1" s="232"/>
      <c r="MDO1" s="232"/>
      <c r="MDP1" s="232"/>
      <c r="MDQ1" s="232"/>
      <c r="MDR1" s="232"/>
      <c r="MDS1" s="232"/>
      <c r="MDT1" s="232"/>
      <c r="MDU1" s="232"/>
      <c r="MDV1" s="232"/>
      <c r="MDW1" s="232"/>
      <c r="MDX1" s="232"/>
      <c r="MDY1" s="232"/>
      <c r="MDZ1" s="232"/>
      <c r="MEA1" s="232"/>
      <c r="MEB1" s="232"/>
      <c r="MEC1" s="232"/>
      <c r="MED1" s="232"/>
      <c r="MEE1" s="232"/>
      <c r="MEF1" s="232"/>
      <c r="MEG1" s="232"/>
      <c r="MEH1" s="232"/>
      <c r="MEI1" s="232"/>
      <c r="MEJ1" s="232"/>
      <c r="MEK1" s="232"/>
      <c r="MEL1" s="232"/>
      <c r="MEM1" s="232"/>
      <c r="MEN1" s="232"/>
      <c r="MEO1" s="232"/>
      <c r="MEP1" s="232"/>
      <c r="MEQ1" s="232"/>
      <c r="MER1" s="232"/>
      <c r="MES1" s="232"/>
      <c r="MET1" s="232"/>
      <c r="MEU1" s="232"/>
      <c r="MEV1" s="232"/>
      <c r="MEW1" s="232"/>
      <c r="MEX1" s="232"/>
      <c r="MEY1" s="232"/>
      <c r="MEZ1" s="232"/>
      <c r="MFA1" s="232"/>
      <c r="MFB1" s="232"/>
      <c r="MFC1" s="232"/>
      <c r="MFD1" s="232"/>
      <c r="MFE1" s="232"/>
      <c r="MFF1" s="232"/>
      <c r="MFG1" s="232"/>
      <c r="MFH1" s="232"/>
      <c r="MFI1" s="232"/>
      <c r="MFJ1" s="232"/>
      <c r="MFK1" s="232"/>
      <c r="MFL1" s="232"/>
      <c r="MFM1" s="232"/>
      <c r="MFN1" s="232"/>
      <c r="MFO1" s="232"/>
      <c r="MFP1" s="232"/>
      <c r="MFQ1" s="232"/>
      <c r="MFR1" s="232"/>
      <c r="MFS1" s="232"/>
      <c r="MFT1" s="232"/>
      <c r="MFU1" s="232"/>
      <c r="MFV1" s="232"/>
      <c r="MFW1" s="232"/>
      <c r="MFX1" s="232"/>
      <c r="MFY1" s="232"/>
      <c r="MFZ1" s="232"/>
      <c r="MGA1" s="232"/>
      <c r="MGB1" s="232"/>
      <c r="MGC1" s="232"/>
      <c r="MGD1" s="232"/>
      <c r="MGE1" s="232"/>
      <c r="MGF1" s="232"/>
      <c r="MGG1" s="232"/>
      <c r="MGH1" s="232"/>
      <c r="MGI1" s="232"/>
      <c r="MGJ1" s="232"/>
      <c r="MGK1" s="232"/>
      <c r="MGL1" s="232"/>
      <c r="MGM1" s="232"/>
      <c r="MGN1" s="232"/>
      <c r="MGO1" s="232"/>
      <c r="MGP1" s="232"/>
      <c r="MGQ1" s="232"/>
      <c r="MGR1" s="232"/>
      <c r="MGS1" s="232"/>
      <c r="MGT1" s="232"/>
      <c r="MGU1" s="232"/>
      <c r="MGV1" s="232"/>
      <c r="MGW1" s="232"/>
      <c r="MGX1" s="232"/>
      <c r="MGY1" s="232"/>
      <c r="MGZ1" s="232"/>
      <c r="MHA1" s="232"/>
      <c r="MHB1" s="232"/>
      <c r="MHC1" s="232"/>
      <c r="MHD1" s="232"/>
      <c r="MHE1" s="232"/>
      <c r="MHF1" s="232"/>
      <c r="MHG1" s="232"/>
      <c r="MHH1" s="232"/>
      <c r="MHI1" s="232"/>
      <c r="MHJ1" s="232"/>
      <c r="MHK1" s="232"/>
      <c r="MHL1" s="232"/>
      <c r="MHM1" s="232"/>
      <c r="MHN1" s="232"/>
      <c r="MHO1" s="232"/>
      <c r="MHP1" s="232"/>
      <c r="MHQ1" s="232"/>
      <c r="MHR1" s="232"/>
      <c r="MHS1" s="232"/>
      <c r="MHT1" s="232"/>
      <c r="MHU1" s="232"/>
      <c r="MHV1" s="232"/>
      <c r="MHW1" s="232"/>
      <c r="MHX1" s="232"/>
      <c r="MHY1" s="232"/>
      <c r="MHZ1" s="232"/>
      <c r="MIA1" s="232"/>
      <c r="MIB1" s="232"/>
      <c r="MIC1" s="232"/>
      <c r="MID1" s="232"/>
      <c r="MIE1" s="232"/>
      <c r="MIF1" s="232"/>
      <c r="MIG1" s="232"/>
      <c r="MIH1" s="232"/>
      <c r="MII1" s="232"/>
      <c r="MIJ1" s="232"/>
      <c r="MIK1" s="232"/>
      <c r="MIL1" s="232"/>
      <c r="MIM1" s="232"/>
      <c r="MIN1" s="232"/>
      <c r="MIO1" s="232"/>
      <c r="MIP1" s="232"/>
      <c r="MIQ1" s="232"/>
      <c r="MIR1" s="232"/>
      <c r="MIS1" s="232"/>
      <c r="MIT1" s="232"/>
      <c r="MIU1" s="232"/>
      <c r="MIV1" s="232"/>
      <c r="MIW1" s="232"/>
      <c r="MIX1" s="232"/>
      <c r="MIY1" s="232"/>
      <c r="MIZ1" s="232"/>
      <c r="MJA1" s="232"/>
      <c r="MJB1" s="232"/>
      <c r="MJC1" s="232"/>
      <c r="MJD1" s="232"/>
      <c r="MJE1" s="232"/>
      <c r="MJF1" s="232"/>
      <c r="MJG1" s="232"/>
      <c r="MJH1" s="232"/>
      <c r="MJI1" s="232"/>
      <c r="MJJ1" s="232"/>
      <c r="MJK1" s="232"/>
      <c r="MJL1" s="232"/>
      <c r="MJM1" s="232"/>
      <c r="MJN1" s="232"/>
      <c r="MJO1" s="232"/>
      <c r="MJP1" s="232"/>
      <c r="MJQ1" s="232"/>
      <c r="MJR1" s="232"/>
      <c r="MJS1" s="232"/>
      <c r="MJT1" s="232"/>
      <c r="MJU1" s="232"/>
      <c r="MJV1" s="232"/>
      <c r="MJW1" s="232"/>
      <c r="MJX1" s="232"/>
      <c r="MJY1" s="232"/>
      <c r="MJZ1" s="232"/>
      <c r="MKA1" s="232"/>
      <c r="MKB1" s="232"/>
      <c r="MKC1" s="232"/>
      <c r="MKD1" s="232"/>
      <c r="MKE1" s="232"/>
      <c r="MKF1" s="232"/>
      <c r="MKG1" s="232"/>
      <c r="MKH1" s="232"/>
      <c r="MKI1" s="232"/>
      <c r="MKJ1" s="232"/>
      <c r="MKK1" s="232"/>
      <c r="MKL1" s="232"/>
      <c r="MKM1" s="232"/>
      <c r="MKN1" s="232"/>
      <c r="MKO1" s="232"/>
      <c r="MKP1" s="232"/>
      <c r="MKQ1" s="232"/>
      <c r="MKR1" s="232"/>
      <c r="MKS1" s="232"/>
      <c r="MKT1" s="232"/>
      <c r="MKU1" s="232"/>
      <c r="MKV1" s="232"/>
      <c r="MKW1" s="232"/>
      <c r="MKX1" s="232"/>
      <c r="MKY1" s="232"/>
      <c r="MKZ1" s="232"/>
      <c r="MLA1" s="232"/>
      <c r="MLB1" s="232"/>
      <c r="MLC1" s="232"/>
      <c r="MLD1" s="232"/>
      <c r="MLE1" s="232"/>
      <c r="MLF1" s="232"/>
      <c r="MLG1" s="232"/>
      <c r="MLH1" s="232"/>
      <c r="MLI1" s="232"/>
      <c r="MLJ1" s="232"/>
      <c r="MLK1" s="232"/>
      <c r="MLL1" s="232"/>
      <c r="MLM1" s="232"/>
      <c r="MLN1" s="232"/>
      <c r="MLO1" s="232"/>
      <c r="MLP1" s="232"/>
      <c r="MLQ1" s="232"/>
      <c r="MLR1" s="232"/>
      <c r="MLS1" s="232"/>
      <c r="MLT1" s="232"/>
      <c r="MLU1" s="232"/>
      <c r="MLV1" s="232"/>
      <c r="MLW1" s="232"/>
      <c r="MLX1" s="232"/>
      <c r="MLY1" s="232"/>
      <c r="MLZ1" s="232"/>
      <c r="MMA1" s="232"/>
      <c r="MMB1" s="232"/>
      <c r="MMC1" s="232"/>
      <c r="MMD1" s="232"/>
      <c r="MME1" s="232"/>
      <c r="MMF1" s="232"/>
      <c r="MMG1" s="232"/>
      <c r="MMH1" s="232"/>
      <c r="MMI1" s="232"/>
      <c r="MMJ1" s="232"/>
      <c r="MMK1" s="232"/>
      <c r="MML1" s="232"/>
      <c r="MMM1" s="232"/>
      <c r="MMN1" s="232"/>
      <c r="MMO1" s="232"/>
      <c r="MMP1" s="232"/>
      <c r="MMQ1" s="232"/>
      <c r="MMR1" s="232"/>
      <c r="MMS1" s="232"/>
      <c r="MMT1" s="232"/>
      <c r="MMU1" s="232"/>
      <c r="MMV1" s="232"/>
      <c r="MMW1" s="232"/>
      <c r="MMX1" s="232"/>
      <c r="MMY1" s="232"/>
      <c r="MMZ1" s="232"/>
      <c r="MNA1" s="232"/>
      <c r="MNB1" s="232"/>
      <c r="MNC1" s="232"/>
      <c r="MND1" s="232"/>
      <c r="MNE1" s="232"/>
      <c r="MNF1" s="232"/>
      <c r="MNG1" s="232"/>
      <c r="MNH1" s="232"/>
      <c r="MNI1" s="232"/>
      <c r="MNJ1" s="232"/>
      <c r="MNK1" s="232"/>
      <c r="MNL1" s="232"/>
      <c r="MNM1" s="232"/>
      <c r="MNN1" s="232"/>
      <c r="MNO1" s="232"/>
      <c r="MNP1" s="232"/>
      <c r="MNQ1" s="232"/>
      <c r="MNR1" s="232"/>
      <c r="MNS1" s="232"/>
      <c r="MNT1" s="232"/>
      <c r="MNU1" s="232"/>
      <c r="MNV1" s="232"/>
      <c r="MNW1" s="232"/>
      <c r="MNX1" s="232"/>
      <c r="MNY1" s="232"/>
      <c r="MNZ1" s="232"/>
      <c r="MOA1" s="232"/>
      <c r="MOB1" s="232"/>
      <c r="MOC1" s="232"/>
      <c r="MOD1" s="232"/>
      <c r="MOE1" s="232"/>
      <c r="MOF1" s="232"/>
      <c r="MOG1" s="232"/>
      <c r="MOH1" s="232"/>
      <c r="MOI1" s="232"/>
      <c r="MOJ1" s="232"/>
      <c r="MOK1" s="232"/>
      <c r="MOL1" s="232"/>
      <c r="MOM1" s="232"/>
      <c r="MON1" s="232"/>
      <c r="MOO1" s="232"/>
      <c r="MOP1" s="232"/>
      <c r="MOQ1" s="232"/>
      <c r="MOR1" s="232"/>
      <c r="MOS1" s="232"/>
      <c r="MOT1" s="232"/>
      <c r="MOU1" s="232"/>
      <c r="MOV1" s="232"/>
      <c r="MOW1" s="232"/>
      <c r="MOX1" s="232"/>
      <c r="MOY1" s="232"/>
      <c r="MOZ1" s="232"/>
      <c r="MPA1" s="232"/>
      <c r="MPB1" s="232"/>
      <c r="MPC1" s="232"/>
      <c r="MPD1" s="232"/>
      <c r="MPE1" s="232"/>
      <c r="MPF1" s="232"/>
      <c r="MPG1" s="232"/>
      <c r="MPH1" s="232"/>
      <c r="MPI1" s="232"/>
      <c r="MPJ1" s="232"/>
      <c r="MPK1" s="232"/>
      <c r="MPL1" s="232"/>
      <c r="MPM1" s="232"/>
      <c r="MPN1" s="232"/>
      <c r="MPO1" s="232"/>
      <c r="MPP1" s="232"/>
      <c r="MPQ1" s="232"/>
      <c r="MPR1" s="232"/>
      <c r="MPS1" s="232"/>
      <c r="MPT1" s="232"/>
      <c r="MPU1" s="232"/>
      <c r="MPV1" s="232"/>
      <c r="MPW1" s="232"/>
      <c r="MPX1" s="232"/>
      <c r="MPY1" s="232"/>
      <c r="MPZ1" s="232"/>
      <c r="MQA1" s="232"/>
      <c r="MQB1" s="232"/>
      <c r="MQC1" s="232"/>
      <c r="MQD1" s="232"/>
      <c r="MQE1" s="232"/>
      <c r="MQF1" s="232"/>
      <c r="MQG1" s="232"/>
      <c r="MQH1" s="232"/>
      <c r="MQI1" s="232"/>
      <c r="MQJ1" s="232"/>
      <c r="MQK1" s="232"/>
      <c r="MQL1" s="232"/>
      <c r="MQM1" s="232"/>
      <c r="MQN1" s="232"/>
      <c r="MQO1" s="232"/>
      <c r="MQP1" s="232"/>
      <c r="MQQ1" s="232"/>
      <c r="MQR1" s="232"/>
      <c r="MQS1" s="232"/>
      <c r="MQT1" s="232"/>
      <c r="MQU1" s="232"/>
      <c r="MQV1" s="232"/>
      <c r="MQW1" s="232"/>
      <c r="MQX1" s="232"/>
      <c r="MQY1" s="232"/>
      <c r="MQZ1" s="232"/>
      <c r="MRA1" s="232"/>
      <c r="MRB1" s="232"/>
      <c r="MRC1" s="232"/>
      <c r="MRD1" s="232"/>
      <c r="MRE1" s="232"/>
      <c r="MRF1" s="232"/>
      <c r="MRG1" s="232"/>
      <c r="MRH1" s="232"/>
      <c r="MRI1" s="232"/>
      <c r="MRJ1" s="232"/>
      <c r="MRK1" s="232"/>
      <c r="MRL1" s="232"/>
      <c r="MRM1" s="232"/>
      <c r="MRN1" s="232"/>
      <c r="MRO1" s="232"/>
      <c r="MRP1" s="232"/>
      <c r="MRQ1" s="232"/>
      <c r="MRR1" s="232"/>
      <c r="MRS1" s="232"/>
      <c r="MRT1" s="232"/>
      <c r="MRU1" s="232"/>
      <c r="MRV1" s="232"/>
      <c r="MRW1" s="232"/>
      <c r="MRX1" s="232"/>
      <c r="MRY1" s="232"/>
      <c r="MRZ1" s="232"/>
      <c r="MSA1" s="232"/>
      <c r="MSB1" s="232"/>
      <c r="MSC1" s="232"/>
      <c r="MSD1" s="232"/>
      <c r="MSE1" s="232"/>
      <c r="MSF1" s="232"/>
      <c r="MSG1" s="232"/>
      <c r="MSH1" s="232"/>
      <c r="MSI1" s="232"/>
      <c r="MSJ1" s="232"/>
      <c r="MSK1" s="232"/>
      <c r="MSL1" s="232"/>
      <c r="MSM1" s="232"/>
      <c r="MSN1" s="232"/>
      <c r="MSO1" s="232"/>
      <c r="MSP1" s="232"/>
      <c r="MSQ1" s="232"/>
      <c r="MSR1" s="232"/>
      <c r="MSS1" s="232"/>
      <c r="MST1" s="232"/>
      <c r="MSU1" s="232"/>
      <c r="MSV1" s="232"/>
      <c r="MSW1" s="232"/>
      <c r="MSX1" s="232"/>
      <c r="MSY1" s="232"/>
      <c r="MSZ1" s="232"/>
      <c r="MTA1" s="232"/>
      <c r="MTB1" s="232"/>
      <c r="MTC1" s="232"/>
      <c r="MTD1" s="232"/>
      <c r="MTE1" s="232"/>
      <c r="MTF1" s="232"/>
      <c r="MTG1" s="232"/>
      <c r="MTH1" s="232"/>
      <c r="MTI1" s="232"/>
      <c r="MTJ1" s="232"/>
      <c r="MTK1" s="232"/>
      <c r="MTL1" s="232"/>
      <c r="MTM1" s="232"/>
      <c r="MTN1" s="232"/>
      <c r="MTO1" s="232"/>
      <c r="MTP1" s="232"/>
      <c r="MTQ1" s="232"/>
      <c r="MTR1" s="232"/>
      <c r="MTS1" s="232"/>
      <c r="MTT1" s="232"/>
      <c r="MTU1" s="232"/>
      <c r="MTV1" s="232"/>
      <c r="MTW1" s="232"/>
      <c r="MTX1" s="232"/>
      <c r="MTY1" s="232"/>
      <c r="MTZ1" s="232"/>
      <c r="MUA1" s="232"/>
      <c r="MUB1" s="232"/>
      <c r="MUC1" s="232"/>
      <c r="MUD1" s="232"/>
      <c r="MUE1" s="232"/>
      <c r="MUF1" s="232"/>
      <c r="MUG1" s="232"/>
      <c r="MUH1" s="232"/>
      <c r="MUI1" s="232"/>
      <c r="MUJ1" s="232"/>
      <c r="MUK1" s="232"/>
      <c r="MUL1" s="232"/>
      <c r="MUM1" s="232"/>
      <c r="MUN1" s="232"/>
      <c r="MUO1" s="232"/>
      <c r="MUP1" s="232"/>
      <c r="MUQ1" s="232"/>
      <c r="MUR1" s="232"/>
      <c r="MUS1" s="232"/>
      <c r="MUT1" s="232"/>
      <c r="MUU1" s="232"/>
      <c r="MUV1" s="232"/>
      <c r="MUW1" s="232"/>
      <c r="MUX1" s="232"/>
      <c r="MUY1" s="232"/>
      <c r="MUZ1" s="232"/>
      <c r="MVA1" s="232"/>
      <c r="MVB1" s="232"/>
      <c r="MVC1" s="232"/>
      <c r="MVD1" s="232"/>
      <c r="MVE1" s="232"/>
      <c r="MVF1" s="232"/>
      <c r="MVG1" s="232"/>
      <c r="MVH1" s="232"/>
      <c r="MVI1" s="232"/>
      <c r="MVJ1" s="232"/>
      <c r="MVK1" s="232"/>
      <c r="MVL1" s="232"/>
      <c r="MVM1" s="232"/>
      <c r="MVN1" s="232"/>
      <c r="MVO1" s="232"/>
      <c r="MVP1" s="232"/>
      <c r="MVQ1" s="232"/>
      <c r="MVR1" s="232"/>
      <c r="MVS1" s="232"/>
      <c r="MVT1" s="232"/>
      <c r="MVU1" s="232"/>
      <c r="MVV1" s="232"/>
      <c r="MVW1" s="232"/>
      <c r="MVX1" s="232"/>
      <c r="MVY1" s="232"/>
      <c r="MVZ1" s="232"/>
      <c r="MWA1" s="232"/>
      <c r="MWB1" s="232"/>
      <c r="MWC1" s="232"/>
      <c r="MWD1" s="232"/>
      <c r="MWE1" s="232"/>
      <c r="MWF1" s="232"/>
      <c r="MWG1" s="232"/>
      <c r="MWH1" s="232"/>
      <c r="MWI1" s="232"/>
      <c r="MWJ1" s="232"/>
      <c r="MWK1" s="232"/>
      <c r="MWL1" s="232"/>
      <c r="MWM1" s="232"/>
      <c r="MWN1" s="232"/>
      <c r="MWO1" s="232"/>
      <c r="MWP1" s="232"/>
      <c r="MWQ1" s="232"/>
      <c r="MWR1" s="232"/>
      <c r="MWS1" s="232"/>
      <c r="MWT1" s="232"/>
      <c r="MWU1" s="232"/>
      <c r="MWV1" s="232"/>
      <c r="MWW1" s="232"/>
      <c r="MWX1" s="232"/>
      <c r="MWY1" s="232"/>
      <c r="MWZ1" s="232"/>
      <c r="MXA1" s="232"/>
      <c r="MXB1" s="232"/>
      <c r="MXC1" s="232"/>
      <c r="MXD1" s="232"/>
      <c r="MXE1" s="232"/>
      <c r="MXF1" s="232"/>
      <c r="MXG1" s="232"/>
      <c r="MXH1" s="232"/>
      <c r="MXI1" s="232"/>
      <c r="MXJ1" s="232"/>
      <c r="MXK1" s="232"/>
      <c r="MXL1" s="232"/>
      <c r="MXM1" s="232"/>
      <c r="MXN1" s="232"/>
      <c r="MXO1" s="232"/>
      <c r="MXP1" s="232"/>
      <c r="MXQ1" s="232"/>
      <c r="MXR1" s="232"/>
      <c r="MXS1" s="232"/>
      <c r="MXT1" s="232"/>
      <c r="MXU1" s="232"/>
      <c r="MXV1" s="232"/>
      <c r="MXW1" s="232"/>
      <c r="MXX1" s="232"/>
      <c r="MXY1" s="232"/>
      <c r="MXZ1" s="232"/>
      <c r="MYA1" s="232"/>
      <c r="MYB1" s="232"/>
      <c r="MYC1" s="232"/>
      <c r="MYD1" s="232"/>
      <c r="MYE1" s="232"/>
      <c r="MYF1" s="232"/>
      <c r="MYG1" s="232"/>
      <c r="MYH1" s="232"/>
      <c r="MYI1" s="232"/>
      <c r="MYJ1" s="232"/>
      <c r="MYK1" s="232"/>
      <c r="MYL1" s="232"/>
      <c r="MYM1" s="232"/>
      <c r="MYN1" s="232"/>
      <c r="MYO1" s="232"/>
      <c r="MYP1" s="232"/>
      <c r="MYQ1" s="232"/>
      <c r="MYR1" s="232"/>
      <c r="MYS1" s="232"/>
      <c r="MYT1" s="232"/>
      <c r="MYU1" s="232"/>
      <c r="MYV1" s="232"/>
      <c r="MYW1" s="232"/>
      <c r="MYX1" s="232"/>
      <c r="MYY1" s="232"/>
      <c r="MYZ1" s="232"/>
      <c r="MZA1" s="232"/>
      <c r="MZB1" s="232"/>
      <c r="MZC1" s="232"/>
      <c r="MZD1" s="232"/>
      <c r="MZE1" s="232"/>
      <c r="MZF1" s="232"/>
      <c r="MZG1" s="232"/>
      <c r="MZH1" s="232"/>
      <c r="MZI1" s="232"/>
      <c r="MZJ1" s="232"/>
      <c r="MZK1" s="232"/>
      <c r="MZL1" s="232"/>
      <c r="MZM1" s="232"/>
      <c r="MZN1" s="232"/>
      <c r="MZO1" s="232"/>
      <c r="MZP1" s="232"/>
      <c r="MZQ1" s="232"/>
      <c r="MZR1" s="232"/>
      <c r="MZS1" s="232"/>
      <c r="MZT1" s="232"/>
      <c r="MZU1" s="232"/>
      <c r="MZV1" s="232"/>
      <c r="MZW1" s="232"/>
      <c r="MZX1" s="232"/>
      <c r="MZY1" s="232"/>
      <c r="MZZ1" s="232"/>
      <c r="NAA1" s="232"/>
      <c r="NAB1" s="232"/>
      <c r="NAC1" s="232"/>
      <c r="NAD1" s="232"/>
      <c r="NAE1" s="232"/>
      <c r="NAF1" s="232"/>
      <c r="NAG1" s="232"/>
      <c r="NAH1" s="232"/>
      <c r="NAI1" s="232"/>
      <c r="NAJ1" s="232"/>
      <c r="NAK1" s="232"/>
      <c r="NAL1" s="232"/>
      <c r="NAM1" s="232"/>
      <c r="NAN1" s="232"/>
      <c r="NAO1" s="232"/>
      <c r="NAP1" s="232"/>
      <c r="NAQ1" s="232"/>
      <c r="NAR1" s="232"/>
      <c r="NAS1" s="232"/>
      <c r="NAT1" s="232"/>
      <c r="NAU1" s="232"/>
      <c r="NAV1" s="232"/>
      <c r="NAW1" s="232"/>
      <c r="NAX1" s="232"/>
      <c r="NAY1" s="232"/>
      <c r="NAZ1" s="232"/>
      <c r="NBA1" s="232"/>
      <c r="NBB1" s="232"/>
      <c r="NBC1" s="232"/>
      <c r="NBD1" s="232"/>
      <c r="NBE1" s="232"/>
      <c r="NBF1" s="232"/>
      <c r="NBG1" s="232"/>
      <c r="NBH1" s="232"/>
      <c r="NBI1" s="232"/>
      <c r="NBJ1" s="232"/>
      <c r="NBK1" s="232"/>
      <c r="NBL1" s="232"/>
      <c r="NBM1" s="232"/>
      <c r="NBN1" s="232"/>
      <c r="NBO1" s="232"/>
      <c r="NBP1" s="232"/>
      <c r="NBQ1" s="232"/>
      <c r="NBR1" s="232"/>
      <c r="NBS1" s="232"/>
      <c r="NBT1" s="232"/>
      <c r="NBU1" s="232"/>
      <c r="NBV1" s="232"/>
      <c r="NBW1" s="232"/>
      <c r="NBX1" s="232"/>
      <c r="NBY1" s="232"/>
      <c r="NBZ1" s="232"/>
      <c r="NCA1" s="232"/>
      <c r="NCB1" s="232"/>
      <c r="NCC1" s="232"/>
      <c r="NCD1" s="232"/>
      <c r="NCE1" s="232"/>
      <c r="NCF1" s="232"/>
      <c r="NCG1" s="232"/>
      <c r="NCH1" s="232"/>
      <c r="NCI1" s="232"/>
      <c r="NCJ1" s="232"/>
      <c r="NCK1" s="232"/>
      <c r="NCL1" s="232"/>
      <c r="NCM1" s="232"/>
      <c r="NCN1" s="232"/>
      <c r="NCO1" s="232"/>
      <c r="NCP1" s="232"/>
      <c r="NCQ1" s="232"/>
      <c r="NCR1" s="232"/>
      <c r="NCS1" s="232"/>
      <c r="NCT1" s="232"/>
      <c r="NCU1" s="232"/>
      <c r="NCV1" s="232"/>
      <c r="NCW1" s="232"/>
      <c r="NCX1" s="232"/>
      <c r="NCY1" s="232"/>
      <c r="NCZ1" s="232"/>
      <c r="NDA1" s="232"/>
      <c r="NDB1" s="232"/>
      <c r="NDC1" s="232"/>
      <c r="NDD1" s="232"/>
      <c r="NDE1" s="232"/>
      <c r="NDF1" s="232"/>
      <c r="NDG1" s="232"/>
      <c r="NDH1" s="232"/>
      <c r="NDI1" s="232"/>
      <c r="NDJ1" s="232"/>
      <c r="NDK1" s="232"/>
      <c r="NDL1" s="232"/>
      <c r="NDM1" s="232"/>
      <c r="NDN1" s="232"/>
      <c r="NDO1" s="232"/>
      <c r="NDP1" s="232"/>
      <c r="NDQ1" s="232"/>
      <c r="NDR1" s="232"/>
      <c r="NDS1" s="232"/>
      <c r="NDT1" s="232"/>
      <c r="NDU1" s="232"/>
      <c r="NDV1" s="232"/>
      <c r="NDW1" s="232"/>
      <c r="NDX1" s="232"/>
      <c r="NDY1" s="232"/>
      <c r="NDZ1" s="232"/>
      <c r="NEA1" s="232"/>
      <c r="NEB1" s="232"/>
      <c r="NEC1" s="232"/>
      <c r="NED1" s="232"/>
      <c r="NEE1" s="232"/>
      <c r="NEF1" s="232"/>
      <c r="NEG1" s="232"/>
      <c r="NEH1" s="232"/>
      <c r="NEI1" s="232"/>
      <c r="NEJ1" s="232"/>
      <c r="NEK1" s="232"/>
      <c r="NEL1" s="232"/>
      <c r="NEM1" s="232"/>
      <c r="NEN1" s="232"/>
      <c r="NEO1" s="232"/>
      <c r="NEP1" s="232"/>
      <c r="NEQ1" s="232"/>
      <c r="NER1" s="232"/>
      <c r="NES1" s="232"/>
      <c r="NET1" s="232"/>
      <c r="NEU1" s="232"/>
      <c r="NEV1" s="232"/>
      <c r="NEW1" s="232"/>
      <c r="NEX1" s="232"/>
      <c r="NEY1" s="232"/>
      <c r="NEZ1" s="232"/>
      <c r="NFA1" s="232"/>
      <c r="NFB1" s="232"/>
      <c r="NFC1" s="232"/>
      <c r="NFD1" s="232"/>
      <c r="NFE1" s="232"/>
      <c r="NFF1" s="232"/>
      <c r="NFG1" s="232"/>
      <c r="NFH1" s="232"/>
      <c r="NFI1" s="232"/>
      <c r="NFJ1" s="232"/>
      <c r="NFK1" s="232"/>
      <c r="NFL1" s="232"/>
      <c r="NFM1" s="232"/>
      <c r="NFN1" s="232"/>
      <c r="NFO1" s="232"/>
      <c r="NFP1" s="232"/>
      <c r="NFQ1" s="232"/>
      <c r="NFR1" s="232"/>
      <c r="NFS1" s="232"/>
      <c r="NFT1" s="232"/>
      <c r="NFU1" s="232"/>
      <c r="NFV1" s="232"/>
      <c r="NFW1" s="232"/>
      <c r="NFX1" s="232"/>
      <c r="NFY1" s="232"/>
      <c r="NFZ1" s="232"/>
      <c r="NGA1" s="232"/>
      <c r="NGB1" s="232"/>
      <c r="NGC1" s="232"/>
      <c r="NGD1" s="232"/>
      <c r="NGE1" s="232"/>
      <c r="NGF1" s="232"/>
      <c r="NGG1" s="232"/>
      <c r="NGH1" s="232"/>
      <c r="NGI1" s="232"/>
      <c r="NGJ1" s="232"/>
      <c r="NGK1" s="232"/>
      <c r="NGL1" s="232"/>
      <c r="NGM1" s="232"/>
      <c r="NGN1" s="232"/>
      <c r="NGO1" s="232"/>
      <c r="NGP1" s="232"/>
      <c r="NGQ1" s="232"/>
      <c r="NGR1" s="232"/>
      <c r="NGS1" s="232"/>
      <c r="NGT1" s="232"/>
      <c r="NGU1" s="232"/>
      <c r="NGV1" s="232"/>
      <c r="NGW1" s="232"/>
      <c r="NGX1" s="232"/>
      <c r="NGY1" s="232"/>
      <c r="NGZ1" s="232"/>
      <c r="NHA1" s="232"/>
      <c r="NHB1" s="232"/>
      <c r="NHC1" s="232"/>
      <c r="NHD1" s="232"/>
      <c r="NHE1" s="232"/>
      <c r="NHF1" s="232"/>
      <c r="NHG1" s="232"/>
      <c r="NHH1" s="232"/>
      <c r="NHI1" s="232"/>
      <c r="NHJ1" s="232"/>
      <c r="NHK1" s="232"/>
      <c r="NHL1" s="232"/>
      <c r="NHM1" s="232"/>
      <c r="NHN1" s="232"/>
      <c r="NHO1" s="232"/>
      <c r="NHP1" s="232"/>
      <c r="NHQ1" s="232"/>
      <c r="NHR1" s="232"/>
      <c r="NHS1" s="232"/>
      <c r="NHT1" s="232"/>
      <c r="NHU1" s="232"/>
      <c r="NHV1" s="232"/>
      <c r="NHW1" s="232"/>
      <c r="NHX1" s="232"/>
      <c r="NHY1" s="232"/>
      <c r="NHZ1" s="232"/>
      <c r="NIA1" s="232"/>
      <c r="NIB1" s="232"/>
      <c r="NIC1" s="232"/>
      <c r="NID1" s="232"/>
      <c r="NIE1" s="232"/>
      <c r="NIF1" s="232"/>
      <c r="NIG1" s="232"/>
      <c r="NIH1" s="232"/>
      <c r="NII1" s="232"/>
      <c r="NIJ1" s="232"/>
      <c r="NIK1" s="232"/>
      <c r="NIL1" s="232"/>
      <c r="NIM1" s="232"/>
      <c r="NIN1" s="232"/>
      <c r="NIO1" s="232"/>
      <c r="NIP1" s="232"/>
      <c r="NIQ1" s="232"/>
      <c r="NIR1" s="232"/>
      <c r="NIS1" s="232"/>
      <c r="NIT1" s="232"/>
      <c r="NIU1" s="232"/>
      <c r="NIV1" s="232"/>
      <c r="NIW1" s="232"/>
      <c r="NIX1" s="232"/>
      <c r="NIY1" s="232"/>
      <c r="NIZ1" s="232"/>
      <c r="NJA1" s="232"/>
      <c r="NJB1" s="232"/>
      <c r="NJC1" s="232"/>
      <c r="NJD1" s="232"/>
      <c r="NJE1" s="232"/>
      <c r="NJF1" s="232"/>
      <c r="NJG1" s="232"/>
      <c r="NJH1" s="232"/>
      <c r="NJI1" s="232"/>
      <c r="NJJ1" s="232"/>
      <c r="NJK1" s="232"/>
      <c r="NJL1" s="232"/>
      <c r="NJM1" s="232"/>
      <c r="NJN1" s="232"/>
      <c r="NJO1" s="232"/>
      <c r="NJP1" s="232"/>
      <c r="NJQ1" s="232"/>
      <c r="NJR1" s="232"/>
      <c r="NJS1" s="232"/>
      <c r="NJT1" s="232"/>
      <c r="NJU1" s="232"/>
      <c r="NJV1" s="232"/>
      <c r="NJW1" s="232"/>
      <c r="NJX1" s="232"/>
      <c r="NJY1" s="232"/>
      <c r="NJZ1" s="232"/>
      <c r="NKA1" s="232"/>
      <c r="NKB1" s="232"/>
      <c r="NKC1" s="232"/>
      <c r="NKD1" s="232"/>
      <c r="NKE1" s="232"/>
      <c r="NKF1" s="232"/>
      <c r="NKG1" s="232"/>
      <c r="NKH1" s="232"/>
      <c r="NKI1" s="232"/>
      <c r="NKJ1" s="232"/>
      <c r="NKK1" s="232"/>
      <c r="NKL1" s="232"/>
      <c r="NKM1" s="232"/>
      <c r="NKN1" s="232"/>
      <c r="NKO1" s="232"/>
      <c r="NKP1" s="232"/>
      <c r="NKQ1" s="232"/>
      <c r="NKR1" s="232"/>
      <c r="NKS1" s="232"/>
      <c r="NKT1" s="232"/>
      <c r="NKU1" s="232"/>
      <c r="NKV1" s="232"/>
      <c r="NKW1" s="232"/>
      <c r="NKX1" s="232"/>
      <c r="NKY1" s="232"/>
      <c r="NKZ1" s="232"/>
      <c r="NLA1" s="232"/>
      <c r="NLB1" s="232"/>
      <c r="NLC1" s="232"/>
      <c r="NLD1" s="232"/>
      <c r="NLE1" s="232"/>
      <c r="NLF1" s="232"/>
      <c r="NLG1" s="232"/>
      <c r="NLH1" s="232"/>
      <c r="NLI1" s="232"/>
      <c r="NLJ1" s="232"/>
      <c r="NLK1" s="232"/>
      <c r="NLL1" s="232"/>
      <c r="NLM1" s="232"/>
      <c r="NLN1" s="232"/>
      <c r="NLO1" s="232"/>
      <c r="NLP1" s="232"/>
      <c r="NLQ1" s="232"/>
      <c r="NLR1" s="232"/>
      <c r="NLS1" s="232"/>
      <c r="NLT1" s="232"/>
      <c r="NLU1" s="232"/>
      <c r="NLV1" s="232"/>
      <c r="NLW1" s="232"/>
      <c r="NLX1" s="232"/>
      <c r="NLY1" s="232"/>
      <c r="NLZ1" s="232"/>
      <c r="NMA1" s="232"/>
      <c r="NMB1" s="232"/>
      <c r="NMC1" s="232"/>
      <c r="NMD1" s="232"/>
      <c r="NME1" s="232"/>
      <c r="NMF1" s="232"/>
      <c r="NMG1" s="232"/>
      <c r="NMH1" s="232"/>
      <c r="NMI1" s="232"/>
      <c r="NMJ1" s="232"/>
      <c r="NMK1" s="232"/>
      <c r="NML1" s="232"/>
      <c r="NMM1" s="232"/>
      <c r="NMN1" s="232"/>
      <c r="NMO1" s="232"/>
      <c r="NMP1" s="232"/>
      <c r="NMQ1" s="232"/>
      <c r="NMR1" s="232"/>
      <c r="NMS1" s="232"/>
      <c r="NMT1" s="232"/>
      <c r="NMU1" s="232"/>
      <c r="NMV1" s="232"/>
      <c r="NMW1" s="232"/>
      <c r="NMX1" s="232"/>
      <c r="NMY1" s="232"/>
      <c r="NMZ1" s="232"/>
      <c r="NNA1" s="232"/>
      <c r="NNB1" s="232"/>
      <c r="NNC1" s="232"/>
      <c r="NND1" s="232"/>
      <c r="NNE1" s="232"/>
      <c r="NNF1" s="232"/>
      <c r="NNG1" s="232"/>
      <c r="NNH1" s="232"/>
      <c r="NNI1" s="232"/>
      <c r="NNJ1" s="232"/>
      <c r="NNK1" s="232"/>
      <c r="NNL1" s="232"/>
      <c r="NNM1" s="232"/>
      <c r="NNN1" s="232"/>
      <c r="NNO1" s="232"/>
      <c r="NNP1" s="232"/>
      <c r="NNQ1" s="232"/>
      <c r="NNR1" s="232"/>
      <c r="NNS1" s="232"/>
      <c r="NNT1" s="232"/>
      <c r="NNU1" s="232"/>
      <c r="NNV1" s="232"/>
      <c r="NNW1" s="232"/>
      <c r="NNX1" s="232"/>
      <c r="NNY1" s="232"/>
      <c r="NNZ1" s="232"/>
      <c r="NOA1" s="232"/>
      <c r="NOB1" s="232"/>
      <c r="NOC1" s="232"/>
      <c r="NOD1" s="232"/>
      <c r="NOE1" s="232"/>
      <c r="NOF1" s="232"/>
      <c r="NOG1" s="232"/>
      <c r="NOH1" s="232"/>
      <c r="NOI1" s="232"/>
      <c r="NOJ1" s="232"/>
      <c r="NOK1" s="232"/>
      <c r="NOL1" s="232"/>
      <c r="NOM1" s="232"/>
      <c r="NON1" s="232"/>
      <c r="NOO1" s="232"/>
      <c r="NOP1" s="232"/>
      <c r="NOQ1" s="232"/>
      <c r="NOR1" s="232"/>
      <c r="NOS1" s="232"/>
      <c r="NOT1" s="232"/>
      <c r="NOU1" s="232"/>
      <c r="NOV1" s="232"/>
      <c r="NOW1" s="232"/>
      <c r="NOX1" s="232"/>
      <c r="NOY1" s="232"/>
      <c r="NOZ1" s="232"/>
      <c r="NPA1" s="232"/>
      <c r="NPB1" s="232"/>
      <c r="NPC1" s="232"/>
      <c r="NPD1" s="232"/>
      <c r="NPE1" s="232"/>
      <c r="NPF1" s="232"/>
      <c r="NPG1" s="232"/>
      <c r="NPH1" s="232"/>
      <c r="NPI1" s="232"/>
      <c r="NPJ1" s="232"/>
      <c r="NPK1" s="232"/>
      <c r="NPL1" s="232"/>
      <c r="NPM1" s="232"/>
      <c r="NPN1" s="232"/>
      <c r="NPO1" s="232"/>
      <c r="NPP1" s="232"/>
      <c r="NPQ1" s="232"/>
      <c r="NPR1" s="232"/>
      <c r="NPS1" s="232"/>
      <c r="NPT1" s="232"/>
      <c r="NPU1" s="232"/>
      <c r="NPV1" s="232"/>
      <c r="NPW1" s="232"/>
      <c r="NPX1" s="232"/>
      <c r="NPY1" s="232"/>
      <c r="NPZ1" s="232"/>
      <c r="NQA1" s="232"/>
      <c r="NQB1" s="232"/>
      <c r="NQC1" s="232"/>
      <c r="NQD1" s="232"/>
      <c r="NQE1" s="232"/>
      <c r="NQF1" s="232"/>
      <c r="NQG1" s="232"/>
      <c r="NQH1" s="232"/>
      <c r="NQI1" s="232"/>
      <c r="NQJ1" s="232"/>
      <c r="NQK1" s="232"/>
      <c r="NQL1" s="232"/>
      <c r="NQM1" s="232"/>
      <c r="NQN1" s="232"/>
      <c r="NQO1" s="232"/>
      <c r="NQP1" s="232"/>
      <c r="NQQ1" s="232"/>
      <c r="NQR1" s="232"/>
      <c r="NQS1" s="232"/>
      <c r="NQT1" s="232"/>
      <c r="NQU1" s="232"/>
      <c r="NQV1" s="232"/>
      <c r="NQW1" s="232"/>
      <c r="NQX1" s="232"/>
      <c r="NQY1" s="232"/>
      <c r="NQZ1" s="232"/>
      <c r="NRA1" s="232"/>
      <c r="NRB1" s="232"/>
      <c r="NRC1" s="232"/>
      <c r="NRD1" s="232"/>
      <c r="NRE1" s="232"/>
      <c r="NRF1" s="232"/>
      <c r="NRG1" s="232"/>
      <c r="NRH1" s="232"/>
      <c r="NRI1" s="232"/>
      <c r="NRJ1" s="232"/>
      <c r="NRK1" s="232"/>
      <c r="NRL1" s="232"/>
      <c r="NRM1" s="232"/>
      <c r="NRN1" s="232"/>
      <c r="NRO1" s="232"/>
      <c r="NRP1" s="232"/>
      <c r="NRQ1" s="232"/>
      <c r="NRR1" s="232"/>
      <c r="NRS1" s="232"/>
      <c r="NRT1" s="232"/>
      <c r="NRU1" s="232"/>
      <c r="NRV1" s="232"/>
      <c r="NRW1" s="232"/>
      <c r="NRX1" s="232"/>
      <c r="NRY1" s="232"/>
      <c r="NRZ1" s="232"/>
      <c r="NSA1" s="232"/>
      <c r="NSB1" s="232"/>
      <c r="NSC1" s="232"/>
      <c r="NSD1" s="232"/>
      <c r="NSE1" s="232"/>
      <c r="NSF1" s="232"/>
      <c r="NSG1" s="232"/>
      <c r="NSH1" s="232"/>
      <c r="NSI1" s="232"/>
      <c r="NSJ1" s="232"/>
      <c r="NSK1" s="232"/>
      <c r="NSL1" s="232"/>
      <c r="NSM1" s="232"/>
      <c r="NSN1" s="232"/>
      <c r="NSO1" s="232"/>
      <c r="NSP1" s="232"/>
      <c r="NSQ1" s="232"/>
      <c r="NSR1" s="232"/>
      <c r="NSS1" s="232"/>
      <c r="NST1" s="232"/>
      <c r="NSU1" s="232"/>
      <c r="NSV1" s="232"/>
      <c r="NSW1" s="232"/>
      <c r="NSX1" s="232"/>
      <c r="NSY1" s="232"/>
      <c r="NSZ1" s="232"/>
      <c r="NTA1" s="232"/>
      <c r="NTB1" s="232"/>
      <c r="NTC1" s="232"/>
      <c r="NTD1" s="232"/>
      <c r="NTE1" s="232"/>
      <c r="NTF1" s="232"/>
      <c r="NTG1" s="232"/>
      <c r="NTH1" s="232"/>
      <c r="NTI1" s="232"/>
      <c r="NTJ1" s="232"/>
      <c r="NTK1" s="232"/>
      <c r="NTL1" s="232"/>
      <c r="NTM1" s="232"/>
      <c r="NTN1" s="232"/>
      <c r="NTO1" s="232"/>
      <c r="NTP1" s="232"/>
      <c r="NTQ1" s="232"/>
      <c r="NTR1" s="232"/>
      <c r="NTS1" s="232"/>
      <c r="NTT1" s="232"/>
      <c r="NTU1" s="232"/>
      <c r="NTV1" s="232"/>
      <c r="NTW1" s="232"/>
      <c r="NTX1" s="232"/>
      <c r="NTY1" s="232"/>
      <c r="NTZ1" s="232"/>
      <c r="NUA1" s="232"/>
      <c r="NUB1" s="232"/>
      <c r="NUC1" s="232"/>
      <c r="NUD1" s="232"/>
      <c r="NUE1" s="232"/>
      <c r="NUF1" s="232"/>
      <c r="NUG1" s="232"/>
      <c r="NUH1" s="232"/>
      <c r="NUI1" s="232"/>
      <c r="NUJ1" s="232"/>
      <c r="NUK1" s="232"/>
      <c r="NUL1" s="232"/>
      <c r="NUM1" s="232"/>
      <c r="NUN1" s="232"/>
      <c r="NUO1" s="232"/>
      <c r="NUP1" s="232"/>
      <c r="NUQ1" s="232"/>
      <c r="NUR1" s="232"/>
      <c r="NUS1" s="232"/>
      <c r="NUT1" s="232"/>
      <c r="NUU1" s="232"/>
      <c r="NUV1" s="232"/>
      <c r="NUW1" s="232"/>
      <c r="NUX1" s="232"/>
      <c r="NUY1" s="232"/>
      <c r="NUZ1" s="232"/>
      <c r="NVA1" s="232"/>
      <c r="NVB1" s="232"/>
      <c r="NVC1" s="232"/>
      <c r="NVD1" s="232"/>
      <c r="NVE1" s="232"/>
      <c r="NVF1" s="232"/>
      <c r="NVG1" s="232"/>
      <c r="NVH1" s="232"/>
      <c r="NVI1" s="232"/>
      <c r="NVJ1" s="232"/>
      <c r="NVK1" s="232"/>
      <c r="NVL1" s="232"/>
      <c r="NVM1" s="232"/>
      <c r="NVN1" s="232"/>
      <c r="NVO1" s="232"/>
      <c r="NVP1" s="232"/>
      <c r="NVQ1" s="232"/>
      <c r="NVR1" s="232"/>
      <c r="NVS1" s="232"/>
      <c r="NVT1" s="232"/>
      <c r="NVU1" s="232"/>
      <c r="NVV1" s="232"/>
      <c r="NVW1" s="232"/>
      <c r="NVX1" s="232"/>
      <c r="NVY1" s="232"/>
      <c r="NVZ1" s="232"/>
      <c r="NWA1" s="232"/>
      <c r="NWB1" s="232"/>
      <c r="NWC1" s="232"/>
      <c r="NWD1" s="232"/>
      <c r="NWE1" s="232"/>
      <c r="NWF1" s="232"/>
      <c r="NWG1" s="232"/>
      <c r="NWH1" s="232"/>
      <c r="NWI1" s="232"/>
      <c r="NWJ1" s="232"/>
      <c r="NWK1" s="232"/>
      <c r="NWL1" s="232"/>
      <c r="NWM1" s="232"/>
      <c r="NWN1" s="232"/>
      <c r="NWO1" s="232"/>
      <c r="NWP1" s="232"/>
      <c r="NWQ1" s="232"/>
      <c r="NWR1" s="232"/>
      <c r="NWS1" s="232"/>
      <c r="NWT1" s="232"/>
      <c r="NWU1" s="232"/>
      <c r="NWV1" s="232"/>
      <c r="NWW1" s="232"/>
      <c r="NWX1" s="232"/>
      <c r="NWY1" s="232"/>
      <c r="NWZ1" s="232"/>
      <c r="NXA1" s="232"/>
      <c r="NXB1" s="232"/>
      <c r="NXC1" s="232"/>
      <c r="NXD1" s="232"/>
      <c r="NXE1" s="232"/>
      <c r="NXF1" s="232"/>
      <c r="NXG1" s="232"/>
      <c r="NXH1" s="232"/>
      <c r="NXI1" s="232"/>
      <c r="NXJ1" s="232"/>
      <c r="NXK1" s="232"/>
      <c r="NXL1" s="232"/>
      <c r="NXM1" s="232"/>
      <c r="NXN1" s="232"/>
      <c r="NXO1" s="232"/>
      <c r="NXP1" s="232"/>
      <c r="NXQ1" s="232"/>
      <c r="NXR1" s="232"/>
      <c r="NXS1" s="232"/>
      <c r="NXT1" s="232"/>
      <c r="NXU1" s="232"/>
      <c r="NXV1" s="232"/>
      <c r="NXW1" s="232"/>
      <c r="NXX1" s="232"/>
      <c r="NXY1" s="232"/>
      <c r="NXZ1" s="232"/>
      <c r="NYA1" s="232"/>
      <c r="NYB1" s="232"/>
      <c r="NYC1" s="232"/>
      <c r="NYD1" s="232"/>
      <c r="NYE1" s="232"/>
      <c r="NYF1" s="232"/>
      <c r="NYG1" s="232"/>
      <c r="NYH1" s="232"/>
      <c r="NYI1" s="232"/>
      <c r="NYJ1" s="232"/>
      <c r="NYK1" s="232"/>
      <c r="NYL1" s="232"/>
      <c r="NYM1" s="232"/>
      <c r="NYN1" s="232"/>
      <c r="NYO1" s="232"/>
      <c r="NYP1" s="232"/>
      <c r="NYQ1" s="232"/>
      <c r="NYR1" s="232"/>
      <c r="NYS1" s="232"/>
      <c r="NYT1" s="232"/>
      <c r="NYU1" s="232"/>
      <c r="NYV1" s="232"/>
      <c r="NYW1" s="232"/>
      <c r="NYX1" s="232"/>
      <c r="NYY1" s="232"/>
      <c r="NYZ1" s="232"/>
      <c r="NZA1" s="232"/>
      <c r="NZB1" s="232"/>
      <c r="NZC1" s="232"/>
      <c r="NZD1" s="232"/>
      <c r="NZE1" s="232"/>
      <c r="NZF1" s="232"/>
      <c r="NZG1" s="232"/>
      <c r="NZH1" s="232"/>
      <c r="NZI1" s="232"/>
      <c r="NZJ1" s="232"/>
      <c r="NZK1" s="232"/>
      <c r="NZL1" s="232"/>
      <c r="NZM1" s="232"/>
      <c r="NZN1" s="232"/>
      <c r="NZO1" s="232"/>
      <c r="NZP1" s="232"/>
      <c r="NZQ1" s="232"/>
      <c r="NZR1" s="232"/>
      <c r="NZS1" s="232"/>
      <c r="NZT1" s="232"/>
      <c r="NZU1" s="232"/>
      <c r="NZV1" s="232"/>
      <c r="NZW1" s="232"/>
      <c r="NZX1" s="232"/>
      <c r="NZY1" s="232"/>
      <c r="NZZ1" s="232"/>
      <c r="OAA1" s="232"/>
      <c r="OAB1" s="232"/>
      <c r="OAC1" s="232"/>
      <c r="OAD1" s="232"/>
      <c r="OAE1" s="232"/>
      <c r="OAF1" s="232"/>
      <c r="OAG1" s="232"/>
      <c r="OAH1" s="232"/>
      <c r="OAI1" s="232"/>
      <c r="OAJ1" s="232"/>
      <c r="OAK1" s="232"/>
      <c r="OAL1" s="232"/>
      <c r="OAM1" s="232"/>
      <c r="OAN1" s="232"/>
      <c r="OAO1" s="232"/>
      <c r="OAP1" s="232"/>
      <c r="OAQ1" s="232"/>
      <c r="OAR1" s="232"/>
      <c r="OAS1" s="232"/>
      <c r="OAT1" s="232"/>
      <c r="OAU1" s="232"/>
      <c r="OAV1" s="232"/>
      <c r="OAW1" s="232"/>
      <c r="OAX1" s="232"/>
      <c r="OAY1" s="232"/>
      <c r="OAZ1" s="232"/>
      <c r="OBA1" s="232"/>
      <c r="OBB1" s="232"/>
      <c r="OBC1" s="232"/>
      <c r="OBD1" s="232"/>
      <c r="OBE1" s="232"/>
      <c r="OBF1" s="232"/>
      <c r="OBG1" s="232"/>
      <c r="OBH1" s="232"/>
      <c r="OBI1" s="232"/>
      <c r="OBJ1" s="232"/>
      <c r="OBK1" s="232"/>
      <c r="OBL1" s="232"/>
      <c r="OBM1" s="232"/>
      <c r="OBN1" s="232"/>
      <c r="OBO1" s="232"/>
      <c r="OBP1" s="232"/>
      <c r="OBQ1" s="232"/>
      <c r="OBR1" s="232"/>
      <c r="OBS1" s="232"/>
      <c r="OBT1" s="232"/>
      <c r="OBU1" s="232"/>
      <c r="OBV1" s="232"/>
      <c r="OBW1" s="232"/>
      <c r="OBX1" s="232"/>
      <c r="OBY1" s="232"/>
      <c r="OBZ1" s="232"/>
      <c r="OCA1" s="232"/>
      <c r="OCB1" s="232"/>
      <c r="OCC1" s="232"/>
      <c r="OCD1" s="232"/>
      <c r="OCE1" s="232"/>
      <c r="OCF1" s="232"/>
      <c r="OCG1" s="232"/>
      <c r="OCH1" s="232"/>
      <c r="OCI1" s="232"/>
      <c r="OCJ1" s="232"/>
      <c r="OCK1" s="232"/>
      <c r="OCL1" s="232"/>
      <c r="OCM1" s="232"/>
      <c r="OCN1" s="232"/>
      <c r="OCO1" s="232"/>
      <c r="OCP1" s="232"/>
      <c r="OCQ1" s="232"/>
      <c r="OCR1" s="232"/>
      <c r="OCS1" s="232"/>
      <c r="OCT1" s="232"/>
      <c r="OCU1" s="232"/>
      <c r="OCV1" s="232"/>
      <c r="OCW1" s="232"/>
      <c r="OCX1" s="232"/>
      <c r="OCY1" s="232"/>
      <c r="OCZ1" s="232"/>
      <c r="ODA1" s="232"/>
      <c r="ODB1" s="232"/>
      <c r="ODC1" s="232"/>
      <c r="ODD1" s="232"/>
      <c r="ODE1" s="232"/>
      <c r="ODF1" s="232"/>
      <c r="ODG1" s="232"/>
      <c r="ODH1" s="232"/>
      <c r="ODI1" s="232"/>
      <c r="ODJ1" s="232"/>
      <c r="ODK1" s="232"/>
      <c r="ODL1" s="232"/>
      <c r="ODM1" s="232"/>
      <c r="ODN1" s="232"/>
      <c r="ODO1" s="232"/>
      <c r="ODP1" s="232"/>
      <c r="ODQ1" s="232"/>
      <c r="ODR1" s="232"/>
      <c r="ODS1" s="232"/>
      <c r="ODT1" s="232"/>
      <c r="ODU1" s="232"/>
      <c r="ODV1" s="232"/>
      <c r="ODW1" s="232"/>
      <c r="ODX1" s="232"/>
      <c r="ODY1" s="232"/>
      <c r="ODZ1" s="232"/>
      <c r="OEA1" s="232"/>
      <c r="OEB1" s="232"/>
      <c r="OEC1" s="232"/>
      <c r="OED1" s="232"/>
      <c r="OEE1" s="232"/>
      <c r="OEF1" s="232"/>
      <c r="OEG1" s="232"/>
      <c r="OEH1" s="232"/>
      <c r="OEI1" s="232"/>
      <c r="OEJ1" s="232"/>
      <c r="OEK1" s="232"/>
      <c r="OEL1" s="232"/>
      <c r="OEM1" s="232"/>
      <c r="OEN1" s="232"/>
      <c r="OEO1" s="232"/>
      <c r="OEP1" s="232"/>
      <c r="OEQ1" s="232"/>
      <c r="OER1" s="232"/>
      <c r="OES1" s="232"/>
      <c r="OET1" s="232"/>
      <c r="OEU1" s="232"/>
      <c r="OEV1" s="232"/>
      <c r="OEW1" s="232"/>
      <c r="OEX1" s="232"/>
      <c r="OEY1" s="232"/>
      <c r="OEZ1" s="232"/>
      <c r="OFA1" s="232"/>
      <c r="OFB1" s="232"/>
      <c r="OFC1" s="232"/>
      <c r="OFD1" s="232"/>
      <c r="OFE1" s="232"/>
      <c r="OFF1" s="232"/>
      <c r="OFG1" s="232"/>
      <c r="OFH1" s="232"/>
      <c r="OFI1" s="232"/>
      <c r="OFJ1" s="232"/>
      <c r="OFK1" s="232"/>
      <c r="OFL1" s="232"/>
      <c r="OFM1" s="232"/>
      <c r="OFN1" s="232"/>
      <c r="OFO1" s="232"/>
      <c r="OFP1" s="232"/>
      <c r="OFQ1" s="232"/>
      <c r="OFR1" s="232"/>
      <c r="OFS1" s="232"/>
      <c r="OFT1" s="232"/>
      <c r="OFU1" s="232"/>
      <c r="OFV1" s="232"/>
      <c r="OFW1" s="232"/>
      <c r="OFX1" s="232"/>
      <c r="OFY1" s="232"/>
      <c r="OFZ1" s="232"/>
      <c r="OGA1" s="232"/>
      <c r="OGB1" s="232"/>
      <c r="OGC1" s="232"/>
      <c r="OGD1" s="232"/>
      <c r="OGE1" s="232"/>
      <c r="OGF1" s="232"/>
      <c r="OGG1" s="232"/>
      <c r="OGH1" s="232"/>
      <c r="OGI1" s="232"/>
      <c r="OGJ1" s="232"/>
      <c r="OGK1" s="232"/>
      <c r="OGL1" s="232"/>
      <c r="OGM1" s="232"/>
      <c r="OGN1" s="232"/>
      <c r="OGO1" s="232"/>
      <c r="OGP1" s="232"/>
      <c r="OGQ1" s="232"/>
      <c r="OGR1" s="232"/>
      <c r="OGS1" s="232"/>
      <c r="OGT1" s="232"/>
      <c r="OGU1" s="232"/>
      <c r="OGV1" s="232"/>
      <c r="OGW1" s="232"/>
      <c r="OGX1" s="232"/>
      <c r="OGY1" s="232"/>
      <c r="OGZ1" s="232"/>
      <c r="OHA1" s="232"/>
      <c r="OHB1" s="232"/>
      <c r="OHC1" s="232"/>
      <c r="OHD1" s="232"/>
      <c r="OHE1" s="232"/>
      <c r="OHF1" s="232"/>
      <c r="OHG1" s="232"/>
      <c r="OHH1" s="232"/>
      <c r="OHI1" s="232"/>
      <c r="OHJ1" s="232"/>
      <c r="OHK1" s="232"/>
      <c r="OHL1" s="232"/>
      <c r="OHM1" s="232"/>
      <c r="OHN1" s="232"/>
      <c r="OHO1" s="232"/>
      <c r="OHP1" s="232"/>
      <c r="OHQ1" s="232"/>
      <c r="OHR1" s="232"/>
      <c r="OHS1" s="232"/>
      <c r="OHT1" s="232"/>
      <c r="OHU1" s="232"/>
      <c r="OHV1" s="232"/>
      <c r="OHW1" s="232"/>
      <c r="OHX1" s="232"/>
      <c r="OHY1" s="232"/>
      <c r="OHZ1" s="232"/>
      <c r="OIA1" s="232"/>
      <c r="OIB1" s="232"/>
      <c r="OIC1" s="232"/>
      <c r="OID1" s="232"/>
      <c r="OIE1" s="232"/>
      <c r="OIF1" s="232"/>
      <c r="OIG1" s="232"/>
      <c r="OIH1" s="232"/>
      <c r="OII1" s="232"/>
      <c r="OIJ1" s="232"/>
      <c r="OIK1" s="232"/>
      <c r="OIL1" s="232"/>
      <c r="OIM1" s="232"/>
      <c r="OIN1" s="232"/>
      <c r="OIO1" s="232"/>
      <c r="OIP1" s="232"/>
      <c r="OIQ1" s="232"/>
      <c r="OIR1" s="232"/>
      <c r="OIS1" s="232"/>
      <c r="OIT1" s="232"/>
      <c r="OIU1" s="232"/>
      <c r="OIV1" s="232"/>
      <c r="OIW1" s="232"/>
      <c r="OIX1" s="232"/>
      <c r="OIY1" s="232"/>
      <c r="OIZ1" s="232"/>
      <c r="OJA1" s="232"/>
      <c r="OJB1" s="232"/>
      <c r="OJC1" s="232"/>
      <c r="OJD1" s="232"/>
      <c r="OJE1" s="232"/>
      <c r="OJF1" s="232"/>
      <c r="OJG1" s="232"/>
      <c r="OJH1" s="232"/>
      <c r="OJI1" s="232"/>
      <c r="OJJ1" s="232"/>
      <c r="OJK1" s="232"/>
      <c r="OJL1" s="232"/>
      <c r="OJM1" s="232"/>
      <c r="OJN1" s="232"/>
      <c r="OJO1" s="232"/>
      <c r="OJP1" s="232"/>
      <c r="OJQ1" s="232"/>
      <c r="OJR1" s="232"/>
      <c r="OJS1" s="232"/>
      <c r="OJT1" s="232"/>
      <c r="OJU1" s="232"/>
      <c r="OJV1" s="232"/>
      <c r="OJW1" s="232"/>
      <c r="OJX1" s="232"/>
      <c r="OJY1" s="232"/>
      <c r="OJZ1" s="232"/>
      <c r="OKA1" s="232"/>
      <c r="OKB1" s="232"/>
      <c r="OKC1" s="232"/>
      <c r="OKD1" s="232"/>
      <c r="OKE1" s="232"/>
      <c r="OKF1" s="232"/>
      <c r="OKG1" s="232"/>
      <c r="OKH1" s="232"/>
      <c r="OKI1" s="232"/>
      <c r="OKJ1" s="232"/>
      <c r="OKK1" s="232"/>
      <c r="OKL1" s="232"/>
      <c r="OKM1" s="232"/>
      <c r="OKN1" s="232"/>
      <c r="OKO1" s="232"/>
      <c r="OKP1" s="232"/>
      <c r="OKQ1" s="232"/>
      <c r="OKR1" s="232"/>
      <c r="OKS1" s="232"/>
      <c r="OKT1" s="232"/>
      <c r="OKU1" s="232"/>
      <c r="OKV1" s="232"/>
      <c r="OKW1" s="232"/>
      <c r="OKX1" s="232"/>
      <c r="OKY1" s="232"/>
      <c r="OKZ1" s="232"/>
      <c r="OLA1" s="232"/>
      <c r="OLB1" s="232"/>
      <c r="OLC1" s="232"/>
      <c r="OLD1" s="232"/>
      <c r="OLE1" s="232"/>
      <c r="OLF1" s="232"/>
      <c r="OLG1" s="232"/>
      <c r="OLH1" s="232"/>
      <c r="OLI1" s="232"/>
      <c r="OLJ1" s="232"/>
      <c r="OLK1" s="232"/>
      <c r="OLL1" s="232"/>
      <c r="OLM1" s="232"/>
      <c r="OLN1" s="232"/>
      <c r="OLO1" s="232"/>
      <c r="OLP1" s="232"/>
      <c r="OLQ1" s="232"/>
      <c r="OLR1" s="232"/>
      <c r="OLS1" s="232"/>
      <c r="OLT1" s="232"/>
      <c r="OLU1" s="232"/>
      <c r="OLV1" s="232"/>
      <c r="OLW1" s="232"/>
      <c r="OLX1" s="232"/>
      <c r="OLY1" s="232"/>
      <c r="OLZ1" s="232"/>
      <c r="OMA1" s="232"/>
      <c r="OMB1" s="232"/>
      <c r="OMC1" s="232"/>
      <c r="OMD1" s="232"/>
      <c r="OME1" s="232"/>
      <c r="OMF1" s="232"/>
      <c r="OMG1" s="232"/>
      <c r="OMH1" s="232"/>
      <c r="OMI1" s="232"/>
      <c r="OMJ1" s="232"/>
      <c r="OMK1" s="232"/>
      <c r="OML1" s="232"/>
      <c r="OMM1" s="232"/>
      <c r="OMN1" s="232"/>
      <c r="OMO1" s="232"/>
      <c r="OMP1" s="232"/>
      <c r="OMQ1" s="232"/>
      <c r="OMR1" s="232"/>
      <c r="OMS1" s="232"/>
      <c r="OMT1" s="232"/>
      <c r="OMU1" s="232"/>
      <c r="OMV1" s="232"/>
      <c r="OMW1" s="232"/>
      <c r="OMX1" s="232"/>
      <c r="OMY1" s="232"/>
      <c r="OMZ1" s="232"/>
      <c r="ONA1" s="232"/>
      <c r="ONB1" s="232"/>
      <c r="ONC1" s="232"/>
      <c r="OND1" s="232"/>
      <c r="ONE1" s="232"/>
      <c r="ONF1" s="232"/>
      <c r="ONG1" s="232"/>
      <c r="ONH1" s="232"/>
      <c r="ONI1" s="232"/>
      <c r="ONJ1" s="232"/>
      <c r="ONK1" s="232"/>
      <c r="ONL1" s="232"/>
      <c r="ONM1" s="232"/>
      <c r="ONN1" s="232"/>
      <c r="ONO1" s="232"/>
      <c r="ONP1" s="232"/>
      <c r="ONQ1" s="232"/>
      <c r="ONR1" s="232"/>
      <c r="ONS1" s="232"/>
      <c r="ONT1" s="232"/>
      <c r="ONU1" s="232"/>
      <c r="ONV1" s="232"/>
      <c r="ONW1" s="232"/>
      <c r="ONX1" s="232"/>
      <c r="ONY1" s="232"/>
      <c r="ONZ1" s="232"/>
      <c r="OOA1" s="232"/>
      <c r="OOB1" s="232"/>
      <c r="OOC1" s="232"/>
      <c r="OOD1" s="232"/>
      <c r="OOE1" s="232"/>
      <c r="OOF1" s="232"/>
      <c r="OOG1" s="232"/>
      <c r="OOH1" s="232"/>
      <c r="OOI1" s="232"/>
      <c r="OOJ1" s="232"/>
      <c r="OOK1" s="232"/>
      <c r="OOL1" s="232"/>
      <c r="OOM1" s="232"/>
      <c r="OON1" s="232"/>
      <c r="OOO1" s="232"/>
      <c r="OOP1" s="232"/>
      <c r="OOQ1" s="232"/>
      <c r="OOR1" s="232"/>
      <c r="OOS1" s="232"/>
      <c r="OOT1" s="232"/>
      <c r="OOU1" s="232"/>
      <c r="OOV1" s="232"/>
      <c r="OOW1" s="232"/>
      <c r="OOX1" s="232"/>
      <c r="OOY1" s="232"/>
      <c r="OOZ1" s="232"/>
      <c r="OPA1" s="232"/>
      <c r="OPB1" s="232"/>
      <c r="OPC1" s="232"/>
      <c r="OPD1" s="232"/>
      <c r="OPE1" s="232"/>
      <c r="OPF1" s="232"/>
      <c r="OPG1" s="232"/>
      <c r="OPH1" s="232"/>
      <c r="OPI1" s="232"/>
      <c r="OPJ1" s="232"/>
      <c r="OPK1" s="232"/>
      <c r="OPL1" s="232"/>
      <c r="OPM1" s="232"/>
      <c r="OPN1" s="232"/>
      <c r="OPO1" s="232"/>
      <c r="OPP1" s="232"/>
      <c r="OPQ1" s="232"/>
      <c r="OPR1" s="232"/>
      <c r="OPS1" s="232"/>
      <c r="OPT1" s="232"/>
      <c r="OPU1" s="232"/>
      <c r="OPV1" s="232"/>
      <c r="OPW1" s="232"/>
      <c r="OPX1" s="232"/>
      <c r="OPY1" s="232"/>
      <c r="OPZ1" s="232"/>
      <c r="OQA1" s="232"/>
      <c r="OQB1" s="232"/>
      <c r="OQC1" s="232"/>
      <c r="OQD1" s="232"/>
      <c r="OQE1" s="232"/>
      <c r="OQF1" s="232"/>
      <c r="OQG1" s="232"/>
      <c r="OQH1" s="232"/>
      <c r="OQI1" s="232"/>
      <c r="OQJ1" s="232"/>
      <c r="OQK1" s="232"/>
      <c r="OQL1" s="232"/>
      <c r="OQM1" s="232"/>
      <c r="OQN1" s="232"/>
      <c r="OQO1" s="232"/>
      <c r="OQP1" s="232"/>
      <c r="OQQ1" s="232"/>
      <c r="OQR1" s="232"/>
      <c r="OQS1" s="232"/>
      <c r="OQT1" s="232"/>
      <c r="OQU1" s="232"/>
      <c r="OQV1" s="232"/>
      <c r="OQW1" s="232"/>
      <c r="OQX1" s="232"/>
      <c r="OQY1" s="232"/>
      <c r="OQZ1" s="232"/>
      <c r="ORA1" s="232"/>
      <c r="ORB1" s="232"/>
      <c r="ORC1" s="232"/>
      <c r="ORD1" s="232"/>
      <c r="ORE1" s="232"/>
      <c r="ORF1" s="232"/>
      <c r="ORG1" s="232"/>
      <c r="ORH1" s="232"/>
      <c r="ORI1" s="232"/>
      <c r="ORJ1" s="232"/>
      <c r="ORK1" s="232"/>
      <c r="ORL1" s="232"/>
      <c r="ORM1" s="232"/>
      <c r="ORN1" s="232"/>
      <c r="ORO1" s="232"/>
      <c r="ORP1" s="232"/>
      <c r="ORQ1" s="232"/>
      <c r="ORR1" s="232"/>
      <c r="ORS1" s="232"/>
      <c r="ORT1" s="232"/>
      <c r="ORU1" s="232"/>
      <c r="ORV1" s="232"/>
      <c r="ORW1" s="232"/>
      <c r="ORX1" s="232"/>
      <c r="ORY1" s="232"/>
      <c r="ORZ1" s="232"/>
      <c r="OSA1" s="232"/>
      <c r="OSB1" s="232"/>
      <c r="OSC1" s="232"/>
      <c r="OSD1" s="232"/>
      <c r="OSE1" s="232"/>
      <c r="OSF1" s="232"/>
      <c r="OSG1" s="232"/>
      <c r="OSH1" s="232"/>
      <c r="OSI1" s="232"/>
      <c r="OSJ1" s="232"/>
      <c r="OSK1" s="232"/>
      <c r="OSL1" s="232"/>
      <c r="OSM1" s="232"/>
      <c r="OSN1" s="232"/>
      <c r="OSO1" s="232"/>
      <c r="OSP1" s="232"/>
      <c r="OSQ1" s="232"/>
      <c r="OSR1" s="232"/>
      <c r="OSS1" s="232"/>
      <c r="OST1" s="232"/>
      <c r="OSU1" s="232"/>
      <c r="OSV1" s="232"/>
      <c r="OSW1" s="232"/>
      <c r="OSX1" s="232"/>
      <c r="OSY1" s="232"/>
      <c r="OSZ1" s="232"/>
      <c r="OTA1" s="232"/>
      <c r="OTB1" s="232"/>
      <c r="OTC1" s="232"/>
      <c r="OTD1" s="232"/>
      <c r="OTE1" s="232"/>
      <c r="OTF1" s="232"/>
      <c r="OTG1" s="232"/>
      <c r="OTH1" s="232"/>
      <c r="OTI1" s="232"/>
      <c r="OTJ1" s="232"/>
      <c r="OTK1" s="232"/>
      <c r="OTL1" s="232"/>
      <c r="OTM1" s="232"/>
      <c r="OTN1" s="232"/>
      <c r="OTO1" s="232"/>
      <c r="OTP1" s="232"/>
      <c r="OTQ1" s="232"/>
      <c r="OTR1" s="232"/>
      <c r="OTS1" s="232"/>
      <c r="OTT1" s="232"/>
      <c r="OTU1" s="232"/>
      <c r="OTV1" s="232"/>
      <c r="OTW1" s="232"/>
      <c r="OTX1" s="232"/>
      <c r="OTY1" s="232"/>
      <c r="OTZ1" s="232"/>
      <c r="OUA1" s="232"/>
      <c r="OUB1" s="232"/>
      <c r="OUC1" s="232"/>
      <c r="OUD1" s="232"/>
      <c r="OUE1" s="232"/>
      <c r="OUF1" s="232"/>
      <c r="OUG1" s="232"/>
      <c r="OUH1" s="232"/>
      <c r="OUI1" s="232"/>
      <c r="OUJ1" s="232"/>
      <c r="OUK1" s="232"/>
      <c r="OUL1" s="232"/>
      <c r="OUM1" s="232"/>
      <c r="OUN1" s="232"/>
      <c r="OUO1" s="232"/>
      <c r="OUP1" s="232"/>
      <c r="OUQ1" s="232"/>
      <c r="OUR1" s="232"/>
      <c r="OUS1" s="232"/>
      <c r="OUT1" s="232"/>
      <c r="OUU1" s="232"/>
      <c r="OUV1" s="232"/>
      <c r="OUW1" s="232"/>
      <c r="OUX1" s="232"/>
      <c r="OUY1" s="232"/>
      <c r="OUZ1" s="232"/>
      <c r="OVA1" s="232"/>
      <c r="OVB1" s="232"/>
      <c r="OVC1" s="232"/>
      <c r="OVD1" s="232"/>
      <c r="OVE1" s="232"/>
      <c r="OVF1" s="232"/>
      <c r="OVG1" s="232"/>
      <c r="OVH1" s="232"/>
      <c r="OVI1" s="232"/>
      <c r="OVJ1" s="232"/>
      <c r="OVK1" s="232"/>
      <c r="OVL1" s="232"/>
      <c r="OVM1" s="232"/>
      <c r="OVN1" s="232"/>
      <c r="OVO1" s="232"/>
      <c r="OVP1" s="232"/>
      <c r="OVQ1" s="232"/>
      <c r="OVR1" s="232"/>
      <c r="OVS1" s="232"/>
      <c r="OVT1" s="232"/>
      <c r="OVU1" s="232"/>
      <c r="OVV1" s="232"/>
      <c r="OVW1" s="232"/>
      <c r="OVX1" s="232"/>
      <c r="OVY1" s="232"/>
      <c r="OVZ1" s="232"/>
      <c r="OWA1" s="232"/>
      <c r="OWB1" s="232"/>
      <c r="OWC1" s="232"/>
      <c r="OWD1" s="232"/>
      <c r="OWE1" s="232"/>
      <c r="OWF1" s="232"/>
      <c r="OWG1" s="232"/>
      <c r="OWH1" s="232"/>
      <c r="OWI1" s="232"/>
      <c r="OWJ1" s="232"/>
      <c r="OWK1" s="232"/>
      <c r="OWL1" s="232"/>
      <c r="OWM1" s="232"/>
      <c r="OWN1" s="232"/>
      <c r="OWO1" s="232"/>
      <c r="OWP1" s="232"/>
      <c r="OWQ1" s="232"/>
      <c r="OWR1" s="232"/>
      <c r="OWS1" s="232"/>
      <c r="OWT1" s="232"/>
      <c r="OWU1" s="232"/>
      <c r="OWV1" s="232"/>
      <c r="OWW1" s="232"/>
      <c r="OWX1" s="232"/>
      <c r="OWY1" s="232"/>
      <c r="OWZ1" s="232"/>
      <c r="OXA1" s="232"/>
      <c r="OXB1" s="232"/>
      <c r="OXC1" s="232"/>
      <c r="OXD1" s="232"/>
      <c r="OXE1" s="232"/>
      <c r="OXF1" s="232"/>
      <c r="OXG1" s="232"/>
      <c r="OXH1" s="232"/>
      <c r="OXI1" s="232"/>
      <c r="OXJ1" s="232"/>
      <c r="OXK1" s="232"/>
      <c r="OXL1" s="232"/>
      <c r="OXM1" s="232"/>
      <c r="OXN1" s="232"/>
      <c r="OXO1" s="232"/>
      <c r="OXP1" s="232"/>
      <c r="OXQ1" s="232"/>
      <c r="OXR1" s="232"/>
      <c r="OXS1" s="232"/>
      <c r="OXT1" s="232"/>
      <c r="OXU1" s="232"/>
      <c r="OXV1" s="232"/>
      <c r="OXW1" s="232"/>
      <c r="OXX1" s="232"/>
      <c r="OXY1" s="232"/>
      <c r="OXZ1" s="232"/>
      <c r="OYA1" s="232"/>
      <c r="OYB1" s="232"/>
      <c r="OYC1" s="232"/>
      <c r="OYD1" s="232"/>
      <c r="OYE1" s="232"/>
      <c r="OYF1" s="232"/>
      <c r="OYG1" s="232"/>
      <c r="OYH1" s="232"/>
      <c r="OYI1" s="232"/>
      <c r="OYJ1" s="232"/>
      <c r="OYK1" s="232"/>
      <c r="OYL1" s="232"/>
      <c r="OYM1" s="232"/>
      <c r="OYN1" s="232"/>
      <c r="OYO1" s="232"/>
      <c r="OYP1" s="232"/>
      <c r="OYQ1" s="232"/>
      <c r="OYR1" s="232"/>
      <c r="OYS1" s="232"/>
      <c r="OYT1" s="232"/>
      <c r="OYU1" s="232"/>
      <c r="OYV1" s="232"/>
      <c r="OYW1" s="232"/>
      <c r="OYX1" s="232"/>
      <c r="OYY1" s="232"/>
      <c r="OYZ1" s="232"/>
      <c r="OZA1" s="232"/>
      <c r="OZB1" s="232"/>
      <c r="OZC1" s="232"/>
      <c r="OZD1" s="232"/>
      <c r="OZE1" s="232"/>
      <c r="OZF1" s="232"/>
      <c r="OZG1" s="232"/>
      <c r="OZH1" s="232"/>
      <c r="OZI1" s="232"/>
      <c r="OZJ1" s="232"/>
      <c r="OZK1" s="232"/>
      <c r="OZL1" s="232"/>
      <c r="OZM1" s="232"/>
      <c r="OZN1" s="232"/>
      <c r="OZO1" s="232"/>
      <c r="OZP1" s="232"/>
      <c r="OZQ1" s="232"/>
      <c r="OZR1" s="232"/>
      <c r="OZS1" s="232"/>
      <c r="OZT1" s="232"/>
      <c r="OZU1" s="232"/>
      <c r="OZV1" s="232"/>
      <c r="OZW1" s="232"/>
      <c r="OZX1" s="232"/>
      <c r="OZY1" s="232"/>
      <c r="OZZ1" s="232"/>
      <c r="PAA1" s="232"/>
      <c r="PAB1" s="232"/>
      <c r="PAC1" s="232"/>
      <c r="PAD1" s="232"/>
      <c r="PAE1" s="232"/>
      <c r="PAF1" s="232"/>
      <c r="PAG1" s="232"/>
      <c r="PAH1" s="232"/>
      <c r="PAI1" s="232"/>
      <c r="PAJ1" s="232"/>
      <c r="PAK1" s="232"/>
      <c r="PAL1" s="232"/>
      <c r="PAM1" s="232"/>
      <c r="PAN1" s="232"/>
      <c r="PAO1" s="232"/>
      <c r="PAP1" s="232"/>
      <c r="PAQ1" s="232"/>
      <c r="PAR1" s="232"/>
      <c r="PAS1" s="232"/>
      <c r="PAT1" s="232"/>
      <c r="PAU1" s="232"/>
      <c r="PAV1" s="232"/>
      <c r="PAW1" s="232"/>
      <c r="PAX1" s="232"/>
      <c r="PAY1" s="232"/>
      <c r="PAZ1" s="232"/>
      <c r="PBA1" s="232"/>
      <c r="PBB1" s="232"/>
      <c r="PBC1" s="232"/>
      <c r="PBD1" s="232"/>
      <c r="PBE1" s="232"/>
      <c r="PBF1" s="232"/>
      <c r="PBG1" s="232"/>
      <c r="PBH1" s="232"/>
      <c r="PBI1" s="232"/>
      <c r="PBJ1" s="232"/>
      <c r="PBK1" s="232"/>
      <c r="PBL1" s="232"/>
      <c r="PBM1" s="232"/>
      <c r="PBN1" s="232"/>
      <c r="PBO1" s="232"/>
      <c r="PBP1" s="232"/>
      <c r="PBQ1" s="232"/>
      <c r="PBR1" s="232"/>
      <c r="PBS1" s="232"/>
      <c r="PBT1" s="232"/>
      <c r="PBU1" s="232"/>
      <c r="PBV1" s="232"/>
      <c r="PBW1" s="232"/>
      <c r="PBX1" s="232"/>
      <c r="PBY1" s="232"/>
      <c r="PBZ1" s="232"/>
      <c r="PCA1" s="232"/>
      <c r="PCB1" s="232"/>
      <c r="PCC1" s="232"/>
      <c r="PCD1" s="232"/>
      <c r="PCE1" s="232"/>
      <c r="PCF1" s="232"/>
      <c r="PCG1" s="232"/>
      <c r="PCH1" s="232"/>
      <c r="PCI1" s="232"/>
      <c r="PCJ1" s="232"/>
      <c r="PCK1" s="232"/>
      <c r="PCL1" s="232"/>
      <c r="PCM1" s="232"/>
      <c r="PCN1" s="232"/>
      <c r="PCO1" s="232"/>
      <c r="PCP1" s="232"/>
      <c r="PCQ1" s="232"/>
      <c r="PCR1" s="232"/>
      <c r="PCS1" s="232"/>
      <c r="PCT1" s="232"/>
      <c r="PCU1" s="232"/>
      <c r="PCV1" s="232"/>
      <c r="PCW1" s="232"/>
      <c r="PCX1" s="232"/>
      <c r="PCY1" s="232"/>
      <c r="PCZ1" s="232"/>
      <c r="PDA1" s="232"/>
      <c r="PDB1" s="232"/>
      <c r="PDC1" s="232"/>
      <c r="PDD1" s="232"/>
      <c r="PDE1" s="232"/>
      <c r="PDF1" s="232"/>
      <c r="PDG1" s="232"/>
      <c r="PDH1" s="232"/>
      <c r="PDI1" s="232"/>
      <c r="PDJ1" s="232"/>
      <c r="PDK1" s="232"/>
      <c r="PDL1" s="232"/>
      <c r="PDM1" s="232"/>
      <c r="PDN1" s="232"/>
      <c r="PDO1" s="232"/>
      <c r="PDP1" s="232"/>
      <c r="PDQ1" s="232"/>
      <c r="PDR1" s="232"/>
      <c r="PDS1" s="232"/>
      <c r="PDT1" s="232"/>
      <c r="PDU1" s="232"/>
      <c r="PDV1" s="232"/>
      <c r="PDW1" s="232"/>
      <c r="PDX1" s="232"/>
      <c r="PDY1" s="232"/>
      <c r="PDZ1" s="232"/>
      <c r="PEA1" s="232"/>
      <c r="PEB1" s="232"/>
      <c r="PEC1" s="232"/>
      <c r="PED1" s="232"/>
      <c r="PEE1" s="232"/>
      <c r="PEF1" s="232"/>
      <c r="PEG1" s="232"/>
      <c r="PEH1" s="232"/>
      <c r="PEI1" s="232"/>
      <c r="PEJ1" s="232"/>
      <c r="PEK1" s="232"/>
      <c r="PEL1" s="232"/>
      <c r="PEM1" s="232"/>
      <c r="PEN1" s="232"/>
      <c r="PEO1" s="232"/>
      <c r="PEP1" s="232"/>
      <c r="PEQ1" s="232"/>
      <c r="PER1" s="232"/>
      <c r="PES1" s="232"/>
      <c r="PET1" s="232"/>
      <c r="PEU1" s="232"/>
      <c r="PEV1" s="232"/>
      <c r="PEW1" s="232"/>
      <c r="PEX1" s="232"/>
      <c r="PEY1" s="232"/>
      <c r="PEZ1" s="232"/>
      <c r="PFA1" s="232"/>
      <c r="PFB1" s="232"/>
      <c r="PFC1" s="232"/>
      <c r="PFD1" s="232"/>
      <c r="PFE1" s="232"/>
      <c r="PFF1" s="232"/>
      <c r="PFG1" s="232"/>
      <c r="PFH1" s="232"/>
      <c r="PFI1" s="232"/>
      <c r="PFJ1" s="232"/>
      <c r="PFK1" s="232"/>
      <c r="PFL1" s="232"/>
      <c r="PFM1" s="232"/>
      <c r="PFN1" s="232"/>
      <c r="PFO1" s="232"/>
      <c r="PFP1" s="232"/>
      <c r="PFQ1" s="232"/>
      <c r="PFR1" s="232"/>
      <c r="PFS1" s="232"/>
      <c r="PFT1" s="232"/>
      <c r="PFU1" s="232"/>
      <c r="PFV1" s="232"/>
      <c r="PFW1" s="232"/>
      <c r="PFX1" s="232"/>
      <c r="PFY1" s="232"/>
      <c r="PFZ1" s="232"/>
      <c r="PGA1" s="232"/>
      <c r="PGB1" s="232"/>
      <c r="PGC1" s="232"/>
      <c r="PGD1" s="232"/>
      <c r="PGE1" s="232"/>
      <c r="PGF1" s="232"/>
      <c r="PGG1" s="232"/>
      <c r="PGH1" s="232"/>
      <c r="PGI1" s="232"/>
      <c r="PGJ1" s="232"/>
      <c r="PGK1" s="232"/>
      <c r="PGL1" s="232"/>
      <c r="PGM1" s="232"/>
      <c r="PGN1" s="232"/>
      <c r="PGO1" s="232"/>
      <c r="PGP1" s="232"/>
      <c r="PGQ1" s="232"/>
      <c r="PGR1" s="232"/>
      <c r="PGS1" s="232"/>
      <c r="PGT1" s="232"/>
      <c r="PGU1" s="232"/>
      <c r="PGV1" s="232"/>
      <c r="PGW1" s="232"/>
      <c r="PGX1" s="232"/>
      <c r="PGY1" s="232"/>
      <c r="PGZ1" s="232"/>
      <c r="PHA1" s="232"/>
      <c r="PHB1" s="232"/>
      <c r="PHC1" s="232"/>
      <c r="PHD1" s="232"/>
      <c r="PHE1" s="232"/>
      <c r="PHF1" s="232"/>
      <c r="PHG1" s="232"/>
      <c r="PHH1" s="232"/>
      <c r="PHI1" s="232"/>
      <c r="PHJ1" s="232"/>
      <c r="PHK1" s="232"/>
      <c r="PHL1" s="232"/>
      <c r="PHM1" s="232"/>
      <c r="PHN1" s="232"/>
      <c r="PHO1" s="232"/>
      <c r="PHP1" s="232"/>
      <c r="PHQ1" s="232"/>
      <c r="PHR1" s="232"/>
      <c r="PHS1" s="232"/>
      <c r="PHT1" s="232"/>
      <c r="PHU1" s="232"/>
      <c r="PHV1" s="232"/>
      <c r="PHW1" s="232"/>
      <c r="PHX1" s="232"/>
      <c r="PHY1" s="232"/>
      <c r="PHZ1" s="232"/>
      <c r="PIA1" s="232"/>
      <c r="PIB1" s="232"/>
      <c r="PIC1" s="232"/>
      <c r="PID1" s="232"/>
      <c r="PIE1" s="232"/>
      <c r="PIF1" s="232"/>
      <c r="PIG1" s="232"/>
      <c r="PIH1" s="232"/>
      <c r="PII1" s="232"/>
      <c r="PIJ1" s="232"/>
      <c r="PIK1" s="232"/>
      <c r="PIL1" s="232"/>
      <c r="PIM1" s="232"/>
      <c r="PIN1" s="232"/>
      <c r="PIO1" s="232"/>
      <c r="PIP1" s="232"/>
      <c r="PIQ1" s="232"/>
      <c r="PIR1" s="232"/>
      <c r="PIS1" s="232"/>
      <c r="PIT1" s="232"/>
      <c r="PIU1" s="232"/>
      <c r="PIV1" s="232"/>
      <c r="PIW1" s="232"/>
      <c r="PIX1" s="232"/>
      <c r="PIY1" s="232"/>
      <c r="PIZ1" s="232"/>
      <c r="PJA1" s="232"/>
      <c r="PJB1" s="232"/>
      <c r="PJC1" s="232"/>
      <c r="PJD1" s="232"/>
      <c r="PJE1" s="232"/>
      <c r="PJF1" s="232"/>
      <c r="PJG1" s="232"/>
      <c r="PJH1" s="232"/>
      <c r="PJI1" s="232"/>
      <c r="PJJ1" s="232"/>
      <c r="PJK1" s="232"/>
      <c r="PJL1" s="232"/>
      <c r="PJM1" s="232"/>
      <c r="PJN1" s="232"/>
      <c r="PJO1" s="232"/>
      <c r="PJP1" s="232"/>
      <c r="PJQ1" s="232"/>
      <c r="PJR1" s="232"/>
      <c r="PJS1" s="232"/>
      <c r="PJT1" s="232"/>
      <c r="PJU1" s="232"/>
      <c r="PJV1" s="232"/>
      <c r="PJW1" s="232"/>
      <c r="PJX1" s="232"/>
      <c r="PJY1" s="232"/>
      <c r="PJZ1" s="232"/>
      <c r="PKA1" s="232"/>
      <c r="PKB1" s="232"/>
      <c r="PKC1" s="232"/>
      <c r="PKD1" s="232"/>
      <c r="PKE1" s="232"/>
      <c r="PKF1" s="232"/>
      <c r="PKG1" s="232"/>
      <c r="PKH1" s="232"/>
      <c r="PKI1" s="232"/>
      <c r="PKJ1" s="232"/>
      <c r="PKK1" s="232"/>
      <c r="PKL1" s="232"/>
      <c r="PKM1" s="232"/>
      <c r="PKN1" s="232"/>
      <c r="PKO1" s="232"/>
      <c r="PKP1" s="232"/>
      <c r="PKQ1" s="232"/>
      <c r="PKR1" s="232"/>
      <c r="PKS1" s="232"/>
      <c r="PKT1" s="232"/>
      <c r="PKU1" s="232"/>
      <c r="PKV1" s="232"/>
      <c r="PKW1" s="232"/>
      <c r="PKX1" s="232"/>
      <c r="PKY1" s="232"/>
      <c r="PKZ1" s="232"/>
      <c r="PLA1" s="232"/>
      <c r="PLB1" s="232"/>
      <c r="PLC1" s="232"/>
      <c r="PLD1" s="232"/>
      <c r="PLE1" s="232"/>
      <c r="PLF1" s="232"/>
      <c r="PLG1" s="232"/>
      <c r="PLH1" s="232"/>
      <c r="PLI1" s="232"/>
      <c r="PLJ1" s="232"/>
      <c r="PLK1" s="232"/>
      <c r="PLL1" s="232"/>
      <c r="PLM1" s="232"/>
      <c r="PLN1" s="232"/>
      <c r="PLO1" s="232"/>
      <c r="PLP1" s="232"/>
      <c r="PLQ1" s="232"/>
      <c r="PLR1" s="232"/>
      <c r="PLS1" s="232"/>
      <c r="PLT1" s="232"/>
      <c r="PLU1" s="232"/>
      <c r="PLV1" s="232"/>
      <c r="PLW1" s="232"/>
      <c r="PLX1" s="232"/>
      <c r="PLY1" s="232"/>
      <c r="PLZ1" s="232"/>
      <c r="PMA1" s="232"/>
      <c r="PMB1" s="232"/>
      <c r="PMC1" s="232"/>
      <c r="PMD1" s="232"/>
      <c r="PME1" s="232"/>
      <c r="PMF1" s="232"/>
      <c r="PMG1" s="232"/>
      <c r="PMH1" s="232"/>
      <c r="PMI1" s="232"/>
      <c r="PMJ1" s="232"/>
      <c r="PMK1" s="232"/>
      <c r="PML1" s="232"/>
      <c r="PMM1" s="232"/>
      <c r="PMN1" s="232"/>
      <c r="PMO1" s="232"/>
      <c r="PMP1" s="232"/>
      <c r="PMQ1" s="232"/>
      <c r="PMR1" s="232"/>
      <c r="PMS1" s="232"/>
      <c r="PMT1" s="232"/>
      <c r="PMU1" s="232"/>
      <c r="PMV1" s="232"/>
      <c r="PMW1" s="232"/>
      <c r="PMX1" s="232"/>
      <c r="PMY1" s="232"/>
      <c r="PMZ1" s="232"/>
      <c r="PNA1" s="232"/>
      <c r="PNB1" s="232"/>
      <c r="PNC1" s="232"/>
      <c r="PND1" s="232"/>
      <c r="PNE1" s="232"/>
      <c r="PNF1" s="232"/>
      <c r="PNG1" s="232"/>
      <c r="PNH1" s="232"/>
      <c r="PNI1" s="232"/>
      <c r="PNJ1" s="232"/>
      <c r="PNK1" s="232"/>
      <c r="PNL1" s="232"/>
      <c r="PNM1" s="232"/>
      <c r="PNN1" s="232"/>
      <c r="PNO1" s="232"/>
      <c r="PNP1" s="232"/>
      <c r="PNQ1" s="232"/>
      <c r="PNR1" s="232"/>
      <c r="PNS1" s="232"/>
      <c r="PNT1" s="232"/>
      <c r="PNU1" s="232"/>
      <c r="PNV1" s="232"/>
      <c r="PNW1" s="232"/>
      <c r="PNX1" s="232"/>
      <c r="PNY1" s="232"/>
      <c r="PNZ1" s="232"/>
      <c r="POA1" s="232"/>
      <c r="POB1" s="232"/>
      <c r="POC1" s="232"/>
      <c r="POD1" s="232"/>
      <c r="POE1" s="232"/>
      <c r="POF1" s="232"/>
      <c r="POG1" s="232"/>
      <c r="POH1" s="232"/>
      <c r="POI1" s="232"/>
      <c r="POJ1" s="232"/>
      <c r="POK1" s="232"/>
      <c r="POL1" s="232"/>
      <c r="POM1" s="232"/>
      <c r="PON1" s="232"/>
      <c r="POO1" s="232"/>
      <c r="POP1" s="232"/>
      <c r="POQ1" s="232"/>
      <c r="POR1" s="232"/>
      <c r="POS1" s="232"/>
      <c r="POT1" s="232"/>
      <c r="POU1" s="232"/>
      <c r="POV1" s="232"/>
      <c r="POW1" s="232"/>
      <c r="POX1" s="232"/>
      <c r="POY1" s="232"/>
      <c r="POZ1" s="232"/>
      <c r="PPA1" s="232"/>
      <c r="PPB1" s="232"/>
      <c r="PPC1" s="232"/>
      <c r="PPD1" s="232"/>
      <c r="PPE1" s="232"/>
      <c r="PPF1" s="232"/>
      <c r="PPG1" s="232"/>
      <c r="PPH1" s="232"/>
      <c r="PPI1" s="232"/>
      <c r="PPJ1" s="232"/>
      <c r="PPK1" s="232"/>
      <c r="PPL1" s="232"/>
      <c r="PPM1" s="232"/>
      <c r="PPN1" s="232"/>
      <c r="PPO1" s="232"/>
      <c r="PPP1" s="232"/>
      <c r="PPQ1" s="232"/>
      <c r="PPR1" s="232"/>
      <c r="PPS1" s="232"/>
      <c r="PPT1" s="232"/>
      <c r="PPU1" s="232"/>
      <c r="PPV1" s="232"/>
      <c r="PPW1" s="232"/>
      <c r="PPX1" s="232"/>
      <c r="PPY1" s="232"/>
      <c r="PPZ1" s="232"/>
      <c r="PQA1" s="232"/>
      <c r="PQB1" s="232"/>
      <c r="PQC1" s="232"/>
      <c r="PQD1" s="232"/>
      <c r="PQE1" s="232"/>
      <c r="PQF1" s="232"/>
      <c r="PQG1" s="232"/>
      <c r="PQH1" s="232"/>
      <c r="PQI1" s="232"/>
      <c r="PQJ1" s="232"/>
      <c r="PQK1" s="232"/>
      <c r="PQL1" s="232"/>
      <c r="PQM1" s="232"/>
      <c r="PQN1" s="232"/>
      <c r="PQO1" s="232"/>
      <c r="PQP1" s="232"/>
      <c r="PQQ1" s="232"/>
      <c r="PQR1" s="232"/>
      <c r="PQS1" s="232"/>
      <c r="PQT1" s="232"/>
      <c r="PQU1" s="232"/>
      <c r="PQV1" s="232"/>
      <c r="PQW1" s="232"/>
      <c r="PQX1" s="232"/>
      <c r="PQY1" s="232"/>
      <c r="PQZ1" s="232"/>
      <c r="PRA1" s="232"/>
      <c r="PRB1" s="232"/>
      <c r="PRC1" s="232"/>
      <c r="PRD1" s="232"/>
      <c r="PRE1" s="232"/>
      <c r="PRF1" s="232"/>
      <c r="PRG1" s="232"/>
      <c r="PRH1" s="232"/>
      <c r="PRI1" s="232"/>
      <c r="PRJ1" s="232"/>
      <c r="PRK1" s="232"/>
      <c r="PRL1" s="232"/>
      <c r="PRM1" s="232"/>
      <c r="PRN1" s="232"/>
      <c r="PRO1" s="232"/>
      <c r="PRP1" s="232"/>
      <c r="PRQ1" s="232"/>
      <c r="PRR1" s="232"/>
      <c r="PRS1" s="232"/>
      <c r="PRT1" s="232"/>
      <c r="PRU1" s="232"/>
      <c r="PRV1" s="232"/>
      <c r="PRW1" s="232"/>
      <c r="PRX1" s="232"/>
      <c r="PRY1" s="232"/>
      <c r="PRZ1" s="232"/>
      <c r="PSA1" s="232"/>
      <c r="PSB1" s="232"/>
      <c r="PSC1" s="232"/>
      <c r="PSD1" s="232"/>
      <c r="PSE1" s="232"/>
      <c r="PSF1" s="232"/>
      <c r="PSG1" s="232"/>
      <c r="PSH1" s="232"/>
      <c r="PSI1" s="232"/>
      <c r="PSJ1" s="232"/>
      <c r="PSK1" s="232"/>
      <c r="PSL1" s="232"/>
      <c r="PSM1" s="232"/>
      <c r="PSN1" s="232"/>
      <c r="PSO1" s="232"/>
      <c r="PSP1" s="232"/>
      <c r="PSQ1" s="232"/>
      <c r="PSR1" s="232"/>
      <c r="PSS1" s="232"/>
      <c r="PST1" s="232"/>
      <c r="PSU1" s="232"/>
      <c r="PSV1" s="232"/>
      <c r="PSW1" s="232"/>
      <c r="PSX1" s="232"/>
      <c r="PSY1" s="232"/>
      <c r="PSZ1" s="232"/>
      <c r="PTA1" s="232"/>
      <c r="PTB1" s="232"/>
      <c r="PTC1" s="232"/>
      <c r="PTD1" s="232"/>
      <c r="PTE1" s="232"/>
      <c r="PTF1" s="232"/>
      <c r="PTG1" s="232"/>
      <c r="PTH1" s="232"/>
      <c r="PTI1" s="232"/>
      <c r="PTJ1" s="232"/>
      <c r="PTK1" s="232"/>
      <c r="PTL1" s="232"/>
      <c r="PTM1" s="232"/>
      <c r="PTN1" s="232"/>
      <c r="PTO1" s="232"/>
      <c r="PTP1" s="232"/>
      <c r="PTQ1" s="232"/>
      <c r="PTR1" s="232"/>
      <c r="PTS1" s="232"/>
      <c r="PTT1" s="232"/>
      <c r="PTU1" s="232"/>
      <c r="PTV1" s="232"/>
      <c r="PTW1" s="232"/>
      <c r="PTX1" s="232"/>
      <c r="PTY1" s="232"/>
      <c r="PTZ1" s="232"/>
      <c r="PUA1" s="232"/>
      <c r="PUB1" s="232"/>
      <c r="PUC1" s="232"/>
      <c r="PUD1" s="232"/>
      <c r="PUE1" s="232"/>
      <c r="PUF1" s="232"/>
      <c r="PUG1" s="232"/>
      <c r="PUH1" s="232"/>
      <c r="PUI1" s="232"/>
      <c r="PUJ1" s="232"/>
      <c r="PUK1" s="232"/>
      <c r="PUL1" s="232"/>
      <c r="PUM1" s="232"/>
      <c r="PUN1" s="232"/>
      <c r="PUO1" s="232"/>
      <c r="PUP1" s="232"/>
      <c r="PUQ1" s="232"/>
      <c r="PUR1" s="232"/>
      <c r="PUS1" s="232"/>
      <c r="PUT1" s="232"/>
      <c r="PUU1" s="232"/>
      <c r="PUV1" s="232"/>
      <c r="PUW1" s="232"/>
      <c r="PUX1" s="232"/>
      <c r="PUY1" s="232"/>
      <c r="PUZ1" s="232"/>
      <c r="PVA1" s="232"/>
      <c r="PVB1" s="232"/>
      <c r="PVC1" s="232"/>
      <c r="PVD1" s="232"/>
      <c r="PVE1" s="232"/>
      <c r="PVF1" s="232"/>
      <c r="PVG1" s="232"/>
      <c r="PVH1" s="232"/>
      <c r="PVI1" s="232"/>
      <c r="PVJ1" s="232"/>
      <c r="PVK1" s="232"/>
      <c r="PVL1" s="232"/>
      <c r="PVM1" s="232"/>
      <c r="PVN1" s="232"/>
      <c r="PVO1" s="232"/>
      <c r="PVP1" s="232"/>
      <c r="PVQ1" s="232"/>
      <c r="PVR1" s="232"/>
      <c r="PVS1" s="232"/>
      <c r="PVT1" s="232"/>
      <c r="PVU1" s="232"/>
      <c r="PVV1" s="232"/>
      <c r="PVW1" s="232"/>
      <c r="PVX1" s="232"/>
      <c r="PVY1" s="232"/>
      <c r="PVZ1" s="232"/>
      <c r="PWA1" s="232"/>
      <c r="PWB1" s="232"/>
      <c r="PWC1" s="232"/>
      <c r="PWD1" s="232"/>
      <c r="PWE1" s="232"/>
      <c r="PWF1" s="232"/>
      <c r="PWG1" s="232"/>
      <c r="PWH1" s="232"/>
      <c r="PWI1" s="232"/>
      <c r="PWJ1" s="232"/>
      <c r="PWK1" s="232"/>
      <c r="PWL1" s="232"/>
      <c r="PWM1" s="232"/>
      <c r="PWN1" s="232"/>
      <c r="PWO1" s="232"/>
      <c r="PWP1" s="232"/>
      <c r="PWQ1" s="232"/>
      <c r="PWR1" s="232"/>
      <c r="PWS1" s="232"/>
      <c r="PWT1" s="232"/>
      <c r="PWU1" s="232"/>
      <c r="PWV1" s="232"/>
      <c r="PWW1" s="232"/>
      <c r="PWX1" s="232"/>
      <c r="PWY1" s="232"/>
      <c r="PWZ1" s="232"/>
      <c r="PXA1" s="232"/>
      <c r="PXB1" s="232"/>
      <c r="PXC1" s="232"/>
      <c r="PXD1" s="232"/>
      <c r="PXE1" s="232"/>
      <c r="PXF1" s="232"/>
      <c r="PXG1" s="232"/>
      <c r="PXH1" s="232"/>
      <c r="PXI1" s="232"/>
      <c r="PXJ1" s="232"/>
      <c r="PXK1" s="232"/>
      <c r="PXL1" s="232"/>
      <c r="PXM1" s="232"/>
      <c r="PXN1" s="232"/>
      <c r="PXO1" s="232"/>
      <c r="PXP1" s="232"/>
      <c r="PXQ1" s="232"/>
      <c r="PXR1" s="232"/>
      <c r="PXS1" s="232"/>
      <c r="PXT1" s="232"/>
      <c r="PXU1" s="232"/>
      <c r="PXV1" s="232"/>
      <c r="PXW1" s="232"/>
      <c r="PXX1" s="232"/>
      <c r="PXY1" s="232"/>
      <c r="PXZ1" s="232"/>
      <c r="PYA1" s="232"/>
      <c r="PYB1" s="232"/>
      <c r="PYC1" s="232"/>
      <c r="PYD1" s="232"/>
      <c r="PYE1" s="232"/>
      <c r="PYF1" s="232"/>
      <c r="PYG1" s="232"/>
      <c r="PYH1" s="232"/>
      <c r="PYI1" s="232"/>
      <c r="PYJ1" s="232"/>
      <c r="PYK1" s="232"/>
      <c r="PYL1" s="232"/>
      <c r="PYM1" s="232"/>
      <c r="PYN1" s="232"/>
      <c r="PYO1" s="232"/>
      <c r="PYP1" s="232"/>
      <c r="PYQ1" s="232"/>
      <c r="PYR1" s="232"/>
      <c r="PYS1" s="232"/>
      <c r="PYT1" s="232"/>
      <c r="PYU1" s="232"/>
      <c r="PYV1" s="232"/>
      <c r="PYW1" s="232"/>
      <c r="PYX1" s="232"/>
      <c r="PYY1" s="232"/>
      <c r="PYZ1" s="232"/>
      <c r="PZA1" s="232"/>
      <c r="PZB1" s="232"/>
      <c r="PZC1" s="232"/>
      <c r="PZD1" s="232"/>
      <c r="PZE1" s="232"/>
      <c r="PZF1" s="232"/>
      <c r="PZG1" s="232"/>
      <c r="PZH1" s="232"/>
      <c r="PZI1" s="232"/>
      <c r="PZJ1" s="232"/>
      <c r="PZK1" s="232"/>
      <c r="PZL1" s="232"/>
      <c r="PZM1" s="232"/>
      <c r="PZN1" s="232"/>
      <c r="PZO1" s="232"/>
      <c r="PZP1" s="232"/>
      <c r="PZQ1" s="232"/>
      <c r="PZR1" s="232"/>
      <c r="PZS1" s="232"/>
      <c r="PZT1" s="232"/>
      <c r="PZU1" s="232"/>
      <c r="PZV1" s="232"/>
      <c r="PZW1" s="232"/>
      <c r="PZX1" s="232"/>
      <c r="PZY1" s="232"/>
      <c r="PZZ1" s="232"/>
      <c r="QAA1" s="232"/>
      <c r="QAB1" s="232"/>
      <c r="QAC1" s="232"/>
      <c r="QAD1" s="232"/>
      <c r="QAE1" s="232"/>
      <c r="QAF1" s="232"/>
      <c r="QAG1" s="232"/>
      <c r="QAH1" s="232"/>
      <c r="QAI1" s="232"/>
      <c r="QAJ1" s="232"/>
      <c r="QAK1" s="232"/>
      <c r="QAL1" s="232"/>
      <c r="QAM1" s="232"/>
      <c r="QAN1" s="232"/>
      <c r="QAO1" s="232"/>
      <c r="QAP1" s="232"/>
      <c r="QAQ1" s="232"/>
      <c r="QAR1" s="232"/>
      <c r="QAS1" s="232"/>
      <c r="QAT1" s="232"/>
      <c r="QAU1" s="232"/>
      <c r="QAV1" s="232"/>
      <c r="QAW1" s="232"/>
      <c r="QAX1" s="232"/>
      <c r="QAY1" s="232"/>
      <c r="QAZ1" s="232"/>
      <c r="QBA1" s="232"/>
      <c r="QBB1" s="232"/>
      <c r="QBC1" s="232"/>
      <c r="QBD1" s="232"/>
      <c r="QBE1" s="232"/>
      <c r="QBF1" s="232"/>
      <c r="QBG1" s="232"/>
      <c r="QBH1" s="232"/>
      <c r="QBI1" s="232"/>
      <c r="QBJ1" s="232"/>
      <c r="QBK1" s="232"/>
      <c r="QBL1" s="232"/>
      <c r="QBM1" s="232"/>
      <c r="QBN1" s="232"/>
      <c r="QBO1" s="232"/>
      <c r="QBP1" s="232"/>
      <c r="QBQ1" s="232"/>
      <c r="QBR1" s="232"/>
      <c r="QBS1" s="232"/>
      <c r="QBT1" s="232"/>
      <c r="QBU1" s="232"/>
      <c r="QBV1" s="232"/>
      <c r="QBW1" s="232"/>
      <c r="QBX1" s="232"/>
      <c r="QBY1" s="232"/>
      <c r="QBZ1" s="232"/>
      <c r="QCA1" s="232"/>
      <c r="QCB1" s="232"/>
      <c r="QCC1" s="232"/>
      <c r="QCD1" s="232"/>
      <c r="QCE1" s="232"/>
      <c r="QCF1" s="232"/>
      <c r="QCG1" s="232"/>
      <c r="QCH1" s="232"/>
      <c r="QCI1" s="232"/>
      <c r="QCJ1" s="232"/>
      <c r="QCK1" s="232"/>
      <c r="QCL1" s="232"/>
      <c r="QCM1" s="232"/>
      <c r="QCN1" s="232"/>
      <c r="QCO1" s="232"/>
      <c r="QCP1" s="232"/>
      <c r="QCQ1" s="232"/>
      <c r="QCR1" s="232"/>
      <c r="QCS1" s="232"/>
      <c r="QCT1" s="232"/>
      <c r="QCU1" s="232"/>
      <c r="QCV1" s="232"/>
      <c r="QCW1" s="232"/>
      <c r="QCX1" s="232"/>
      <c r="QCY1" s="232"/>
      <c r="QCZ1" s="232"/>
      <c r="QDA1" s="232"/>
      <c r="QDB1" s="232"/>
      <c r="QDC1" s="232"/>
      <c r="QDD1" s="232"/>
      <c r="QDE1" s="232"/>
      <c r="QDF1" s="232"/>
      <c r="QDG1" s="232"/>
      <c r="QDH1" s="232"/>
      <c r="QDI1" s="232"/>
      <c r="QDJ1" s="232"/>
      <c r="QDK1" s="232"/>
      <c r="QDL1" s="232"/>
      <c r="QDM1" s="232"/>
      <c r="QDN1" s="232"/>
      <c r="QDO1" s="232"/>
      <c r="QDP1" s="232"/>
      <c r="QDQ1" s="232"/>
      <c r="QDR1" s="232"/>
      <c r="QDS1" s="232"/>
      <c r="QDT1" s="232"/>
      <c r="QDU1" s="232"/>
      <c r="QDV1" s="232"/>
      <c r="QDW1" s="232"/>
      <c r="QDX1" s="232"/>
      <c r="QDY1" s="232"/>
      <c r="QDZ1" s="232"/>
      <c r="QEA1" s="232"/>
      <c r="QEB1" s="232"/>
      <c r="QEC1" s="232"/>
      <c r="QED1" s="232"/>
      <c r="QEE1" s="232"/>
      <c r="QEF1" s="232"/>
      <c r="QEG1" s="232"/>
      <c r="QEH1" s="232"/>
      <c r="QEI1" s="232"/>
      <c r="QEJ1" s="232"/>
      <c r="QEK1" s="232"/>
      <c r="QEL1" s="232"/>
      <c r="QEM1" s="232"/>
      <c r="QEN1" s="232"/>
      <c r="QEO1" s="232"/>
      <c r="QEP1" s="232"/>
      <c r="QEQ1" s="232"/>
      <c r="QER1" s="232"/>
      <c r="QES1" s="232"/>
      <c r="QET1" s="232"/>
      <c r="QEU1" s="232"/>
      <c r="QEV1" s="232"/>
      <c r="QEW1" s="232"/>
      <c r="QEX1" s="232"/>
      <c r="QEY1" s="232"/>
      <c r="QEZ1" s="232"/>
      <c r="QFA1" s="232"/>
      <c r="QFB1" s="232"/>
      <c r="QFC1" s="232"/>
      <c r="QFD1" s="232"/>
      <c r="QFE1" s="232"/>
      <c r="QFF1" s="232"/>
      <c r="QFG1" s="232"/>
      <c r="QFH1" s="232"/>
      <c r="QFI1" s="232"/>
      <c r="QFJ1" s="232"/>
      <c r="QFK1" s="232"/>
      <c r="QFL1" s="232"/>
      <c r="QFM1" s="232"/>
      <c r="QFN1" s="232"/>
      <c r="QFO1" s="232"/>
      <c r="QFP1" s="232"/>
      <c r="QFQ1" s="232"/>
      <c r="QFR1" s="232"/>
      <c r="QFS1" s="232"/>
      <c r="QFT1" s="232"/>
      <c r="QFU1" s="232"/>
      <c r="QFV1" s="232"/>
      <c r="QFW1" s="232"/>
      <c r="QFX1" s="232"/>
      <c r="QFY1" s="232"/>
      <c r="QFZ1" s="232"/>
      <c r="QGA1" s="232"/>
      <c r="QGB1" s="232"/>
      <c r="QGC1" s="232"/>
      <c r="QGD1" s="232"/>
      <c r="QGE1" s="232"/>
      <c r="QGF1" s="232"/>
      <c r="QGG1" s="232"/>
      <c r="QGH1" s="232"/>
      <c r="QGI1" s="232"/>
      <c r="QGJ1" s="232"/>
      <c r="QGK1" s="232"/>
      <c r="QGL1" s="232"/>
      <c r="QGM1" s="232"/>
      <c r="QGN1" s="232"/>
      <c r="QGO1" s="232"/>
      <c r="QGP1" s="232"/>
      <c r="QGQ1" s="232"/>
      <c r="QGR1" s="232"/>
      <c r="QGS1" s="232"/>
      <c r="QGT1" s="232"/>
      <c r="QGU1" s="232"/>
      <c r="QGV1" s="232"/>
      <c r="QGW1" s="232"/>
      <c r="QGX1" s="232"/>
      <c r="QGY1" s="232"/>
      <c r="QGZ1" s="232"/>
      <c r="QHA1" s="232"/>
      <c r="QHB1" s="232"/>
      <c r="QHC1" s="232"/>
      <c r="QHD1" s="232"/>
      <c r="QHE1" s="232"/>
      <c r="QHF1" s="232"/>
      <c r="QHG1" s="232"/>
      <c r="QHH1" s="232"/>
      <c r="QHI1" s="232"/>
      <c r="QHJ1" s="232"/>
      <c r="QHK1" s="232"/>
      <c r="QHL1" s="232"/>
      <c r="QHM1" s="232"/>
      <c r="QHN1" s="232"/>
      <c r="QHO1" s="232"/>
      <c r="QHP1" s="232"/>
      <c r="QHQ1" s="232"/>
      <c r="QHR1" s="232"/>
      <c r="QHS1" s="232"/>
      <c r="QHT1" s="232"/>
      <c r="QHU1" s="232"/>
      <c r="QHV1" s="232"/>
      <c r="QHW1" s="232"/>
      <c r="QHX1" s="232"/>
      <c r="QHY1" s="232"/>
      <c r="QHZ1" s="232"/>
      <c r="QIA1" s="232"/>
      <c r="QIB1" s="232"/>
      <c r="QIC1" s="232"/>
      <c r="QID1" s="232"/>
      <c r="QIE1" s="232"/>
      <c r="QIF1" s="232"/>
      <c r="QIG1" s="232"/>
      <c r="QIH1" s="232"/>
      <c r="QII1" s="232"/>
      <c r="QIJ1" s="232"/>
      <c r="QIK1" s="232"/>
      <c r="QIL1" s="232"/>
      <c r="QIM1" s="232"/>
      <c r="QIN1" s="232"/>
      <c r="QIO1" s="232"/>
      <c r="QIP1" s="232"/>
      <c r="QIQ1" s="232"/>
      <c r="QIR1" s="232"/>
      <c r="QIS1" s="232"/>
      <c r="QIT1" s="232"/>
      <c r="QIU1" s="232"/>
      <c r="QIV1" s="232"/>
      <c r="QIW1" s="232"/>
      <c r="QIX1" s="232"/>
      <c r="QIY1" s="232"/>
      <c r="QIZ1" s="232"/>
      <c r="QJA1" s="232"/>
      <c r="QJB1" s="232"/>
      <c r="QJC1" s="232"/>
      <c r="QJD1" s="232"/>
      <c r="QJE1" s="232"/>
      <c r="QJF1" s="232"/>
      <c r="QJG1" s="232"/>
      <c r="QJH1" s="232"/>
      <c r="QJI1" s="232"/>
      <c r="QJJ1" s="232"/>
      <c r="QJK1" s="232"/>
      <c r="QJL1" s="232"/>
      <c r="QJM1" s="232"/>
      <c r="QJN1" s="232"/>
      <c r="QJO1" s="232"/>
      <c r="QJP1" s="232"/>
      <c r="QJQ1" s="232"/>
      <c r="QJR1" s="232"/>
      <c r="QJS1" s="232"/>
      <c r="QJT1" s="232"/>
      <c r="QJU1" s="232"/>
      <c r="QJV1" s="232"/>
      <c r="QJW1" s="232"/>
      <c r="QJX1" s="232"/>
      <c r="QJY1" s="232"/>
      <c r="QJZ1" s="232"/>
      <c r="QKA1" s="232"/>
      <c r="QKB1" s="232"/>
      <c r="QKC1" s="232"/>
      <c r="QKD1" s="232"/>
      <c r="QKE1" s="232"/>
      <c r="QKF1" s="232"/>
      <c r="QKG1" s="232"/>
      <c r="QKH1" s="232"/>
      <c r="QKI1" s="232"/>
      <c r="QKJ1" s="232"/>
      <c r="QKK1" s="232"/>
      <c r="QKL1" s="232"/>
      <c r="QKM1" s="232"/>
      <c r="QKN1" s="232"/>
      <c r="QKO1" s="232"/>
      <c r="QKP1" s="232"/>
      <c r="QKQ1" s="232"/>
      <c r="QKR1" s="232"/>
      <c r="QKS1" s="232"/>
      <c r="QKT1" s="232"/>
      <c r="QKU1" s="232"/>
      <c r="QKV1" s="232"/>
      <c r="QKW1" s="232"/>
      <c r="QKX1" s="232"/>
      <c r="QKY1" s="232"/>
      <c r="QKZ1" s="232"/>
      <c r="QLA1" s="232"/>
      <c r="QLB1" s="232"/>
      <c r="QLC1" s="232"/>
      <c r="QLD1" s="232"/>
      <c r="QLE1" s="232"/>
      <c r="QLF1" s="232"/>
      <c r="QLG1" s="232"/>
      <c r="QLH1" s="232"/>
      <c r="QLI1" s="232"/>
      <c r="QLJ1" s="232"/>
      <c r="QLK1" s="232"/>
      <c r="QLL1" s="232"/>
      <c r="QLM1" s="232"/>
      <c r="QLN1" s="232"/>
      <c r="QLO1" s="232"/>
      <c r="QLP1" s="232"/>
      <c r="QLQ1" s="232"/>
      <c r="QLR1" s="232"/>
      <c r="QLS1" s="232"/>
      <c r="QLT1" s="232"/>
      <c r="QLU1" s="232"/>
      <c r="QLV1" s="232"/>
      <c r="QLW1" s="232"/>
      <c r="QLX1" s="232"/>
      <c r="QLY1" s="232"/>
      <c r="QLZ1" s="232"/>
      <c r="QMA1" s="232"/>
      <c r="QMB1" s="232"/>
      <c r="QMC1" s="232"/>
      <c r="QMD1" s="232"/>
      <c r="QME1" s="232"/>
      <c r="QMF1" s="232"/>
      <c r="QMG1" s="232"/>
      <c r="QMH1" s="232"/>
      <c r="QMI1" s="232"/>
      <c r="QMJ1" s="232"/>
      <c r="QMK1" s="232"/>
      <c r="QML1" s="232"/>
      <c r="QMM1" s="232"/>
      <c r="QMN1" s="232"/>
      <c r="QMO1" s="232"/>
      <c r="QMP1" s="232"/>
      <c r="QMQ1" s="232"/>
      <c r="QMR1" s="232"/>
      <c r="QMS1" s="232"/>
      <c r="QMT1" s="232"/>
      <c r="QMU1" s="232"/>
      <c r="QMV1" s="232"/>
      <c r="QMW1" s="232"/>
      <c r="QMX1" s="232"/>
      <c r="QMY1" s="232"/>
      <c r="QMZ1" s="232"/>
      <c r="QNA1" s="232"/>
      <c r="QNB1" s="232"/>
      <c r="QNC1" s="232"/>
      <c r="QND1" s="232"/>
      <c r="QNE1" s="232"/>
      <c r="QNF1" s="232"/>
      <c r="QNG1" s="232"/>
      <c r="QNH1" s="232"/>
      <c r="QNI1" s="232"/>
      <c r="QNJ1" s="232"/>
      <c r="QNK1" s="232"/>
      <c r="QNL1" s="232"/>
      <c r="QNM1" s="232"/>
      <c r="QNN1" s="232"/>
      <c r="QNO1" s="232"/>
      <c r="QNP1" s="232"/>
      <c r="QNQ1" s="232"/>
      <c r="QNR1" s="232"/>
      <c r="QNS1" s="232"/>
      <c r="QNT1" s="232"/>
      <c r="QNU1" s="232"/>
      <c r="QNV1" s="232"/>
      <c r="QNW1" s="232"/>
      <c r="QNX1" s="232"/>
      <c r="QNY1" s="232"/>
      <c r="QNZ1" s="232"/>
      <c r="QOA1" s="232"/>
      <c r="QOB1" s="232"/>
      <c r="QOC1" s="232"/>
      <c r="QOD1" s="232"/>
      <c r="QOE1" s="232"/>
      <c r="QOF1" s="232"/>
      <c r="QOG1" s="232"/>
      <c r="QOH1" s="232"/>
      <c r="QOI1" s="232"/>
      <c r="QOJ1" s="232"/>
      <c r="QOK1" s="232"/>
      <c r="QOL1" s="232"/>
      <c r="QOM1" s="232"/>
      <c r="QON1" s="232"/>
      <c r="QOO1" s="232"/>
      <c r="QOP1" s="232"/>
      <c r="QOQ1" s="232"/>
      <c r="QOR1" s="232"/>
      <c r="QOS1" s="232"/>
      <c r="QOT1" s="232"/>
      <c r="QOU1" s="232"/>
      <c r="QOV1" s="232"/>
      <c r="QOW1" s="232"/>
      <c r="QOX1" s="232"/>
      <c r="QOY1" s="232"/>
      <c r="QOZ1" s="232"/>
      <c r="QPA1" s="232"/>
      <c r="QPB1" s="232"/>
      <c r="QPC1" s="232"/>
      <c r="QPD1" s="232"/>
      <c r="QPE1" s="232"/>
      <c r="QPF1" s="232"/>
      <c r="QPG1" s="232"/>
      <c r="QPH1" s="232"/>
      <c r="QPI1" s="232"/>
      <c r="QPJ1" s="232"/>
      <c r="QPK1" s="232"/>
      <c r="QPL1" s="232"/>
      <c r="QPM1" s="232"/>
      <c r="QPN1" s="232"/>
      <c r="QPO1" s="232"/>
      <c r="QPP1" s="232"/>
      <c r="QPQ1" s="232"/>
      <c r="QPR1" s="232"/>
      <c r="QPS1" s="232"/>
      <c r="QPT1" s="232"/>
      <c r="QPU1" s="232"/>
      <c r="QPV1" s="232"/>
      <c r="QPW1" s="232"/>
      <c r="QPX1" s="232"/>
      <c r="QPY1" s="232"/>
      <c r="QPZ1" s="232"/>
      <c r="QQA1" s="232"/>
      <c r="QQB1" s="232"/>
      <c r="QQC1" s="232"/>
      <c r="QQD1" s="232"/>
      <c r="QQE1" s="232"/>
      <c r="QQF1" s="232"/>
      <c r="QQG1" s="232"/>
      <c r="QQH1" s="232"/>
      <c r="QQI1" s="232"/>
      <c r="QQJ1" s="232"/>
      <c r="QQK1" s="232"/>
      <c r="QQL1" s="232"/>
      <c r="QQM1" s="232"/>
      <c r="QQN1" s="232"/>
      <c r="QQO1" s="232"/>
      <c r="QQP1" s="232"/>
      <c r="QQQ1" s="232"/>
      <c r="QQR1" s="232"/>
      <c r="QQS1" s="232"/>
      <c r="QQT1" s="232"/>
      <c r="QQU1" s="232"/>
      <c r="QQV1" s="232"/>
      <c r="QQW1" s="232"/>
      <c r="QQX1" s="232"/>
      <c r="QQY1" s="232"/>
      <c r="QQZ1" s="232"/>
      <c r="QRA1" s="232"/>
      <c r="QRB1" s="232"/>
      <c r="QRC1" s="232"/>
      <c r="QRD1" s="232"/>
      <c r="QRE1" s="232"/>
      <c r="QRF1" s="232"/>
      <c r="QRG1" s="232"/>
      <c r="QRH1" s="232"/>
      <c r="QRI1" s="232"/>
      <c r="QRJ1" s="232"/>
      <c r="QRK1" s="232"/>
      <c r="QRL1" s="232"/>
      <c r="QRM1" s="232"/>
      <c r="QRN1" s="232"/>
      <c r="QRO1" s="232"/>
      <c r="QRP1" s="232"/>
      <c r="QRQ1" s="232"/>
      <c r="QRR1" s="232"/>
      <c r="QRS1" s="232"/>
      <c r="QRT1" s="232"/>
      <c r="QRU1" s="232"/>
      <c r="QRV1" s="232"/>
      <c r="QRW1" s="232"/>
      <c r="QRX1" s="232"/>
      <c r="QRY1" s="232"/>
      <c r="QRZ1" s="232"/>
      <c r="QSA1" s="232"/>
      <c r="QSB1" s="232"/>
      <c r="QSC1" s="232"/>
      <c r="QSD1" s="232"/>
      <c r="QSE1" s="232"/>
      <c r="QSF1" s="232"/>
      <c r="QSG1" s="232"/>
      <c r="QSH1" s="232"/>
      <c r="QSI1" s="232"/>
      <c r="QSJ1" s="232"/>
      <c r="QSK1" s="232"/>
      <c r="QSL1" s="232"/>
      <c r="QSM1" s="232"/>
      <c r="QSN1" s="232"/>
      <c r="QSO1" s="232"/>
      <c r="QSP1" s="232"/>
      <c r="QSQ1" s="232"/>
      <c r="QSR1" s="232"/>
      <c r="QSS1" s="232"/>
      <c r="QST1" s="232"/>
      <c r="QSU1" s="232"/>
      <c r="QSV1" s="232"/>
      <c r="QSW1" s="232"/>
      <c r="QSX1" s="232"/>
      <c r="QSY1" s="232"/>
      <c r="QSZ1" s="232"/>
      <c r="QTA1" s="232"/>
      <c r="QTB1" s="232"/>
      <c r="QTC1" s="232"/>
      <c r="QTD1" s="232"/>
      <c r="QTE1" s="232"/>
      <c r="QTF1" s="232"/>
      <c r="QTG1" s="232"/>
      <c r="QTH1" s="232"/>
      <c r="QTI1" s="232"/>
      <c r="QTJ1" s="232"/>
      <c r="QTK1" s="232"/>
      <c r="QTL1" s="232"/>
      <c r="QTM1" s="232"/>
      <c r="QTN1" s="232"/>
      <c r="QTO1" s="232"/>
      <c r="QTP1" s="232"/>
      <c r="QTQ1" s="232"/>
      <c r="QTR1" s="232"/>
      <c r="QTS1" s="232"/>
      <c r="QTT1" s="232"/>
      <c r="QTU1" s="232"/>
      <c r="QTV1" s="232"/>
      <c r="QTW1" s="232"/>
      <c r="QTX1" s="232"/>
      <c r="QTY1" s="232"/>
      <c r="QTZ1" s="232"/>
      <c r="QUA1" s="232"/>
      <c r="QUB1" s="232"/>
      <c r="QUC1" s="232"/>
      <c r="QUD1" s="232"/>
      <c r="QUE1" s="232"/>
      <c r="QUF1" s="232"/>
      <c r="QUG1" s="232"/>
      <c r="QUH1" s="232"/>
      <c r="QUI1" s="232"/>
      <c r="QUJ1" s="232"/>
      <c r="QUK1" s="232"/>
      <c r="QUL1" s="232"/>
      <c r="QUM1" s="232"/>
      <c r="QUN1" s="232"/>
      <c r="QUO1" s="232"/>
      <c r="QUP1" s="232"/>
      <c r="QUQ1" s="232"/>
      <c r="QUR1" s="232"/>
      <c r="QUS1" s="232"/>
      <c r="QUT1" s="232"/>
      <c r="QUU1" s="232"/>
      <c r="QUV1" s="232"/>
      <c r="QUW1" s="232"/>
      <c r="QUX1" s="232"/>
      <c r="QUY1" s="232"/>
      <c r="QUZ1" s="232"/>
      <c r="QVA1" s="232"/>
      <c r="QVB1" s="232"/>
      <c r="QVC1" s="232"/>
      <c r="QVD1" s="232"/>
      <c r="QVE1" s="232"/>
      <c r="QVF1" s="232"/>
      <c r="QVG1" s="232"/>
      <c r="QVH1" s="232"/>
      <c r="QVI1" s="232"/>
      <c r="QVJ1" s="232"/>
      <c r="QVK1" s="232"/>
      <c r="QVL1" s="232"/>
      <c r="QVM1" s="232"/>
      <c r="QVN1" s="232"/>
      <c r="QVO1" s="232"/>
      <c r="QVP1" s="232"/>
      <c r="QVQ1" s="232"/>
      <c r="QVR1" s="232"/>
      <c r="QVS1" s="232"/>
      <c r="QVT1" s="232"/>
      <c r="QVU1" s="232"/>
      <c r="QVV1" s="232"/>
      <c r="QVW1" s="232"/>
      <c r="QVX1" s="232"/>
      <c r="QVY1" s="232"/>
      <c r="QVZ1" s="232"/>
      <c r="QWA1" s="232"/>
      <c r="QWB1" s="232"/>
      <c r="QWC1" s="232"/>
      <c r="QWD1" s="232"/>
      <c r="QWE1" s="232"/>
      <c r="QWF1" s="232"/>
      <c r="QWG1" s="232"/>
      <c r="QWH1" s="232"/>
      <c r="QWI1" s="232"/>
      <c r="QWJ1" s="232"/>
      <c r="QWK1" s="232"/>
      <c r="QWL1" s="232"/>
      <c r="QWM1" s="232"/>
      <c r="QWN1" s="232"/>
      <c r="QWO1" s="232"/>
      <c r="QWP1" s="232"/>
      <c r="QWQ1" s="232"/>
      <c r="QWR1" s="232"/>
      <c r="QWS1" s="232"/>
      <c r="QWT1" s="232"/>
      <c r="QWU1" s="232"/>
      <c r="QWV1" s="232"/>
      <c r="QWW1" s="232"/>
      <c r="QWX1" s="232"/>
      <c r="QWY1" s="232"/>
      <c r="QWZ1" s="232"/>
      <c r="QXA1" s="232"/>
      <c r="QXB1" s="232"/>
      <c r="QXC1" s="232"/>
      <c r="QXD1" s="232"/>
      <c r="QXE1" s="232"/>
      <c r="QXF1" s="232"/>
      <c r="QXG1" s="232"/>
      <c r="QXH1" s="232"/>
      <c r="QXI1" s="232"/>
      <c r="QXJ1" s="232"/>
      <c r="QXK1" s="232"/>
      <c r="QXL1" s="232"/>
      <c r="QXM1" s="232"/>
      <c r="QXN1" s="232"/>
      <c r="QXO1" s="232"/>
      <c r="QXP1" s="232"/>
      <c r="QXQ1" s="232"/>
      <c r="QXR1" s="232"/>
      <c r="QXS1" s="232"/>
      <c r="QXT1" s="232"/>
      <c r="QXU1" s="232"/>
      <c r="QXV1" s="232"/>
      <c r="QXW1" s="232"/>
      <c r="QXX1" s="232"/>
      <c r="QXY1" s="232"/>
      <c r="QXZ1" s="232"/>
      <c r="QYA1" s="232"/>
      <c r="QYB1" s="232"/>
      <c r="QYC1" s="232"/>
      <c r="QYD1" s="232"/>
      <c r="QYE1" s="232"/>
      <c r="QYF1" s="232"/>
      <c r="QYG1" s="232"/>
      <c r="QYH1" s="232"/>
      <c r="QYI1" s="232"/>
      <c r="QYJ1" s="232"/>
      <c r="QYK1" s="232"/>
      <c r="QYL1" s="232"/>
      <c r="QYM1" s="232"/>
      <c r="QYN1" s="232"/>
      <c r="QYO1" s="232"/>
      <c r="QYP1" s="232"/>
      <c r="QYQ1" s="232"/>
      <c r="QYR1" s="232"/>
      <c r="QYS1" s="232"/>
      <c r="QYT1" s="232"/>
      <c r="QYU1" s="232"/>
      <c r="QYV1" s="232"/>
      <c r="QYW1" s="232"/>
      <c r="QYX1" s="232"/>
      <c r="QYY1" s="232"/>
      <c r="QYZ1" s="232"/>
      <c r="QZA1" s="232"/>
      <c r="QZB1" s="232"/>
      <c r="QZC1" s="232"/>
      <c r="QZD1" s="232"/>
      <c r="QZE1" s="232"/>
      <c r="QZF1" s="232"/>
      <c r="QZG1" s="232"/>
      <c r="QZH1" s="232"/>
      <c r="QZI1" s="232"/>
      <c r="QZJ1" s="232"/>
      <c r="QZK1" s="232"/>
      <c r="QZL1" s="232"/>
      <c r="QZM1" s="232"/>
      <c r="QZN1" s="232"/>
      <c r="QZO1" s="232"/>
      <c r="QZP1" s="232"/>
      <c r="QZQ1" s="232"/>
      <c r="QZR1" s="232"/>
      <c r="QZS1" s="232"/>
      <c r="QZT1" s="232"/>
      <c r="QZU1" s="232"/>
      <c r="QZV1" s="232"/>
      <c r="QZW1" s="232"/>
      <c r="QZX1" s="232"/>
      <c r="QZY1" s="232"/>
      <c r="QZZ1" s="232"/>
      <c r="RAA1" s="232"/>
      <c r="RAB1" s="232"/>
      <c r="RAC1" s="232"/>
      <c r="RAD1" s="232"/>
      <c r="RAE1" s="232"/>
      <c r="RAF1" s="232"/>
      <c r="RAG1" s="232"/>
      <c r="RAH1" s="232"/>
      <c r="RAI1" s="232"/>
      <c r="RAJ1" s="232"/>
      <c r="RAK1" s="232"/>
      <c r="RAL1" s="232"/>
      <c r="RAM1" s="232"/>
      <c r="RAN1" s="232"/>
      <c r="RAO1" s="232"/>
      <c r="RAP1" s="232"/>
      <c r="RAQ1" s="232"/>
      <c r="RAR1" s="232"/>
      <c r="RAS1" s="232"/>
      <c r="RAT1" s="232"/>
      <c r="RAU1" s="232"/>
      <c r="RAV1" s="232"/>
      <c r="RAW1" s="232"/>
      <c r="RAX1" s="232"/>
      <c r="RAY1" s="232"/>
      <c r="RAZ1" s="232"/>
      <c r="RBA1" s="232"/>
      <c r="RBB1" s="232"/>
      <c r="RBC1" s="232"/>
      <c r="RBD1" s="232"/>
      <c r="RBE1" s="232"/>
      <c r="RBF1" s="232"/>
      <c r="RBG1" s="232"/>
      <c r="RBH1" s="232"/>
      <c r="RBI1" s="232"/>
      <c r="RBJ1" s="232"/>
      <c r="RBK1" s="232"/>
      <c r="RBL1" s="232"/>
      <c r="RBM1" s="232"/>
      <c r="RBN1" s="232"/>
      <c r="RBO1" s="232"/>
      <c r="RBP1" s="232"/>
      <c r="RBQ1" s="232"/>
      <c r="RBR1" s="232"/>
      <c r="RBS1" s="232"/>
      <c r="RBT1" s="232"/>
      <c r="RBU1" s="232"/>
      <c r="RBV1" s="232"/>
      <c r="RBW1" s="232"/>
      <c r="RBX1" s="232"/>
      <c r="RBY1" s="232"/>
      <c r="RBZ1" s="232"/>
      <c r="RCA1" s="232"/>
      <c r="RCB1" s="232"/>
      <c r="RCC1" s="232"/>
      <c r="RCD1" s="232"/>
      <c r="RCE1" s="232"/>
      <c r="RCF1" s="232"/>
      <c r="RCG1" s="232"/>
      <c r="RCH1" s="232"/>
      <c r="RCI1" s="232"/>
      <c r="RCJ1" s="232"/>
      <c r="RCK1" s="232"/>
      <c r="RCL1" s="232"/>
      <c r="RCM1" s="232"/>
      <c r="RCN1" s="232"/>
      <c r="RCO1" s="232"/>
      <c r="RCP1" s="232"/>
      <c r="RCQ1" s="232"/>
      <c r="RCR1" s="232"/>
      <c r="RCS1" s="232"/>
      <c r="RCT1" s="232"/>
      <c r="RCU1" s="232"/>
      <c r="RCV1" s="232"/>
      <c r="RCW1" s="232"/>
      <c r="RCX1" s="232"/>
      <c r="RCY1" s="232"/>
      <c r="RCZ1" s="232"/>
      <c r="RDA1" s="232"/>
      <c r="RDB1" s="232"/>
      <c r="RDC1" s="232"/>
      <c r="RDD1" s="232"/>
      <c r="RDE1" s="232"/>
      <c r="RDF1" s="232"/>
      <c r="RDG1" s="232"/>
      <c r="RDH1" s="232"/>
      <c r="RDI1" s="232"/>
      <c r="RDJ1" s="232"/>
      <c r="RDK1" s="232"/>
      <c r="RDL1" s="232"/>
      <c r="RDM1" s="232"/>
      <c r="RDN1" s="232"/>
      <c r="RDO1" s="232"/>
      <c r="RDP1" s="232"/>
      <c r="RDQ1" s="232"/>
      <c r="RDR1" s="232"/>
      <c r="RDS1" s="232"/>
      <c r="RDT1" s="232"/>
      <c r="RDU1" s="232"/>
      <c r="RDV1" s="232"/>
      <c r="RDW1" s="232"/>
      <c r="RDX1" s="232"/>
      <c r="RDY1" s="232"/>
      <c r="RDZ1" s="232"/>
      <c r="REA1" s="232"/>
      <c r="REB1" s="232"/>
      <c r="REC1" s="232"/>
      <c r="RED1" s="232"/>
      <c r="REE1" s="232"/>
      <c r="REF1" s="232"/>
      <c r="REG1" s="232"/>
      <c r="REH1" s="232"/>
      <c r="REI1" s="232"/>
      <c r="REJ1" s="232"/>
      <c r="REK1" s="232"/>
      <c r="REL1" s="232"/>
      <c r="REM1" s="232"/>
      <c r="REN1" s="232"/>
      <c r="REO1" s="232"/>
      <c r="REP1" s="232"/>
      <c r="REQ1" s="232"/>
      <c r="RER1" s="232"/>
      <c r="RES1" s="232"/>
      <c r="RET1" s="232"/>
      <c r="REU1" s="232"/>
      <c r="REV1" s="232"/>
      <c r="REW1" s="232"/>
      <c r="REX1" s="232"/>
      <c r="REY1" s="232"/>
      <c r="REZ1" s="232"/>
      <c r="RFA1" s="232"/>
      <c r="RFB1" s="232"/>
      <c r="RFC1" s="232"/>
      <c r="RFD1" s="232"/>
      <c r="RFE1" s="232"/>
      <c r="RFF1" s="232"/>
      <c r="RFG1" s="232"/>
      <c r="RFH1" s="232"/>
      <c r="RFI1" s="232"/>
      <c r="RFJ1" s="232"/>
      <c r="RFK1" s="232"/>
      <c r="RFL1" s="232"/>
      <c r="RFM1" s="232"/>
      <c r="RFN1" s="232"/>
      <c r="RFO1" s="232"/>
      <c r="RFP1" s="232"/>
      <c r="RFQ1" s="232"/>
      <c r="RFR1" s="232"/>
      <c r="RFS1" s="232"/>
      <c r="RFT1" s="232"/>
      <c r="RFU1" s="232"/>
      <c r="RFV1" s="232"/>
      <c r="RFW1" s="232"/>
      <c r="RFX1" s="232"/>
      <c r="RFY1" s="232"/>
      <c r="RFZ1" s="232"/>
      <c r="RGA1" s="232"/>
      <c r="RGB1" s="232"/>
      <c r="RGC1" s="232"/>
      <c r="RGD1" s="232"/>
      <c r="RGE1" s="232"/>
      <c r="RGF1" s="232"/>
      <c r="RGG1" s="232"/>
      <c r="RGH1" s="232"/>
      <c r="RGI1" s="232"/>
      <c r="RGJ1" s="232"/>
      <c r="RGK1" s="232"/>
      <c r="RGL1" s="232"/>
      <c r="RGM1" s="232"/>
      <c r="RGN1" s="232"/>
      <c r="RGO1" s="232"/>
      <c r="RGP1" s="232"/>
      <c r="RGQ1" s="232"/>
      <c r="RGR1" s="232"/>
      <c r="RGS1" s="232"/>
      <c r="RGT1" s="232"/>
      <c r="RGU1" s="232"/>
      <c r="RGV1" s="232"/>
      <c r="RGW1" s="232"/>
      <c r="RGX1" s="232"/>
      <c r="RGY1" s="232"/>
      <c r="RGZ1" s="232"/>
      <c r="RHA1" s="232"/>
      <c r="RHB1" s="232"/>
      <c r="RHC1" s="232"/>
      <c r="RHD1" s="232"/>
      <c r="RHE1" s="232"/>
      <c r="RHF1" s="232"/>
      <c r="RHG1" s="232"/>
      <c r="RHH1" s="232"/>
      <c r="RHI1" s="232"/>
      <c r="RHJ1" s="232"/>
      <c r="RHK1" s="232"/>
      <c r="RHL1" s="232"/>
      <c r="RHM1" s="232"/>
      <c r="RHN1" s="232"/>
      <c r="RHO1" s="232"/>
      <c r="RHP1" s="232"/>
      <c r="RHQ1" s="232"/>
      <c r="RHR1" s="232"/>
      <c r="RHS1" s="232"/>
      <c r="RHT1" s="232"/>
      <c r="RHU1" s="232"/>
      <c r="RHV1" s="232"/>
      <c r="RHW1" s="232"/>
      <c r="RHX1" s="232"/>
      <c r="RHY1" s="232"/>
      <c r="RHZ1" s="232"/>
      <c r="RIA1" s="232"/>
      <c r="RIB1" s="232"/>
      <c r="RIC1" s="232"/>
      <c r="RID1" s="232"/>
      <c r="RIE1" s="232"/>
      <c r="RIF1" s="232"/>
      <c r="RIG1" s="232"/>
      <c r="RIH1" s="232"/>
      <c r="RII1" s="232"/>
      <c r="RIJ1" s="232"/>
      <c r="RIK1" s="232"/>
      <c r="RIL1" s="232"/>
      <c r="RIM1" s="232"/>
      <c r="RIN1" s="232"/>
      <c r="RIO1" s="232"/>
      <c r="RIP1" s="232"/>
      <c r="RIQ1" s="232"/>
      <c r="RIR1" s="232"/>
      <c r="RIS1" s="232"/>
      <c r="RIT1" s="232"/>
      <c r="RIU1" s="232"/>
      <c r="RIV1" s="232"/>
      <c r="RIW1" s="232"/>
      <c r="RIX1" s="232"/>
      <c r="RIY1" s="232"/>
      <c r="RIZ1" s="232"/>
      <c r="RJA1" s="232"/>
      <c r="RJB1" s="232"/>
      <c r="RJC1" s="232"/>
      <c r="RJD1" s="232"/>
      <c r="RJE1" s="232"/>
      <c r="RJF1" s="232"/>
      <c r="RJG1" s="232"/>
      <c r="RJH1" s="232"/>
      <c r="RJI1" s="232"/>
      <c r="RJJ1" s="232"/>
      <c r="RJK1" s="232"/>
      <c r="RJL1" s="232"/>
      <c r="RJM1" s="232"/>
      <c r="RJN1" s="232"/>
      <c r="RJO1" s="232"/>
      <c r="RJP1" s="232"/>
      <c r="RJQ1" s="232"/>
      <c r="RJR1" s="232"/>
      <c r="RJS1" s="232"/>
      <c r="RJT1" s="232"/>
      <c r="RJU1" s="232"/>
      <c r="RJV1" s="232"/>
      <c r="RJW1" s="232"/>
      <c r="RJX1" s="232"/>
      <c r="RJY1" s="232"/>
      <c r="RJZ1" s="232"/>
      <c r="RKA1" s="232"/>
      <c r="RKB1" s="232"/>
      <c r="RKC1" s="232"/>
      <c r="RKD1" s="232"/>
      <c r="RKE1" s="232"/>
      <c r="RKF1" s="232"/>
      <c r="RKG1" s="232"/>
      <c r="RKH1" s="232"/>
      <c r="RKI1" s="232"/>
      <c r="RKJ1" s="232"/>
      <c r="RKK1" s="232"/>
      <c r="RKL1" s="232"/>
      <c r="RKM1" s="232"/>
      <c r="RKN1" s="232"/>
      <c r="RKO1" s="232"/>
      <c r="RKP1" s="232"/>
      <c r="RKQ1" s="232"/>
      <c r="RKR1" s="232"/>
      <c r="RKS1" s="232"/>
      <c r="RKT1" s="232"/>
      <c r="RKU1" s="232"/>
      <c r="RKV1" s="232"/>
      <c r="RKW1" s="232"/>
      <c r="RKX1" s="232"/>
      <c r="RKY1" s="232"/>
      <c r="RKZ1" s="232"/>
      <c r="RLA1" s="232"/>
      <c r="RLB1" s="232"/>
      <c r="RLC1" s="232"/>
      <c r="RLD1" s="232"/>
      <c r="RLE1" s="232"/>
      <c r="RLF1" s="232"/>
      <c r="RLG1" s="232"/>
      <c r="RLH1" s="232"/>
      <c r="RLI1" s="232"/>
      <c r="RLJ1" s="232"/>
      <c r="RLK1" s="232"/>
      <c r="RLL1" s="232"/>
      <c r="RLM1" s="232"/>
      <c r="RLN1" s="232"/>
      <c r="RLO1" s="232"/>
      <c r="RLP1" s="232"/>
      <c r="RLQ1" s="232"/>
      <c r="RLR1" s="232"/>
      <c r="RLS1" s="232"/>
      <c r="RLT1" s="232"/>
      <c r="RLU1" s="232"/>
      <c r="RLV1" s="232"/>
      <c r="RLW1" s="232"/>
      <c r="RLX1" s="232"/>
      <c r="RLY1" s="232"/>
      <c r="RLZ1" s="232"/>
      <c r="RMA1" s="232"/>
      <c r="RMB1" s="232"/>
      <c r="RMC1" s="232"/>
      <c r="RMD1" s="232"/>
      <c r="RME1" s="232"/>
      <c r="RMF1" s="232"/>
      <c r="RMG1" s="232"/>
      <c r="RMH1" s="232"/>
      <c r="RMI1" s="232"/>
      <c r="RMJ1" s="232"/>
      <c r="RMK1" s="232"/>
      <c r="RML1" s="232"/>
      <c r="RMM1" s="232"/>
      <c r="RMN1" s="232"/>
      <c r="RMO1" s="232"/>
      <c r="RMP1" s="232"/>
      <c r="RMQ1" s="232"/>
      <c r="RMR1" s="232"/>
      <c r="RMS1" s="232"/>
      <c r="RMT1" s="232"/>
      <c r="RMU1" s="232"/>
      <c r="RMV1" s="232"/>
      <c r="RMW1" s="232"/>
      <c r="RMX1" s="232"/>
      <c r="RMY1" s="232"/>
      <c r="RMZ1" s="232"/>
      <c r="RNA1" s="232"/>
      <c r="RNB1" s="232"/>
      <c r="RNC1" s="232"/>
      <c r="RND1" s="232"/>
      <c r="RNE1" s="232"/>
      <c r="RNF1" s="232"/>
      <c r="RNG1" s="232"/>
      <c r="RNH1" s="232"/>
      <c r="RNI1" s="232"/>
      <c r="RNJ1" s="232"/>
      <c r="RNK1" s="232"/>
      <c r="RNL1" s="232"/>
      <c r="RNM1" s="232"/>
      <c r="RNN1" s="232"/>
      <c r="RNO1" s="232"/>
      <c r="RNP1" s="232"/>
      <c r="RNQ1" s="232"/>
      <c r="RNR1" s="232"/>
      <c r="RNS1" s="232"/>
      <c r="RNT1" s="232"/>
      <c r="RNU1" s="232"/>
      <c r="RNV1" s="232"/>
      <c r="RNW1" s="232"/>
      <c r="RNX1" s="232"/>
      <c r="RNY1" s="232"/>
      <c r="RNZ1" s="232"/>
      <c r="ROA1" s="232"/>
      <c r="ROB1" s="232"/>
      <c r="ROC1" s="232"/>
      <c r="ROD1" s="232"/>
      <c r="ROE1" s="232"/>
      <c r="ROF1" s="232"/>
      <c r="ROG1" s="232"/>
      <c r="ROH1" s="232"/>
      <c r="ROI1" s="232"/>
      <c r="ROJ1" s="232"/>
      <c r="ROK1" s="232"/>
      <c r="ROL1" s="232"/>
      <c r="ROM1" s="232"/>
      <c r="RON1" s="232"/>
      <c r="ROO1" s="232"/>
      <c r="ROP1" s="232"/>
      <c r="ROQ1" s="232"/>
      <c r="ROR1" s="232"/>
      <c r="ROS1" s="232"/>
      <c r="ROT1" s="232"/>
      <c r="ROU1" s="232"/>
      <c r="ROV1" s="232"/>
      <c r="ROW1" s="232"/>
      <c r="ROX1" s="232"/>
      <c r="ROY1" s="232"/>
      <c r="ROZ1" s="232"/>
      <c r="RPA1" s="232"/>
      <c r="RPB1" s="232"/>
      <c r="RPC1" s="232"/>
      <c r="RPD1" s="232"/>
      <c r="RPE1" s="232"/>
      <c r="RPF1" s="232"/>
      <c r="RPG1" s="232"/>
      <c r="RPH1" s="232"/>
      <c r="RPI1" s="232"/>
      <c r="RPJ1" s="232"/>
      <c r="RPK1" s="232"/>
      <c r="RPL1" s="232"/>
      <c r="RPM1" s="232"/>
      <c r="RPN1" s="232"/>
      <c r="RPO1" s="232"/>
      <c r="RPP1" s="232"/>
      <c r="RPQ1" s="232"/>
      <c r="RPR1" s="232"/>
      <c r="RPS1" s="232"/>
      <c r="RPT1" s="232"/>
      <c r="RPU1" s="232"/>
      <c r="RPV1" s="232"/>
      <c r="RPW1" s="232"/>
      <c r="RPX1" s="232"/>
      <c r="RPY1" s="232"/>
      <c r="RPZ1" s="232"/>
      <c r="RQA1" s="232"/>
      <c r="RQB1" s="232"/>
      <c r="RQC1" s="232"/>
      <c r="RQD1" s="232"/>
      <c r="RQE1" s="232"/>
      <c r="RQF1" s="232"/>
      <c r="RQG1" s="232"/>
      <c r="RQH1" s="232"/>
      <c r="RQI1" s="232"/>
      <c r="RQJ1" s="232"/>
      <c r="RQK1" s="232"/>
      <c r="RQL1" s="232"/>
      <c r="RQM1" s="232"/>
      <c r="RQN1" s="232"/>
      <c r="RQO1" s="232"/>
      <c r="RQP1" s="232"/>
      <c r="RQQ1" s="232"/>
      <c r="RQR1" s="232"/>
      <c r="RQS1" s="232"/>
      <c r="RQT1" s="232"/>
      <c r="RQU1" s="232"/>
      <c r="RQV1" s="232"/>
      <c r="RQW1" s="232"/>
      <c r="RQX1" s="232"/>
      <c r="RQY1" s="232"/>
      <c r="RQZ1" s="232"/>
      <c r="RRA1" s="232"/>
      <c r="RRB1" s="232"/>
      <c r="RRC1" s="232"/>
      <c r="RRD1" s="232"/>
      <c r="RRE1" s="232"/>
      <c r="RRF1" s="232"/>
      <c r="RRG1" s="232"/>
      <c r="RRH1" s="232"/>
      <c r="RRI1" s="232"/>
      <c r="RRJ1" s="232"/>
      <c r="RRK1" s="232"/>
      <c r="RRL1" s="232"/>
      <c r="RRM1" s="232"/>
      <c r="RRN1" s="232"/>
      <c r="RRO1" s="232"/>
      <c r="RRP1" s="232"/>
      <c r="RRQ1" s="232"/>
      <c r="RRR1" s="232"/>
      <c r="RRS1" s="232"/>
      <c r="RRT1" s="232"/>
      <c r="RRU1" s="232"/>
      <c r="RRV1" s="232"/>
      <c r="RRW1" s="232"/>
      <c r="RRX1" s="232"/>
      <c r="RRY1" s="232"/>
      <c r="RRZ1" s="232"/>
      <c r="RSA1" s="232"/>
      <c r="RSB1" s="232"/>
      <c r="RSC1" s="232"/>
      <c r="RSD1" s="232"/>
      <c r="RSE1" s="232"/>
      <c r="RSF1" s="232"/>
      <c r="RSG1" s="232"/>
      <c r="RSH1" s="232"/>
      <c r="RSI1" s="232"/>
      <c r="RSJ1" s="232"/>
      <c r="RSK1" s="232"/>
      <c r="RSL1" s="232"/>
      <c r="RSM1" s="232"/>
      <c r="RSN1" s="232"/>
      <c r="RSO1" s="232"/>
      <c r="RSP1" s="232"/>
      <c r="RSQ1" s="232"/>
      <c r="RSR1" s="232"/>
      <c r="RSS1" s="232"/>
      <c r="RST1" s="232"/>
      <c r="RSU1" s="232"/>
      <c r="RSV1" s="232"/>
      <c r="RSW1" s="232"/>
      <c r="RSX1" s="232"/>
      <c r="RSY1" s="232"/>
      <c r="RSZ1" s="232"/>
      <c r="RTA1" s="232"/>
      <c r="RTB1" s="232"/>
      <c r="RTC1" s="232"/>
      <c r="RTD1" s="232"/>
      <c r="RTE1" s="232"/>
      <c r="RTF1" s="232"/>
      <c r="RTG1" s="232"/>
      <c r="RTH1" s="232"/>
      <c r="RTI1" s="232"/>
      <c r="RTJ1" s="232"/>
      <c r="RTK1" s="232"/>
      <c r="RTL1" s="232"/>
      <c r="RTM1" s="232"/>
      <c r="RTN1" s="232"/>
      <c r="RTO1" s="232"/>
      <c r="RTP1" s="232"/>
      <c r="RTQ1" s="232"/>
      <c r="RTR1" s="232"/>
      <c r="RTS1" s="232"/>
      <c r="RTT1" s="232"/>
      <c r="RTU1" s="232"/>
      <c r="RTV1" s="232"/>
      <c r="RTW1" s="232"/>
      <c r="RTX1" s="232"/>
      <c r="RTY1" s="232"/>
      <c r="RTZ1" s="232"/>
      <c r="RUA1" s="232"/>
      <c r="RUB1" s="232"/>
      <c r="RUC1" s="232"/>
      <c r="RUD1" s="232"/>
      <c r="RUE1" s="232"/>
      <c r="RUF1" s="232"/>
      <c r="RUG1" s="232"/>
      <c r="RUH1" s="232"/>
      <c r="RUI1" s="232"/>
      <c r="RUJ1" s="232"/>
      <c r="RUK1" s="232"/>
      <c r="RUL1" s="232"/>
      <c r="RUM1" s="232"/>
      <c r="RUN1" s="232"/>
      <c r="RUO1" s="232"/>
      <c r="RUP1" s="232"/>
      <c r="RUQ1" s="232"/>
      <c r="RUR1" s="232"/>
      <c r="RUS1" s="232"/>
      <c r="RUT1" s="232"/>
      <c r="RUU1" s="232"/>
      <c r="RUV1" s="232"/>
      <c r="RUW1" s="232"/>
      <c r="RUX1" s="232"/>
      <c r="RUY1" s="232"/>
      <c r="RUZ1" s="232"/>
      <c r="RVA1" s="232"/>
      <c r="RVB1" s="232"/>
      <c r="RVC1" s="232"/>
      <c r="RVD1" s="232"/>
      <c r="RVE1" s="232"/>
      <c r="RVF1" s="232"/>
      <c r="RVG1" s="232"/>
      <c r="RVH1" s="232"/>
      <c r="RVI1" s="232"/>
      <c r="RVJ1" s="232"/>
      <c r="RVK1" s="232"/>
      <c r="RVL1" s="232"/>
      <c r="RVM1" s="232"/>
      <c r="RVN1" s="232"/>
      <c r="RVO1" s="232"/>
      <c r="RVP1" s="232"/>
      <c r="RVQ1" s="232"/>
      <c r="RVR1" s="232"/>
      <c r="RVS1" s="232"/>
      <c r="RVT1" s="232"/>
      <c r="RVU1" s="232"/>
      <c r="RVV1" s="232"/>
      <c r="RVW1" s="232"/>
      <c r="RVX1" s="232"/>
      <c r="RVY1" s="232"/>
      <c r="RVZ1" s="232"/>
      <c r="RWA1" s="232"/>
      <c r="RWB1" s="232"/>
      <c r="RWC1" s="232"/>
      <c r="RWD1" s="232"/>
      <c r="RWE1" s="232"/>
      <c r="RWF1" s="232"/>
      <c r="RWG1" s="232"/>
      <c r="RWH1" s="232"/>
      <c r="RWI1" s="232"/>
      <c r="RWJ1" s="232"/>
      <c r="RWK1" s="232"/>
      <c r="RWL1" s="232"/>
      <c r="RWM1" s="232"/>
      <c r="RWN1" s="232"/>
      <c r="RWO1" s="232"/>
      <c r="RWP1" s="232"/>
      <c r="RWQ1" s="232"/>
      <c r="RWR1" s="232"/>
      <c r="RWS1" s="232"/>
      <c r="RWT1" s="232"/>
      <c r="RWU1" s="232"/>
      <c r="RWV1" s="232"/>
      <c r="RWW1" s="232"/>
      <c r="RWX1" s="232"/>
      <c r="RWY1" s="232"/>
      <c r="RWZ1" s="232"/>
      <c r="RXA1" s="232"/>
      <c r="RXB1" s="232"/>
      <c r="RXC1" s="232"/>
      <c r="RXD1" s="232"/>
      <c r="RXE1" s="232"/>
      <c r="RXF1" s="232"/>
      <c r="RXG1" s="232"/>
      <c r="RXH1" s="232"/>
      <c r="RXI1" s="232"/>
      <c r="RXJ1" s="232"/>
      <c r="RXK1" s="232"/>
      <c r="RXL1" s="232"/>
      <c r="RXM1" s="232"/>
      <c r="RXN1" s="232"/>
      <c r="RXO1" s="232"/>
      <c r="RXP1" s="232"/>
      <c r="RXQ1" s="232"/>
      <c r="RXR1" s="232"/>
      <c r="RXS1" s="232"/>
      <c r="RXT1" s="232"/>
      <c r="RXU1" s="232"/>
      <c r="RXV1" s="232"/>
      <c r="RXW1" s="232"/>
      <c r="RXX1" s="232"/>
      <c r="RXY1" s="232"/>
      <c r="RXZ1" s="232"/>
      <c r="RYA1" s="232"/>
      <c r="RYB1" s="232"/>
      <c r="RYC1" s="232"/>
      <c r="RYD1" s="232"/>
      <c r="RYE1" s="232"/>
      <c r="RYF1" s="232"/>
      <c r="RYG1" s="232"/>
      <c r="RYH1" s="232"/>
      <c r="RYI1" s="232"/>
      <c r="RYJ1" s="232"/>
      <c r="RYK1" s="232"/>
      <c r="RYL1" s="232"/>
      <c r="RYM1" s="232"/>
      <c r="RYN1" s="232"/>
      <c r="RYO1" s="232"/>
      <c r="RYP1" s="232"/>
      <c r="RYQ1" s="232"/>
      <c r="RYR1" s="232"/>
      <c r="RYS1" s="232"/>
      <c r="RYT1" s="232"/>
      <c r="RYU1" s="232"/>
      <c r="RYV1" s="232"/>
      <c r="RYW1" s="232"/>
      <c r="RYX1" s="232"/>
      <c r="RYY1" s="232"/>
      <c r="RYZ1" s="232"/>
      <c r="RZA1" s="232"/>
      <c r="RZB1" s="232"/>
      <c r="RZC1" s="232"/>
      <c r="RZD1" s="232"/>
      <c r="RZE1" s="232"/>
      <c r="RZF1" s="232"/>
      <c r="RZG1" s="232"/>
      <c r="RZH1" s="232"/>
      <c r="RZI1" s="232"/>
      <c r="RZJ1" s="232"/>
      <c r="RZK1" s="232"/>
      <c r="RZL1" s="232"/>
      <c r="RZM1" s="232"/>
      <c r="RZN1" s="232"/>
      <c r="RZO1" s="232"/>
      <c r="RZP1" s="232"/>
      <c r="RZQ1" s="232"/>
      <c r="RZR1" s="232"/>
      <c r="RZS1" s="232"/>
      <c r="RZT1" s="232"/>
      <c r="RZU1" s="232"/>
      <c r="RZV1" s="232"/>
      <c r="RZW1" s="232"/>
      <c r="RZX1" s="232"/>
      <c r="RZY1" s="232"/>
      <c r="RZZ1" s="232"/>
      <c r="SAA1" s="232"/>
      <c r="SAB1" s="232"/>
      <c r="SAC1" s="232"/>
      <c r="SAD1" s="232"/>
      <c r="SAE1" s="232"/>
      <c r="SAF1" s="232"/>
      <c r="SAG1" s="232"/>
      <c r="SAH1" s="232"/>
      <c r="SAI1" s="232"/>
      <c r="SAJ1" s="232"/>
      <c r="SAK1" s="232"/>
      <c r="SAL1" s="232"/>
      <c r="SAM1" s="232"/>
      <c r="SAN1" s="232"/>
      <c r="SAO1" s="232"/>
      <c r="SAP1" s="232"/>
      <c r="SAQ1" s="232"/>
      <c r="SAR1" s="232"/>
      <c r="SAS1" s="232"/>
      <c r="SAT1" s="232"/>
      <c r="SAU1" s="232"/>
      <c r="SAV1" s="232"/>
      <c r="SAW1" s="232"/>
      <c r="SAX1" s="232"/>
      <c r="SAY1" s="232"/>
      <c r="SAZ1" s="232"/>
      <c r="SBA1" s="232"/>
      <c r="SBB1" s="232"/>
      <c r="SBC1" s="232"/>
      <c r="SBD1" s="232"/>
      <c r="SBE1" s="232"/>
      <c r="SBF1" s="232"/>
      <c r="SBG1" s="232"/>
      <c r="SBH1" s="232"/>
      <c r="SBI1" s="232"/>
      <c r="SBJ1" s="232"/>
      <c r="SBK1" s="232"/>
      <c r="SBL1" s="232"/>
      <c r="SBM1" s="232"/>
      <c r="SBN1" s="232"/>
      <c r="SBO1" s="232"/>
      <c r="SBP1" s="232"/>
      <c r="SBQ1" s="232"/>
      <c r="SBR1" s="232"/>
      <c r="SBS1" s="232"/>
      <c r="SBT1" s="232"/>
      <c r="SBU1" s="232"/>
      <c r="SBV1" s="232"/>
      <c r="SBW1" s="232"/>
      <c r="SBX1" s="232"/>
      <c r="SBY1" s="232"/>
      <c r="SBZ1" s="232"/>
      <c r="SCA1" s="232"/>
      <c r="SCB1" s="232"/>
      <c r="SCC1" s="232"/>
      <c r="SCD1" s="232"/>
      <c r="SCE1" s="232"/>
      <c r="SCF1" s="232"/>
      <c r="SCG1" s="232"/>
      <c r="SCH1" s="232"/>
      <c r="SCI1" s="232"/>
      <c r="SCJ1" s="232"/>
      <c r="SCK1" s="232"/>
      <c r="SCL1" s="232"/>
      <c r="SCM1" s="232"/>
      <c r="SCN1" s="232"/>
      <c r="SCO1" s="232"/>
      <c r="SCP1" s="232"/>
      <c r="SCQ1" s="232"/>
      <c r="SCR1" s="232"/>
      <c r="SCS1" s="232"/>
      <c r="SCT1" s="232"/>
      <c r="SCU1" s="232"/>
      <c r="SCV1" s="232"/>
      <c r="SCW1" s="232"/>
      <c r="SCX1" s="232"/>
      <c r="SCY1" s="232"/>
      <c r="SCZ1" s="232"/>
      <c r="SDA1" s="232"/>
      <c r="SDB1" s="232"/>
      <c r="SDC1" s="232"/>
      <c r="SDD1" s="232"/>
      <c r="SDE1" s="232"/>
      <c r="SDF1" s="232"/>
      <c r="SDG1" s="232"/>
      <c r="SDH1" s="232"/>
      <c r="SDI1" s="232"/>
      <c r="SDJ1" s="232"/>
      <c r="SDK1" s="232"/>
      <c r="SDL1" s="232"/>
      <c r="SDM1" s="232"/>
      <c r="SDN1" s="232"/>
      <c r="SDO1" s="232"/>
      <c r="SDP1" s="232"/>
      <c r="SDQ1" s="232"/>
      <c r="SDR1" s="232"/>
      <c r="SDS1" s="232"/>
      <c r="SDT1" s="232"/>
      <c r="SDU1" s="232"/>
      <c r="SDV1" s="232"/>
      <c r="SDW1" s="232"/>
      <c r="SDX1" s="232"/>
      <c r="SDY1" s="232"/>
      <c r="SDZ1" s="232"/>
      <c r="SEA1" s="232"/>
      <c r="SEB1" s="232"/>
      <c r="SEC1" s="232"/>
      <c r="SED1" s="232"/>
      <c r="SEE1" s="232"/>
      <c r="SEF1" s="232"/>
      <c r="SEG1" s="232"/>
      <c r="SEH1" s="232"/>
      <c r="SEI1" s="232"/>
      <c r="SEJ1" s="232"/>
      <c r="SEK1" s="232"/>
      <c r="SEL1" s="232"/>
      <c r="SEM1" s="232"/>
      <c r="SEN1" s="232"/>
      <c r="SEO1" s="232"/>
      <c r="SEP1" s="232"/>
      <c r="SEQ1" s="232"/>
      <c r="SER1" s="232"/>
      <c r="SES1" s="232"/>
      <c r="SET1" s="232"/>
      <c r="SEU1" s="232"/>
      <c r="SEV1" s="232"/>
      <c r="SEW1" s="232"/>
      <c r="SEX1" s="232"/>
      <c r="SEY1" s="232"/>
      <c r="SEZ1" s="232"/>
      <c r="SFA1" s="232"/>
      <c r="SFB1" s="232"/>
      <c r="SFC1" s="232"/>
      <c r="SFD1" s="232"/>
      <c r="SFE1" s="232"/>
      <c r="SFF1" s="232"/>
      <c r="SFG1" s="232"/>
      <c r="SFH1" s="232"/>
      <c r="SFI1" s="232"/>
      <c r="SFJ1" s="232"/>
      <c r="SFK1" s="232"/>
      <c r="SFL1" s="232"/>
      <c r="SFM1" s="232"/>
      <c r="SFN1" s="232"/>
      <c r="SFO1" s="232"/>
      <c r="SFP1" s="232"/>
      <c r="SFQ1" s="232"/>
      <c r="SFR1" s="232"/>
      <c r="SFS1" s="232"/>
      <c r="SFT1" s="232"/>
      <c r="SFU1" s="232"/>
      <c r="SFV1" s="232"/>
      <c r="SFW1" s="232"/>
      <c r="SFX1" s="232"/>
      <c r="SFY1" s="232"/>
      <c r="SFZ1" s="232"/>
      <c r="SGA1" s="232"/>
      <c r="SGB1" s="232"/>
      <c r="SGC1" s="232"/>
      <c r="SGD1" s="232"/>
      <c r="SGE1" s="232"/>
      <c r="SGF1" s="232"/>
      <c r="SGG1" s="232"/>
      <c r="SGH1" s="232"/>
      <c r="SGI1" s="232"/>
      <c r="SGJ1" s="232"/>
      <c r="SGK1" s="232"/>
      <c r="SGL1" s="232"/>
      <c r="SGM1" s="232"/>
      <c r="SGN1" s="232"/>
      <c r="SGO1" s="232"/>
      <c r="SGP1" s="232"/>
      <c r="SGQ1" s="232"/>
      <c r="SGR1" s="232"/>
      <c r="SGS1" s="232"/>
      <c r="SGT1" s="232"/>
      <c r="SGU1" s="232"/>
      <c r="SGV1" s="232"/>
      <c r="SGW1" s="232"/>
      <c r="SGX1" s="232"/>
      <c r="SGY1" s="232"/>
      <c r="SGZ1" s="232"/>
      <c r="SHA1" s="232"/>
      <c r="SHB1" s="232"/>
      <c r="SHC1" s="232"/>
      <c r="SHD1" s="232"/>
      <c r="SHE1" s="232"/>
      <c r="SHF1" s="232"/>
      <c r="SHG1" s="232"/>
      <c r="SHH1" s="232"/>
      <c r="SHI1" s="232"/>
      <c r="SHJ1" s="232"/>
      <c r="SHK1" s="232"/>
      <c r="SHL1" s="232"/>
      <c r="SHM1" s="232"/>
      <c r="SHN1" s="232"/>
      <c r="SHO1" s="232"/>
      <c r="SHP1" s="232"/>
      <c r="SHQ1" s="232"/>
      <c r="SHR1" s="232"/>
      <c r="SHS1" s="232"/>
      <c r="SHT1" s="232"/>
      <c r="SHU1" s="232"/>
      <c r="SHV1" s="232"/>
      <c r="SHW1" s="232"/>
      <c r="SHX1" s="232"/>
      <c r="SHY1" s="232"/>
      <c r="SHZ1" s="232"/>
      <c r="SIA1" s="232"/>
      <c r="SIB1" s="232"/>
      <c r="SIC1" s="232"/>
      <c r="SID1" s="232"/>
      <c r="SIE1" s="232"/>
      <c r="SIF1" s="232"/>
      <c r="SIG1" s="232"/>
      <c r="SIH1" s="232"/>
      <c r="SII1" s="232"/>
      <c r="SIJ1" s="232"/>
      <c r="SIK1" s="232"/>
      <c r="SIL1" s="232"/>
      <c r="SIM1" s="232"/>
      <c r="SIN1" s="232"/>
      <c r="SIO1" s="232"/>
      <c r="SIP1" s="232"/>
      <c r="SIQ1" s="232"/>
      <c r="SIR1" s="232"/>
      <c r="SIS1" s="232"/>
      <c r="SIT1" s="232"/>
      <c r="SIU1" s="232"/>
      <c r="SIV1" s="232"/>
      <c r="SIW1" s="232"/>
      <c r="SIX1" s="232"/>
      <c r="SIY1" s="232"/>
      <c r="SIZ1" s="232"/>
      <c r="SJA1" s="232"/>
      <c r="SJB1" s="232"/>
      <c r="SJC1" s="232"/>
      <c r="SJD1" s="232"/>
      <c r="SJE1" s="232"/>
      <c r="SJF1" s="232"/>
      <c r="SJG1" s="232"/>
      <c r="SJH1" s="232"/>
      <c r="SJI1" s="232"/>
      <c r="SJJ1" s="232"/>
      <c r="SJK1" s="232"/>
      <c r="SJL1" s="232"/>
      <c r="SJM1" s="232"/>
      <c r="SJN1" s="232"/>
      <c r="SJO1" s="232"/>
      <c r="SJP1" s="232"/>
      <c r="SJQ1" s="232"/>
      <c r="SJR1" s="232"/>
      <c r="SJS1" s="232"/>
      <c r="SJT1" s="232"/>
      <c r="SJU1" s="232"/>
      <c r="SJV1" s="232"/>
      <c r="SJW1" s="232"/>
      <c r="SJX1" s="232"/>
      <c r="SJY1" s="232"/>
      <c r="SJZ1" s="232"/>
      <c r="SKA1" s="232"/>
      <c r="SKB1" s="232"/>
      <c r="SKC1" s="232"/>
      <c r="SKD1" s="232"/>
      <c r="SKE1" s="232"/>
      <c r="SKF1" s="232"/>
      <c r="SKG1" s="232"/>
      <c r="SKH1" s="232"/>
      <c r="SKI1" s="232"/>
      <c r="SKJ1" s="232"/>
      <c r="SKK1" s="232"/>
      <c r="SKL1" s="232"/>
      <c r="SKM1" s="232"/>
      <c r="SKN1" s="232"/>
      <c r="SKO1" s="232"/>
      <c r="SKP1" s="232"/>
      <c r="SKQ1" s="232"/>
      <c r="SKR1" s="232"/>
      <c r="SKS1" s="232"/>
      <c r="SKT1" s="232"/>
      <c r="SKU1" s="232"/>
      <c r="SKV1" s="232"/>
      <c r="SKW1" s="232"/>
      <c r="SKX1" s="232"/>
      <c r="SKY1" s="232"/>
      <c r="SKZ1" s="232"/>
      <c r="SLA1" s="232"/>
      <c r="SLB1" s="232"/>
      <c r="SLC1" s="232"/>
      <c r="SLD1" s="232"/>
      <c r="SLE1" s="232"/>
      <c r="SLF1" s="232"/>
      <c r="SLG1" s="232"/>
      <c r="SLH1" s="232"/>
      <c r="SLI1" s="232"/>
      <c r="SLJ1" s="232"/>
      <c r="SLK1" s="232"/>
      <c r="SLL1" s="232"/>
      <c r="SLM1" s="232"/>
      <c r="SLN1" s="232"/>
      <c r="SLO1" s="232"/>
      <c r="SLP1" s="232"/>
      <c r="SLQ1" s="232"/>
      <c r="SLR1" s="232"/>
      <c r="SLS1" s="232"/>
      <c r="SLT1" s="232"/>
      <c r="SLU1" s="232"/>
      <c r="SLV1" s="232"/>
      <c r="SLW1" s="232"/>
      <c r="SLX1" s="232"/>
      <c r="SLY1" s="232"/>
      <c r="SLZ1" s="232"/>
      <c r="SMA1" s="232"/>
      <c r="SMB1" s="232"/>
      <c r="SMC1" s="232"/>
      <c r="SMD1" s="232"/>
      <c r="SME1" s="232"/>
      <c r="SMF1" s="232"/>
      <c r="SMG1" s="232"/>
      <c r="SMH1" s="232"/>
      <c r="SMI1" s="232"/>
      <c r="SMJ1" s="232"/>
      <c r="SMK1" s="232"/>
      <c r="SML1" s="232"/>
      <c r="SMM1" s="232"/>
      <c r="SMN1" s="232"/>
      <c r="SMO1" s="232"/>
      <c r="SMP1" s="232"/>
      <c r="SMQ1" s="232"/>
      <c r="SMR1" s="232"/>
      <c r="SMS1" s="232"/>
      <c r="SMT1" s="232"/>
      <c r="SMU1" s="232"/>
      <c r="SMV1" s="232"/>
      <c r="SMW1" s="232"/>
      <c r="SMX1" s="232"/>
      <c r="SMY1" s="232"/>
      <c r="SMZ1" s="232"/>
      <c r="SNA1" s="232"/>
      <c r="SNB1" s="232"/>
      <c r="SNC1" s="232"/>
      <c r="SND1" s="232"/>
      <c r="SNE1" s="232"/>
      <c r="SNF1" s="232"/>
      <c r="SNG1" s="232"/>
      <c r="SNH1" s="232"/>
      <c r="SNI1" s="232"/>
      <c r="SNJ1" s="232"/>
      <c r="SNK1" s="232"/>
      <c r="SNL1" s="232"/>
      <c r="SNM1" s="232"/>
      <c r="SNN1" s="232"/>
      <c r="SNO1" s="232"/>
      <c r="SNP1" s="232"/>
      <c r="SNQ1" s="232"/>
      <c r="SNR1" s="232"/>
      <c r="SNS1" s="232"/>
      <c r="SNT1" s="232"/>
      <c r="SNU1" s="232"/>
      <c r="SNV1" s="232"/>
      <c r="SNW1" s="232"/>
      <c r="SNX1" s="232"/>
      <c r="SNY1" s="232"/>
      <c r="SNZ1" s="232"/>
      <c r="SOA1" s="232"/>
      <c r="SOB1" s="232"/>
      <c r="SOC1" s="232"/>
      <c r="SOD1" s="232"/>
      <c r="SOE1" s="232"/>
      <c r="SOF1" s="232"/>
      <c r="SOG1" s="232"/>
      <c r="SOH1" s="232"/>
      <c r="SOI1" s="232"/>
      <c r="SOJ1" s="232"/>
      <c r="SOK1" s="232"/>
      <c r="SOL1" s="232"/>
      <c r="SOM1" s="232"/>
      <c r="SON1" s="232"/>
      <c r="SOO1" s="232"/>
      <c r="SOP1" s="232"/>
      <c r="SOQ1" s="232"/>
      <c r="SOR1" s="232"/>
      <c r="SOS1" s="232"/>
      <c r="SOT1" s="232"/>
      <c r="SOU1" s="232"/>
      <c r="SOV1" s="232"/>
      <c r="SOW1" s="232"/>
      <c r="SOX1" s="232"/>
      <c r="SOY1" s="232"/>
      <c r="SOZ1" s="232"/>
      <c r="SPA1" s="232"/>
      <c r="SPB1" s="232"/>
      <c r="SPC1" s="232"/>
      <c r="SPD1" s="232"/>
      <c r="SPE1" s="232"/>
      <c r="SPF1" s="232"/>
      <c r="SPG1" s="232"/>
      <c r="SPH1" s="232"/>
      <c r="SPI1" s="232"/>
      <c r="SPJ1" s="232"/>
      <c r="SPK1" s="232"/>
      <c r="SPL1" s="232"/>
      <c r="SPM1" s="232"/>
      <c r="SPN1" s="232"/>
      <c r="SPO1" s="232"/>
      <c r="SPP1" s="232"/>
      <c r="SPQ1" s="232"/>
      <c r="SPR1" s="232"/>
      <c r="SPS1" s="232"/>
      <c r="SPT1" s="232"/>
      <c r="SPU1" s="232"/>
      <c r="SPV1" s="232"/>
      <c r="SPW1" s="232"/>
      <c r="SPX1" s="232"/>
      <c r="SPY1" s="232"/>
      <c r="SPZ1" s="232"/>
      <c r="SQA1" s="232"/>
      <c r="SQB1" s="232"/>
      <c r="SQC1" s="232"/>
      <c r="SQD1" s="232"/>
      <c r="SQE1" s="232"/>
      <c r="SQF1" s="232"/>
      <c r="SQG1" s="232"/>
      <c r="SQH1" s="232"/>
      <c r="SQI1" s="232"/>
      <c r="SQJ1" s="232"/>
      <c r="SQK1" s="232"/>
      <c r="SQL1" s="232"/>
      <c r="SQM1" s="232"/>
      <c r="SQN1" s="232"/>
      <c r="SQO1" s="232"/>
      <c r="SQP1" s="232"/>
      <c r="SQQ1" s="232"/>
      <c r="SQR1" s="232"/>
      <c r="SQS1" s="232"/>
      <c r="SQT1" s="232"/>
      <c r="SQU1" s="232"/>
      <c r="SQV1" s="232"/>
      <c r="SQW1" s="232"/>
      <c r="SQX1" s="232"/>
      <c r="SQY1" s="232"/>
      <c r="SQZ1" s="232"/>
      <c r="SRA1" s="232"/>
      <c r="SRB1" s="232"/>
      <c r="SRC1" s="232"/>
      <c r="SRD1" s="232"/>
      <c r="SRE1" s="232"/>
      <c r="SRF1" s="232"/>
      <c r="SRG1" s="232"/>
      <c r="SRH1" s="232"/>
      <c r="SRI1" s="232"/>
      <c r="SRJ1" s="232"/>
      <c r="SRK1" s="232"/>
      <c r="SRL1" s="232"/>
      <c r="SRM1" s="232"/>
      <c r="SRN1" s="232"/>
      <c r="SRO1" s="232"/>
      <c r="SRP1" s="232"/>
      <c r="SRQ1" s="232"/>
      <c r="SRR1" s="232"/>
      <c r="SRS1" s="232"/>
      <c r="SRT1" s="232"/>
      <c r="SRU1" s="232"/>
      <c r="SRV1" s="232"/>
      <c r="SRW1" s="232"/>
      <c r="SRX1" s="232"/>
      <c r="SRY1" s="232"/>
      <c r="SRZ1" s="232"/>
      <c r="SSA1" s="232"/>
      <c r="SSB1" s="232"/>
      <c r="SSC1" s="232"/>
      <c r="SSD1" s="232"/>
      <c r="SSE1" s="232"/>
      <c r="SSF1" s="232"/>
      <c r="SSG1" s="232"/>
      <c r="SSH1" s="232"/>
      <c r="SSI1" s="232"/>
      <c r="SSJ1" s="232"/>
      <c r="SSK1" s="232"/>
      <c r="SSL1" s="232"/>
      <c r="SSM1" s="232"/>
      <c r="SSN1" s="232"/>
      <c r="SSO1" s="232"/>
      <c r="SSP1" s="232"/>
      <c r="SSQ1" s="232"/>
      <c r="SSR1" s="232"/>
      <c r="SSS1" s="232"/>
      <c r="SST1" s="232"/>
      <c r="SSU1" s="232"/>
      <c r="SSV1" s="232"/>
      <c r="SSW1" s="232"/>
      <c r="SSX1" s="232"/>
      <c r="SSY1" s="232"/>
      <c r="SSZ1" s="232"/>
      <c r="STA1" s="232"/>
      <c r="STB1" s="232"/>
      <c r="STC1" s="232"/>
      <c r="STD1" s="232"/>
      <c r="STE1" s="232"/>
      <c r="STF1" s="232"/>
      <c r="STG1" s="232"/>
      <c r="STH1" s="232"/>
      <c r="STI1" s="232"/>
      <c r="STJ1" s="232"/>
      <c r="STK1" s="232"/>
      <c r="STL1" s="232"/>
      <c r="STM1" s="232"/>
      <c r="STN1" s="232"/>
      <c r="STO1" s="232"/>
      <c r="STP1" s="232"/>
      <c r="STQ1" s="232"/>
      <c r="STR1" s="232"/>
      <c r="STS1" s="232"/>
      <c r="STT1" s="232"/>
      <c r="STU1" s="232"/>
      <c r="STV1" s="232"/>
      <c r="STW1" s="232"/>
      <c r="STX1" s="232"/>
      <c r="STY1" s="232"/>
      <c r="STZ1" s="232"/>
      <c r="SUA1" s="232"/>
      <c r="SUB1" s="232"/>
      <c r="SUC1" s="232"/>
      <c r="SUD1" s="232"/>
      <c r="SUE1" s="232"/>
      <c r="SUF1" s="232"/>
      <c r="SUG1" s="232"/>
      <c r="SUH1" s="232"/>
      <c r="SUI1" s="232"/>
      <c r="SUJ1" s="232"/>
      <c r="SUK1" s="232"/>
      <c r="SUL1" s="232"/>
      <c r="SUM1" s="232"/>
      <c r="SUN1" s="232"/>
      <c r="SUO1" s="232"/>
      <c r="SUP1" s="232"/>
      <c r="SUQ1" s="232"/>
      <c r="SUR1" s="232"/>
      <c r="SUS1" s="232"/>
      <c r="SUT1" s="232"/>
      <c r="SUU1" s="232"/>
      <c r="SUV1" s="232"/>
      <c r="SUW1" s="232"/>
      <c r="SUX1" s="232"/>
      <c r="SUY1" s="232"/>
      <c r="SUZ1" s="232"/>
      <c r="SVA1" s="232"/>
      <c r="SVB1" s="232"/>
      <c r="SVC1" s="232"/>
      <c r="SVD1" s="232"/>
      <c r="SVE1" s="232"/>
      <c r="SVF1" s="232"/>
      <c r="SVG1" s="232"/>
      <c r="SVH1" s="232"/>
      <c r="SVI1" s="232"/>
      <c r="SVJ1" s="232"/>
      <c r="SVK1" s="232"/>
      <c r="SVL1" s="232"/>
      <c r="SVM1" s="232"/>
      <c r="SVN1" s="232"/>
      <c r="SVO1" s="232"/>
      <c r="SVP1" s="232"/>
      <c r="SVQ1" s="232"/>
      <c r="SVR1" s="232"/>
      <c r="SVS1" s="232"/>
      <c r="SVT1" s="232"/>
      <c r="SVU1" s="232"/>
      <c r="SVV1" s="232"/>
      <c r="SVW1" s="232"/>
      <c r="SVX1" s="232"/>
      <c r="SVY1" s="232"/>
      <c r="SVZ1" s="232"/>
      <c r="SWA1" s="232"/>
      <c r="SWB1" s="232"/>
      <c r="SWC1" s="232"/>
      <c r="SWD1" s="232"/>
      <c r="SWE1" s="232"/>
      <c r="SWF1" s="232"/>
      <c r="SWG1" s="232"/>
      <c r="SWH1" s="232"/>
      <c r="SWI1" s="232"/>
      <c r="SWJ1" s="232"/>
      <c r="SWK1" s="232"/>
      <c r="SWL1" s="232"/>
      <c r="SWM1" s="232"/>
      <c r="SWN1" s="232"/>
      <c r="SWO1" s="232"/>
      <c r="SWP1" s="232"/>
      <c r="SWQ1" s="232"/>
      <c r="SWR1" s="232"/>
      <c r="SWS1" s="232"/>
      <c r="SWT1" s="232"/>
      <c r="SWU1" s="232"/>
      <c r="SWV1" s="232"/>
      <c r="SWW1" s="232"/>
      <c r="SWX1" s="232"/>
      <c r="SWY1" s="232"/>
      <c r="SWZ1" s="232"/>
      <c r="SXA1" s="232"/>
      <c r="SXB1" s="232"/>
      <c r="SXC1" s="232"/>
      <c r="SXD1" s="232"/>
      <c r="SXE1" s="232"/>
      <c r="SXF1" s="232"/>
      <c r="SXG1" s="232"/>
      <c r="SXH1" s="232"/>
      <c r="SXI1" s="232"/>
      <c r="SXJ1" s="232"/>
      <c r="SXK1" s="232"/>
      <c r="SXL1" s="232"/>
      <c r="SXM1" s="232"/>
      <c r="SXN1" s="232"/>
      <c r="SXO1" s="232"/>
      <c r="SXP1" s="232"/>
      <c r="SXQ1" s="232"/>
      <c r="SXR1" s="232"/>
      <c r="SXS1" s="232"/>
      <c r="SXT1" s="232"/>
      <c r="SXU1" s="232"/>
      <c r="SXV1" s="232"/>
      <c r="SXW1" s="232"/>
      <c r="SXX1" s="232"/>
      <c r="SXY1" s="232"/>
      <c r="SXZ1" s="232"/>
      <c r="SYA1" s="232"/>
      <c r="SYB1" s="232"/>
      <c r="SYC1" s="232"/>
      <c r="SYD1" s="232"/>
      <c r="SYE1" s="232"/>
      <c r="SYF1" s="232"/>
      <c r="SYG1" s="232"/>
      <c r="SYH1" s="232"/>
      <c r="SYI1" s="232"/>
      <c r="SYJ1" s="232"/>
      <c r="SYK1" s="232"/>
      <c r="SYL1" s="232"/>
      <c r="SYM1" s="232"/>
      <c r="SYN1" s="232"/>
      <c r="SYO1" s="232"/>
      <c r="SYP1" s="232"/>
      <c r="SYQ1" s="232"/>
      <c r="SYR1" s="232"/>
      <c r="SYS1" s="232"/>
      <c r="SYT1" s="232"/>
      <c r="SYU1" s="232"/>
      <c r="SYV1" s="232"/>
      <c r="SYW1" s="232"/>
      <c r="SYX1" s="232"/>
      <c r="SYY1" s="232"/>
      <c r="SYZ1" s="232"/>
      <c r="SZA1" s="232"/>
      <c r="SZB1" s="232"/>
      <c r="SZC1" s="232"/>
      <c r="SZD1" s="232"/>
      <c r="SZE1" s="232"/>
      <c r="SZF1" s="232"/>
      <c r="SZG1" s="232"/>
      <c r="SZH1" s="232"/>
      <c r="SZI1" s="232"/>
      <c r="SZJ1" s="232"/>
      <c r="SZK1" s="232"/>
      <c r="SZL1" s="232"/>
      <c r="SZM1" s="232"/>
      <c r="SZN1" s="232"/>
      <c r="SZO1" s="232"/>
      <c r="SZP1" s="232"/>
      <c r="SZQ1" s="232"/>
      <c r="SZR1" s="232"/>
      <c r="SZS1" s="232"/>
      <c r="SZT1" s="232"/>
      <c r="SZU1" s="232"/>
      <c r="SZV1" s="232"/>
      <c r="SZW1" s="232"/>
      <c r="SZX1" s="232"/>
      <c r="SZY1" s="232"/>
      <c r="SZZ1" s="232"/>
      <c r="TAA1" s="232"/>
      <c r="TAB1" s="232"/>
      <c r="TAC1" s="232"/>
      <c r="TAD1" s="232"/>
      <c r="TAE1" s="232"/>
      <c r="TAF1" s="232"/>
      <c r="TAG1" s="232"/>
      <c r="TAH1" s="232"/>
      <c r="TAI1" s="232"/>
      <c r="TAJ1" s="232"/>
      <c r="TAK1" s="232"/>
      <c r="TAL1" s="232"/>
      <c r="TAM1" s="232"/>
      <c r="TAN1" s="232"/>
      <c r="TAO1" s="232"/>
      <c r="TAP1" s="232"/>
      <c r="TAQ1" s="232"/>
      <c r="TAR1" s="232"/>
      <c r="TAS1" s="232"/>
      <c r="TAT1" s="232"/>
      <c r="TAU1" s="232"/>
      <c r="TAV1" s="232"/>
      <c r="TAW1" s="232"/>
      <c r="TAX1" s="232"/>
      <c r="TAY1" s="232"/>
      <c r="TAZ1" s="232"/>
      <c r="TBA1" s="232"/>
      <c r="TBB1" s="232"/>
      <c r="TBC1" s="232"/>
      <c r="TBD1" s="232"/>
      <c r="TBE1" s="232"/>
      <c r="TBF1" s="232"/>
      <c r="TBG1" s="232"/>
      <c r="TBH1" s="232"/>
      <c r="TBI1" s="232"/>
      <c r="TBJ1" s="232"/>
      <c r="TBK1" s="232"/>
      <c r="TBL1" s="232"/>
      <c r="TBM1" s="232"/>
      <c r="TBN1" s="232"/>
      <c r="TBO1" s="232"/>
      <c r="TBP1" s="232"/>
      <c r="TBQ1" s="232"/>
      <c r="TBR1" s="232"/>
      <c r="TBS1" s="232"/>
      <c r="TBT1" s="232"/>
      <c r="TBU1" s="232"/>
      <c r="TBV1" s="232"/>
      <c r="TBW1" s="232"/>
      <c r="TBX1" s="232"/>
      <c r="TBY1" s="232"/>
      <c r="TBZ1" s="232"/>
      <c r="TCA1" s="232"/>
      <c r="TCB1" s="232"/>
      <c r="TCC1" s="232"/>
      <c r="TCD1" s="232"/>
      <c r="TCE1" s="232"/>
      <c r="TCF1" s="232"/>
      <c r="TCG1" s="232"/>
      <c r="TCH1" s="232"/>
      <c r="TCI1" s="232"/>
      <c r="TCJ1" s="232"/>
      <c r="TCK1" s="232"/>
      <c r="TCL1" s="232"/>
      <c r="TCM1" s="232"/>
      <c r="TCN1" s="232"/>
      <c r="TCO1" s="232"/>
      <c r="TCP1" s="232"/>
      <c r="TCQ1" s="232"/>
      <c r="TCR1" s="232"/>
      <c r="TCS1" s="232"/>
      <c r="TCT1" s="232"/>
      <c r="TCU1" s="232"/>
      <c r="TCV1" s="232"/>
      <c r="TCW1" s="232"/>
      <c r="TCX1" s="232"/>
      <c r="TCY1" s="232"/>
      <c r="TCZ1" s="232"/>
      <c r="TDA1" s="232"/>
      <c r="TDB1" s="232"/>
      <c r="TDC1" s="232"/>
      <c r="TDD1" s="232"/>
      <c r="TDE1" s="232"/>
      <c r="TDF1" s="232"/>
      <c r="TDG1" s="232"/>
      <c r="TDH1" s="232"/>
      <c r="TDI1" s="232"/>
      <c r="TDJ1" s="232"/>
      <c r="TDK1" s="232"/>
      <c r="TDL1" s="232"/>
      <c r="TDM1" s="232"/>
      <c r="TDN1" s="232"/>
      <c r="TDO1" s="232"/>
      <c r="TDP1" s="232"/>
      <c r="TDQ1" s="232"/>
      <c r="TDR1" s="232"/>
      <c r="TDS1" s="232"/>
      <c r="TDT1" s="232"/>
      <c r="TDU1" s="232"/>
      <c r="TDV1" s="232"/>
      <c r="TDW1" s="232"/>
      <c r="TDX1" s="232"/>
      <c r="TDY1" s="232"/>
      <c r="TDZ1" s="232"/>
      <c r="TEA1" s="232"/>
      <c r="TEB1" s="232"/>
      <c r="TEC1" s="232"/>
      <c r="TED1" s="232"/>
      <c r="TEE1" s="232"/>
      <c r="TEF1" s="232"/>
      <c r="TEG1" s="232"/>
      <c r="TEH1" s="232"/>
      <c r="TEI1" s="232"/>
      <c r="TEJ1" s="232"/>
      <c r="TEK1" s="232"/>
      <c r="TEL1" s="232"/>
      <c r="TEM1" s="232"/>
      <c r="TEN1" s="232"/>
      <c r="TEO1" s="232"/>
      <c r="TEP1" s="232"/>
      <c r="TEQ1" s="232"/>
      <c r="TER1" s="232"/>
      <c r="TES1" s="232"/>
      <c r="TET1" s="232"/>
      <c r="TEU1" s="232"/>
      <c r="TEV1" s="232"/>
      <c r="TEW1" s="232"/>
      <c r="TEX1" s="232"/>
      <c r="TEY1" s="232"/>
      <c r="TEZ1" s="232"/>
      <c r="TFA1" s="232"/>
      <c r="TFB1" s="232"/>
      <c r="TFC1" s="232"/>
      <c r="TFD1" s="232"/>
      <c r="TFE1" s="232"/>
      <c r="TFF1" s="232"/>
      <c r="TFG1" s="232"/>
      <c r="TFH1" s="232"/>
      <c r="TFI1" s="232"/>
      <c r="TFJ1" s="232"/>
      <c r="TFK1" s="232"/>
      <c r="TFL1" s="232"/>
      <c r="TFM1" s="232"/>
      <c r="TFN1" s="232"/>
      <c r="TFO1" s="232"/>
      <c r="TFP1" s="232"/>
      <c r="TFQ1" s="232"/>
      <c r="TFR1" s="232"/>
      <c r="TFS1" s="232"/>
      <c r="TFT1" s="232"/>
      <c r="TFU1" s="232"/>
      <c r="TFV1" s="232"/>
      <c r="TFW1" s="232"/>
      <c r="TFX1" s="232"/>
      <c r="TFY1" s="232"/>
      <c r="TFZ1" s="232"/>
      <c r="TGA1" s="232"/>
      <c r="TGB1" s="232"/>
      <c r="TGC1" s="232"/>
      <c r="TGD1" s="232"/>
      <c r="TGE1" s="232"/>
      <c r="TGF1" s="232"/>
      <c r="TGG1" s="232"/>
      <c r="TGH1" s="232"/>
      <c r="TGI1" s="232"/>
      <c r="TGJ1" s="232"/>
      <c r="TGK1" s="232"/>
      <c r="TGL1" s="232"/>
      <c r="TGM1" s="232"/>
      <c r="TGN1" s="232"/>
      <c r="TGO1" s="232"/>
      <c r="TGP1" s="232"/>
      <c r="TGQ1" s="232"/>
      <c r="TGR1" s="232"/>
      <c r="TGS1" s="232"/>
      <c r="TGT1" s="232"/>
      <c r="TGU1" s="232"/>
      <c r="TGV1" s="232"/>
      <c r="TGW1" s="232"/>
      <c r="TGX1" s="232"/>
      <c r="TGY1" s="232"/>
      <c r="TGZ1" s="232"/>
      <c r="THA1" s="232"/>
      <c r="THB1" s="232"/>
      <c r="THC1" s="232"/>
      <c r="THD1" s="232"/>
      <c r="THE1" s="232"/>
      <c r="THF1" s="232"/>
      <c r="THG1" s="232"/>
      <c r="THH1" s="232"/>
      <c r="THI1" s="232"/>
      <c r="THJ1" s="232"/>
      <c r="THK1" s="232"/>
      <c r="THL1" s="232"/>
      <c r="THM1" s="232"/>
      <c r="THN1" s="232"/>
      <c r="THO1" s="232"/>
      <c r="THP1" s="232"/>
      <c r="THQ1" s="232"/>
      <c r="THR1" s="232"/>
      <c r="THS1" s="232"/>
      <c r="THT1" s="232"/>
      <c r="THU1" s="232"/>
      <c r="THV1" s="232"/>
      <c r="THW1" s="232"/>
      <c r="THX1" s="232"/>
      <c r="THY1" s="232"/>
      <c r="THZ1" s="232"/>
      <c r="TIA1" s="232"/>
      <c r="TIB1" s="232"/>
      <c r="TIC1" s="232"/>
      <c r="TID1" s="232"/>
      <c r="TIE1" s="232"/>
      <c r="TIF1" s="232"/>
      <c r="TIG1" s="232"/>
      <c r="TIH1" s="232"/>
      <c r="TII1" s="232"/>
      <c r="TIJ1" s="232"/>
      <c r="TIK1" s="232"/>
      <c r="TIL1" s="232"/>
      <c r="TIM1" s="232"/>
      <c r="TIN1" s="232"/>
      <c r="TIO1" s="232"/>
      <c r="TIP1" s="232"/>
      <c r="TIQ1" s="232"/>
      <c r="TIR1" s="232"/>
      <c r="TIS1" s="232"/>
      <c r="TIT1" s="232"/>
      <c r="TIU1" s="232"/>
      <c r="TIV1" s="232"/>
      <c r="TIW1" s="232"/>
      <c r="TIX1" s="232"/>
      <c r="TIY1" s="232"/>
      <c r="TIZ1" s="232"/>
      <c r="TJA1" s="232"/>
      <c r="TJB1" s="232"/>
      <c r="TJC1" s="232"/>
      <c r="TJD1" s="232"/>
      <c r="TJE1" s="232"/>
      <c r="TJF1" s="232"/>
      <c r="TJG1" s="232"/>
      <c r="TJH1" s="232"/>
      <c r="TJI1" s="232"/>
      <c r="TJJ1" s="232"/>
      <c r="TJK1" s="232"/>
      <c r="TJL1" s="232"/>
      <c r="TJM1" s="232"/>
      <c r="TJN1" s="232"/>
      <c r="TJO1" s="232"/>
      <c r="TJP1" s="232"/>
      <c r="TJQ1" s="232"/>
      <c r="TJR1" s="232"/>
      <c r="TJS1" s="232"/>
      <c r="TJT1" s="232"/>
      <c r="TJU1" s="232"/>
      <c r="TJV1" s="232"/>
      <c r="TJW1" s="232"/>
      <c r="TJX1" s="232"/>
      <c r="TJY1" s="232"/>
      <c r="TJZ1" s="232"/>
      <c r="TKA1" s="232"/>
      <c r="TKB1" s="232"/>
      <c r="TKC1" s="232"/>
      <c r="TKD1" s="232"/>
      <c r="TKE1" s="232"/>
      <c r="TKF1" s="232"/>
      <c r="TKG1" s="232"/>
      <c r="TKH1" s="232"/>
      <c r="TKI1" s="232"/>
      <c r="TKJ1" s="232"/>
      <c r="TKK1" s="232"/>
      <c r="TKL1" s="232"/>
      <c r="TKM1" s="232"/>
      <c r="TKN1" s="232"/>
      <c r="TKO1" s="232"/>
      <c r="TKP1" s="232"/>
      <c r="TKQ1" s="232"/>
      <c r="TKR1" s="232"/>
      <c r="TKS1" s="232"/>
      <c r="TKT1" s="232"/>
      <c r="TKU1" s="232"/>
      <c r="TKV1" s="232"/>
      <c r="TKW1" s="232"/>
      <c r="TKX1" s="232"/>
      <c r="TKY1" s="232"/>
      <c r="TKZ1" s="232"/>
      <c r="TLA1" s="232"/>
      <c r="TLB1" s="232"/>
      <c r="TLC1" s="232"/>
      <c r="TLD1" s="232"/>
      <c r="TLE1" s="232"/>
      <c r="TLF1" s="232"/>
      <c r="TLG1" s="232"/>
      <c r="TLH1" s="232"/>
      <c r="TLI1" s="232"/>
      <c r="TLJ1" s="232"/>
      <c r="TLK1" s="232"/>
      <c r="TLL1" s="232"/>
      <c r="TLM1" s="232"/>
      <c r="TLN1" s="232"/>
      <c r="TLO1" s="232"/>
      <c r="TLP1" s="232"/>
      <c r="TLQ1" s="232"/>
      <c r="TLR1" s="232"/>
      <c r="TLS1" s="232"/>
      <c r="TLT1" s="232"/>
      <c r="TLU1" s="232"/>
      <c r="TLV1" s="232"/>
      <c r="TLW1" s="232"/>
      <c r="TLX1" s="232"/>
      <c r="TLY1" s="232"/>
      <c r="TLZ1" s="232"/>
      <c r="TMA1" s="232"/>
      <c r="TMB1" s="232"/>
      <c r="TMC1" s="232"/>
      <c r="TMD1" s="232"/>
      <c r="TME1" s="232"/>
      <c r="TMF1" s="232"/>
      <c r="TMG1" s="232"/>
      <c r="TMH1" s="232"/>
      <c r="TMI1" s="232"/>
      <c r="TMJ1" s="232"/>
      <c r="TMK1" s="232"/>
      <c r="TML1" s="232"/>
      <c r="TMM1" s="232"/>
      <c r="TMN1" s="232"/>
      <c r="TMO1" s="232"/>
      <c r="TMP1" s="232"/>
      <c r="TMQ1" s="232"/>
      <c r="TMR1" s="232"/>
      <c r="TMS1" s="232"/>
      <c r="TMT1" s="232"/>
      <c r="TMU1" s="232"/>
      <c r="TMV1" s="232"/>
      <c r="TMW1" s="232"/>
      <c r="TMX1" s="232"/>
      <c r="TMY1" s="232"/>
      <c r="TMZ1" s="232"/>
      <c r="TNA1" s="232"/>
      <c r="TNB1" s="232"/>
      <c r="TNC1" s="232"/>
      <c r="TND1" s="232"/>
      <c r="TNE1" s="232"/>
      <c r="TNF1" s="232"/>
      <c r="TNG1" s="232"/>
      <c r="TNH1" s="232"/>
      <c r="TNI1" s="232"/>
      <c r="TNJ1" s="232"/>
      <c r="TNK1" s="232"/>
      <c r="TNL1" s="232"/>
      <c r="TNM1" s="232"/>
      <c r="TNN1" s="232"/>
      <c r="TNO1" s="232"/>
      <c r="TNP1" s="232"/>
      <c r="TNQ1" s="232"/>
      <c r="TNR1" s="232"/>
      <c r="TNS1" s="232"/>
      <c r="TNT1" s="232"/>
      <c r="TNU1" s="232"/>
      <c r="TNV1" s="232"/>
      <c r="TNW1" s="232"/>
      <c r="TNX1" s="232"/>
      <c r="TNY1" s="232"/>
      <c r="TNZ1" s="232"/>
      <c r="TOA1" s="232"/>
      <c r="TOB1" s="232"/>
      <c r="TOC1" s="232"/>
      <c r="TOD1" s="232"/>
      <c r="TOE1" s="232"/>
      <c r="TOF1" s="232"/>
      <c r="TOG1" s="232"/>
      <c r="TOH1" s="232"/>
      <c r="TOI1" s="232"/>
      <c r="TOJ1" s="232"/>
      <c r="TOK1" s="232"/>
      <c r="TOL1" s="232"/>
      <c r="TOM1" s="232"/>
      <c r="TON1" s="232"/>
      <c r="TOO1" s="232"/>
      <c r="TOP1" s="232"/>
      <c r="TOQ1" s="232"/>
      <c r="TOR1" s="232"/>
      <c r="TOS1" s="232"/>
      <c r="TOT1" s="232"/>
      <c r="TOU1" s="232"/>
      <c r="TOV1" s="232"/>
      <c r="TOW1" s="232"/>
      <c r="TOX1" s="232"/>
      <c r="TOY1" s="232"/>
      <c r="TOZ1" s="232"/>
      <c r="TPA1" s="232"/>
      <c r="TPB1" s="232"/>
      <c r="TPC1" s="232"/>
      <c r="TPD1" s="232"/>
      <c r="TPE1" s="232"/>
      <c r="TPF1" s="232"/>
      <c r="TPG1" s="232"/>
      <c r="TPH1" s="232"/>
      <c r="TPI1" s="232"/>
      <c r="TPJ1" s="232"/>
      <c r="TPK1" s="232"/>
      <c r="TPL1" s="232"/>
      <c r="TPM1" s="232"/>
      <c r="TPN1" s="232"/>
      <c r="TPO1" s="232"/>
      <c r="TPP1" s="232"/>
      <c r="TPQ1" s="232"/>
      <c r="TPR1" s="232"/>
      <c r="TPS1" s="232"/>
      <c r="TPT1" s="232"/>
      <c r="TPU1" s="232"/>
      <c r="TPV1" s="232"/>
      <c r="TPW1" s="232"/>
      <c r="TPX1" s="232"/>
      <c r="TPY1" s="232"/>
      <c r="TPZ1" s="232"/>
      <c r="TQA1" s="232"/>
      <c r="TQB1" s="232"/>
      <c r="TQC1" s="232"/>
      <c r="TQD1" s="232"/>
      <c r="TQE1" s="232"/>
      <c r="TQF1" s="232"/>
      <c r="TQG1" s="232"/>
      <c r="TQH1" s="232"/>
      <c r="TQI1" s="232"/>
      <c r="TQJ1" s="232"/>
      <c r="TQK1" s="232"/>
      <c r="TQL1" s="232"/>
      <c r="TQM1" s="232"/>
      <c r="TQN1" s="232"/>
      <c r="TQO1" s="232"/>
      <c r="TQP1" s="232"/>
      <c r="TQQ1" s="232"/>
      <c r="TQR1" s="232"/>
      <c r="TQS1" s="232"/>
      <c r="TQT1" s="232"/>
      <c r="TQU1" s="232"/>
      <c r="TQV1" s="232"/>
      <c r="TQW1" s="232"/>
      <c r="TQX1" s="232"/>
      <c r="TQY1" s="232"/>
      <c r="TQZ1" s="232"/>
      <c r="TRA1" s="232"/>
      <c r="TRB1" s="232"/>
      <c r="TRC1" s="232"/>
      <c r="TRD1" s="232"/>
      <c r="TRE1" s="232"/>
      <c r="TRF1" s="232"/>
      <c r="TRG1" s="232"/>
      <c r="TRH1" s="232"/>
      <c r="TRI1" s="232"/>
      <c r="TRJ1" s="232"/>
      <c r="TRK1" s="232"/>
      <c r="TRL1" s="232"/>
      <c r="TRM1" s="232"/>
      <c r="TRN1" s="232"/>
      <c r="TRO1" s="232"/>
      <c r="TRP1" s="232"/>
      <c r="TRQ1" s="232"/>
      <c r="TRR1" s="232"/>
      <c r="TRS1" s="232"/>
      <c r="TRT1" s="232"/>
      <c r="TRU1" s="232"/>
      <c r="TRV1" s="232"/>
      <c r="TRW1" s="232"/>
      <c r="TRX1" s="232"/>
      <c r="TRY1" s="232"/>
      <c r="TRZ1" s="232"/>
      <c r="TSA1" s="232"/>
      <c r="TSB1" s="232"/>
      <c r="TSC1" s="232"/>
      <c r="TSD1" s="232"/>
      <c r="TSE1" s="232"/>
      <c r="TSF1" s="232"/>
      <c r="TSG1" s="232"/>
      <c r="TSH1" s="232"/>
      <c r="TSI1" s="232"/>
      <c r="TSJ1" s="232"/>
      <c r="TSK1" s="232"/>
      <c r="TSL1" s="232"/>
      <c r="TSM1" s="232"/>
      <c r="TSN1" s="232"/>
      <c r="TSO1" s="232"/>
      <c r="TSP1" s="232"/>
      <c r="TSQ1" s="232"/>
      <c r="TSR1" s="232"/>
      <c r="TSS1" s="232"/>
      <c r="TST1" s="232"/>
      <c r="TSU1" s="232"/>
      <c r="TSV1" s="232"/>
      <c r="TSW1" s="232"/>
      <c r="TSX1" s="232"/>
      <c r="TSY1" s="232"/>
      <c r="TSZ1" s="232"/>
      <c r="TTA1" s="232"/>
      <c r="TTB1" s="232"/>
      <c r="TTC1" s="232"/>
      <c r="TTD1" s="232"/>
      <c r="TTE1" s="232"/>
      <c r="TTF1" s="232"/>
      <c r="TTG1" s="232"/>
      <c r="TTH1" s="232"/>
      <c r="TTI1" s="232"/>
      <c r="TTJ1" s="232"/>
      <c r="TTK1" s="232"/>
      <c r="TTL1" s="232"/>
      <c r="TTM1" s="232"/>
      <c r="TTN1" s="232"/>
      <c r="TTO1" s="232"/>
      <c r="TTP1" s="232"/>
      <c r="TTQ1" s="232"/>
      <c r="TTR1" s="232"/>
      <c r="TTS1" s="232"/>
      <c r="TTT1" s="232"/>
      <c r="TTU1" s="232"/>
      <c r="TTV1" s="232"/>
      <c r="TTW1" s="232"/>
      <c r="TTX1" s="232"/>
      <c r="TTY1" s="232"/>
      <c r="TTZ1" s="232"/>
      <c r="TUA1" s="232"/>
      <c r="TUB1" s="232"/>
      <c r="TUC1" s="232"/>
      <c r="TUD1" s="232"/>
      <c r="TUE1" s="232"/>
      <c r="TUF1" s="232"/>
      <c r="TUG1" s="232"/>
      <c r="TUH1" s="232"/>
      <c r="TUI1" s="232"/>
      <c r="TUJ1" s="232"/>
      <c r="TUK1" s="232"/>
      <c r="TUL1" s="232"/>
      <c r="TUM1" s="232"/>
      <c r="TUN1" s="232"/>
      <c r="TUO1" s="232"/>
      <c r="TUP1" s="232"/>
      <c r="TUQ1" s="232"/>
      <c r="TUR1" s="232"/>
      <c r="TUS1" s="232"/>
      <c r="TUT1" s="232"/>
      <c r="TUU1" s="232"/>
      <c r="TUV1" s="232"/>
      <c r="TUW1" s="232"/>
      <c r="TUX1" s="232"/>
      <c r="TUY1" s="232"/>
      <c r="TUZ1" s="232"/>
      <c r="TVA1" s="232"/>
      <c r="TVB1" s="232"/>
      <c r="TVC1" s="232"/>
      <c r="TVD1" s="232"/>
      <c r="TVE1" s="232"/>
      <c r="TVF1" s="232"/>
      <c r="TVG1" s="232"/>
      <c r="TVH1" s="232"/>
      <c r="TVI1" s="232"/>
      <c r="TVJ1" s="232"/>
      <c r="TVK1" s="232"/>
      <c r="TVL1" s="232"/>
      <c r="TVM1" s="232"/>
      <c r="TVN1" s="232"/>
      <c r="TVO1" s="232"/>
      <c r="TVP1" s="232"/>
      <c r="TVQ1" s="232"/>
      <c r="TVR1" s="232"/>
      <c r="TVS1" s="232"/>
      <c r="TVT1" s="232"/>
      <c r="TVU1" s="232"/>
      <c r="TVV1" s="232"/>
      <c r="TVW1" s="232"/>
      <c r="TVX1" s="232"/>
      <c r="TVY1" s="232"/>
      <c r="TVZ1" s="232"/>
      <c r="TWA1" s="232"/>
      <c r="TWB1" s="232"/>
      <c r="TWC1" s="232"/>
      <c r="TWD1" s="232"/>
      <c r="TWE1" s="232"/>
      <c r="TWF1" s="232"/>
      <c r="TWG1" s="232"/>
      <c r="TWH1" s="232"/>
      <c r="TWI1" s="232"/>
      <c r="TWJ1" s="232"/>
      <c r="TWK1" s="232"/>
      <c r="TWL1" s="232"/>
      <c r="TWM1" s="232"/>
      <c r="TWN1" s="232"/>
      <c r="TWO1" s="232"/>
      <c r="TWP1" s="232"/>
      <c r="TWQ1" s="232"/>
      <c r="TWR1" s="232"/>
      <c r="TWS1" s="232"/>
      <c r="TWT1" s="232"/>
      <c r="TWU1" s="232"/>
      <c r="TWV1" s="232"/>
      <c r="TWW1" s="232"/>
      <c r="TWX1" s="232"/>
      <c r="TWY1" s="232"/>
      <c r="TWZ1" s="232"/>
      <c r="TXA1" s="232"/>
      <c r="TXB1" s="232"/>
      <c r="TXC1" s="232"/>
      <c r="TXD1" s="232"/>
      <c r="TXE1" s="232"/>
      <c r="TXF1" s="232"/>
      <c r="TXG1" s="232"/>
      <c r="TXH1" s="232"/>
      <c r="TXI1" s="232"/>
      <c r="TXJ1" s="232"/>
      <c r="TXK1" s="232"/>
      <c r="TXL1" s="232"/>
      <c r="TXM1" s="232"/>
      <c r="TXN1" s="232"/>
      <c r="TXO1" s="232"/>
      <c r="TXP1" s="232"/>
      <c r="TXQ1" s="232"/>
      <c r="TXR1" s="232"/>
      <c r="TXS1" s="232"/>
      <c r="TXT1" s="232"/>
      <c r="TXU1" s="232"/>
      <c r="TXV1" s="232"/>
      <c r="TXW1" s="232"/>
      <c r="TXX1" s="232"/>
      <c r="TXY1" s="232"/>
      <c r="TXZ1" s="232"/>
      <c r="TYA1" s="232"/>
      <c r="TYB1" s="232"/>
      <c r="TYC1" s="232"/>
      <c r="TYD1" s="232"/>
      <c r="TYE1" s="232"/>
      <c r="TYF1" s="232"/>
      <c r="TYG1" s="232"/>
      <c r="TYH1" s="232"/>
      <c r="TYI1" s="232"/>
      <c r="TYJ1" s="232"/>
      <c r="TYK1" s="232"/>
      <c r="TYL1" s="232"/>
      <c r="TYM1" s="232"/>
      <c r="TYN1" s="232"/>
      <c r="TYO1" s="232"/>
      <c r="TYP1" s="232"/>
      <c r="TYQ1" s="232"/>
      <c r="TYR1" s="232"/>
      <c r="TYS1" s="232"/>
      <c r="TYT1" s="232"/>
      <c r="TYU1" s="232"/>
      <c r="TYV1" s="232"/>
      <c r="TYW1" s="232"/>
      <c r="TYX1" s="232"/>
      <c r="TYY1" s="232"/>
      <c r="TYZ1" s="232"/>
      <c r="TZA1" s="232"/>
      <c r="TZB1" s="232"/>
      <c r="TZC1" s="232"/>
      <c r="TZD1" s="232"/>
      <c r="TZE1" s="232"/>
      <c r="TZF1" s="232"/>
      <c r="TZG1" s="232"/>
      <c r="TZH1" s="232"/>
      <c r="TZI1" s="232"/>
      <c r="TZJ1" s="232"/>
      <c r="TZK1" s="232"/>
      <c r="TZL1" s="232"/>
      <c r="TZM1" s="232"/>
      <c r="TZN1" s="232"/>
      <c r="TZO1" s="232"/>
      <c r="TZP1" s="232"/>
      <c r="TZQ1" s="232"/>
      <c r="TZR1" s="232"/>
      <c r="TZS1" s="232"/>
      <c r="TZT1" s="232"/>
      <c r="TZU1" s="232"/>
      <c r="TZV1" s="232"/>
      <c r="TZW1" s="232"/>
      <c r="TZX1" s="232"/>
      <c r="TZY1" s="232"/>
      <c r="TZZ1" s="232"/>
      <c r="UAA1" s="232"/>
      <c r="UAB1" s="232"/>
      <c r="UAC1" s="232"/>
      <c r="UAD1" s="232"/>
      <c r="UAE1" s="232"/>
      <c r="UAF1" s="232"/>
      <c r="UAG1" s="232"/>
      <c r="UAH1" s="232"/>
      <c r="UAI1" s="232"/>
      <c r="UAJ1" s="232"/>
      <c r="UAK1" s="232"/>
      <c r="UAL1" s="232"/>
      <c r="UAM1" s="232"/>
      <c r="UAN1" s="232"/>
      <c r="UAO1" s="232"/>
      <c r="UAP1" s="232"/>
      <c r="UAQ1" s="232"/>
      <c r="UAR1" s="232"/>
      <c r="UAS1" s="232"/>
      <c r="UAT1" s="232"/>
      <c r="UAU1" s="232"/>
      <c r="UAV1" s="232"/>
      <c r="UAW1" s="232"/>
      <c r="UAX1" s="232"/>
      <c r="UAY1" s="232"/>
      <c r="UAZ1" s="232"/>
      <c r="UBA1" s="232"/>
      <c r="UBB1" s="232"/>
      <c r="UBC1" s="232"/>
      <c r="UBD1" s="232"/>
      <c r="UBE1" s="232"/>
      <c r="UBF1" s="232"/>
      <c r="UBG1" s="232"/>
      <c r="UBH1" s="232"/>
      <c r="UBI1" s="232"/>
      <c r="UBJ1" s="232"/>
      <c r="UBK1" s="232"/>
      <c r="UBL1" s="232"/>
      <c r="UBM1" s="232"/>
      <c r="UBN1" s="232"/>
      <c r="UBO1" s="232"/>
      <c r="UBP1" s="232"/>
      <c r="UBQ1" s="232"/>
      <c r="UBR1" s="232"/>
      <c r="UBS1" s="232"/>
      <c r="UBT1" s="232"/>
      <c r="UBU1" s="232"/>
      <c r="UBV1" s="232"/>
      <c r="UBW1" s="232"/>
      <c r="UBX1" s="232"/>
      <c r="UBY1" s="232"/>
      <c r="UBZ1" s="232"/>
      <c r="UCA1" s="232"/>
      <c r="UCB1" s="232"/>
      <c r="UCC1" s="232"/>
      <c r="UCD1" s="232"/>
      <c r="UCE1" s="232"/>
      <c r="UCF1" s="232"/>
      <c r="UCG1" s="232"/>
      <c r="UCH1" s="232"/>
      <c r="UCI1" s="232"/>
      <c r="UCJ1" s="232"/>
      <c r="UCK1" s="232"/>
      <c r="UCL1" s="232"/>
      <c r="UCM1" s="232"/>
      <c r="UCN1" s="232"/>
      <c r="UCO1" s="232"/>
      <c r="UCP1" s="232"/>
      <c r="UCQ1" s="232"/>
      <c r="UCR1" s="232"/>
      <c r="UCS1" s="232"/>
      <c r="UCT1" s="232"/>
      <c r="UCU1" s="232"/>
      <c r="UCV1" s="232"/>
      <c r="UCW1" s="232"/>
      <c r="UCX1" s="232"/>
      <c r="UCY1" s="232"/>
      <c r="UCZ1" s="232"/>
      <c r="UDA1" s="232"/>
      <c r="UDB1" s="232"/>
      <c r="UDC1" s="232"/>
      <c r="UDD1" s="232"/>
      <c r="UDE1" s="232"/>
      <c r="UDF1" s="232"/>
      <c r="UDG1" s="232"/>
      <c r="UDH1" s="232"/>
      <c r="UDI1" s="232"/>
      <c r="UDJ1" s="232"/>
      <c r="UDK1" s="232"/>
      <c r="UDL1" s="232"/>
      <c r="UDM1" s="232"/>
      <c r="UDN1" s="232"/>
      <c r="UDO1" s="232"/>
      <c r="UDP1" s="232"/>
      <c r="UDQ1" s="232"/>
      <c r="UDR1" s="232"/>
      <c r="UDS1" s="232"/>
      <c r="UDT1" s="232"/>
      <c r="UDU1" s="232"/>
      <c r="UDV1" s="232"/>
      <c r="UDW1" s="232"/>
      <c r="UDX1" s="232"/>
      <c r="UDY1" s="232"/>
      <c r="UDZ1" s="232"/>
      <c r="UEA1" s="232"/>
      <c r="UEB1" s="232"/>
      <c r="UEC1" s="232"/>
      <c r="UED1" s="232"/>
      <c r="UEE1" s="232"/>
      <c r="UEF1" s="232"/>
      <c r="UEG1" s="232"/>
      <c r="UEH1" s="232"/>
      <c r="UEI1" s="232"/>
      <c r="UEJ1" s="232"/>
      <c r="UEK1" s="232"/>
      <c r="UEL1" s="232"/>
      <c r="UEM1" s="232"/>
      <c r="UEN1" s="232"/>
      <c r="UEO1" s="232"/>
      <c r="UEP1" s="232"/>
      <c r="UEQ1" s="232"/>
      <c r="UER1" s="232"/>
      <c r="UES1" s="232"/>
      <c r="UET1" s="232"/>
      <c r="UEU1" s="232"/>
      <c r="UEV1" s="232"/>
      <c r="UEW1" s="232"/>
      <c r="UEX1" s="232"/>
      <c r="UEY1" s="232"/>
      <c r="UEZ1" s="232"/>
      <c r="UFA1" s="232"/>
      <c r="UFB1" s="232"/>
      <c r="UFC1" s="232"/>
      <c r="UFD1" s="232"/>
      <c r="UFE1" s="232"/>
      <c r="UFF1" s="232"/>
      <c r="UFG1" s="232"/>
      <c r="UFH1" s="232"/>
      <c r="UFI1" s="232"/>
      <c r="UFJ1" s="232"/>
      <c r="UFK1" s="232"/>
      <c r="UFL1" s="232"/>
      <c r="UFM1" s="232"/>
      <c r="UFN1" s="232"/>
      <c r="UFO1" s="232"/>
      <c r="UFP1" s="232"/>
      <c r="UFQ1" s="232"/>
      <c r="UFR1" s="232"/>
      <c r="UFS1" s="232"/>
      <c r="UFT1" s="232"/>
      <c r="UFU1" s="232"/>
      <c r="UFV1" s="232"/>
      <c r="UFW1" s="232"/>
      <c r="UFX1" s="232"/>
      <c r="UFY1" s="232"/>
      <c r="UFZ1" s="232"/>
      <c r="UGA1" s="232"/>
      <c r="UGB1" s="232"/>
      <c r="UGC1" s="232"/>
      <c r="UGD1" s="232"/>
      <c r="UGE1" s="232"/>
      <c r="UGF1" s="232"/>
      <c r="UGG1" s="232"/>
      <c r="UGH1" s="232"/>
      <c r="UGI1" s="232"/>
      <c r="UGJ1" s="232"/>
      <c r="UGK1" s="232"/>
      <c r="UGL1" s="232"/>
      <c r="UGM1" s="232"/>
      <c r="UGN1" s="232"/>
      <c r="UGO1" s="232"/>
      <c r="UGP1" s="232"/>
      <c r="UGQ1" s="232"/>
      <c r="UGR1" s="232"/>
      <c r="UGS1" s="232"/>
      <c r="UGT1" s="232"/>
      <c r="UGU1" s="232"/>
      <c r="UGV1" s="232"/>
      <c r="UGW1" s="232"/>
      <c r="UGX1" s="232"/>
      <c r="UGY1" s="232"/>
      <c r="UGZ1" s="232"/>
      <c r="UHA1" s="232"/>
      <c r="UHB1" s="232"/>
      <c r="UHC1" s="232"/>
      <c r="UHD1" s="232"/>
      <c r="UHE1" s="232"/>
      <c r="UHF1" s="232"/>
      <c r="UHG1" s="232"/>
      <c r="UHH1" s="232"/>
      <c r="UHI1" s="232"/>
      <c r="UHJ1" s="232"/>
      <c r="UHK1" s="232"/>
      <c r="UHL1" s="232"/>
      <c r="UHM1" s="232"/>
      <c r="UHN1" s="232"/>
      <c r="UHO1" s="232"/>
      <c r="UHP1" s="232"/>
      <c r="UHQ1" s="232"/>
      <c r="UHR1" s="232"/>
      <c r="UHS1" s="232"/>
      <c r="UHT1" s="232"/>
      <c r="UHU1" s="232"/>
      <c r="UHV1" s="232"/>
      <c r="UHW1" s="232"/>
      <c r="UHX1" s="232"/>
      <c r="UHY1" s="232"/>
      <c r="UHZ1" s="232"/>
      <c r="UIA1" s="232"/>
      <c r="UIB1" s="232"/>
      <c r="UIC1" s="232"/>
      <c r="UID1" s="232"/>
      <c r="UIE1" s="232"/>
      <c r="UIF1" s="232"/>
      <c r="UIG1" s="232"/>
      <c r="UIH1" s="232"/>
      <c r="UII1" s="232"/>
      <c r="UIJ1" s="232"/>
      <c r="UIK1" s="232"/>
      <c r="UIL1" s="232"/>
      <c r="UIM1" s="232"/>
      <c r="UIN1" s="232"/>
      <c r="UIO1" s="232"/>
      <c r="UIP1" s="232"/>
      <c r="UIQ1" s="232"/>
      <c r="UIR1" s="232"/>
      <c r="UIS1" s="232"/>
      <c r="UIT1" s="232"/>
      <c r="UIU1" s="232"/>
      <c r="UIV1" s="232"/>
      <c r="UIW1" s="232"/>
      <c r="UIX1" s="232"/>
      <c r="UIY1" s="232"/>
      <c r="UIZ1" s="232"/>
      <c r="UJA1" s="232"/>
      <c r="UJB1" s="232"/>
      <c r="UJC1" s="232"/>
      <c r="UJD1" s="232"/>
      <c r="UJE1" s="232"/>
      <c r="UJF1" s="232"/>
      <c r="UJG1" s="232"/>
      <c r="UJH1" s="232"/>
      <c r="UJI1" s="232"/>
      <c r="UJJ1" s="232"/>
      <c r="UJK1" s="232"/>
      <c r="UJL1" s="232"/>
      <c r="UJM1" s="232"/>
      <c r="UJN1" s="232"/>
      <c r="UJO1" s="232"/>
      <c r="UJP1" s="232"/>
      <c r="UJQ1" s="232"/>
      <c r="UJR1" s="232"/>
      <c r="UJS1" s="232"/>
      <c r="UJT1" s="232"/>
      <c r="UJU1" s="232"/>
      <c r="UJV1" s="232"/>
      <c r="UJW1" s="232"/>
      <c r="UJX1" s="232"/>
      <c r="UJY1" s="232"/>
      <c r="UJZ1" s="232"/>
      <c r="UKA1" s="232"/>
      <c r="UKB1" s="232"/>
      <c r="UKC1" s="232"/>
      <c r="UKD1" s="232"/>
      <c r="UKE1" s="232"/>
      <c r="UKF1" s="232"/>
      <c r="UKG1" s="232"/>
      <c r="UKH1" s="232"/>
      <c r="UKI1" s="232"/>
      <c r="UKJ1" s="232"/>
      <c r="UKK1" s="232"/>
      <c r="UKL1" s="232"/>
      <c r="UKM1" s="232"/>
      <c r="UKN1" s="232"/>
      <c r="UKO1" s="232"/>
      <c r="UKP1" s="232"/>
      <c r="UKQ1" s="232"/>
      <c r="UKR1" s="232"/>
      <c r="UKS1" s="232"/>
      <c r="UKT1" s="232"/>
      <c r="UKU1" s="232"/>
      <c r="UKV1" s="232"/>
      <c r="UKW1" s="232"/>
      <c r="UKX1" s="232"/>
      <c r="UKY1" s="232"/>
      <c r="UKZ1" s="232"/>
      <c r="ULA1" s="232"/>
      <c r="ULB1" s="232"/>
      <c r="ULC1" s="232"/>
      <c r="ULD1" s="232"/>
      <c r="ULE1" s="232"/>
      <c r="ULF1" s="232"/>
      <c r="ULG1" s="232"/>
      <c r="ULH1" s="232"/>
      <c r="ULI1" s="232"/>
      <c r="ULJ1" s="232"/>
      <c r="ULK1" s="232"/>
      <c r="ULL1" s="232"/>
      <c r="ULM1" s="232"/>
      <c r="ULN1" s="232"/>
      <c r="ULO1" s="232"/>
      <c r="ULP1" s="232"/>
      <c r="ULQ1" s="232"/>
      <c r="ULR1" s="232"/>
      <c r="ULS1" s="232"/>
      <c r="ULT1" s="232"/>
      <c r="ULU1" s="232"/>
      <c r="ULV1" s="232"/>
      <c r="ULW1" s="232"/>
      <c r="ULX1" s="232"/>
      <c r="ULY1" s="232"/>
      <c r="ULZ1" s="232"/>
      <c r="UMA1" s="232"/>
      <c r="UMB1" s="232"/>
      <c r="UMC1" s="232"/>
      <c r="UMD1" s="232"/>
      <c r="UME1" s="232"/>
      <c r="UMF1" s="232"/>
      <c r="UMG1" s="232"/>
      <c r="UMH1" s="232"/>
      <c r="UMI1" s="232"/>
      <c r="UMJ1" s="232"/>
      <c r="UMK1" s="232"/>
      <c r="UML1" s="232"/>
      <c r="UMM1" s="232"/>
      <c r="UMN1" s="232"/>
      <c r="UMO1" s="232"/>
      <c r="UMP1" s="232"/>
      <c r="UMQ1" s="232"/>
      <c r="UMR1" s="232"/>
      <c r="UMS1" s="232"/>
      <c r="UMT1" s="232"/>
      <c r="UMU1" s="232"/>
      <c r="UMV1" s="232"/>
      <c r="UMW1" s="232"/>
      <c r="UMX1" s="232"/>
      <c r="UMY1" s="232"/>
      <c r="UMZ1" s="232"/>
      <c r="UNA1" s="232"/>
      <c r="UNB1" s="232"/>
      <c r="UNC1" s="232"/>
      <c r="UND1" s="232"/>
      <c r="UNE1" s="232"/>
      <c r="UNF1" s="232"/>
      <c r="UNG1" s="232"/>
      <c r="UNH1" s="232"/>
      <c r="UNI1" s="232"/>
      <c r="UNJ1" s="232"/>
      <c r="UNK1" s="232"/>
      <c r="UNL1" s="232"/>
      <c r="UNM1" s="232"/>
      <c r="UNN1" s="232"/>
      <c r="UNO1" s="232"/>
      <c r="UNP1" s="232"/>
      <c r="UNQ1" s="232"/>
      <c r="UNR1" s="232"/>
      <c r="UNS1" s="232"/>
      <c r="UNT1" s="232"/>
      <c r="UNU1" s="232"/>
      <c r="UNV1" s="232"/>
      <c r="UNW1" s="232"/>
      <c r="UNX1" s="232"/>
      <c r="UNY1" s="232"/>
      <c r="UNZ1" s="232"/>
      <c r="UOA1" s="232"/>
      <c r="UOB1" s="232"/>
      <c r="UOC1" s="232"/>
      <c r="UOD1" s="232"/>
      <c r="UOE1" s="232"/>
      <c r="UOF1" s="232"/>
      <c r="UOG1" s="232"/>
      <c r="UOH1" s="232"/>
      <c r="UOI1" s="232"/>
      <c r="UOJ1" s="232"/>
      <c r="UOK1" s="232"/>
      <c r="UOL1" s="232"/>
      <c r="UOM1" s="232"/>
      <c r="UON1" s="232"/>
      <c r="UOO1" s="232"/>
      <c r="UOP1" s="232"/>
      <c r="UOQ1" s="232"/>
      <c r="UOR1" s="232"/>
      <c r="UOS1" s="232"/>
      <c r="UOT1" s="232"/>
      <c r="UOU1" s="232"/>
      <c r="UOV1" s="232"/>
      <c r="UOW1" s="232"/>
      <c r="UOX1" s="232"/>
      <c r="UOY1" s="232"/>
      <c r="UOZ1" s="232"/>
      <c r="UPA1" s="232"/>
      <c r="UPB1" s="232"/>
      <c r="UPC1" s="232"/>
      <c r="UPD1" s="232"/>
      <c r="UPE1" s="232"/>
      <c r="UPF1" s="232"/>
      <c r="UPG1" s="232"/>
      <c r="UPH1" s="232"/>
      <c r="UPI1" s="232"/>
      <c r="UPJ1" s="232"/>
      <c r="UPK1" s="232"/>
      <c r="UPL1" s="232"/>
      <c r="UPM1" s="232"/>
      <c r="UPN1" s="232"/>
      <c r="UPO1" s="232"/>
      <c r="UPP1" s="232"/>
      <c r="UPQ1" s="232"/>
      <c r="UPR1" s="232"/>
      <c r="UPS1" s="232"/>
      <c r="UPT1" s="232"/>
      <c r="UPU1" s="232"/>
      <c r="UPV1" s="232"/>
      <c r="UPW1" s="232"/>
      <c r="UPX1" s="232"/>
      <c r="UPY1" s="232"/>
      <c r="UPZ1" s="232"/>
      <c r="UQA1" s="232"/>
      <c r="UQB1" s="232"/>
      <c r="UQC1" s="232"/>
      <c r="UQD1" s="232"/>
      <c r="UQE1" s="232"/>
      <c r="UQF1" s="232"/>
      <c r="UQG1" s="232"/>
      <c r="UQH1" s="232"/>
      <c r="UQI1" s="232"/>
      <c r="UQJ1" s="232"/>
      <c r="UQK1" s="232"/>
      <c r="UQL1" s="232"/>
      <c r="UQM1" s="232"/>
      <c r="UQN1" s="232"/>
      <c r="UQO1" s="232"/>
      <c r="UQP1" s="232"/>
      <c r="UQQ1" s="232"/>
      <c r="UQR1" s="232"/>
      <c r="UQS1" s="232"/>
      <c r="UQT1" s="232"/>
      <c r="UQU1" s="232"/>
      <c r="UQV1" s="232"/>
      <c r="UQW1" s="232"/>
      <c r="UQX1" s="232"/>
      <c r="UQY1" s="232"/>
      <c r="UQZ1" s="232"/>
      <c r="URA1" s="232"/>
      <c r="URB1" s="232"/>
      <c r="URC1" s="232"/>
      <c r="URD1" s="232"/>
      <c r="URE1" s="232"/>
      <c r="URF1" s="232"/>
      <c r="URG1" s="232"/>
      <c r="URH1" s="232"/>
      <c r="URI1" s="232"/>
      <c r="URJ1" s="232"/>
      <c r="URK1" s="232"/>
      <c r="URL1" s="232"/>
      <c r="URM1" s="232"/>
      <c r="URN1" s="232"/>
      <c r="URO1" s="232"/>
      <c r="URP1" s="232"/>
      <c r="URQ1" s="232"/>
      <c r="URR1" s="232"/>
      <c r="URS1" s="232"/>
      <c r="URT1" s="232"/>
      <c r="URU1" s="232"/>
      <c r="URV1" s="232"/>
      <c r="URW1" s="232"/>
      <c r="URX1" s="232"/>
      <c r="URY1" s="232"/>
      <c r="URZ1" s="232"/>
      <c r="USA1" s="232"/>
      <c r="USB1" s="232"/>
      <c r="USC1" s="232"/>
      <c r="USD1" s="232"/>
      <c r="USE1" s="232"/>
      <c r="USF1" s="232"/>
      <c r="USG1" s="232"/>
      <c r="USH1" s="232"/>
      <c r="USI1" s="232"/>
      <c r="USJ1" s="232"/>
      <c r="USK1" s="232"/>
      <c r="USL1" s="232"/>
      <c r="USM1" s="232"/>
      <c r="USN1" s="232"/>
      <c r="USO1" s="232"/>
      <c r="USP1" s="232"/>
      <c r="USQ1" s="232"/>
      <c r="USR1" s="232"/>
      <c r="USS1" s="232"/>
      <c r="UST1" s="232"/>
      <c r="USU1" s="232"/>
      <c r="USV1" s="232"/>
      <c r="USW1" s="232"/>
      <c r="USX1" s="232"/>
      <c r="USY1" s="232"/>
      <c r="USZ1" s="232"/>
      <c r="UTA1" s="232"/>
      <c r="UTB1" s="232"/>
      <c r="UTC1" s="232"/>
      <c r="UTD1" s="232"/>
      <c r="UTE1" s="232"/>
      <c r="UTF1" s="232"/>
      <c r="UTG1" s="232"/>
      <c r="UTH1" s="232"/>
      <c r="UTI1" s="232"/>
      <c r="UTJ1" s="232"/>
      <c r="UTK1" s="232"/>
      <c r="UTL1" s="232"/>
      <c r="UTM1" s="232"/>
      <c r="UTN1" s="232"/>
      <c r="UTO1" s="232"/>
      <c r="UTP1" s="232"/>
      <c r="UTQ1" s="232"/>
      <c r="UTR1" s="232"/>
      <c r="UTS1" s="232"/>
      <c r="UTT1" s="232"/>
      <c r="UTU1" s="232"/>
      <c r="UTV1" s="232"/>
      <c r="UTW1" s="232"/>
      <c r="UTX1" s="232"/>
      <c r="UTY1" s="232"/>
      <c r="UTZ1" s="232"/>
      <c r="UUA1" s="232"/>
      <c r="UUB1" s="232"/>
      <c r="UUC1" s="232"/>
      <c r="UUD1" s="232"/>
      <c r="UUE1" s="232"/>
      <c r="UUF1" s="232"/>
      <c r="UUG1" s="232"/>
      <c r="UUH1" s="232"/>
      <c r="UUI1" s="232"/>
      <c r="UUJ1" s="232"/>
      <c r="UUK1" s="232"/>
      <c r="UUL1" s="232"/>
      <c r="UUM1" s="232"/>
      <c r="UUN1" s="232"/>
      <c r="UUO1" s="232"/>
      <c r="UUP1" s="232"/>
      <c r="UUQ1" s="232"/>
      <c r="UUR1" s="232"/>
      <c r="UUS1" s="232"/>
      <c r="UUT1" s="232"/>
      <c r="UUU1" s="232"/>
      <c r="UUV1" s="232"/>
      <c r="UUW1" s="232"/>
      <c r="UUX1" s="232"/>
      <c r="UUY1" s="232"/>
      <c r="UUZ1" s="232"/>
      <c r="UVA1" s="232"/>
      <c r="UVB1" s="232"/>
      <c r="UVC1" s="232"/>
      <c r="UVD1" s="232"/>
      <c r="UVE1" s="232"/>
      <c r="UVF1" s="232"/>
      <c r="UVG1" s="232"/>
      <c r="UVH1" s="232"/>
      <c r="UVI1" s="232"/>
      <c r="UVJ1" s="232"/>
      <c r="UVK1" s="232"/>
      <c r="UVL1" s="232"/>
      <c r="UVM1" s="232"/>
      <c r="UVN1" s="232"/>
      <c r="UVO1" s="232"/>
      <c r="UVP1" s="232"/>
      <c r="UVQ1" s="232"/>
      <c r="UVR1" s="232"/>
      <c r="UVS1" s="232"/>
      <c r="UVT1" s="232"/>
      <c r="UVU1" s="232"/>
      <c r="UVV1" s="232"/>
      <c r="UVW1" s="232"/>
      <c r="UVX1" s="232"/>
      <c r="UVY1" s="232"/>
      <c r="UVZ1" s="232"/>
      <c r="UWA1" s="232"/>
      <c r="UWB1" s="232"/>
      <c r="UWC1" s="232"/>
      <c r="UWD1" s="232"/>
      <c r="UWE1" s="232"/>
      <c r="UWF1" s="232"/>
      <c r="UWG1" s="232"/>
      <c r="UWH1" s="232"/>
      <c r="UWI1" s="232"/>
      <c r="UWJ1" s="232"/>
      <c r="UWK1" s="232"/>
      <c r="UWL1" s="232"/>
      <c r="UWM1" s="232"/>
      <c r="UWN1" s="232"/>
      <c r="UWO1" s="232"/>
      <c r="UWP1" s="232"/>
      <c r="UWQ1" s="232"/>
      <c r="UWR1" s="232"/>
      <c r="UWS1" s="232"/>
      <c r="UWT1" s="232"/>
      <c r="UWU1" s="232"/>
      <c r="UWV1" s="232"/>
      <c r="UWW1" s="232"/>
      <c r="UWX1" s="232"/>
      <c r="UWY1" s="232"/>
      <c r="UWZ1" s="232"/>
      <c r="UXA1" s="232"/>
      <c r="UXB1" s="232"/>
      <c r="UXC1" s="232"/>
      <c r="UXD1" s="232"/>
      <c r="UXE1" s="232"/>
      <c r="UXF1" s="232"/>
      <c r="UXG1" s="232"/>
      <c r="UXH1" s="232"/>
      <c r="UXI1" s="232"/>
      <c r="UXJ1" s="232"/>
      <c r="UXK1" s="232"/>
      <c r="UXL1" s="232"/>
      <c r="UXM1" s="232"/>
      <c r="UXN1" s="232"/>
      <c r="UXO1" s="232"/>
      <c r="UXP1" s="232"/>
      <c r="UXQ1" s="232"/>
      <c r="UXR1" s="232"/>
      <c r="UXS1" s="232"/>
      <c r="UXT1" s="232"/>
      <c r="UXU1" s="232"/>
      <c r="UXV1" s="232"/>
      <c r="UXW1" s="232"/>
      <c r="UXX1" s="232"/>
      <c r="UXY1" s="232"/>
      <c r="UXZ1" s="232"/>
      <c r="UYA1" s="232"/>
      <c r="UYB1" s="232"/>
      <c r="UYC1" s="232"/>
      <c r="UYD1" s="232"/>
      <c r="UYE1" s="232"/>
      <c r="UYF1" s="232"/>
      <c r="UYG1" s="232"/>
      <c r="UYH1" s="232"/>
      <c r="UYI1" s="232"/>
      <c r="UYJ1" s="232"/>
      <c r="UYK1" s="232"/>
      <c r="UYL1" s="232"/>
      <c r="UYM1" s="232"/>
      <c r="UYN1" s="232"/>
      <c r="UYO1" s="232"/>
      <c r="UYP1" s="232"/>
      <c r="UYQ1" s="232"/>
      <c r="UYR1" s="232"/>
      <c r="UYS1" s="232"/>
      <c r="UYT1" s="232"/>
      <c r="UYU1" s="232"/>
      <c r="UYV1" s="232"/>
      <c r="UYW1" s="232"/>
      <c r="UYX1" s="232"/>
      <c r="UYY1" s="232"/>
      <c r="UYZ1" s="232"/>
      <c r="UZA1" s="232"/>
      <c r="UZB1" s="232"/>
      <c r="UZC1" s="232"/>
      <c r="UZD1" s="232"/>
      <c r="UZE1" s="232"/>
      <c r="UZF1" s="232"/>
      <c r="UZG1" s="232"/>
      <c r="UZH1" s="232"/>
      <c r="UZI1" s="232"/>
      <c r="UZJ1" s="232"/>
      <c r="UZK1" s="232"/>
      <c r="UZL1" s="232"/>
      <c r="UZM1" s="232"/>
      <c r="UZN1" s="232"/>
      <c r="UZO1" s="232"/>
      <c r="UZP1" s="232"/>
      <c r="UZQ1" s="232"/>
      <c r="UZR1" s="232"/>
      <c r="UZS1" s="232"/>
      <c r="UZT1" s="232"/>
      <c r="UZU1" s="232"/>
      <c r="UZV1" s="232"/>
      <c r="UZW1" s="232"/>
      <c r="UZX1" s="232"/>
      <c r="UZY1" s="232"/>
      <c r="UZZ1" s="232"/>
      <c r="VAA1" s="232"/>
      <c r="VAB1" s="232"/>
      <c r="VAC1" s="232"/>
      <c r="VAD1" s="232"/>
      <c r="VAE1" s="232"/>
      <c r="VAF1" s="232"/>
      <c r="VAG1" s="232"/>
      <c r="VAH1" s="232"/>
      <c r="VAI1" s="232"/>
      <c r="VAJ1" s="232"/>
      <c r="VAK1" s="232"/>
      <c r="VAL1" s="232"/>
      <c r="VAM1" s="232"/>
      <c r="VAN1" s="232"/>
      <c r="VAO1" s="232"/>
      <c r="VAP1" s="232"/>
      <c r="VAQ1" s="232"/>
      <c r="VAR1" s="232"/>
      <c r="VAS1" s="232"/>
      <c r="VAT1" s="232"/>
      <c r="VAU1" s="232"/>
      <c r="VAV1" s="232"/>
      <c r="VAW1" s="232"/>
      <c r="VAX1" s="232"/>
      <c r="VAY1" s="232"/>
      <c r="VAZ1" s="232"/>
      <c r="VBA1" s="232"/>
      <c r="VBB1" s="232"/>
      <c r="VBC1" s="232"/>
      <c r="VBD1" s="232"/>
      <c r="VBE1" s="232"/>
      <c r="VBF1" s="232"/>
      <c r="VBG1" s="232"/>
      <c r="VBH1" s="232"/>
      <c r="VBI1" s="232"/>
      <c r="VBJ1" s="232"/>
      <c r="VBK1" s="232"/>
      <c r="VBL1" s="232"/>
      <c r="VBM1" s="232"/>
      <c r="VBN1" s="232"/>
      <c r="VBO1" s="232"/>
      <c r="VBP1" s="232"/>
      <c r="VBQ1" s="232"/>
      <c r="VBR1" s="232"/>
      <c r="VBS1" s="232"/>
      <c r="VBT1" s="232"/>
      <c r="VBU1" s="232"/>
      <c r="VBV1" s="232"/>
      <c r="VBW1" s="232"/>
      <c r="VBX1" s="232"/>
      <c r="VBY1" s="232"/>
      <c r="VBZ1" s="232"/>
      <c r="VCA1" s="232"/>
      <c r="VCB1" s="232"/>
      <c r="VCC1" s="232"/>
      <c r="VCD1" s="232"/>
      <c r="VCE1" s="232"/>
      <c r="VCF1" s="232"/>
      <c r="VCG1" s="232"/>
      <c r="VCH1" s="232"/>
      <c r="VCI1" s="232"/>
      <c r="VCJ1" s="232"/>
      <c r="VCK1" s="232"/>
      <c r="VCL1" s="232"/>
      <c r="VCM1" s="232"/>
      <c r="VCN1" s="232"/>
      <c r="VCO1" s="232"/>
      <c r="VCP1" s="232"/>
      <c r="VCQ1" s="232"/>
      <c r="VCR1" s="232"/>
      <c r="VCS1" s="232"/>
      <c r="VCT1" s="232"/>
      <c r="VCU1" s="232"/>
      <c r="VCV1" s="232"/>
      <c r="VCW1" s="232"/>
      <c r="VCX1" s="232"/>
      <c r="VCY1" s="232"/>
      <c r="VCZ1" s="232"/>
      <c r="VDA1" s="232"/>
      <c r="VDB1" s="232"/>
      <c r="VDC1" s="232"/>
      <c r="VDD1" s="232"/>
      <c r="VDE1" s="232"/>
      <c r="VDF1" s="232"/>
      <c r="VDG1" s="232"/>
      <c r="VDH1" s="232"/>
      <c r="VDI1" s="232"/>
      <c r="VDJ1" s="232"/>
      <c r="VDK1" s="232"/>
      <c r="VDL1" s="232"/>
      <c r="VDM1" s="232"/>
      <c r="VDN1" s="232"/>
      <c r="VDO1" s="232"/>
      <c r="VDP1" s="232"/>
      <c r="VDQ1" s="232"/>
      <c r="VDR1" s="232"/>
      <c r="VDS1" s="232"/>
      <c r="VDT1" s="232"/>
      <c r="VDU1" s="232"/>
      <c r="VDV1" s="232"/>
      <c r="VDW1" s="232"/>
      <c r="VDX1" s="232"/>
      <c r="VDY1" s="232"/>
      <c r="VDZ1" s="232"/>
      <c r="VEA1" s="232"/>
      <c r="VEB1" s="232"/>
      <c r="VEC1" s="232"/>
      <c r="VED1" s="232"/>
      <c r="VEE1" s="232"/>
      <c r="VEF1" s="232"/>
      <c r="VEG1" s="232"/>
      <c r="VEH1" s="232"/>
      <c r="VEI1" s="232"/>
      <c r="VEJ1" s="232"/>
      <c r="VEK1" s="232"/>
      <c r="VEL1" s="232"/>
      <c r="VEM1" s="232"/>
      <c r="VEN1" s="232"/>
      <c r="VEO1" s="232"/>
      <c r="VEP1" s="232"/>
      <c r="VEQ1" s="232"/>
      <c r="VER1" s="232"/>
      <c r="VES1" s="232"/>
      <c r="VET1" s="232"/>
      <c r="VEU1" s="232"/>
      <c r="VEV1" s="232"/>
      <c r="VEW1" s="232"/>
      <c r="VEX1" s="232"/>
      <c r="VEY1" s="232"/>
      <c r="VEZ1" s="232"/>
      <c r="VFA1" s="232"/>
      <c r="VFB1" s="232"/>
      <c r="VFC1" s="232"/>
      <c r="VFD1" s="232"/>
      <c r="VFE1" s="232"/>
      <c r="VFF1" s="232"/>
      <c r="VFG1" s="232"/>
      <c r="VFH1" s="232"/>
      <c r="VFI1" s="232"/>
      <c r="VFJ1" s="232"/>
      <c r="VFK1" s="232"/>
      <c r="VFL1" s="232"/>
      <c r="VFM1" s="232"/>
      <c r="VFN1" s="232"/>
      <c r="VFO1" s="232"/>
      <c r="VFP1" s="232"/>
      <c r="VFQ1" s="232"/>
      <c r="VFR1" s="232"/>
      <c r="VFS1" s="232"/>
      <c r="VFT1" s="232"/>
      <c r="VFU1" s="232"/>
      <c r="VFV1" s="232"/>
      <c r="VFW1" s="232"/>
      <c r="VFX1" s="232"/>
      <c r="VFY1" s="232"/>
      <c r="VFZ1" s="232"/>
      <c r="VGA1" s="232"/>
      <c r="VGB1" s="232"/>
      <c r="VGC1" s="232"/>
      <c r="VGD1" s="232"/>
      <c r="VGE1" s="232"/>
      <c r="VGF1" s="232"/>
      <c r="VGG1" s="232"/>
      <c r="VGH1" s="232"/>
      <c r="VGI1" s="232"/>
      <c r="VGJ1" s="232"/>
      <c r="VGK1" s="232"/>
      <c r="VGL1" s="232"/>
      <c r="VGM1" s="232"/>
      <c r="VGN1" s="232"/>
      <c r="VGO1" s="232"/>
      <c r="VGP1" s="232"/>
      <c r="VGQ1" s="232"/>
      <c r="VGR1" s="232"/>
      <c r="VGS1" s="232"/>
      <c r="VGT1" s="232"/>
      <c r="VGU1" s="232"/>
      <c r="VGV1" s="232"/>
      <c r="VGW1" s="232"/>
      <c r="VGX1" s="232"/>
      <c r="VGY1" s="232"/>
      <c r="VGZ1" s="232"/>
      <c r="VHA1" s="232"/>
      <c r="VHB1" s="232"/>
      <c r="VHC1" s="232"/>
      <c r="VHD1" s="232"/>
      <c r="VHE1" s="232"/>
      <c r="VHF1" s="232"/>
      <c r="VHG1" s="232"/>
      <c r="VHH1" s="232"/>
      <c r="VHI1" s="232"/>
      <c r="VHJ1" s="232"/>
      <c r="VHK1" s="232"/>
      <c r="VHL1" s="232"/>
      <c r="VHM1" s="232"/>
      <c r="VHN1" s="232"/>
      <c r="VHO1" s="232"/>
      <c r="VHP1" s="232"/>
      <c r="VHQ1" s="232"/>
      <c r="VHR1" s="232"/>
      <c r="VHS1" s="232"/>
      <c r="VHT1" s="232"/>
      <c r="VHU1" s="232"/>
      <c r="VHV1" s="232"/>
      <c r="VHW1" s="232"/>
      <c r="VHX1" s="232"/>
      <c r="VHY1" s="232"/>
      <c r="VHZ1" s="232"/>
      <c r="VIA1" s="232"/>
      <c r="VIB1" s="232"/>
      <c r="VIC1" s="232"/>
      <c r="VID1" s="232"/>
      <c r="VIE1" s="232"/>
      <c r="VIF1" s="232"/>
      <c r="VIG1" s="232"/>
      <c r="VIH1" s="232"/>
      <c r="VII1" s="232"/>
      <c r="VIJ1" s="232"/>
      <c r="VIK1" s="232"/>
      <c r="VIL1" s="232"/>
      <c r="VIM1" s="232"/>
      <c r="VIN1" s="232"/>
      <c r="VIO1" s="232"/>
      <c r="VIP1" s="232"/>
      <c r="VIQ1" s="232"/>
      <c r="VIR1" s="232"/>
      <c r="VIS1" s="232"/>
      <c r="VIT1" s="232"/>
      <c r="VIU1" s="232"/>
      <c r="VIV1" s="232"/>
      <c r="VIW1" s="232"/>
      <c r="VIX1" s="232"/>
      <c r="VIY1" s="232"/>
      <c r="VIZ1" s="232"/>
      <c r="VJA1" s="232"/>
      <c r="VJB1" s="232"/>
      <c r="VJC1" s="232"/>
      <c r="VJD1" s="232"/>
      <c r="VJE1" s="232"/>
      <c r="VJF1" s="232"/>
      <c r="VJG1" s="232"/>
      <c r="VJH1" s="232"/>
      <c r="VJI1" s="232"/>
      <c r="VJJ1" s="232"/>
      <c r="VJK1" s="232"/>
      <c r="VJL1" s="232"/>
      <c r="VJM1" s="232"/>
      <c r="VJN1" s="232"/>
      <c r="VJO1" s="232"/>
      <c r="VJP1" s="232"/>
      <c r="VJQ1" s="232"/>
      <c r="VJR1" s="232"/>
      <c r="VJS1" s="232"/>
      <c r="VJT1" s="232"/>
      <c r="VJU1" s="232"/>
      <c r="VJV1" s="232"/>
      <c r="VJW1" s="232"/>
      <c r="VJX1" s="232"/>
      <c r="VJY1" s="232"/>
      <c r="VJZ1" s="232"/>
      <c r="VKA1" s="232"/>
      <c r="VKB1" s="232"/>
      <c r="VKC1" s="232"/>
      <c r="VKD1" s="232"/>
      <c r="VKE1" s="232"/>
      <c r="VKF1" s="232"/>
      <c r="VKG1" s="232"/>
      <c r="VKH1" s="232"/>
      <c r="VKI1" s="232"/>
      <c r="VKJ1" s="232"/>
      <c r="VKK1" s="232"/>
      <c r="VKL1" s="232"/>
      <c r="VKM1" s="232"/>
      <c r="VKN1" s="232"/>
      <c r="VKO1" s="232"/>
      <c r="VKP1" s="232"/>
      <c r="VKQ1" s="232"/>
      <c r="VKR1" s="232"/>
      <c r="VKS1" s="232"/>
      <c r="VKT1" s="232"/>
      <c r="VKU1" s="232"/>
      <c r="VKV1" s="232"/>
      <c r="VKW1" s="232"/>
      <c r="VKX1" s="232"/>
      <c r="VKY1" s="232"/>
      <c r="VKZ1" s="232"/>
      <c r="VLA1" s="232"/>
      <c r="VLB1" s="232"/>
      <c r="VLC1" s="232"/>
      <c r="VLD1" s="232"/>
      <c r="VLE1" s="232"/>
      <c r="VLF1" s="232"/>
      <c r="VLG1" s="232"/>
      <c r="VLH1" s="232"/>
      <c r="VLI1" s="232"/>
      <c r="VLJ1" s="232"/>
      <c r="VLK1" s="232"/>
      <c r="VLL1" s="232"/>
      <c r="VLM1" s="232"/>
      <c r="VLN1" s="232"/>
      <c r="VLO1" s="232"/>
      <c r="VLP1" s="232"/>
      <c r="VLQ1" s="232"/>
      <c r="VLR1" s="232"/>
      <c r="VLS1" s="232"/>
      <c r="VLT1" s="232"/>
      <c r="VLU1" s="232"/>
      <c r="VLV1" s="232"/>
      <c r="VLW1" s="232"/>
      <c r="VLX1" s="232"/>
      <c r="VLY1" s="232"/>
      <c r="VLZ1" s="232"/>
      <c r="VMA1" s="232"/>
      <c r="VMB1" s="232"/>
      <c r="VMC1" s="232"/>
      <c r="VMD1" s="232"/>
      <c r="VME1" s="232"/>
      <c r="VMF1" s="232"/>
      <c r="VMG1" s="232"/>
      <c r="VMH1" s="232"/>
      <c r="VMI1" s="232"/>
      <c r="VMJ1" s="232"/>
      <c r="VMK1" s="232"/>
      <c r="VML1" s="232"/>
      <c r="VMM1" s="232"/>
      <c r="VMN1" s="232"/>
      <c r="VMO1" s="232"/>
      <c r="VMP1" s="232"/>
      <c r="VMQ1" s="232"/>
      <c r="VMR1" s="232"/>
      <c r="VMS1" s="232"/>
      <c r="VMT1" s="232"/>
      <c r="VMU1" s="232"/>
      <c r="VMV1" s="232"/>
      <c r="VMW1" s="232"/>
      <c r="VMX1" s="232"/>
      <c r="VMY1" s="232"/>
      <c r="VMZ1" s="232"/>
      <c r="VNA1" s="232"/>
      <c r="VNB1" s="232"/>
      <c r="VNC1" s="232"/>
      <c r="VND1" s="232"/>
      <c r="VNE1" s="232"/>
      <c r="VNF1" s="232"/>
      <c r="VNG1" s="232"/>
      <c r="VNH1" s="232"/>
      <c r="VNI1" s="232"/>
      <c r="VNJ1" s="232"/>
      <c r="VNK1" s="232"/>
      <c r="VNL1" s="232"/>
      <c r="VNM1" s="232"/>
      <c r="VNN1" s="232"/>
      <c r="VNO1" s="232"/>
      <c r="VNP1" s="232"/>
      <c r="VNQ1" s="232"/>
      <c r="VNR1" s="232"/>
      <c r="VNS1" s="232"/>
      <c r="VNT1" s="232"/>
      <c r="VNU1" s="232"/>
      <c r="VNV1" s="232"/>
      <c r="VNW1" s="232"/>
      <c r="VNX1" s="232"/>
      <c r="VNY1" s="232"/>
      <c r="VNZ1" s="232"/>
      <c r="VOA1" s="232"/>
      <c r="VOB1" s="232"/>
      <c r="VOC1" s="232"/>
      <c r="VOD1" s="232"/>
      <c r="VOE1" s="232"/>
      <c r="VOF1" s="232"/>
      <c r="VOG1" s="232"/>
      <c r="VOH1" s="232"/>
      <c r="VOI1" s="232"/>
      <c r="VOJ1" s="232"/>
      <c r="VOK1" s="232"/>
      <c r="VOL1" s="232"/>
      <c r="VOM1" s="232"/>
      <c r="VON1" s="232"/>
      <c r="VOO1" s="232"/>
      <c r="VOP1" s="232"/>
      <c r="VOQ1" s="232"/>
      <c r="VOR1" s="232"/>
      <c r="VOS1" s="232"/>
      <c r="VOT1" s="232"/>
      <c r="VOU1" s="232"/>
      <c r="VOV1" s="232"/>
      <c r="VOW1" s="232"/>
      <c r="VOX1" s="232"/>
      <c r="VOY1" s="232"/>
      <c r="VOZ1" s="232"/>
      <c r="VPA1" s="232"/>
      <c r="VPB1" s="232"/>
      <c r="VPC1" s="232"/>
      <c r="VPD1" s="232"/>
      <c r="VPE1" s="232"/>
      <c r="VPF1" s="232"/>
      <c r="VPG1" s="232"/>
      <c r="VPH1" s="232"/>
      <c r="VPI1" s="232"/>
      <c r="VPJ1" s="232"/>
      <c r="VPK1" s="232"/>
      <c r="VPL1" s="232"/>
      <c r="VPM1" s="232"/>
      <c r="VPN1" s="232"/>
      <c r="VPO1" s="232"/>
      <c r="VPP1" s="232"/>
      <c r="VPQ1" s="232"/>
      <c r="VPR1" s="232"/>
      <c r="VPS1" s="232"/>
      <c r="VPT1" s="232"/>
      <c r="VPU1" s="232"/>
      <c r="VPV1" s="232"/>
      <c r="VPW1" s="232"/>
      <c r="VPX1" s="232"/>
      <c r="VPY1" s="232"/>
      <c r="VPZ1" s="232"/>
      <c r="VQA1" s="232"/>
      <c r="VQB1" s="232"/>
      <c r="VQC1" s="232"/>
      <c r="VQD1" s="232"/>
      <c r="VQE1" s="232"/>
      <c r="VQF1" s="232"/>
      <c r="VQG1" s="232"/>
      <c r="VQH1" s="232"/>
      <c r="VQI1" s="232"/>
      <c r="VQJ1" s="232"/>
      <c r="VQK1" s="232"/>
      <c r="VQL1" s="232"/>
      <c r="VQM1" s="232"/>
      <c r="VQN1" s="232"/>
      <c r="VQO1" s="232"/>
      <c r="VQP1" s="232"/>
      <c r="VQQ1" s="232"/>
      <c r="VQR1" s="232"/>
      <c r="VQS1" s="232"/>
      <c r="VQT1" s="232"/>
      <c r="VQU1" s="232"/>
      <c r="VQV1" s="232"/>
      <c r="VQW1" s="232"/>
      <c r="VQX1" s="232"/>
      <c r="VQY1" s="232"/>
      <c r="VQZ1" s="232"/>
      <c r="VRA1" s="232"/>
      <c r="VRB1" s="232"/>
      <c r="VRC1" s="232"/>
      <c r="VRD1" s="232"/>
      <c r="VRE1" s="232"/>
      <c r="VRF1" s="232"/>
      <c r="VRG1" s="232"/>
      <c r="VRH1" s="232"/>
      <c r="VRI1" s="232"/>
      <c r="VRJ1" s="232"/>
      <c r="VRK1" s="232"/>
      <c r="VRL1" s="232"/>
      <c r="VRM1" s="232"/>
      <c r="VRN1" s="232"/>
      <c r="VRO1" s="232"/>
      <c r="VRP1" s="232"/>
      <c r="VRQ1" s="232"/>
      <c r="VRR1" s="232"/>
      <c r="VRS1" s="232"/>
      <c r="VRT1" s="232"/>
      <c r="VRU1" s="232"/>
      <c r="VRV1" s="232"/>
      <c r="VRW1" s="232"/>
      <c r="VRX1" s="232"/>
      <c r="VRY1" s="232"/>
      <c r="VRZ1" s="232"/>
      <c r="VSA1" s="232"/>
      <c r="VSB1" s="232"/>
      <c r="VSC1" s="232"/>
      <c r="VSD1" s="232"/>
      <c r="VSE1" s="232"/>
      <c r="VSF1" s="232"/>
      <c r="VSG1" s="232"/>
      <c r="VSH1" s="232"/>
      <c r="VSI1" s="232"/>
      <c r="VSJ1" s="232"/>
      <c r="VSK1" s="232"/>
      <c r="VSL1" s="232"/>
      <c r="VSM1" s="232"/>
      <c r="VSN1" s="232"/>
      <c r="VSO1" s="232"/>
      <c r="VSP1" s="232"/>
      <c r="VSQ1" s="232"/>
      <c r="VSR1" s="232"/>
      <c r="VSS1" s="232"/>
      <c r="VST1" s="232"/>
      <c r="VSU1" s="232"/>
      <c r="VSV1" s="232"/>
      <c r="VSW1" s="232"/>
      <c r="VSX1" s="232"/>
      <c r="VSY1" s="232"/>
      <c r="VSZ1" s="232"/>
      <c r="VTA1" s="232"/>
      <c r="VTB1" s="232"/>
      <c r="VTC1" s="232"/>
      <c r="VTD1" s="232"/>
      <c r="VTE1" s="232"/>
      <c r="VTF1" s="232"/>
      <c r="VTG1" s="232"/>
      <c r="VTH1" s="232"/>
      <c r="VTI1" s="232"/>
      <c r="VTJ1" s="232"/>
      <c r="VTK1" s="232"/>
      <c r="VTL1" s="232"/>
      <c r="VTM1" s="232"/>
      <c r="VTN1" s="232"/>
      <c r="VTO1" s="232"/>
      <c r="VTP1" s="232"/>
      <c r="VTQ1" s="232"/>
      <c r="VTR1" s="232"/>
      <c r="VTS1" s="232"/>
      <c r="VTT1" s="232"/>
      <c r="VTU1" s="232"/>
      <c r="VTV1" s="232"/>
      <c r="VTW1" s="232"/>
      <c r="VTX1" s="232"/>
      <c r="VTY1" s="232"/>
      <c r="VTZ1" s="232"/>
      <c r="VUA1" s="232"/>
      <c r="VUB1" s="232"/>
      <c r="VUC1" s="232"/>
      <c r="VUD1" s="232"/>
      <c r="VUE1" s="232"/>
      <c r="VUF1" s="232"/>
      <c r="VUG1" s="232"/>
      <c r="VUH1" s="232"/>
      <c r="VUI1" s="232"/>
      <c r="VUJ1" s="232"/>
      <c r="VUK1" s="232"/>
      <c r="VUL1" s="232"/>
      <c r="VUM1" s="232"/>
      <c r="VUN1" s="232"/>
      <c r="VUO1" s="232"/>
      <c r="VUP1" s="232"/>
      <c r="VUQ1" s="232"/>
      <c r="VUR1" s="232"/>
      <c r="VUS1" s="232"/>
      <c r="VUT1" s="232"/>
      <c r="VUU1" s="232"/>
      <c r="VUV1" s="232"/>
      <c r="VUW1" s="232"/>
      <c r="VUX1" s="232"/>
      <c r="VUY1" s="232"/>
      <c r="VUZ1" s="232"/>
      <c r="VVA1" s="232"/>
      <c r="VVB1" s="232"/>
      <c r="VVC1" s="232"/>
      <c r="VVD1" s="232"/>
      <c r="VVE1" s="232"/>
      <c r="VVF1" s="232"/>
      <c r="VVG1" s="232"/>
      <c r="VVH1" s="232"/>
      <c r="VVI1" s="232"/>
      <c r="VVJ1" s="232"/>
      <c r="VVK1" s="232"/>
      <c r="VVL1" s="232"/>
      <c r="VVM1" s="232"/>
      <c r="VVN1" s="232"/>
      <c r="VVO1" s="232"/>
      <c r="VVP1" s="232"/>
      <c r="VVQ1" s="232"/>
      <c r="VVR1" s="232"/>
      <c r="VVS1" s="232"/>
      <c r="VVT1" s="232"/>
      <c r="VVU1" s="232"/>
      <c r="VVV1" s="232"/>
      <c r="VVW1" s="232"/>
      <c r="VVX1" s="232"/>
      <c r="VVY1" s="232"/>
      <c r="VVZ1" s="232"/>
      <c r="VWA1" s="232"/>
      <c r="VWB1" s="232"/>
      <c r="VWC1" s="232"/>
      <c r="VWD1" s="232"/>
      <c r="VWE1" s="232"/>
      <c r="VWF1" s="232"/>
      <c r="VWG1" s="232"/>
      <c r="VWH1" s="232"/>
      <c r="VWI1" s="232"/>
      <c r="VWJ1" s="232"/>
      <c r="VWK1" s="232"/>
      <c r="VWL1" s="232"/>
      <c r="VWM1" s="232"/>
      <c r="VWN1" s="232"/>
      <c r="VWO1" s="232"/>
      <c r="VWP1" s="232"/>
      <c r="VWQ1" s="232"/>
      <c r="VWR1" s="232"/>
      <c r="VWS1" s="232"/>
      <c r="VWT1" s="232"/>
      <c r="VWU1" s="232"/>
      <c r="VWV1" s="232"/>
      <c r="VWW1" s="232"/>
      <c r="VWX1" s="232"/>
      <c r="VWY1" s="232"/>
      <c r="VWZ1" s="232"/>
      <c r="VXA1" s="232"/>
      <c r="VXB1" s="232"/>
      <c r="VXC1" s="232"/>
      <c r="VXD1" s="232"/>
      <c r="VXE1" s="232"/>
      <c r="VXF1" s="232"/>
      <c r="VXG1" s="232"/>
      <c r="VXH1" s="232"/>
      <c r="VXI1" s="232"/>
      <c r="VXJ1" s="232"/>
      <c r="VXK1" s="232"/>
      <c r="VXL1" s="232"/>
      <c r="VXM1" s="232"/>
      <c r="VXN1" s="232"/>
      <c r="VXO1" s="232"/>
      <c r="VXP1" s="232"/>
      <c r="VXQ1" s="232"/>
      <c r="VXR1" s="232"/>
      <c r="VXS1" s="232"/>
      <c r="VXT1" s="232"/>
      <c r="VXU1" s="232"/>
      <c r="VXV1" s="232"/>
      <c r="VXW1" s="232"/>
      <c r="VXX1" s="232"/>
      <c r="VXY1" s="232"/>
      <c r="VXZ1" s="232"/>
      <c r="VYA1" s="232"/>
      <c r="VYB1" s="232"/>
      <c r="VYC1" s="232"/>
      <c r="VYD1" s="232"/>
      <c r="VYE1" s="232"/>
      <c r="VYF1" s="232"/>
      <c r="VYG1" s="232"/>
      <c r="VYH1" s="232"/>
      <c r="VYI1" s="232"/>
      <c r="VYJ1" s="232"/>
      <c r="VYK1" s="232"/>
      <c r="VYL1" s="232"/>
      <c r="VYM1" s="232"/>
      <c r="VYN1" s="232"/>
      <c r="VYO1" s="232"/>
      <c r="VYP1" s="232"/>
      <c r="VYQ1" s="232"/>
      <c r="VYR1" s="232"/>
      <c r="VYS1" s="232"/>
      <c r="VYT1" s="232"/>
      <c r="VYU1" s="232"/>
      <c r="VYV1" s="232"/>
      <c r="VYW1" s="232"/>
      <c r="VYX1" s="232"/>
      <c r="VYY1" s="232"/>
      <c r="VYZ1" s="232"/>
      <c r="VZA1" s="232"/>
      <c r="VZB1" s="232"/>
      <c r="VZC1" s="232"/>
      <c r="VZD1" s="232"/>
      <c r="VZE1" s="232"/>
      <c r="VZF1" s="232"/>
      <c r="VZG1" s="232"/>
      <c r="VZH1" s="232"/>
      <c r="VZI1" s="232"/>
      <c r="VZJ1" s="232"/>
      <c r="VZK1" s="232"/>
      <c r="VZL1" s="232"/>
      <c r="VZM1" s="232"/>
      <c r="VZN1" s="232"/>
      <c r="VZO1" s="232"/>
      <c r="VZP1" s="232"/>
      <c r="VZQ1" s="232"/>
      <c r="VZR1" s="232"/>
      <c r="VZS1" s="232"/>
      <c r="VZT1" s="232"/>
      <c r="VZU1" s="232"/>
      <c r="VZV1" s="232"/>
      <c r="VZW1" s="232"/>
      <c r="VZX1" s="232"/>
      <c r="VZY1" s="232"/>
      <c r="VZZ1" s="232"/>
      <c r="WAA1" s="232"/>
      <c r="WAB1" s="232"/>
      <c r="WAC1" s="232"/>
      <c r="WAD1" s="232"/>
      <c r="WAE1" s="232"/>
      <c r="WAF1" s="232"/>
      <c r="WAG1" s="232"/>
      <c r="WAH1" s="232"/>
      <c r="WAI1" s="232"/>
      <c r="WAJ1" s="232"/>
      <c r="WAK1" s="232"/>
      <c r="WAL1" s="232"/>
      <c r="WAM1" s="232"/>
      <c r="WAN1" s="232"/>
      <c r="WAO1" s="232"/>
      <c r="WAP1" s="232"/>
      <c r="WAQ1" s="232"/>
      <c r="WAR1" s="232"/>
      <c r="WAS1" s="232"/>
      <c r="WAT1" s="232"/>
      <c r="WAU1" s="232"/>
      <c r="WAV1" s="232"/>
      <c r="WAW1" s="232"/>
      <c r="WAX1" s="232"/>
      <c r="WAY1" s="232"/>
      <c r="WAZ1" s="232"/>
      <c r="WBA1" s="232"/>
      <c r="WBB1" s="232"/>
      <c r="WBC1" s="232"/>
      <c r="WBD1" s="232"/>
      <c r="WBE1" s="232"/>
      <c r="WBF1" s="232"/>
      <c r="WBG1" s="232"/>
      <c r="WBH1" s="232"/>
      <c r="WBI1" s="232"/>
      <c r="WBJ1" s="232"/>
      <c r="WBK1" s="232"/>
      <c r="WBL1" s="232"/>
      <c r="WBM1" s="232"/>
      <c r="WBN1" s="232"/>
      <c r="WBO1" s="232"/>
      <c r="WBP1" s="232"/>
      <c r="WBQ1" s="232"/>
      <c r="WBR1" s="232"/>
      <c r="WBS1" s="232"/>
      <c r="WBT1" s="232"/>
      <c r="WBU1" s="232"/>
      <c r="WBV1" s="232"/>
      <c r="WBW1" s="232"/>
      <c r="WBX1" s="232"/>
      <c r="WBY1" s="232"/>
      <c r="WBZ1" s="232"/>
      <c r="WCA1" s="232"/>
      <c r="WCB1" s="232"/>
      <c r="WCC1" s="232"/>
      <c r="WCD1" s="232"/>
      <c r="WCE1" s="232"/>
      <c r="WCF1" s="232"/>
      <c r="WCG1" s="232"/>
      <c r="WCH1" s="232"/>
      <c r="WCI1" s="232"/>
      <c r="WCJ1" s="232"/>
      <c r="WCK1" s="232"/>
      <c r="WCL1" s="232"/>
      <c r="WCM1" s="232"/>
      <c r="WCN1" s="232"/>
      <c r="WCO1" s="232"/>
      <c r="WCP1" s="232"/>
      <c r="WCQ1" s="232"/>
      <c r="WCR1" s="232"/>
      <c r="WCS1" s="232"/>
      <c r="WCT1" s="232"/>
      <c r="WCU1" s="232"/>
      <c r="WCV1" s="232"/>
      <c r="WCW1" s="232"/>
      <c r="WCX1" s="232"/>
      <c r="WCY1" s="232"/>
      <c r="WCZ1" s="232"/>
      <c r="WDA1" s="232"/>
      <c r="WDB1" s="232"/>
      <c r="WDC1" s="232"/>
      <c r="WDD1" s="232"/>
      <c r="WDE1" s="232"/>
      <c r="WDF1" s="232"/>
      <c r="WDG1" s="232"/>
      <c r="WDH1" s="232"/>
      <c r="WDI1" s="232"/>
      <c r="WDJ1" s="232"/>
      <c r="WDK1" s="232"/>
      <c r="WDL1" s="232"/>
      <c r="WDM1" s="232"/>
      <c r="WDN1" s="232"/>
      <c r="WDO1" s="232"/>
      <c r="WDP1" s="232"/>
      <c r="WDQ1" s="232"/>
      <c r="WDR1" s="232"/>
      <c r="WDS1" s="232"/>
      <c r="WDT1" s="232"/>
      <c r="WDU1" s="232"/>
      <c r="WDV1" s="232"/>
      <c r="WDW1" s="232"/>
      <c r="WDX1" s="232"/>
      <c r="WDY1" s="232"/>
      <c r="WDZ1" s="232"/>
      <c r="WEA1" s="232"/>
      <c r="WEB1" s="232"/>
      <c r="WEC1" s="232"/>
      <c r="WED1" s="232"/>
      <c r="WEE1" s="232"/>
      <c r="WEF1" s="232"/>
      <c r="WEG1" s="232"/>
      <c r="WEH1" s="232"/>
      <c r="WEI1" s="232"/>
      <c r="WEJ1" s="232"/>
      <c r="WEK1" s="232"/>
      <c r="WEL1" s="232"/>
      <c r="WEM1" s="232"/>
      <c r="WEN1" s="232"/>
      <c r="WEO1" s="232"/>
      <c r="WEP1" s="232"/>
      <c r="WEQ1" s="232"/>
      <c r="WER1" s="232"/>
      <c r="WES1" s="232"/>
      <c r="WET1" s="232"/>
      <c r="WEU1" s="232"/>
      <c r="WEV1" s="232"/>
      <c r="WEW1" s="232"/>
      <c r="WEX1" s="232"/>
      <c r="WEY1" s="232"/>
      <c r="WEZ1" s="232"/>
      <c r="WFA1" s="232"/>
      <c r="WFB1" s="232"/>
      <c r="WFC1" s="232"/>
      <c r="WFD1" s="232"/>
      <c r="WFE1" s="232"/>
      <c r="WFF1" s="232"/>
      <c r="WFG1" s="232"/>
      <c r="WFH1" s="232"/>
      <c r="WFI1" s="232"/>
      <c r="WFJ1" s="232"/>
      <c r="WFK1" s="232"/>
      <c r="WFL1" s="232"/>
      <c r="WFM1" s="232"/>
      <c r="WFN1" s="232"/>
      <c r="WFO1" s="232"/>
      <c r="WFP1" s="232"/>
      <c r="WFQ1" s="232"/>
      <c r="WFR1" s="232"/>
      <c r="WFS1" s="232"/>
      <c r="WFT1" s="232"/>
      <c r="WFU1" s="232"/>
      <c r="WFV1" s="232"/>
      <c r="WFW1" s="232"/>
      <c r="WFX1" s="232"/>
      <c r="WFY1" s="232"/>
      <c r="WFZ1" s="232"/>
      <c r="WGA1" s="232"/>
      <c r="WGB1" s="232"/>
      <c r="WGC1" s="232"/>
      <c r="WGD1" s="232"/>
      <c r="WGE1" s="232"/>
      <c r="WGF1" s="232"/>
      <c r="WGG1" s="232"/>
      <c r="WGH1" s="232"/>
      <c r="WGI1" s="232"/>
      <c r="WGJ1" s="232"/>
      <c r="WGK1" s="232"/>
      <c r="WGL1" s="232"/>
      <c r="WGM1" s="232"/>
      <c r="WGN1" s="232"/>
      <c r="WGO1" s="232"/>
      <c r="WGP1" s="232"/>
      <c r="WGQ1" s="232"/>
      <c r="WGR1" s="232"/>
      <c r="WGS1" s="232"/>
      <c r="WGT1" s="232"/>
      <c r="WGU1" s="232"/>
      <c r="WGV1" s="232"/>
      <c r="WGW1" s="232"/>
      <c r="WGX1" s="232"/>
      <c r="WGY1" s="232"/>
      <c r="WGZ1" s="232"/>
      <c r="WHA1" s="232"/>
      <c r="WHB1" s="232"/>
      <c r="WHC1" s="232"/>
      <c r="WHD1" s="232"/>
      <c r="WHE1" s="232"/>
      <c r="WHF1" s="232"/>
      <c r="WHG1" s="232"/>
      <c r="WHH1" s="232"/>
      <c r="WHI1" s="232"/>
      <c r="WHJ1" s="232"/>
      <c r="WHK1" s="232"/>
      <c r="WHL1" s="232"/>
      <c r="WHM1" s="232"/>
      <c r="WHN1" s="232"/>
      <c r="WHO1" s="232"/>
      <c r="WHP1" s="232"/>
      <c r="WHQ1" s="232"/>
      <c r="WHR1" s="232"/>
      <c r="WHS1" s="232"/>
      <c r="WHT1" s="232"/>
      <c r="WHU1" s="232"/>
      <c r="WHV1" s="232"/>
      <c r="WHW1" s="232"/>
      <c r="WHX1" s="232"/>
      <c r="WHY1" s="232"/>
      <c r="WHZ1" s="232"/>
      <c r="WIA1" s="232"/>
      <c r="WIB1" s="232"/>
      <c r="WIC1" s="232"/>
      <c r="WID1" s="232"/>
      <c r="WIE1" s="232"/>
      <c r="WIF1" s="232"/>
      <c r="WIG1" s="232"/>
      <c r="WIH1" s="232"/>
      <c r="WII1" s="232"/>
      <c r="WIJ1" s="232"/>
      <c r="WIK1" s="232"/>
      <c r="WIL1" s="232"/>
      <c r="WIM1" s="232"/>
      <c r="WIN1" s="232"/>
      <c r="WIO1" s="232"/>
      <c r="WIP1" s="232"/>
      <c r="WIQ1" s="232"/>
      <c r="WIR1" s="232"/>
      <c r="WIS1" s="232"/>
      <c r="WIT1" s="232"/>
      <c r="WIU1" s="232"/>
      <c r="WIV1" s="232"/>
      <c r="WIW1" s="232"/>
      <c r="WIX1" s="232"/>
      <c r="WIY1" s="232"/>
      <c r="WIZ1" s="232"/>
      <c r="WJA1" s="232"/>
      <c r="WJB1" s="232"/>
      <c r="WJC1" s="232"/>
      <c r="WJD1" s="232"/>
      <c r="WJE1" s="232"/>
      <c r="WJF1" s="232"/>
      <c r="WJG1" s="232"/>
      <c r="WJH1" s="232"/>
      <c r="WJI1" s="232"/>
      <c r="WJJ1" s="232"/>
      <c r="WJK1" s="232"/>
      <c r="WJL1" s="232"/>
      <c r="WJM1" s="232"/>
      <c r="WJN1" s="232"/>
      <c r="WJO1" s="232"/>
      <c r="WJP1" s="232"/>
      <c r="WJQ1" s="232"/>
      <c r="WJR1" s="232"/>
      <c r="WJS1" s="232"/>
      <c r="WJT1" s="232"/>
      <c r="WJU1" s="232"/>
      <c r="WJV1" s="232"/>
      <c r="WJW1" s="232"/>
      <c r="WJX1" s="232"/>
      <c r="WJY1" s="232"/>
      <c r="WJZ1" s="232"/>
      <c r="WKA1" s="232"/>
      <c r="WKB1" s="232"/>
      <c r="WKC1" s="232"/>
      <c r="WKD1" s="232"/>
      <c r="WKE1" s="232"/>
      <c r="WKF1" s="232"/>
      <c r="WKG1" s="232"/>
      <c r="WKH1" s="232"/>
      <c r="WKI1" s="232"/>
      <c r="WKJ1" s="232"/>
      <c r="WKK1" s="232"/>
      <c r="WKL1" s="232"/>
      <c r="WKM1" s="232"/>
      <c r="WKN1" s="232"/>
      <c r="WKO1" s="232"/>
      <c r="WKP1" s="232"/>
      <c r="WKQ1" s="232"/>
      <c r="WKR1" s="232"/>
      <c r="WKS1" s="232"/>
      <c r="WKT1" s="232"/>
      <c r="WKU1" s="232"/>
      <c r="WKV1" s="232"/>
      <c r="WKW1" s="232"/>
      <c r="WKX1" s="232"/>
      <c r="WKY1" s="232"/>
      <c r="WKZ1" s="232"/>
      <c r="WLA1" s="232"/>
      <c r="WLB1" s="232"/>
      <c r="WLC1" s="232"/>
      <c r="WLD1" s="232"/>
      <c r="WLE1" s="232"/>
      <c r="WLF1" s="232"/>
      <c r="WLG1" s="232"/>
      <c r="WLH1" s="232"/>
      <c r="WLI1" s="232"/>
      <c r="WLJ1" s="232"/>
      <c r="WLK1" s="232"/>
      <c r="WLL1" s="232"/>
      <c r="WLM1" s="232"/>
      <c r="WLN1" s="232"/>
      <c r="WLO1" s="232"/>
      <c r="WLP1" s="232"/>
      <c r="WLQ1" s="232"/>
      <c r="WLR1" s="232"/>
      <c r="WLS1" s="232"/>
      <c r="WLT1" s="232"/>
      <c r="WLU1" s="232"/>
      <c r="WLV1" s="232"/>
      <c r="WLW1" s="232"/>
      <c r="WLX1" s="232"/>
      <c r="WLY1" s="232"/>
      <c r="WLZ1" s="232"/>
      <c r="WMA1" s="232"/>
      <c r="WMB1" s="232"/>
      <c r="WMC1" s="232"/>
      <c r="WMD1" s="232"/>
      <c r="WME1" s="232"/>
      <c r="WMF1" s="232"/>
      <c r="WMG1" s="232"/>
      <c r="WMH1" s="232"/>
      <c r="WMI1" s="232"/>
      <c r="WMJ1" s="232"/>
      <c r="WMK1" s="232"/>
      <c r="WML1" s="232"/>
      <c r="WMM1" s="232"/>
      <c r="WMN1" s="232"/>
      <c r="WMO1" s="232"/>
      <c r="WMP1" s="232"/>
      <c r="WMQ1" s="232"/>
      <c r="WMR1" s="232"/>
      <c r="WMS1" s="232"/>
      <c r="WMT1" s="232"/>
      <c r="WMU1" s="232"/>
      <c r="WMV1" s="232"/>
      <c r="WMW1" s="232"/>
      <c r="WMX1" s="232"/>
      <c r="WMY1" s="232"/>
      <c r="WMZ1" s="232"/>
      <c r="WNA1" s="232"/>
      <c r="WNB1" s="232"/>
      <c r="WNC1" s="232"/>
      <c r="WND1" s="232"/>
      <c r="WNE1" s="232"/>
      <c r="WNF1" s="232"/>
      <c r="WNG1" s="232"/>
      <c r="WNH1" s="232"/>
      <c r="WNI1" s="232"/>
      <c r="WNJ1" s="232"/>
      <c r="WNK1" s="232"/>
      <c r="WNL1" s="232"/>
      <c r="WNM1" s="232"/>
      <c r="WNN1" s="232"/>
      <c r="WNO1" s="232"/>
      <c r="WNP1" s="232"/>
      <c r="WNQ1" s="232"/>
      <c r="WNR1" s="232"/>
      <c r="WNS1" s="232"/>
      <c r="WNT1" s="232"/>
      <c r="WNU1" s="232"/>
      <c r="WNV1" s="232"/>
      <c r="WNW1" s="232"/>
      <c r="WNX1" s="232"/>
      <c r="WNY1" s="232"/>
      <c r="WNZ1" s="232"/>
      <c r="WOA1" s="232"/>
      <c r="WOB1" s="232"/>
      <c r="WOC1" s="232"/>
      <c r="WOD1" s="232"/>
      <c r="WOE1" s="232"/>
      <c r="WOF1" s="232"/>
      <c r="WOG1" s="232"/>
      <c r="WOH1" s="232"/>
      <c r="WOI1" s="232"/>
      <c r="WOJ1" s="232"/>
      <c r="WOK1" s="232"/>
      <c r="WOL1" s="232"/>
      <c r="WOM1" s="232"/>
      <c r="WON1" s="232"/>
      <c r="WOO1" s="232"/>
      <c r="WOP1" s="232"/>
      <c r="WOQ1" s="232"/>
      <c r="WOR1" s="232"/>
      <c r="WOS1" s="232"/>
      <c r="WOT1" s="232"/>
      <c r="WOU1" s="232"/>
      <c r="WOV1" s="232"/>
      <c r="WOW1" s="232"/>
      <c r="WOX1" s="232"/>
      <c r="WOY1" s="232"/>
      <c r="WOZ1" s="232"/>
      <c r="WPA1" s="232"/>
      <c r="WPB1" s="232"/>
      <c r="WPC1" s="232"/>
      <c r="WPD1" s="232"/>
      <c r="WPE1" s="232"/>
      <c r="WPF1" s="232"/>
      <c r="WPG1" s="232"/>
      <c r="WPH1" s="232"/>
      <c r="WPI1" s="232"/>
      <c r="WPJ1" s="232"/>
      <c r="WPK1" s="232"/>
      <c r="WPL1" s="232"/>
      <c r="WPM1" s="232"/>
      <c r="WPN1" s="232"/>
      <c r="WPO1" s="232"/>
      <c r="WPP1" s="232"/>
      <c r="WPQ1" s="232"/>
      <c r="WPR1" s="232"/>
      <c r="WPS1" s="232"/>
      <c r="WPT1" s="232"/>
      <c r="WPU1" s="232"/>
      <c r="WPV1" s="232"/>
      <c r="WPW1" s="232"/>
      <c r="WPX1" s="232"/>
      <c r="WPY1" s="232"/>
      <c r="WPZ1" s="232"/>
      <c r="WQA1" s="232"/>
      <c r="WQB1" s="232"/>
      <c r="WQC1" s="232"/>
      <c r="WQD1" s="232"/>
      <c r="WQE1" s="232"/>
      <c r="WQF1" s="232"/>
      <c r="WQG1" s="232"/>
      <c r="WQH1" s="232"/>
      <c r="WQI1" s="232"/>
      <c r="WQJ1" s="232"/>
      <c r="WQK1" s="232"/>
      <c r="WQL1" s="232"/>
      <c r="WQM1" s="232"/>
      <c r="WQN1" s="232"/>
      <c r="WQO1" s="232"/>
      <c r="WQP1" s="232"/>
      <c r="WQQ1" s="232"/>
      <c r="WQR1" s="232"/>
      <c r="WQS1" s="232"/>
      <c r="WQT1" s="232"/>
      <c r="WQU1" s="232"/>
      <c r="WQV1" s="232"/>
      <c r="WQW1" s="232"/>
      <c r="WQX1" s="232"/>
      <c r="WQY1" s="232"/>
      <c r="WQZ1" s="232"/>
      <c r="WRA1" s="232"/>
      <c r="WRB1" s="232"/>
      <c r="WRC1" s="232"/>
      <c r="WRD1" s="232"/>
      <c r="WRE1" s="232"/>
      <c r="WRF1" s="232"/>
      <c r="WRG1" s="232"/>
      <c r="WRH1" s="232"/>
      <c r="WRI1" s="232"/>
      <c r="WRJ1" s="232"/>
      <c r="WRK1" s="232"/>
      <c r="WRL1" s="232"/>
      <c r="WRM1" s="232"/>
      <c r="WRN1" s="232"/>
      <c r="WRO1" s="232"/>
      <c r="WRP1" s="232"/>
      <c r="WRQ1" s="232"/>
      <c r="WRR1" s="232"/>
      <c r="WRS1" s="232"/>
      <c r="WRT1" s="232"/>
      <c r="WRU1" s="232"/>
      <c r="WRV1" s="232"/>
      <c r="WRW1" s="232"/>
      <c r="WRX1" s="232"/>
      <c r="WRY1" s="232"/>
      <c r="WRZ1" s="232"/>
      <c r="WSA1" s="232"/>
      <c r="WSB1" s="232"/>
      <c r="WSC1" s="232"/>
      <c r="WSD1" s="232"/>
      <c r="WSE1" s="232"/>
      <c r="WSF1" s="232"/>
      <c r="WSG1" s="232"/>
      <c r="WSH1" s="232"/>
      <c r="WSI1" s="232"/>
      <c r="WSJ1" s="232"/>
      <c r="WSK1" s="232"/>
      <c r="WSL1" s="232"/>
      <c r="WSM1" s="232"/>
      <c r="WSN1" s="232"/>
      <c r="WSO1" s="232"/>
      <c r="WSP1" s="232"/>
      <c r="WSQ1" s="232"/>
      <c r="WSR1" s="232"/>
      <c r="WSS1" s="232"/>
      <c r="WST1" s="232"/>
      <c r="WSU1" s="232"/>
      <c r="WSV1" s="232"/>
      <c r="WSW1" s="232"/>
      <c r="WSX1" s="232"/>
      <c r="WSY1" s="232"/>
      <c r="WSZ1" s="232"/>
      <c r="WTA1" s="232"/>
      <c r="WTB1" s="232"/>
      <c r="WTC1" s="232"/>
      <c r="WTD1" s="232"/>
      <c r="WTE1" s="232"/>
      <c r="WTF1" s="232"/>
      <c r="WTG1" s="232"/>
      <c r="WTH1" s="232"/>
      <c r="WTI1" s="232"/>
      <c r="WTJ1" s="232"/>
      <c r="WTK1" s="232"/>
      <c r="WTL1" s="232"/>
      <c r="WTM1" s="232"/>
      <c r="WTN1" s="232"/>
      <c r="WTO1" s="232"/>
      <c r="WTP1" s="232"/>
      <c r="WTQ1" s="232"/>
      <c r="WTR1" s="232"/>
      <c r="WTS1" s="232"/>
      <c r="WTT1" s="232"/>
      <c r="WTU1" s="232"/>
      <c r="WTV1" s="232"/>
      <c r="WTW1" s="232"/>
      <c r="WTX1" s="232"/>
      <c r="WTY1" s="232"/>
      <c r="WTZ1" s="232"/>
      <c r="WUA1" s="232"/>
      <c r="WUB1" s="232"/>
      <c r="WUC1" s="232"/>
      <c r="WUD1" s="232"/>
      <c r="WUE1" s="232"/>
      <c r="WUF1" s="232"/>
      <c r="WUG1" s="232"/>
      <c r="WUH1" s="232"/>
      <c r="WUI1" s="232"/>
      <c r="WUJ1" s="232"/>
      <c r="WUK1" s="232"/>
      <c r="WUL1" s="232"/>
      <c r="WUM1" s="232"/>
      <c r="WUN1" s="232"/>
      <c r="WUO1" s="232"/>
      <c r="WUP1" s="232"/>
      <c r="WUQ1" s="232"/>
      <c r="WUR1" s="232"/>
      <c r="WUS1" s="232"/>
      <c r="WUT1" s="232"/>
      <c r="WUU1" s="232"/>
      <c r="WUV1" s="232"/>
      <c r="WUW1" s="232"/>
      <c r="WUX1" s="232"/>
      <c r="WUY1" s="232"/>
      <c r="WUZ1" s="232"/>
      <c r="WVA1" s="232"/>
      <c r="WVB1" s="232"/>
      <c r="WVC1" s="232"/>
      <c r="WVD1" s="232"/>
      <c r="WVE1" s="232"/>
      <c r="WVF1" s="232"/>
      <c r="WVG1" s="232"/>
      <c r="WVH1" s="232"/>
      <c r="WVI1" s="232"/>
      <c r="WVJ1" s="232"/>
      <c r="WVK1" s="232"/>
      <c r="WVL1" s="232"/>
      <c r="WVM1" s="232"/>
      <c r="WVN1" s="232"/>
      <c r="WVO1" s="232"/>
      <c r="WVP1" s="232"/>
      <c r="WVQ1" s="232"/>
      <c r="WVR1" s="232"/>
      <c r="WVS1" s="232"/>
      <c r="WVT1" s="232"/>
      <c r="WVU1" s="232"/>
      <c r="WVV1" s="232"/>
      <c r="WVW1" s="232"/>
      <c r="WVX1" s="232"/>
      <c r="WVY1" s="232"/>
      <c r="WVZ1" s="232"/>
      <c r="WWA1" s="232"/>
      <c r="WWB1" s="232"/>
      <c r="WWC1" s="232"/>
      <c r="WWD1" s="232"/>
      <c r="WWE1" s="232"/>
      <c r="WWF1" s="232"/>
      <c r="WWG1" s="232"/>
      <c r="WWH1" s="232"/>
      <c r="WWI1" s="232"/>
      <c r="WWJ1" s="232"/>
      <c r="WWK1" s="232"/>
      <c r="WWL1" s="232"/>
      <c r="WWM1" s="232"/>
      <c r="WWN1" s="232"/>
      <c r="WWO1" s="232"/>
      <c r="WWP1" s="232"/>
      <c r="WWQ1" s="232"/>
      <c r="WWR1" s="232"/>
      <c r="WWS1" s="232"/>
      <c r="WWT1" s="232"/>
      <c r="WWU1" s="232"/>
      <c r="WWV1" s="232"/>
      <c r="WWW1" s="232"/>
      <c r="WWX1" s="232"/>
      <c r="WWY1" s="232"/>
      <c r="WWZ1" s="232"/>
      <c r="WXA1" s="232"/>
      <c r="WXB1" s="232"/>
      <c r="WXC1" s="232"/>
      <c r="WXD1" s="232"/>
      <c r="WXE1" s="232"/>
      <c r="WXF1" s="232"/>
      <c r="WXG1" s="232"/>
      <c r="WXH1" s="232"/>
      <c r="WXI1" s="232"/>
      <c r="WXJ1" s="232"/>
      <c r="WXK1" s="232"/>
      <c r="WXL1" s="232"/>
      <c r="WXM1" s="232"/>
      <c r="WXN1" s="232"/>
      <c r="WXO1" s="232"/>
      <c r="WXP1" s="232"/>
      <c r="WXQ1" s="232"/>
      <c r="WXR1" s="232"/>
      <c r="WXS1" s="232"/>
      <c r="WXT1" s="232"/>
      <c r="WXU1" s="232"/>
      <c r="WXV1" s="232"/>
      <c r="WXW1" s="232"/>
      <c r="WXX1" s="232"/>
      <c r="WXY1" s="232"/>
      <c r="WXZ1" s="232"/>
      <c r="WYA1" s="232"/>
      <c r="WYB1" s="232"/>
      <c r="WYC1" s="232"/>
      <c r="WYD1" s="232"/>
      <c r="WYE1" s="232"/>
      <c r="WYF1" s="232"/>
      <c r="WYG1" s="232"/>
      <c r="WYH1" s="232"/>
      <c r="WYI1" s="232"/>
      <c r="WYJ1" s="232"/>
      <c r="WYK1" s="232"/>
      <c r="WYL1" s="232"/>
      <c r="WYM1" s="232"/>
      <c r="WYN1" s="232"/>
      <c r="WYO1" s="232"/>
      <c r="WYP1" s="232"/>
      <c r="WYQ1" s="232"/>
      <c r="WYR1" s="232"/>
      <c r="WYS1" s="232"/>
      <c r="WYT1" s="232"/>
      <c r="WYU1" s="232"/>
      <c r="WYV1" s="232"/>
      <c r="WYW1" s="232"/>
      <c r="WYX1" s="232"/>
      <c r="WYY1" s="232"/>
      <c r="WYZ1" s="232"/>
      <c r="WZA1" s="232"/>
      <c r="WZB1" s="232"/>
      <c r="WZC1" s="232"/>
      <c r="WZD1" s="232"/>
      <c r="WZE1" s="232"/>
      <c r="WZF1" s="232"/>
      <c r="WZG1" s="232"/>
      <c r="WZH1" s="232"/>
      <c r="WZI1" s="232"/>
      <c r="WZJ1" s="232"/>
      <c r="WZK1" s="232"/>
      <c r="WZL1" s="232"/>
      <c r="WZM1" s="232"/>
      <c r="WZN1" s="232"/>
      <c r="WZO1" s="232"/>
      <c r="WZP1" s="232"/>
      <c r="WZQ1" s="232"/>
      <c r="WZR1" s="232"/>
      <c r="WZS1" s="232"/>
      <c r="WZT1" s="232"/>
      <c r="WZU1" s="232"/>
      <c r="WZV1" s="232"/>
      <c r="WZW1" s="232"/>
      <c r="WZX1" s="232"/>
      <c r="WZY1" s="232"/>
      <c r="WZZ1" s="232"/>
      <c r="XAA1" s="232"/>
      <c r="XAB1" s="232"/>
      <c r="XAC1" s="232"/>
      <c r="XAD1" s="232"/>
      <c r="XAE1" s="232"/>
      <c r="XAF1" s="232"/>
      <c r="XAG1" s="232"/>
      <c r="XAH1" s="232"/>
      <c r="XAI1" s="232"/>
      <c r="XAJ1" s="232"/>
      <c r="XAK1" s="232"/>
      <c r="XAL1" s="232"/>
      <c r="XAM1" s="232"/>
      <c r="XAN1" s="232"/>
      <c r="XAO1" s="232"/>
      <c r="XAP1" s="232"/>
      <c r="XAQ1" s="232"/>
      <c r="XAR1" s="232"/>
      <c r="XAS1" s="232"/>
      <c r="XAT1" s="232"/>
      <c r="XAU1" s="232"/>
      <c r="XAV1" s="232"/>
      <c r="XAW1" s="232"/>
      <c r="XAX1" s="232"/>
      <c r="XAY1" s="232"/>
      <c r="XAZ1" s="232"/>
      <c r="XBA1" s="232"/>
      <c r="XBB1" s="232"/>
      <c r="XBC1" s="232"/>
      <c r="XBD1" s="232"/>
      <c r="XBE1" s="232"/>
      <c r="XBF1" s="232"/>
      <c r="XBG1" s="232"/>
      <c r="XBH1" s="232"/>
      <c r="XBI1" s="232"/>
      <c r="XBJ1" s="232"/>
      <c r="XBK1" s="232"/>
      <c r="XBL1" s="232"/>
      <c r="XBM1" s="232"/>
      <c r="XBN1" s="232"/>
      <c r="XBO1" s="232"/>
      <c r="XBP1" s="232"/>
      <c r="XBQ1" s="232"/>
      <c r="XBR1" s="232"/>
      <c r="XBS1" s="232"/>
      <c r="XBT1" s="232"/>
      <c r="XBU1" s="232"/>
      <c r="XBV1" s="232"/>
      <c r="XBW1" s="232"/>
      <c r="XBX1" s="232"/>
      <c r="XBY1" s="232"/>
      <c r="XBZ1" s="232"/>
      <c r="XCA1" s="232"/>
      <c r="XCB1" s="232"/>
      <c r="XCC1" s="232"/>
      <c r="XCD1" s="232"/>
      <c r="XCE1" s="232"/>
      <c r="XCF1" s="232"/>
      <c r="XCG1" s="232"/>
      <c r="XCH1" s="232"/>
      <c r="XCI1" s="232"/>
      <c r="XCJ1" s="232"/>
      <c r="XCK1" s="232"/>
      <c r="XCL1" s="232"/>
      <c r="XCM1" s="232"/>
      <c r="XCN1" s="232"/>
      <c r="XCO1" s="232"/>
      <c r="XCP1" s="232"/>
      <c r="XCQ1" s="232"/>
      <c r="XCR1" s="232"/>
      <c r="XCS1" s="232"/>
      <c r="XCT1" s="232"/>
      <c r="XCU1" s="232"/>
      <c r="XCV1" s="232"/>
      <c r="XCW1" s="232"/>
      <c r="XCX1" s="232"/>
      <c r="XCY1" s="232"/>
      <c r="XCZ1" s="232"/>
      <c r="XDA1" s="232"/>
      <c r="XDB1" s="232"/>
      <c r="XDC1" s="232"/>
      <c r="XDD1" s="232"/>
      <c r="XDE1" s="232"/>
      <c r="XDF1" s="232"/>
      <c r="XDG1" s="232"/>
      <c r="XDH1" s="232"/>
      <c r="XDI1" s="232"/>
      <c r="XDJ1" s="232"/>
      <c r="XDK1" s="232"/>
      <c r="XDL1" s="232"/>
      <c r="XDM1" s="232"/>
      <c r="XDN1" s="232"/>
      <c r="XDO1" s="232"/>
      <c r="XDP1" s="232"/>
      <c r="XDQ1" s="232"/>
      <c r="XDR1" s="232"/>
      <c r="XDS1" s="232"/>
      <c r="XDT1" s="232"/>
      <c r="XDU1" s="232"/>
      <c r="XDV1" s="232"/>
      <c r="XDW1" s="232"/>
      <c r="XDX1" s="232"/>
      <c r="XDY1" s="232"/>
      <c r="XDZ1" s="232"/>
      <c r="XEA1" s="232"/>
      <c r="XEB1" s="232"/>
      <c r="XEC1" s="232"/>
      <c r="XED1" s="232"/>
      <c r="XEE1" s="232"/>
      <c r="XEF1" s="232"/>
      <c r="XEG1" s="232"/>
      <c r="XEH1" s="232"/>
      <c r="XEI1" s="232"/>
      <c r="XEJ1" s="232"/>
      <c r="XEK1" s="232"/>
      <c r="XEL1" s="232"/>
      <c r="XEM1" s="232"/>
      <c r="XEN1" s="232"/>
      <c r="XEO1" s="232"/>
      <c r="XEP1" s="232"/>
      <c r="XEQ1" s="232"/>
      <c r="XER1" s="232"/>
      <c r="XES1" s="232"/>
      <c r="XET1" s="232"/>
      <c r="XEU1" s="232"/>
      <c r="XEV1" s="232"/>
      <c r="XEW1" s="232"/>
      <c r="XEX1" s="232"/>
      <c r="XEY1" s="232"/>
      <c r="XEZ1" s="232"/>
      <c r="XFA1" s="232"/>
      <c r="XFB1" s="232"/>
      <c r="XFC1" s="232"/>
    </row>
    <row r="2" spans="1:16383" s="769" customFormat="1" ht="42" customHeight="1" thickTop="1" x14ac:dyDescent="0.35">
      <c r="A2" s="796" t="s">
        <v>79</v>
      </c>
      <c r="G2" s="906" t="s">
        <v>62</v>
      </c>
      <c r="H2" s="906"/>
      <c r="I2" s="906"/>
      <c r="J2" s="774"/>
    </row>
    <row r="3" spans="1:16383" s="240" customFormat="1" ht="50.25" customHeight="1" x14ac:dyDescent="0.3">
      <c r="A3" s="264" t="s">
        <v>80</v>
      </c>
      <c r="B3" s="880" t="s">
        <v>81</v>
      </c>
      <c r="C3" s="880"/>
      <c r="D3" s="880"/>
      <c r="E3" s="880"/>
      <c r="F3" s="880"/>
      <c r="G3" s="880"/>
      <c r="H3" s="880"/>
      <c r="I3" s="880"/>
      <c r="J3" s="880"/>
    </row>
    <row r="4" spans="1:16383" s="240" customFormat="1" ht="108" customHeight="1" x14ac:dyDescent="0.3">
      <c r="A4" s="222" t="s">
        <v>82</v>
      </c>
      <c r="B4" s="910" t="s">
        <v>83</v>
      </c>
      <c r="C4" s="911"/>
      <c r="D4" s="911"/>
      <c r="E4" s="911"/>
      <c r="F4" s="911"/>
      <c r="G4" s="911"/>
      <c r="H4" s="911"/>
      <c r="I4" s="911"/>
      <c r="J4" s="911"/>
    </row>
    <row r="5" spans="1:16383" x14ac:dyDescent="0.35">
      <c r="A5" s="221"/>
      <c r="B5" s="39"/>
      <c r="C5" s="39"/>
    </row>
    <row r="6" spans="1:16383" s="240" customFormat="1" ht="30" customHeight="1" x14ac:dyDescent="0.3">
      <c r="B6" s="261" t="s">
        <v>84</v>
      </c>
      <c r="C6" s="248"/>
      <c r="D6" s="248"/>
      <c r="E6" s="248"/>
      <c r="F6" s="248"/>
      <c r="G6" s="248"/>
      <c r="H6" s="248"/>
      <c r="I6" s="248"/>
      <c r="J6" s="248"/>
    </row>
    <row r="7" spans="1:16383" ht="63.65" customHeight="1" x14ac:dyDescent="0.35">
      <c r="A7" s="249"/>
      <c r="B7" s="889" t="s">
        <v>85</v>
      </c>
      <c r="C7" s="895"/>
      <c r="D7" s="895"/>
      <c r="E7" s="895"/>
      <c r="F7" s="895"/>
      <c r="G7" s="895"/>
      <c r="H7" s="895"/>
      <c r="I7" s="895"/>
      <c r="J7" s="895"/>
    </row>
    <row r="8" spans="1:16383" ht="23.5" customHeight="1" x14ac:dyDescent="0.35">
      <c r="A8" s="264"/>
      <c r="B8" s="257"/>
      <c r="C8" s="914" t="s">
        <v>86</v>
      </c>
      <c r="D8" s="915"/>
      <c r="E8" s="915"/>
      <c r="F8" s="915"/>
      <c r="G8" s="914" t="s">
        <v>87</v>
      </c>
      <c r="H8" s="914"/>
      <c r="I8" s="914"/>
      <c r="J8" s="914"/>
    </row>
    <row r="9" spans="1:16383" ht="28.9" customHeight="1" x14ac:dyDescent="0.35">
      <c r="A9" s="264"/>
      <c r="B9" s="260" t="s">
        <v>88</v>
      </c>
      <c r="C9" s="912"/>
      <c r="D9" s="913"/>
      <c r="E9" s="913"/>
      <c r="F9" s="913"/>
      <c r="G9" s="912"/>
      <c r="H9" s="912"/>
      <c r="I9" s="912"/>
      <c r="J9" s="912"/>
    </row>
    <row r="10" spans="1:16383" ht="28.9" customHeight="1" x14ac:dyDescent="0.35">
      <c r="A10" s="783"/>
      <c r="B10" s="260" t="s">
        <v>89</v>
      </c>
      <c r="C10" s="912"/>
      <c r="D10" s="913"/>
      <c r="E10" s="913"/>
      <c r="F10" s="913"/>
      <c r="G10" s="912"/>
      <c r="H10" s="912"/>
      <c r="I10" s="912"/>
      <c r="J10" s="912"/>
    </row>
    <row r="11" spans="1:16383" ht="28.9" customHeight="1" x14ac:dyDescent="0.35">
      <c r="A11" s="264"/>
      <c r="B11" s="260" t="s">
        <v>90</v>
      </c>
      <c r="C11" s="912"/>
      <c r="D11" s="913"/>
      <c r="E11" s="913"/>
      <c r="F11" s="913"/>
      <c r="G11" s="912"/>
      <c r="H11" s="912"/>
      <c r="I11" s="912"/>
      <c r="J11" s="912"/>
    </row>
    <row r="12" spans="1:16383" ht="28.9" customHeight="1" x14ac:dyDescent="0.35">
      <c r="A12" s="264"/>
      <c r="B12" s="260" t="s">
        <v>91</v>
      </c>
      <c r="C12" s="912"/>
      <c r="D12" s="913"/>
      <c r="E12" s="913"/>
      <c r="F12" s="913"/>
      <c r="G12" s="912"/>
      <c r="H12" s="912"/>
      <c r="I12" s="912"/>
      <c r="J12" s="912"/>
    </row>
    <row r="13" spans="1:16383" x14ac:dyDescent="0.35">
      <c r="A13" s="240"/>
      <c r="B13" s="250"/>
      <c r="C13" s="250"/>
      <c r="D13" s="240"/>
      <c r="E13" s="240"/>
      <c r="F13" s="240"/>
      <c r="G13" s="240"/>
      <c r="H13" s="240"/>
      <c r="I13" s="240"/>
      <c r="J13" s="240"/>
    </row>
    <row r="14" spans="1:16383" ht="30" customHeight="1" x14ac:dyDescent="0.35">
      <c r="A14" s="240"/>
      <c r="B14" s="261" t="s">
        <v>92</v>
      </c>
      <c r="C14" s="248"/>
      <c r="D14" s="248"/>
      <c r="E14" s="248"/>
      <c r="F14" s="248"/>
      <c r="G14" s="248"/>
      <c r="H14" s="248"/>
      <c r="I14" s="248"/>
      <c r="J14" s="248"/>
    </row>
    <row r="15" spans="1:16383" ht="38.5" customHeight="1" x14ac:dyDescent="0.35">
      <c r="A15" s="249"/>
      <c r="B15" s="908" t="s">
        <v>93</v>
      </c>
      <c r="C15" s="918"/>
      <c r="D15" s="918"/>
      <c r="E15" s="918"/>
      <c r="F15" s="918"/>
      <c r="G15" s="918"/>
      <c r="H15" s="918"/>
      <c r="I15" s="918"/>
      <c r="J15" s="918"/>
      <c r="K15" s="234"/>
      <c r="L15" s="234"/>
      <c r="M15" s="234"/>
    </row>
    <row r="16" spans="1:16383" ht="29.5" customHeight="1" x14ac:dyDescent="0.35">
      <c r="A16" s="356"/>
      <c r="B16" s="349" t="s">
        <v>88</v>
      </c>
      <c r="C16" s="916"/>
      <c r="D16" s="917"/>
      <c r="E16" s="917"/>
      <c r="F16" s="917"/>
      <c r="G16" s="917"/>
      <c r="H16" s="917"/>
      <c r="I16" s="917"/>
      <c r="J16" s="917"/>
      <c r="K16" s="784"/>
      <c r="L16" s="62"/>
      <c r="M16" s="62"/>
    </row>
    <row r="17" spans="1:25" ht="29.5" customHeight="1" x14ac:dyDescent="0.35">
      <c r="A17" s="356"/>
      <c r="B17" s="349" t="s">
        <v>89</v>
      </c>
      <c r="C17" s="916"/>
      <c r="D17" s="917"/>
      <c r="E17" s="917"/>
      <c r="F17" s="917"/>
      <c r="G17" s="917"/>
      <c r="H17" s="917"/>
      <c r="I17" s="917"/>
      <c r="J17" s="917"/>
      <c r="K17" s="784"/>
      <c r="L17" s="62"/>
      <c r="M17" s="62"/>
    </row>
    <row r="18" spans="1:25" ht="29.5" customHeight="1" x14ac:dyDescent="0.35">
      <c r="A18" s="356"/>
      <c r="B18" s="349" t="s">
        <v>90</v>
      </c>
      <c r="C18" s="916"/>
      <c r="D18" s="917"/>
      <c r="E18" s="917"/>
      <c r="F18" s="917"/>
      <c r="G18" s="917"/>
      <c r="H18" s="917"/>
      <c r="I18" s="917"/>
      <c r="J18" s="917"/>
      <c r="K18" s="784"/>
      <c r="L18" s="62"/>
      <c r="M18" s="62"/>
    </row>
    <row r="19" spans="1:25" ht="29.5" customHeight="1" x14ac:dyDescent="0.35">
      <c r="A19" s="356"/>
      <c r="B19" s="349" t="s">
        <v>91</v>
      </c>
      <c r="C19" s="916"/>
      <c r="D19" s="917"/>
      <c r="E19" s="917"/>
      <c r="F19" s="917"/>
      <c r="G19" s="917"/>
      <c r="H19" s="917"/>
      <c r="I19" s="917"/>
      <c r="J19" s="917"/>
      <c r="K19" s="784"/>
      <c r="L19" s="62"/>
      <c r="M19" s="62"/>
    </row>
    <row r="20" spans="1:25" x14ac:dyDescent="0.35">
      <c r="A20" s="264"/>
      <c r="B20" s="250"/>
      <c r="C20" s="250"/>
      <c r="D20" s="240"/>
      <c r="E20" s="240"/>
      <c r="F20" s="240"/>
      <c r="G20" s="240"/>
      <c r="H20" s="240"/>
      <c r="I20" s="240"/>
      <c r="J20" s="240"/>
    </row>
    <row r="21" spans="1:25" x14ac:dyDescent="0.35">
      <c r="A21" s="250" t="s">
        <v>88</v>
      </c>
      <c r="B21" s="250"/>
      <c r="C21" s="250"/>
      <c r="D21" s="240"/>
      <c r="E21" s="240"/>
      <c r="F21" s="240"/>
      <c r="G21" s="240"/>
      <c r="H21" s="240"/>
      <c r="I21" s="240"/>
      <c r="J21" s="240"/>
    </row>
    <row r="22" spans="1:25" ht="24" customHeight="1" x14ac:dyDescent="0.35">
      <c r="A22" s="240"/>
      <c r="B22" s="261" t="s">
        <v>94</v>
      </c>
      <c r="C22" s="248"/>
      <c r="D22" s="248"/>
      <c r="E22" s="248"/>
      <c r="F22" s="248"/>
      <c r="G22" s="248"/>
      <c r="H22" s="248"/>
      <c r="I22" s="248"/>
      <c r="J22" s="248"/>
    </row>
    <row r="23" spans="1:25" ht="48.65" customHeight="1" x14ac:dyDescent="0.35">
      <c r="A23" s="249"/>
      <c r="B23" s="889" t="s">
        <v>95</v>
      </c>
      <c r="C23" s="889"/>
      <c r="D23" s="889"/>
      <c r="E23" s="889"/>
      <c r="F23" s="889"/>
      <c r="G23" s="889"/>
      <c r="H23" s="889"/>
      <c r="I23" s="889"/>
      <c r="J23" s="889"/>
      <c r="K23" s="216"/>
      <c r="L23" s="216"/>
      <c r="M23" s="216"/>
    </row>
    <row r="24" spans="1:25" ht="57.65" customHeight="1" x14ac:dyDescent="0.35">
      <c r="A24" s="253" t="s">
        <v>88</v>
      </c>
      <c r="B24" s="276" t="s">
        <v>96</v>
      </c>
      <c r="C24" s="276" t="s">
        <v>97</v>
      </c>
      <c r="D24" s="276" t="s">
        <v>98</v>
      </c>
      <c r="E24" s="276" t="s">
        <v>99</v>
      </c>
      <c r="F24" s="276" t="s">
        <v>100</v>
      </c>
      <c r="G24" s="276" t="s">
        <v>101</v>
      </c>
      <c r="H24" s="276" t="s">
        <v>102</v>
      </c>
      <c r="I24" s="276" t="s">
        <v>103</v>
      </c>
      <c r="J24" s="276" t="s">
        <v>104</v>
      </c>
      <c r="K24" s="122" t="s">
        <v>105</v>
      </c>
      <c r="L24" s="369" t="s">
        <v>106</v>
      </c>
      <c r="M24" s="123" t="s">
        <v>107</v>
      </c>
      <c r="N24" s="785" t="s">
        <v>108</v>
      </c>
      <c r="O24" s="122" t="s">
        <v>109</v>
      </c>
      <c r="P24" s="369" t="s">
        <v>110</v>
      </c>
      <c r="Q24" s="123" t="s">
        <v>111</v>
      </c>
      <c r="R24" s="785" t="s">
        <v>112</v>
      </c>
      <c r="S24" s="122" t="s">
        <v>113</v>
      </c>
      <c r="T24" s="369" t="s">
        <v>114</v>
      </c>
      <c r="U24" s="123" t="s">
        <v>115</v>
      </c>
      <c r="V24" s="785" t="s">
        <v>116</v>
      </c>
      <c r="W24" s="122" t="s">
        <v>117</v>
      </c>
      <c r="X24" s="369" t="s">
        <v>118</v>
      </c>
      <c r="Y24" s="124" t="s">
        <v>119</v>
      </c>
    </row>
    <row r="25" spans="1:25" ht="18" customHeight="1" x14ac:dyDescent="0.35">
      <c r="A25" s="254" t="s">
        <v>120</v>
      </c>
      <c r="B25" s="258"/>
      <c r="C25" s="258"/>
      <c r="D25" s="258"/>
      <c r="E25" s="900"/>
      <c r="F25" s="258"/>
      <c r="G25" s="900"/>
      <c r="H25" s="258"/>
      <c r="I25" s="900"/>
      <c r="J25" s="258"/>
      <c r="K25" s="897"/>
      <c r="L25" s="129"/>
      <c r="M25" s="897"/>
      <c r="N25" s="132"/>
      <c r="O25" s="897"/>
      <c r="P25" s="133"/>
      <c r="Q25" s="897"/>
      <c r="R25" s="132"/>
      <c r="S25" s="897"/>
      <c r="T25" s="129"/>
      <c r="U25" s="897"/>
      <c r="V25" s="132"/>
      <c r="W25" s="897"/>
      <c r="X25" s="129"/>
      <c r="Y25" s="144" t="str">
        <f>IF(AND(B25="",C25="",D25="",$E$25="",$G$25="",$I$25="",$K$25="",$M$25="",$O$25="",$Q$25="",$S$25="",$U$25="",$W$25=""),"",((177*B25)+(314*C25)+(707*D25)+(((3.14159*(($E$25/2)*($E$25/2)))/100)*F25)+(((3.14159*(($G$25/2)*($G$25/2)))/100)*H25)+(((3.14159*(($I$25/2)*($I$25/2)))/100)*J25)+(((3.14159*(($K$25/2)*($K$25/2)))/100*L25)+(((3.14159*(($M$25/2)*($M$25/2)))/100)*N25)+(((3.14159*(($O$25/2)*($O$25/2)))/100)*P25)+(((3.14159*(($Q$25/2)*($Q$25/2)))/100)*R25)+(((3.14159*(($S$25/2)*($S$25/2)))/100)*T25)+(((3.14159*(($U$25/2)*($U$25/2)))/100)*V25)+(((3.14159*(($W$25/2)*($W$25/2)))/100)*X25))))</f>
        <v/>
      </c>
    </row>
    <row r="26" spans="1:25" ht="18" customHeight="1" x14ac:dyDescent="0.35">
      <c r="A26" s="254" t="s">
        <v>121</v>
      </c>
      <c r="B26" s="258"/>
      <c r="C26" s="258"/>
      <c r="D26" s="258"/>
      <c r="E26" s="907"/>
      <c r="F26" s="258"/>
      <c r="G26" s="907"/>
      <c r="H26" s="258"/>
      <c r="I26" s="907"/>
      <c r="J26" s="258"/>
      <c r="K26" s="898"/>
      <c r="L26" s="130"/>
      <c r="M26" s="898"/>
      <c r="N26" s="127"/>
      <c r="O26" s="898"/>
      <c r="P26" s="130"/>
      <c r="Q26" s="898"/>
      <c r="R26" s="127"/>
      <c r="S26" s="898"/>
      <c r="T26" s="130"/>
      <c r="U26" s="898"/>
      <c r="V26" s="127"/>
      <c r="W26" s="898"/>
      <c r="X26" s="130"/>
      <c r="Y26" s="144" t="str">
        <f t="shared" ref="Y26:Y36" si="0">IF(AND(B26="",C26="",D26="",$E$25="",$G$25="",$I$25="",$K$25="",$M$25="",$O$25="",$Q$25="",$S$25="",$U$25="",$W$25=""),"",((177*B26)+(314*C26)+(707*D26)+(((3.14159*(($E$25/2)*($E$25/2)))/100)*F26)+(((3.14159*(($G$25/2)*($G$25/2)))/100)*H26)+(((3.14159*(($I$25/2)*($I$25/2)))/100)*J26)+(((3.14159*(($K$25/2)*($K$25/2)))/100*L26)+(((3.14159*(($M$25/2)*($M$25/2)))/100)*N26)+(((3.14159*(($O$25/2)*($O$25/2)))/100)*P26)+(((3.14159*(($Q$25/2)*($Q$25/2)))/100)*R26)+(((3.14159*(($S$25/2)*($S$25/2)))/100)*T26)+(((3.14159*(($U$25/2)*($U$25/2)))/100)*V26)+(((3.14159*(($W$25/2)*($W$25/2)))/100)*X26))))</f>
        <v/>
      </c>
    </row>
    <row r="27" spans="1:25" ht="18" customHeight="1" x14ac:dyDescent="0.35">
      <c r="A27" s="254" t="s">
        <v>122</v>
      </c>
      <c r="B27" s="258"/>
      <c r="C27" s="258"/>
      <c r="D27" s="258"/>
      <c r="E27" s="907"/>
      <c r="F27" s="258"/>
      <c r="G27" s="907"/>
      <c r="H27" s="258"/>
      <c r="I27" s="907"/>
      <c r="J27" s="258"/>
      <c r="K27" s="898"/>
      <c r="L27" s="130"/>
      <c r="M27" s="898"/>
      <c r="N27" s="127"/>
      <c r="O27" s="898"/>
      <c r="P27" s="130"/>
      <c r="Q27" s="898"/>
      <c r="R27" s="127"/>
      <c r="S27" s="898"/>
      <c r="T27" s="130"/>
      <c r="U27" s="898"/>
      <c r="V27" s="127"/>
      <c r="W27" s="898"/>
      <c r="X27" s="130"/>
      <c r="Y27" s="144" t="str">
        <f t="shared" si="0"/>
        <v/>
      </c>
    </row>
    <row r="28" spans="1:25" ht="18" customHeight="1" x14ac:dyDescent="0.35">
      <c r="A28" s="254" t="s">
        <v>123</v>
      </c>
      <c r="B28" s="258"/>
      <c r="C28" s="258"/>
      <c r="D28" s="258"/>
      <c r="E28" s="907"/>
      <c r="F28" s="258"/>
      <c r="G28" s="907"/>
      <c r="H28" s="258"/>
      <c r="I28" s="907"/>
      <c r="J28" s="258"/>
      <c r="K28" s="898"/>
      <c r="L28" s="130"/>
      <c r="M28" s="898"/>
      <c r="N28" s="127"/>
      <c r="O28" s="898"/>
      <c r="P28" s="130"/>
      <c r="Q28" s="898"/>
      <c r="R28" s="127"/>
      <c r="S28" s="898"/>
      <c r="T28" s="130"/>
      <c r="U28" s="898"/>
      <c r="V28" s="127"/>
      <c r="W28" s="898"/>
      <c r="X28" s="130"/>
      <c r="Y28" s="144" t="str">
        <f t="shared" si="0"/>
        <v/>
      </c>
    </row>
    <row r="29" spans="1:25" ht="18" customHeight="1" x14ac:dyDescent="0.35">
      <c r="A29" s="254" t="s">
        <v>124</v>
      </c>
      <c r="B29" s="258"/>
      <c r="C29" s="258"/>
      <c r="D29" s="258"/>
      <c r="E29" s="907"/>
      <c r="F29" s="258"/>
      <c r="G29" s="907"/>
      <c r="H29" s="258"/>
      <c r="I29" s="907"/>
      <c r="J29" s="258"/>
      <c r="K29" s="898"/>
      <c r="L29" s="130"/>
      <c r="M29" s="898"/>
      <c r="N29" s="127"/>
      <c r="O29" s="898"/>
      <c r="P29" s="130"/>
      <c r="Q29" s="898"/>
      <c r="R29" s="127"/>
      <c r="S29" s="898"/>
      <c r="T29" s="130"/>
      <c r="U29" s="898"/>
      <c r="V29" s="127"/>
      <c r="W29" s="898"/>
      <c r="X29" s="130"/>
      <c r="Y29" s="144" t="str">
        <f t="shared" si="0"/>
        <v/>
      </c>
    </row>
    <row r="30" spans="1:25" ht="18" customHeight="1" x14ac:dyDescent="0.35">
      <c r="A30" s="254" t="s">
        <v>125</v>
      </c>
      <c r="B30" s="258"/>
      <c r="C30" s="258"/>
      <c r="D30" s="258"/>
      <c r="E30" s="907"/>
      <c r="F30" s="258"/>
      <c r="G30" s="907"/>
      <c r="H30" s="258"/>
      <c r="I30" s="907"/>
      <c r="J30" s="258"/>
      <c r="K30" s="898"/>
      <c r="L30" s="130"/>
      <c r="M30" s="898"/>
      <c r="N30" s="127"/>
      <c r="O30" s="898"/>
      <c r="P30" s="130"/>
      <c r="Q30" s="898"/>
      <c r="R30" s="127"/>
      <c r="S30" s="898"/>
      <c r="T30" s="130"/>
      <c r="U30" s="898"/>
      <c r="V30" s="127"/>
      <c r="W30" s="898"/>
      <c r="X30" s="130"/>
      <c r="Y30" s="144" t="str">
        <f t="shared" si="0"/>
        <v/>
      </c>
    </row>
    <row r="31" spans="1:25" ht="18" customHeight="1" x14ac:dyDescent="0.35">
      <c r="A31" s="254" t="s">
        <v>126</v>
      </c>
      <c r="B31" s="258"/>
      <c r="C31" s="258"/>
      <c r="D31" s="258"/>
      <c r="E31" s="907"/>
      <c r="F31" s="258"/>
      <c r="G31" s="907"/>
      <c r="H31" s="258"/>
      <c r="I31" s="907"/>
      <c r="J31" s="258"/>
      <c r="K31" s="898"/>
      <c r="L31" s="130"/>
      <c r="M31" s="898"/>
      <c r="N31" s="127"/>
      <c r="O31" s="898"/>
      <c r="P31" s="130"/>
      <c r="Q31" s="898"/>
      <c r="R31" s="127"/>
      <c r="S31" s="898"/>
      <c r="T31" s="130"/>
      <c r="U31" s="898"/>
      <c r="V31" s="127"/>
      <c r="W31" s="898"/>
      <c r="X31" s="130"/>
      <c r="Y31" s="144" t="str">
        <f t="shared" si="0"/>
        <v/>
      </c>
    </row>
    <row r="32" spans="1:25" ht="18" customHeight="1" x14ac:dyDescent="0.35">
      <c r="A32" s="254" t="s">
        <v>127</v>
      </c>
      <c r="B32" s="258"/>
      <c r="C32" s="258"/>
      <c r="D32" s="258"/>
      <c r="E32" s="907"/>
      <c r="F32" s="258"/>
      <c r="G32" s="907"/>
      <c r="H32" s="258"/>
      <c r="I32" s="907"/>
      <c r="J32" s="258"/>
      <c r="K32" s="898"/>
      <c r="L32" s="130"/>
      <c r="M32" s="898"/>
      <c r="N32" s="127"/>
      <c r="O32" s="898"/>
      <c r="P32" s="130"/>
      <c r="Q32" s="898"/>
      <c r="R32" s="127"/>
      <c r="S32" s="898"/>
      <c r="T32" s="130"/>
      <c r="U32" s="898"/>
      <c r="V32" s="127"/>
      <c r="W32" s="898"/>
      <c r="X32" s="130"/>
      <c r="Y32" s="144" t="str">
        <f t="shared" si="0"/>
        <v/>
      </c>
    </row>
    <row r="33" spans="1:32" ht="18" customHeight="1" x14ac:dyDescent="0.35">
      <c r="A33" s="254" t="s">
        <v>128</v>
      </c>
      <c r="B33" s="258"/>
      <c r="C33" s="258"/>
      <c r="D33" s="258"/>
      <c r="E33" s="907"/>
      <c r="F33" s="258"/>
      <c r="G33" s="907"/>
      <c r="H33" s="258"/>
      <c r="I33" s="907"/>
      <c r="J33" s="258"/>
      <c r="K33" s="898"/>
      <c r="L33" s="130"/>
      <c r="M33" s="898"/>
      <c r="N33" s="127"/>
      <c r="O33" s="898"/>
      <c r="P33" s="130"/>
      <c r="Q33" s="898"/>
      <c r="R33" s="127"/>
      <c r="S33" s="898"/>
      <c r="T33" s="130"/>
      <c r="U33" s="898"/>
      <c r="V33" s="127"/>
      <c r="W33" s="898"/>
      <c r="X33" s="130"/>
      <c r="Y33" s="144" t="str">
        <f t="shared" si="0"/>
        <v/>
      </c>
    </row>
    <row r="34" spans="1:32" ht="18" customHeight="1" x14ac:dyDescent="0.35">
      <c r="A34" s="254" t="s">
        <v>129</v>
      </c>
      <c r="B34" s="258"/>
      <c r="C34" s="258"/>
      <c r="D34" s="258"/>
      <c r="E34" s="907"/>
      <c r="F34" s="258"/>
      <c r="G34" s="907"/>
      <c r="H34" s="258"/>
      <c r="I34" s="907"/>
      <c r="J34" s="258"/>
      <c r="K34" s="898"/>
      <c r="L34" s="130"/>
      <c r="M34" s="898"/>
      <c r="N34" s="127"/>
      <c r="O34" s="898"/>
      <c r="P34" s="130"/>
      <c r="Q34" s="898"/>
      <c r="R34" s="127"/>
      <c r="S34" s="898"/>
      <c r="T34" s="130"/>
      <c r="U34" s="898"/>
      <c r="V34" s="127"/>
      <c r="W34" s="898"/>
      <c r="X34" s="130"/>
      <c r="Y34" s="144" t="str">
        <f t="shared" si="0"/>
        <v/>
      </c>
    </row>
    <row r="35" spans="1:32" ht="18" customHeight="1" x14ac:dyDescent="0.35">
      <c r="A35" s="254" t="s">
        <v>130</v>
      </c>
      <c r="B35" s="258"/>
      <c r="C35" s="258"/>
      <c r="D35" s="258"/>
      <c r="E35" s="907"/>
      <c r="F35" s="258"/>
      <c r="G35" s="907"/>
      <c r="H35" s="258"/>
      <c r="I35" s="907"/>
      <c r="J35" s="258"/>
      <c r="K35" s="898"/>
      <c r="L35" s="130"/>
      <c r="M35" s="898"/>
      <c r="N35" s="127"/>
      <c r="O35" s="898"/>
      <c r="P35" s="130"/>
      <c r="Q35" s="898"/>
      <c r="R35" s="127"/>
      <c r="S35" s="898"/>
      <c r="T35" s="130"/>
      <c r="U35" s="898"/>
      <c r="V35" s="127"/>
      <c r="W35" s="898"/>
      <c r="X35" s="130"/>
      <c r="Y35" s="144" t="str">
        <f t="shared" si="0"/>
        <v/>
      </c>
    </row>
    <row r="36" spans="1:32" ht="18" customHeight="1" x14ac:dyDescent="0.35">
      <c r="A36" s="254" t="s">
        <v>131</v>
      </c>
      <c r="B36" s="258"/>
      <c r="C36" s="258"/>
      <c r="D36" s="258"/>
      <c r="E36" s="907"/>
      <c r="F36" s="258"/>
      <c r="G36" s="907"/>
      <c r="H36" s="258"/>
      <c r="I36" s="907"/>
      <c r="J36" s="258"/>
      <c r="K36" s="898"/>
      <c r="L36" s="131"/>
      <c r="M36" s="898"/>
      <c r="N36" s="128"/>
      <c r="O36" s="898"/>
      <c r="P36" s="131"/>
      <c r="Q36" s="898"/>
      <c r="R36" s="128"/>
      <c r="S36" s="898"/>
      <c r="T36" s="131"/>
      <c r="U36" s="898"/>
      <c r="V36" s="128"/>
      <c r="W36" s="898"/>
      <c r="X36" s="131"/>
      <c r="Y36" s="144" t="str">
        <f t="shared" si="0"/>
        <v/>
      </c>
    </row>
    <row r="37" spans="1:32" s="39" customFormat="1" ht="18" customHeight="1" x14ac:dyDescent="0.35">
      <c r="A37" s="256" t="s">
        <v>132</v>
      </c>
      <c r="B37" s="360" t="str">
        <f>IF(AND(B25="", B26="",B27="",B28="",B29="",B30="", B31="",B32="",B33="",B34="",B35="", B36=""), "", SUM(B25:B36))</f>
        <v/>
      </c>
      <c r="C37" s="360" t="str">
        <f t="shared" ref="C37:J37" si="1">IF(AND(C25="", C26="",C27="",C28="",C29="",C30="", C31="",C32="",C33="",C34="",C35="", C36=""), "", SUM(C25:C36))</f>
        <v/>
      </c>
      <c r="D37" s="360" t="str">
        <f t="shared" si="1"/>
        <v/>
      </c>
      <c r="E37" s="907"/>
      <c r="F37" s="360" t="str">
        <f t="shared" si="1"/>
        <v/>
      </c>
      <c r="G37" s="907"/>
      <c r="H37" s="148" t="str">
        <f t="shared" si="1"/>
        <v/>
      </c>
      <c r="I37" s="907"/>
      <c r="J37" s="148" t="str">
        <f t="shared" si="1"/>
        <v/>
      </c>
      <c r="K37" s="899"/>
      <c r="L37" s="140" t="str">
        <f>IF(AND(L25="", L26="",L27="",L28="",L29="",L30="", L31="",L32="",L33="",L34="",L35="", L36=""), "", SUM(L25:L36))</f>
        <v/>
      </c>
      <c r="M37" s="899"/>
      <c r="N37" s="142" t="str">
        <f>IF(AND(N25="", N26="",N27="",N28="",N29="",N30="", N31="",N32="",N33="",N34="",N35="", N36=""), "", SUM(N25:N36))</f>
        <v/>
      </c>
      <c r="O37" s="899"/>
      <c r="P37" s="140" t="str">
        <f>IF(AND(P25="", P26="",P27="",P28="",P29="",P30="", P31="",P32="",P33="",P34="",P35="", P36=""), "", SUM(P25:P36))</f>
        <v/>
      </c>
      <c r="Q37" s="899"/>
      <c r="R37" s="142" t="str">
        <f>IF(AND(R25="", R26="",R27="",R28="",R29="",R30="", R31="",R32="",R33="",R34="",R35="", R36=""), "", SUM(R25:R36))</f>
        <v/>
      </c>
      <c r="S37" s="899"/>
      <c r="T37" s="140" t="str">
        <f>IF(AND(T25="", T26="",T27="",T28="",T29="",T30="", T31="",T32="",T33="",T34="",T35="", T36=""), "", SUM(T25:T36))</f>
        <v/>
      </c>
      <c r="U37" s="899"/>
      <c r="V37" s="142" t="str">
        <f>IF(AND(V25="", V26="",V27="",V28="",V29="",V30="", V31="",V32="",V33="",V34="",V35="", V36=""), "", SUM(V25:V36))</f>
        <v/>
      </c>
      <c r="W37" s="899"/>
      <c r="X37" s="143" t="str">
        <f>IF(AND(X25="", X26="",X27="",X28="",X29="",X30="", X31="",X32="",X33="",X34="",X35="", X36=""), "", SUM(X25:X36))</f>
        <v/>
      </c>
      <c r="Y37" s="145" t="str">
        <f>IF(AND(B37="",C37="",D37="",$E$25="",$G$25="",$I$25="",$K$25="",$M$25="",$O$25="",$Q$25="",$S$25="",$U$25="",$W$25=""),"",((177*IF(AND(B37=""),0,B37))+(314*IF(AND(C37=""),0,C37))+(707*IF(AND(D37=""),0,D37))+(((3.14159*(($E$25/2)*($E$25/2)))/100)*IF(AND(F37=""),0,F37))+(((3.14159*(($G$25/2)*($G$25/2)))/100)*IF(AND(H37=""),0,H37))+(((3.14159*(($I$25/2)*($I$25/2)))/100)*IF(AND(J37=""),0,J37))+(((3.14159*(($K$25/2)*($K$25/2)))/100*IF(AND(L37=""),0,L37))+(((3.14159*(($M$25/2)*($M$25/2)))/100)*IF(AND(N37=""),0,N37))+(((3.14159*(($O$25/2)*($O$25/2)))/100)*IF(AND(P37=""),0,P37))+(((3.14159*(($Q$25/2)*($Q$25/2)))/100)*IF(AND(R37=""),0,R37))+(((3.14159*(($S$25/2)*($S$25/2)))/100)*IF(AND(T37=""),0,T37))+(((3.14159*(($U$25/2)*($U$25/2)))/100)*IF(AND(V37=""),0,V37))+(((3.14159*(($W$25/2)*($W$25/2)))/100)*IF(AND(X37=""),0,X37)))))</f>
        <v/>
      </c>
      <c r="AA37" s="146"/>
    </row>
    <row r="38" spans="1:32" x14ac:dyDescent="0.35">
      <c r="A38" s="240"/>
      <c r="B38" s="240"/>
      <c r="C38" s="240"/>
      <c r="D38" s="240"/>
      <c r="E38" s="240"/>
      <c r="F38" s="240"/>
      <c r="G38" s="240"/>
      <c r="H38" s="240"/>
      <c r="I38" s="240"/>
      <c r="J38" s="240"/>
    </row>
    <row r="39" spans="1:32" ht="24" customHeight="1" x14ac:dyDescent="0.35">
      <c r="A39" s="240"/>
      <c r="B39" s="261" t="s">
        <v>133</v>
      </c>
      <c r="C39" s="248"/>
      <c r="D39" s="248"/>
      <c r="E39" s="248"/>
      <c r="F39" s="248"/>
      <c r="G39" s="248"/>
      <c r="H39" s="248"/>
      <c r="I39" s="248"/>
      <c r="J39" s="248"/>
    </row>
    <row r="40" spans="1:32" ht="54" customHeight="1" x14ac:dyDescent="0.35">
      <c r="A40" s="240"/>
      <c r="B40" s="889" t="s">
        <v>134</v>
      </c>
      <c r="C40" s="889"/>
      <c r="D40" s="889"/>
      <c r="E40" s="889"/>
      <c r="F40" s="889"/>
      <c r="G40" s="889"/>
      <c r="H40" s="889"/>
      <c r="I40" s="889"/>
      <c r="J40" s="889"/>
    </row>
    <row r="41" spans="1:32" ht="62" x14ac:dyDescent="0.35">
      <c r="A41" s="253" t="s">
        <v>88</v>
      </c>
      <c r="B41" s="276" t="s">
        <v>135</v>
      </c>
      <c r="C41" s="276" t="s">
        <v>136</v>
      </c>
      <c r="D41" s="276" t="s">
        <v>137</v>
      </c>
      <c r="E41" s="276" t="s">
        <v>138</v>
      </c>
      <c r="F41" s="276" t="s">
        <v>139</v>
      </c>
      <c r="G41" s="276" t="s">
        <v>140</v>
      </c>
      <c r="H41" s="276" t="s">
        <v>141</v>
      </c>
      <c r="I41" s="276" t="s">
        <v>142</v>
      </c>
      <c r="J41" s="276" t="s">
        <v>143</v>
      </c>
      <c r="K41" s="122" t="s">
        <v>144</v>
      </c>
      <c r="L41" s="122" t="s">
        <v>145</v>
      </c>
      <c r="M41" s="103" t="s">
        <v>146</v>
      </c>
      <c r="N41" s="122" t="s">
        <v>147</v>
      </c>
      <c r="O41" s="122" t="s">
        <v>148</v>
      </c>
      <c r="P41" s="103" t="s">
        <v>149</v>
      </c>
      <c r="Q41" s="122" t="s">
        <v>150</v>
      </c>
      <c r="R41" s="122" t="s">
        <v>151</v>
      </c>
      <c r="S41" s="103" t="s">
        <v>152</v>
      </c>
      <c r="T41" s="122" t="s">
        <v>153</v>
      </c>
      <c r="U41" s="122" t="s">
        <v>154</v>
      </c>
      <c r="V41" s="103" t="s">
        <v>155</v>
      </c>
      <c r="W41" s="122" t="s">
        <v>156</v>
      </c>
      <c r="X41" s="122" t="s">
        <v>157</v>
      </c>
      <c r="Y41" s="103" t="s">
        <v>158</v>
      </c>
      <c r="Z41" s="122" t="s">
        <v>159</v>
      </c>
      <c r="AA41" s="122" t="s">
        <v>160</v>
      </c>
      <c r="AB41" s="103" t="s">
        <v>161</v>
      </c>
      <c r="AC41" s="122" t="s">
        <v>162</v>
      </c>
      <c r="AD41" s="122" t="s">
        <v>163</v>
      </c>
      <c r="AE41" s="103" t="s">
        <v>164</v>
      </c>
      <c r="AF41" s="436" t="s">
        <v>119</v>
      </c>
    </row>
    <row r="42" spans="1:32" ht="18" customHeight="1" x14ac:dyDescent="0.35">
      <c r="A42" s="254" t="s">
        <v>120</v>
      </c>
      <c r="B42" s="900"/>
      <c r="C42" s="900"/>
      <c r="D42" s="258"/>
      <c r="E42" s="900"/>
      <c r="F42" s="900"/>
      <c r="G42" s="258"/>
      <c r="H42" s="900"/>
      <c r="I42" s="900"/>
      <c r="J42" s="258"/>
      <c r="K42" s="897"/>
      <c r="L42" s="897"/>
      <c r="M42" s="126"/>
      <c r="N42" s="897"/>
      <c r="O42" s="897"/>
      <c r="P42" s="126"/>
      <c r="Q42" s="897"/>
      <c r="R42" s="897"/>
      <c r="S42" s="126"/>
      <c r="T42" s="897"/>
      <c r="U42" s="897"/>
      <c r="V42" s="126"/>
      <c r="W42" s="897"/>
      <c r="X42" s="897"/>
      <c r="Y42" s="126"/>
      <c r="Z42" s="897"/>
      <c r="AA42" s="897"/>
      <c r="AB42" s="126"/>
      <c r="AC42" s="897"/>
      <c r="AD42" s="897"/>
      <c r="AE42" s="126"/>
      <c r="AF42" s="147" t="str">
        <f>IF(AND($B$42="",$C$42="",$E$42="",$F$42="",$H$42="",$I$42="",$K$42="",$L$42="",$N$42="",$O$42="",$Q$42="",$R$42="",$T$42="",$U$42="",$W$42="",$X$42="",$Z$42="",$AA$42="",$AC$42="",$AD$42=""),"",(((($B$42*$C$42)/100)*(D42))+((($E$42*$F$42)/100)*(G42))+((($H$42*$I$42)/100)*(J42))+((($K$42*$L$42)/100)*(M42))+((($N$42*$O$42)/100)*(P42))+((($Q$42*$R$42)/100)*(S42))+((($T$42*$U$42)/100)*(V42))+((($W$42*$X$42)/100)*(Y42))+((($Z$42*$AA$42)/100)*(AB42))+((($AC$42*$AD$42)/100)*(AE42))))</f>
        <v/>
      </c>
    </row>
    <row r="43" spans="1:32" ht="18" customHeight="1" x14ac:dyDescent="0.35">
      <c r="A43" s="254" t="s">
        <v>121</v>
      </c>
      <c r="B43" s="901"/>
      <c r="C43" s="901"/>
      <c r="D43" s="258"/>
      <c r="E43" s="901"/>
      <c r="F43" s="901"/>
      <c r="G43" s="258"/>
      <c r="H43" s="901"/>
      <c r="I43" s="901"/>
      <c r="J43" s="258"/>
      <c r="K43" s="902"/>
      <c r="L43" s="902"/>
      <c r="M43" s="220"/>
      <c r="N43" s="902"/>
      <c r="O43" s="902"/>
      <c r="P43" s="220"/>
      <c r="Q43" s="902"/>
      <c r="R43" s="902"/>
      <c r="S43" s="220"/>
      <c r="T43" s="902"/>
      <c r="U43" s="902"/>
      <c r="V43" s="220"/>
      <c r="W43" s="902"/>
      <c r="X43" s="902"/>
      <c r="Y43" s="220"/>
      <c r="Z43" s="902"/>
      <c r="AA43" s="902"/>
      <c r="AB43" s="220"/>
      <c r="AC43" s="902"/>
      <c r="AD43" s="902"/>
      <c r="AE43" s="220"/>
      <c r="AF43" s="147" t="str">
        <f t="shared" ref="AF43:AF53" si="2">IF(AND($B$42="",$C$42="",$E$42="",$F$42="",$H$42="",$I$42="",$K$42="",$L$42="",$N$42="",$O$42="",$Q$42="",$R$42="",$T$42="",$U$42="",$W$42="",$X$42="",$Z$42="",$AA$42="",$AC$42="",$AD$42=""),"",(((($B$42*$C$42)/100)*(D43))+((($E$42*$F$42)/100)*(G43))+((($H$42*$I$42)/100)*(J43))+((($K$42*$L$42)/100)*(M43))+((($N$42*$O$42)/100)*(P43))+((($Q$42*$R$42)/100)*(S43))+((($T$42*$U$42)/100)*(V43))+((($W$42*$X$42)/100)*(Y43))+((($Z$42*$AA$42)/100)*(AB43))+((($AC$42*$AD$42)/100)*(AE43))))</f>
        <v/>
      </c>
    </row>
    <row r="44" spans="1:32" ht="18" customHeight="1" x14ac:dyDescent="0.35">
      <c r="A44" s="254" t="s">
        <v>122</v>
      </c>
      <c r="B44" s="901"/>
      <c r="C44" s="901"/>
      <c r="D44" s="258"/>
      <c r="E44" s="901"/>
      <c r="F44" s="901"/>
      <c r="G44" s="258"/>
      <c r="H44" s="901"/>
      <c r="I44" s="901"/>
      <c r="J44" s="258"/>
      <c r="K44" s="902"/>
      <c r="L44" s="902"/>
      <c r="M44" s="220"/>
      <c r="N44" s="902"/>
      <c r="O44" s="902"/>
      <c r="P44" s="220"/>
      <c r="Q44" s="902"/>
      <c r="R44" s="902"/>
      <c r="S44" s="220"/>
      <c r="T44" s="902"/>
      <c r="U44" s="902"/>
      <c r="V44" s="220"/>
      <c r="W44" s="902"/>
      <c r="X44" s="902"/>
      <c r="Y44" s="220"/>
      <c r="Z44" s="902"/>
      <c r="AA44" s="902"/>
      <c r="AB44" s="220"/>
      <c r="AC44" s="902"/>
      <c r="AD44" s="902"/>
      <c r="AE44" s="220"/>
      <c r="AF44" s="147" t="str">
        <f t="shared" si="2"/>
        <v/>
      </c>
    </row>
    <row r="45" spans="1:32" ht="18" customHeight="1" x14ac:dyDescent="0.35">
      <c r="A45" s="254" t="s">
        <v>123</v>
      </c>
      <c r="B45" s="901"/>
      <c r="C45" s="901"/>
      <c r="D45" s="258"/>
      <c r="E45" s="901"/>
      <c r="F45" s="901"/>
      <c r="G45" s="258"/>
      <c r="H45" s="901"/>
      <c r="I45" s="901"/>
      <c r="J45" s="258"/>
      <c r="K45" s="902"/>
      <c r="L45" s="902"/>
      <c r="M45" s="220"/>
      <c r="N45" s="902"/>
      <c r="O45" s="902"/>
      <c r="P45" s="220"/>
      <c r="Q45" s="902"/>
      <c r="R45" s="902"/>
      <c r="S45" s="220"/>
      <c r="T45" s="902"/>
      <c r="U45" s="902"/>
      <c r="V45" s="220"/>
      <c r="W45" s="902"/>
      <c r="X45" s="902"/>
      <c r="Y45" s="220"/>
      <c r="Z45" s="902"/>
      <c r="AA45" s="902"/>
      <c r="AB45" s="220"/>
      <c r="AC45" s="902"/>
      <c r="AD45" s="902"/>
      <c r="AE45" s="220"/>
      <c r="AF45" s="147" t="str">
        <f t="shared" si="2"/>
        <v/>
      </c>
    </row>
    <row r="46" spans="1:32" ht="18" customHeight="1" x14ac:dyDescent="0.35">
      <c r="A46" s="254" t="s">
        <v>124</v>
      </c>
      <c r="B46" s="901"/>
      <c r="C46" s="901"/>
      <c r="D46" s="258"/>
      <c r="E46" s="901"/>
      <c r="F46" s="901"/>
      <c r="G46" s="258"/>
      <c r="H46" s="901"/>
      <c r="I46" s="901"/>
      <c r="J46" s="258"/>
      <c r="K46" s="902"/>
      <c r="L46" s="902"/>
      <c r="M46" s="220"/>
      <c r="N46" s="902"/>
      <c r="O46" s="902"/>
      <c r="P46" s="220"/>
      <c r="Q46" s="902"/>
      <c r="R46" s="902"/>
      <c r="S46" s="220"/>
      <c r="T46" s="902"/>
      <c r="U46" s="902"/>
      <c r="V46" s="220"/>
      <c r="W46" s="902"/>
      <c r="X46" s="902"/>
      <c r="Y46" s="220"/>
      <c r="Z46" s="902"/>
      <c r="AA46" s="902"/>
      <c r="AB46" s="220"/>
      <c r="AC46" s="902"/>
      <c r="AD46" s="902"/>
      <c r="AE46" s="220"/>
      <c r="AF46" s="147" t="str">
        <f t="shared" si="2"/>
        <v/>
      </c>
    </row>
    <row r="47" spans="1:32" ht="18" customHeight="1" x14ac:dyDescent="0.35">
      <c r="A47" s="254" t="s">
        <v>125</v>
      </c>
      <c r="B47" s="901"/>
      <c r="C47" s="901"/>
      <c r="D47" s="258"/>
      <c r="E47" s="901"/>
      <c r="F47" s="901"/>
      <c r="G47" s="258"/>
      <c r="H47" s="901"/>
      <c r="I47" s="901"/>
      <c r="J47" s="258"/>
      <c r="K47" s="902"/>
      <c r="L47" s="902"/>
      <c r="M47" s="220"/>
      <c r="N47" s="902"/>
      <c r="O47" s="902"/>
      <c r="P47" s="220"/>
      <c r="Q47" s="902"/>
      <c r="R47" s="902"/>
      <c r="S47" s="220"/>
      <c r="T47" s="902"/>
      <c r="U47" s="902"/>
      <c r="V47" s="220"/>
      <c r="W47" s="902"/>
      <c r="X47" s="902"/>
      <c r="Y47" s="220"/>
      <c r="Z47" s="902"/>
      <c r="AA47" s="902"/>
      <c r="AB47" s="220"/>
      <c r="AC47" s="902"/>
      <c r="AD47" s="902"/>
      <c r="AE47" s="220"/>
      <c r="AF47" s="147" t="str">
        <f t="shared" si="2"/>
        <v/>
      </c>
    </row>
    <row r="48" spans="1:32" ht="18" customHeight="1" x14ac:dyDescent="0.35">
      <c r="A48" s="254" t="s">
        <v>126</v>
      </c>
      <c r="B48" s="901"/>
      <c r="C48" s="901"/>
      <c r="D48" s="258"/>
      <c r="E48" s="901"/>
      <c r="F48" s="901"/>
      <c r="G48" s="258"/>
      <c r="H48" s="901"/>
      <c r="I48" s="901"/>
      <c r="J48" s="258"/>
      <c r="K48" s="902"/>
      <c r="L48" s="902"/>
      <c r="M48" s="220"/>
      <c r="N48" s="902"/>
      <c r="O48" s="902"/>
      <c r="P48" s="220"/>
      <c r="Q48" s="902"/>
      <c r="R48" s="902"/>
      <c r="S48" s="220"/>
      <c r="T48" s="902"/>
      <c r="U48" s="902"/>
      <c r="V48" s="220"/>
      <c r="W48" s="902"/>
      <c r="X48" s="902"/>
      <c r="Y48" s="220"/>
      <c r="Z48" s="902"/>
      <c r="AA48" s="902"/>
      <c r="AB48" s="220"/>
      <c r="AC48" s="902"/>
      <c r="AD48" s="902"/>
      <c r="AE48" s="220"/>
      <c r="AF48" s="147" t="str">
        <f t="shared" si="2"/>
        <v/>
      </c>
    </row>
    <row r="49" spans="1:32" ht="18" customHeight="1" x14ac:dyDescent="0.35">
      <c r="A49" s="254" t="s">
        <v>127</v>
      </c>
      <c r="B49" s="901"/>
      <c r="C49" s="901"/>
      <c r="D49" s="258"/>
      <c r="E49" s="901"/>
      <c r="F49" s="901"/>
      <c r="G49" s="258"/>
      <c r="H49" s="901"/>
      <c r="I49" s="901"/>
      <c r="J49" s="258"/>
      <c r="K49" s="902"/>
      <c r="L49" s="902"/>
      <c r="M49" s="220"/>
      <c r="N49" s="902"/>
      <c r="O49" s="902"/>
      <c r="P49" s="220"/>
      <c r="Q49" s="902"/>
      <c r="R49" s="902"/>
      <c r="S49" s="220"/>
      <c r="T49" s="902"/>
      <c r="U49" s="902"/>
      <c r="V49" s="220"/>
      <c r="W49" s="902"/>
      <c r="X49" s="902"/>
      <c r="Y49" s="220"/>
      <c r="Z49" s="902"/>
      <c r="AA49" s="902"/>
      <c r="AB49" s="220"/>
      <c r="AC49" s="902"/>
      <c r="AD49" s="902"/>
      <c r="AE49" s="220"/>
      <c r="AF49" s="147" t="str">
        <f t="shared" si="2"/>
        <v/>
      </c>
    </row>
    <row r="50" spans="1:32" ht="18" customHeight="1" x14ac:dyDescent="0.35">
      <c r="A50" s="254" t="s">
        <v>128</v>
      </c>
      <c r="B50" s="901"/>
      <c r="C50" s="901"/>
      <c r="D50" s="258"/>
      <c r="E50" s="901"/>
      <c r="F50" s="901"/>
      <c r="G50" s="258"/>
      <c r="H50" s="901"/>
      <c r="I50" s="901"/>
      <c r="J50" s="258"/>
      <c r="K50" s="902"/>
      <c r="L50" s="902"/>
      <c r="M50" s="220"/>
      <c r="N50" s="902"/>
      <c r="O50" s="902"/>
      <c r="P50" s="220"/>
      <c r="Q50" s="902"/>
      <c r="R50" s="902"/>
      <c r="S50" s="220"/>
      <c r="T50" s="902"/>
      <c r="U50" s="902"/>
      <c r="V50" s="220"/>
      <c r="W50" s="902"/>
      <c r="X50" s="902"/>
      <c r="Y50" s="220"/>
      <c r="Z50" s="902"/>
      <c r="AA50" s="902"/>
      <c r="AB50" s="220"/>
      <c r="AC50" s="902"/>
      <c r="AD50" s="902"/>
      <c r="AE50" s="220"/>
      <c r="AF50" s="147" t="str">
        <f t="shared" si="2"/>
        <v/>
      </c>
    </row>
    <row r="51" spans="1:32" ht="18" customHeight="1" x14ac:dyDescent="0.35">
      <c r="A51" s="254" t="s">
        <v>129</v>
      </c>
      <c r="B51" s="901"/>
      <c r="C51" s="901"/>
      <c r="D51" s="258"/>
      <c r="E51" s="901"/>
      <c r="F51" s="901"/>
      <c r="G51" s="258"/>
      <c r="H51" s="901"/>
      <c r="I51" s="901"/>
      <c r="J51" s="258"/>
      <c r="K51" s="902"/>
      <c r="L51" s="902"/>
      <c r="M51" s="220"/>
      <c r="N51" s="902"/>
      <c r="O51" s="902"/>
      <c r="P51" s="220"/>
      <c r="Q51" s="902"/>
      <c r="R51" s="902"/>
      <c r="S51" s="220"/>
      <c r="T51" s="902"/>
      <c r="U51" s="902"/>
      <c r="V51" s="220"/>
      <c r="W51" s="902"/>
      <c r="X51" s="902"/>
      <c r="Y51" s="220"/>
      <c r="Z51" s="902"/>
      <c r="AA51" s="902"/>
      <c r="AB51" s="220"/>
      <c r="AC51" s="902"/>
      <c r="AD51" s="902"/>
      <c r="AE51" s="220"/>
      <c r="AF51" s="147" t="str">
        <f t="shared" si="2"/>
        <v/>
      </c>
    </row>
    <row r="52" spans="1:32" ht="18" customHeight="1" x14ac:dyDescent="0.35">
      <c r="A52" s="254" t="s">
        <v>130</v>
      </c>
      <c r="B52" s="901"/>
      <c r="C52" s="901"/>
      <c r="D52" s="258"/>
      <c r="E52" s="901"/>
      <c r="F52" s="901"/>
      <c r="G52" s="258"/>
      <c r="H52" s="901"/>
      <c r="I52" s="901"/>
      <c r="J52" s="258"/>
      <c r="K52" s="902"/>
      <c r="L52" s="902"/>
      <c r="M52" s="220"/>
      <c r="N52" s="902"/>
      <c r="O52" s="902"/>
      <c r="P52" s="220"/>
      <c r="Q52" s="902"/>
      <c r="R52" s="902"/>
      <c r="S52" s="220"/>
      <c r="T52" s="902"/>
      <c r="U52" s="902"/>
      <c r="V52" s="220"/>
      <c r="W52" s="902"/>
      <c r="X52" s="902"/>
      <c r="Y52" s="220"/>
      <c r="Z52" s="902"/>
      <c r="AA52" s="902"/>
      <c r="AB52" s="220"/>
      <c r="AC52" s="902"/>
      <c r="AD52" s="902"/>
      <c r="AE52" s="220"/>
      <c r="AF52" s="147" t="str">
        <f t="shared" si="2"/>
        <v/>
      </c>
    </row>
    <row r="53" spans="1:32" ht="18" customHeight="1" x14ac:dyDescent="0.35">
      <c r="A53" s="254" t="s">
        <v>131</v>
      </c>
      <c r="B53" s="901"/>
      <c r="C53" s="901"/>
      <c r="D53" s="258"/>
      <c r="E53" s="901"/>
      <c r="F53" s="901"/>
      <c r="G53" s="258"/>
      <c r="H53" s="901"/>
      <c r="I53" s="901"/>
      <c r="J53" s="258"/>
      <c r="K53" s="902"/>
      <c r="L53" s="902"/>
      <c r="M53" s="219"/>
      <c r="N53" s="902"/>
      <c r="O53" s="902"/>
      <c r="P53" s="219"/>
      <c r="Q53" s="902"/>
      <c r="R53" s="902"/>
      <c r="S53" s="219"/>
      <c r="T53" s="902"/>
      <c r="U53" s="902"/>
      <c r="V53" s="219"/>
      <c r="W53" s="902"/>
      <c r="X53" s="902"/>
      <c r="Y53" s="219"/>
      <c r="Z53" s="902"/>
      <c r="AA53" s="902"/>
      <c r="AB53" s="219"/>
      <c r="AC53" s="902"/>
      <c r="AD53" s="902"/>
      <c r="AE53" s="219"/>
      <c r="AF53" s="147" t="str">
        <f t="shared" si="2"/>
        <v/>
      </c>
    </row>
    <row r="54" spans="1:32" s="39" customFormat="1" ht="18" customHeight="1" x14ac:dyDescent="0.35">
      <c r="A54" s="256" t="s">
        <v>132</v>
      </c>
      <c r="B54" s="901"/>
      <c r="C54" s="901"/>
      <c r="D54" s="360" t="str">
        <f>IF(AND(D42="", D43="",D44="",D45="",D46="",D47="", D48="",D49="",D50="",D51="",D52="", D53=""), "", SUM(D42:D53))</f>
        <v/>
      </c>
      <c r="E54" s="901"/>
      <c r="F54" s="901"/>
      <c r="G54" s="360" t="str">
        <f>IF(AND(G42="", G43="",G44="",G45="",G46="",G47="", G48="",G49="",G50="",G51="",G52="", G53=""), "", SUM(G42:G53))</f>
        <v/>
      </c>
      <c r="H54" s="901"/>
      <c r="I54" s="901"/>
      <c r="J54" s="360" t="str">
        <f>IF(AND(J42="", J43="",J44="",J45="",J46="",J47="", J48="",J49="",J50="",J51="",J52="", J53=""), "", SUM(J42:J53))</f>
        <v/>
      </c>
      <c r="K54" s="903"/>
      <c r="L54" s="903"/>
      <c r="M54" s="141" t="str">
        <f>IF(AND(M42="", M43="",M44="",M45="",M46="",M47="", M48="",M49="",M50="",M51="",M52="", M53=""), "", SUM(M42:M53))</f>
        <v/>
      </c>
      <c r="N54" s="903"/>
      <c r="O54" s="903"/>
      <c r="P54" s="141" t="str">
        <f>IF(AND(P42="", P43="",P44="",P45="",P46="",P47="", P48="",P49="",P50="",P51="",P52="", P53=""), "", SUM(P42:P53))</f>
        <v/>
      </c>
      <c r="Q54" s="903"/>
      <c r="R54" s="903"/>
      <c r="S54" s="141" t="str">
        <f>IF(AND(S42="", S43="",S44="",S45="",S46="",S47="", S48="",S49="",S50="",S51="",S52="", S53=""), "", SUM(S42:S53))</f>
        <v/>
      </c>
      <c r="T54" s="903"/>
      <c r="U54" s="903"/>
      <c r="V54" s="141" t="str">
        <f>IF(AND(V42="", V43="",V44="",V45="",V46="",V47="", V48="",V49="",V50="",V51="",V52="", V53=""), "", SUM(V42:V53))</f>
        <v/>
      </c>
      <c r="W54" s="903"/>
      <c r="X54" s="903"/>
      <c r="Y54" s="141" t="str">
        <f>IF(AND(Y42="", Y43="",Y44="",Y45="",Y46="",Y47="", Y48="",Y49="",Y50="",Y51="",Y52="", Y53=""), "", SUM(Y42:Y53))</f>
        <v/>
      </c>
      <c r="Z54" s="903"/>
      <c r="AA54" s="903"/>
      <c r="AB54" s="141" t="str">
        <f>IF(AND(AB42="", AB43="",AB44="",AB45="",AB46="",AB47="", AB48="",AB49="",AB50="",AB51="",AB52="", AB53=""), "", SUM(AB42:AB53))</f>
        <v/>
      </c>
      <c r="AC54" s="903"/>
      <c r="AD54" s="903"/>
      <c r="AE54" s="141" t="str">
        <f>IF(AND(AE42="", AE43="",AE44="",AE45="",AE46="",AE47="", AE48="",AE49="",AE50="",AE51="",AE52="", AE53=""), "", SUM(AE42:AE53))</f>
        <v/>
      </c>
      <c r="AF54" s="148" t="str">
        <f>IF(AND($B$42="",$C$42="",$E$42="",$F$42="",$H$42="",$I$42="",$K$42="",$L$42="",$N$42="",$O$42="",$Q$42="",$R$42="",$T$42="",$U$42="",$W$42="",$X$42="",$Z$42="",$AA$42="",$AC$42="",$AD$42=""),"",(((($B$42*$C$42)/100)*IF(AND(D54=""),0,D54))+((($E$42*$F$42)/100)*IF(AND(G54=""),0,G54))+((($H$42*$I$42)/100)*IF(AND(J54=""),0,J54))+((($K$42*$L$42)/100)*IF(AND(M54=""),0,M54))+((($N$42*$O$42)/100)*IF(AND(P54=""),0,P54))+((($Q$42*$R$42)/100)*IF(AND(S54=""),0,S54))+((($T$42*$U$42)/100)*IF(AND(V54=""),0,V54))+((($W$42*$X$42)/100)*IF(AND(Y54=""),0,Y54))+((($Z$42*$AA$42)/100)*IF(AND(AB54=""),0,AB54))+((($AC$42*$AD$42)/100)*IF(AND(AE54=""),0,AE54))))</f>
        <v/>
      </c>
    </row>
    <row r="55" spans="1:32" x14ac:dyDescent="0.35">
      <c r="A55" s="240"/>
      <c r="B55" s="240"/>
      <c r="C55" s="240"/>
      <c r="D55" s="240"/>
      <c r="E55" s="240"/>
      <c r="F55" s="240"/>
      <c r="G55" s="240"/>
      <c r="H55" s="240"/>
      <c r="I55" s="240"/>
      <c r="J55" s="240"/>
    </row>
    <row r="56" spans="1:32" ht="24" customHeight="1" x14ac:dyDescent="0.35">
      <c r="A56" s="240"/>
      <c r="B56" s="261" t="s">
        <v>165</v>
      </c>
      <c r="C56" s="248"/>
      <c r="D56" s="248"/>
      <c r="E56" s="248"/>
      <c r="F56" s="248"/>
      <c r="G56" s="248"/>
      <c r="H56" s="248"/>
      <c r="I56" s="248"/>
      <c r="J56" s="248"/>
    </row>
    <row r="57" spans="1:32" ht="30" customHeight="1" x14ac:dyDescent="0.35">
      <c r="A57" s="240"/>
      <c r="B57" s="889" t="s">
        <v>166</v>
      </c>
      <c r="C57" s="889"/>
      <c r="D57" s="889"/>
      <c r="E57" s="889"/>
      <c r="F57" s="889"/>
      <c r="G57" s="889"/>
      <c r="H57" s="889"/>
      <c r="I57" s="889"/>
      <c r="J57" s="889"/>
    </row>
    <row r="58" spans="1:32" ht="46.5" x14ac:dyDescent="0.35">
      <c r="A58" s="253" t="s">
        <v>88</v>
      </c>
      <c r="B58" s="276" t="s">
        <v>167</v>
      </c>
      <c r="C58" s="276" t="s">
        <v>168</v>
      </c>
      <c r="D58" s="276" t="s">
        <v>169</v>
      </c>
      <c r="E58" s="276" t="s">
        <v>170</v>
      </c>
      <c r="F58" s="276" t="s">
        <v>171</v>
      </c>
      <c r="G58" s="276" t="s">
        <v>172</v>
      </c>
      <c r="H58" s="276" t="s">
        <v>173</v>
      </c>
      <c r="I58" s="276" t="s">
        <v>174</v>
      </c>
      <c r="J58" s="276" t="s">
        <v>175</v>
      </c>
      <c r="K58" s="782" t="s">
        <v>176</v>
      </c>
      <c r="L58" s="122" t="s">
        <v>177</v>
      </c>
      <c r="M58" s="369" t="s">
        <v>178</v>
      </c>
      <c r="N58" s="122" t="s">
        <v>179</v>
      </c>
      <c r="O58" s="369" t="s">
        <v>180</v>
      </c>
      <c r="P58" s="122" t="s">
        <v>181</v>
      </c>
      <c r="Q58" s="369" t="s">
        <v>182</v>
      </c>
      <c r="R58" s="122" t="s">
        <v>183</v>
      </c>
      <c r="S58" s="369" t="s">
        <v>184</v>
      </c>
      <c r="T58" s="122" t="s">
        <v>185</v>
      </c>
      <c r="U58" s="369" t="s">
        <v>186</v>
      </c>
      <c r="V58" s="124" t="s">
        <v>119</v>
      </c>
      <c r="W58" s="135"/>
      <c r="X58" s="268"/>
    </row>
    <row r="59" spans="1:32" ht="18" customHeight="1" x14ac:dyDescent="0.35">
      <c r="A59" s="254" t="s">
        <v>120</v>
      </c>
      <c r="B59" s="900"/>
      <c r="C59" s="258"/>
      <c r="D59" s="900"/>
      <c r="E59" s="258"/>
      <c r="F59" s="900"/>
      <c r="G59" s="258"/>
      <c r="H59" s="900"/>
      <c r="I59" s="258"/>
      <c r="J59" s="900"/>
      <c r="K59" s="259"/>
      <c r="L59" s="897"/>
      <c r="M59" s="129"/>
      <c r="N59" s="897"/>
      <c r="O59" s="129"/>
      <c r="P59" s="897"/>
      <c r="Q59" s="129"/>
      <c r="R59" s="897"/>
      <c r="S59" s="129"/>
      <c r="T59" s="897"/>
      <c r="U59" s="129"/>
      <c r="V59" s="147" t="str">
        <f>IF(AND($B$59="",$D$59="",$F$59="",$H$59="",$J$59="",$L$59="",$N$59="",$P$59="",$R$59="",$T$59=""),"",(((($B$59*$B$59)/100)*(C59))+((($D$59*$D$59)/100)*(E59))+((($F$59*$F$59)/100)*(G59))+((($H$59*$H$59)/100)*(I59))+((($J$59*$J$59)/100)*(K59))+((($L$59*$L$59)/100)*(M59))+((($N$59*$N$59)/100)*(O59))+((($P$59*$P$59)/100)*(Q59))+((($R$59*$R$59)/100)*(S59))+((($T$59*$T$59)/100)*(U59))))</f>
        <v/>
      </c>
      <c r="W59" s="138"/>
      <c r="X59" s="136"/>
    </row>
    <row r="60" spans="1:32" ht="18" customHeight="1" x14ac:dyDescent="0.35">
      <c r="A60" s="254" t="s">
        <v>121</v>
      </c>
      <c r="B60" s="901"/>
      <c r="C60" s="258"/>
      <c r="D60" s="907"/>
      <c r="E60" s="258"/>
      <c r="F60" s="907"/>
      <c r="G60" s="258"/>
      <c r="H60" s="907"/>
      <c r="I60" s="258"/>
      <c r="J60" s="907"/>
      <c r="K60" s="226"/>
      <c r="L60" s="898"/>
      <c r="M60" s="130"/>
      <c r="N60" s="898"/>
      <c r="O60" s="130"/>
      <c r="P60" s="898"/>
      <c r="Q60" s="130"/>
      <c r="R60" s="898"/>
      <c r="S60" s="130"/>
      <c r="T60" s="898"/>
      <c r="U60" s="130"/>
      <c r="V60" s="147" t="str">
        <f t="shared" ref="V60:V70" si="3">IF(AND($B$59="",$D$59="",$F$59="",$H$59="",$J$59="",$L$59="",$N$59="",$P$59="",$R$59="",$T$59=""),"",(((($B$59*$B$59)/100)*(C60))+((($D$59*$D$59)/100)*(E60))+((($F$59*$F$59)/100)*(G60))+((($H$59*$H$59)/100)*(I60))+((($J$59*$J$59)/100)*(K60))+((($L$59*$L$59)/100)*(M60))+((($N$59*$N$59)/100)*(O60))+((($P$59*$P$59)/100)*(Q60))+((($R$59*$R$59)/100)*(S60))+((($T$59*$T$59)/100)*(U60))))</f>
        <v/>
      </c>
      <c r="W60" s="139"/>
      <c r="X60" s="136"/>
    </row>
    <row r="61" spans="1:32" ht="18" customHeight="1" x14ac:dyDescent="0.35">
      <c r="A61" s="254" t="s">
        <v>122</v>
      </c>
      <c r="B61" s="901"/>
      <c r="C61" s="258"/>
      <c r="D61" s="907"/>
      <c r="E61" s="258"/>
      <c r="F61" s="907"/>
      <c r="G61" s="258"/>
      <c r="H61" s="907"/>
      <c r="I61" s="258"/>
      <c r="J61" s="907"/>
      <c r="K61" s="226"/>
      <c r="L61" s="898"/>
      <c r="M61" s="130"/>
      <c r="N61" s="898"/>
      <c r="O61" s="130"/>
      <c r="P61" s="898"/>
      <c r="Q61" s="130"/>
      <c r="R61" s="898"/>
      <c r="S61" s="130"/>
      <c r="T61" s="898"/>
      <c r="U61" s="130"/>
      <c r="V61" s="147" t="str">
        <f t="shared" si="3"/>
        <v/>
      </c>
      <c r="W61" s="139"/>
      <c r="X61" s="136"/>
    </row>
    <row r="62" spans="1:32" ht="18" customHeight="1" x14ac:dyDescent="0.35">
      <c r="A62" s="254" t="s">
        <v>123</v>
      </c>
      <c r="B62" s="901"/>
      <c r="C62" s="258"/>
      <c r="D62" s="907"/>
      <c r="E62" s="258"/>
      <c r="F62" s="907"/>
      <c r="G62" s="258"/>
      <c r="H62" s="907"/>
      <c r="I62" s="258"/>
      <c r="J62" s="907"/>
      <c r="K62" s="226"/>
      <c r="L62" s="898"/>
      <c r="M62" s="130"/>
      <c r="N62" s="898"/>
      <c r="O62" s="130"/>
      <c r="P62" s="898"/>
      <c r="Q62" s="130"/>
      <c r="R62" s="898"/>
      <c r="S62" s="130"/>
      <c r="T62" s="898"/>
      <c r="U62" s="130"/>
      <c r="V62" s="147" t="str">
        <f t="shared" si="3"/>
        <v/>
      </c>
      <c r="W62" s="139"/>
      <c r="X62" s="136"/>
    </row>
    <row r="63" spans="1:32" ht="18" customHeight="1" x14ac:dyDescent="0.35">
      <c r="A63" s="254" t="s">
        <v>124</v>
      </c>
      <c r="B63" s="901"/>
      <c r="C63" s="258"/>
      <c r="D63" s="907"/>
      <c r="E63" s="258"/>
      <c r="F63" s="907"/>
      <c r="G63" s="258"/>
      <c r="H63" s="907"/>
      <c r="I63" s="258"/>
      <c r="J63" s="907"/>
      <c r="K63" s="226"/>
      <c r="L63" s="898"/>
      <c r="M63" s="130"/>
      <c r="N63" s="898"/>
      <c r="O63" s="130"/>
      <c r="P63" s="898"/>
      <c r="Q63" s="130"/>
      <c r="R63" s="898"/>
      <c r="S63" s="130"/>
      <c r="T63" s="898"/>
      <c r="U63" s="130"/>
      <c r="V63" s="147" t="str">
        <f t="shared" si="3"/>
        <v/>
      </c>
      <c r="W63" s="139"/>
      <c r="X63" s="136"/>
    </row>
    <row r="64" spans="1:32" ht="18" customHeight="1" x14ac:dyDescent="0.35">
      <c r="A64" s="254" t="s">
        <v>125</v>
      </c>
      <c r="B64" s="901"/>
      <c r="C64" s="258"/>
      <c r="D64" s="907"/>
      <c r="E64" s="258"/>
      <c r="F64" s="907"/>
      <c r="G64" s="258"/>
      <c r="H64" s="907"/>
      <c r="I64" s="258"/>
      <c r="J64" s="907"/>
      <c r="K64" s="226"/>
      <c r="L64" s="898"/>
      <c r="M64" s="130"/>
      <c r="N64" s="898"/>
      <c r="O64" s="130"/>
      <c r="P64" s="898"/>
      <c r="Q64" s="130"/>
      <c r="R64" s="898"/>
      <c r="S64" s="130"/>
      <c r="T64" s="898"/>
      <c r="U64" s="130"/>
      <c r="V64" s="147" t="str">
        <f t="shared" si="3"/>
        <v/>
      </c>
      <c r="W64" s="139"/>
      <c r="X64" s="136"/>
    </row>
    <row r="65" spans="1:25" ht="18" customHeight="1" x14ac:dyDescent="0.35">
      <c r="A65" s="254" t="s">
        <v>126</v>
      </c>
      <c r="B65" s="901"/>
      <c r="C65" s="258"/>
      <c r="D65" s="907"/>
      <c r="E65" s="258"/>
      <c r="F65" s="907"/>
      <c r="G65" s="258"/>
      <c r="H65" s="907"/>
      <c r="I65" s="258"/>
      <c r="J65" s="907"/>
      <c r="K65" s="226"/>
      <c r="L65" s="898"/>
      <c r="M65" s="130"/>
      <c r="N65" s="898"/>
      <c r="O65" s="130"/>
      <c r="P65" s="898"/>
      <c r="Q65" s="130"/>
      <c r="R65" s="898"/>
      <c r="S65" s="130"/>
      <c r="T65" s="898"/>
      <c r="U65" s="130"/>
      <c r="V65" s="147" t="str">
        <f t="shared" si="3"/>
        <v/>
      </c>
      <c r="W65" s="139"/>
      <c r="X65" s="136"/>
    </row>
    <row r="66" spans="1:25" ht="18" customHeight="1" x14ac:dyDescent="0.35">
      <c r="A66" s="254" t="s">
        <v>127</v>
      </c>
      <c r="B66" s="901"/>
      <c r="C66" s="258"/>
      <c r="D66" s="907"/>
      <c r="E66" s="258"/>
      <c r="F66" s="907"/>
      <c r="G66" s="258"/>
      <c r="H66" s="907"/>
      <c r="I66" s="258"/>
      <c r="J66" s="907"/>
      <c r="K66" s="226"/>
      <c r="L66" s="898"/>
      <c r="M66" s="130"/>
      <c r="N66" s="898"/>
      <c r="O66" s="130"/>
      <c r="P66" s="898"/>
      <c r="Q66" s="130"/>
      <c r="R66" s="898"/>
      <c r="S66" s="130"/>
      <c r="T66" s="898"/>
      <c r="U66" s="130"/>
      <c r="V66" s="147" t="str">
        <f t="shared" si="3"/>
        <v/>
      </c>
      <c r="W66" s="139"/>
      <c r="X66" s="136"/>
    </row>
    <row r="67" spans="1:25" ht="18" customHeight="1" x14ac:dyDescent="0.35">
      <c r="A67" s="254" t="s">
        <v>128</v>
      </c>
      <c r="B67" s="901"/>
      <c r="C67" s="258"/>
      <c r="D67" s="907"/>
      <c r="E67" s="258"/>
      <c r="F67" s="907"/>
      <c r="G67" s="258"/>
      <c r="H67" s="907"/>
      <c r="I67" s="258"/>
      <c r="J67" s="907"/>
      <c r="K67" s="226"/>
      <c r="L67" s="898"/>
      <c r="M67" s="130"/>
      <c r="N67" s="898"/>
      <c r="O67" s="130"/>
      <c r="P67" s="898"/>
      <c r="Q67" s="130"/>
      <c r="R67" s="898"/>
      <c r="S67" s="130"/>
      <c r="T67" s="898"/>
      <c r="U67" s="130"/>
      <c r="V67" s="147" t="str">
        <f t="shared" si="3"/>
        <v/>
      </c>
      <c r="W67" s="139"/>
      <c r="X67" s="136"/>
    </row>
    <row r="68" spans="1:25" ht="18" customHeight="1" x14ac:dyDescent="0.35">
      <c r="A68" s="254" t="s">
        <v>129</v>
      </c>
      <c r="B68" s="901"/>
      <c r="C68" s="258"/>
      <c r="D68" s="907"/>
      <c r="E68" s="258"/>
      <c r="F68" s="907"/>
      <c r="G68" s="258"/>
      <c r="H68" s="907"/>
      <c r="I68" s="258"/>
      <c r="J68" s="907"/>
      <c r="K68" s="226"/>
      <c r="L68" s="898"/>
      <c r="M68" s="130"/>
      <c r="N68" s="898"/>
      <c r="O68" s="130"/>
      <c r="P68" s="898"/>
      <c r="Q68" s="130"/>
      <c r="R68" s="898"/>
      <c r="S68" s="130"/>
      <c r="T68" s="898"/>
      <c r="U68" s="130"/>
      <c r="V68" s="147" t="str">
        <f t="shared" si="3"/>
        <v/>
      </c>
      <c r="W68" s="139"/>
      <c r="X68" s="136"/>
    </row>
    <row r="69" spans="1:25" ht="18" customHeight="1" x14ac:dyDescent="0.35">
      <c r="A69" s="254" t="s">
        <v>130</v>
      </c>
      <c r="B69" s="901"/>
      <c r="C69" s="258"/>
      <c r="D69" s="907"/>
      <c r="E69" s="258"/>
      <c r="F69" s="907"/>
      <c r="G69" s="258"/>
      <c r="H69" s="907"/>
      <c r="I69" s="258"/>
      <c r="J69" s="907"/>
      <c r="K69" s="226"/>
      <c r="L69" s="898"/>
      <c r="M69" s="130"/>
      <c r="N69" s="898"/>
      <c r="O69" s="130"/>
      <c r="P69" s="898"/>
      <c r="Q69" s="130"/>
      <c r="R69" s="898"/>
      <c r="S69" s="130"/>
      <c r="T69" s="898"/>
      <c r="U69" s="130"/>
      <c r="V69" s="147" t="str">
        <f t="shared" si="3"/>
        <v/>
      </c>
      <c r="W69" s="139"/>
      <c r="X69" s="136"/>
    </row>
    <row r="70" spans="1:25" ht="18" customHeight="1" x14ac:dyDescent="0.35">
      <c r="A70" s="254" t="s">
        <v>131</v>
      </c>
      <c r="B70" s="901"/>
      <c r="C70" s="258"/>
      <c r="D70" s="907"/>
      <c r="E70" s="258"/>
      <c r="F70" s="907"/>
      <c r="G70" s="258"/>
      <c r="H70" s="907"/>
      <c r="I70" s="258"/>
      <c r="J70" s="907"/>
      <c r="K70" s="225"/>
      <c r="L70" s="898"/>
      <c r="M70" s="131"/>
      <c r="N70" s="898"/>
      <c r="O70" s="131"/>
      <c r="P70" s="898"/>
      <c r="Q70" s="131"/>
      <c r="R70" s="898"/>
      <c r="S70" s="131"/>
      <c r="T70" s="898"/>
      <c r="U70" s="131"/>
      <c r="V70" s="147" t="str">
        <f t="shared" si="3"/>
        <v/>
      </c>
      <c r="W70" s="139"/>
      <c r="X70" s="136"/>
    </row>
    <row r="71" spans="1:25" s="39" customFormat="1" ht="18" customHeight="1" x14ac:dyDescent="0.35">
      <c r="A71" s="256" t="s">
        <v>132</v>
      </c>
      <c r="B71" s="901"/>
      <c r="C71" s="360" t="str">
        <f>IF(AND(C59="", C60="",C61="",C62="",C63="",C64="", C65="",C66="",C67="",C68="",C69="", C70=""), "", SUM(C59:C70))</f>
        <v/>
      </c>
      <c r="D71" s="907"/>
      <c r="E71" s="148" t="str">
        <f>IF(AND(E59="", E60="",E61="",E62="",E63="",E64="", E65="",E66="",E67="",E68="",E69="", E70=""), "", SUM(E59:E70))</f>
        <v/>
      </c>
      <c r="F71" s="907"/>
      <c r="G71" s="148" t="str">
        <f>IF(AND(G59="", G60="",G61="",G62="",G63="",G64="", G65="",G66="",G67="",G68="",G69="", G70=""), "", SUM(G59:G70))</f>
        <v/>
      </c>
      <c r="H71" s="907"/>
      <c r="I71" s="148" t="str">
        <f>IF(AND(I59="", I60="",I61="",I62="",I63="",I64="", I65="",I66="",I67="",I68="",I69="", I70=""), "", SUM(I59:I70))</f>
        <v/>
      </c>
      <c r="J71" s="907"/>
      <c r="K71" s="142" t="str">
        <f>IF(AND(K59="", K60="",K61="",K62="",K63="",K64="", K65="",K66="",K67="",K68="",K69="", K70=""), "", SUM(K59:K70))</f>
        <v/>
      </c>
      <c r="L71" s="899"/>
      <c r="M71" s="140" t="str">
        <f>IF(AND(M59="", M60="",M61="",M62="",M63="",M64="", M65="",M66="",M67="",M68="",M69="", M70=""), "", SUM(M59:M70))</f>
        <v/>
      </c>
      <c r="N71" s="899"/>
      <c r="O71" s="140" t="str">
        <f>IF(AND(O59="", O60="",O61="",O62="",O63="",O64="", O65="",O66="",O67="",O68="",O69="", O70=""), "", SUM(O59:O70))</f>
        <v/>
      </c>
      <c r="P71" s="899"/>
      <c r="Q71" s="140" t="str">
        <f>IF(AND(Q59="", Q60="",Q61="",Q62="",Q63="",Q64="", Q65="",Q66="",Q67="",Q68="",Q69="", Q70=""), "", SUM(Q59:Q70))</f>
        <v/>
      </c>
      <c r="R71" s="899"/>
      <c r="S71" s="140" t="str">
        <f>IF(AND(S59="", S60="",S61="",S62="",S63="",S64="", S65="",S66="",S67="",S68="",S69="", S70=""), "", SUM(S59:S70))</f>
        <v/>
      </c>
      <c r="T71" s="899"/>
      <c r="U71" s="140" t="str">
        <f>IF(AND(U59="", U60="",U61="",U62="",U63="",U64="", U65="",U66="",U67="",U68="",U69="", U70=""), "", SUM(U59:U70))</f>
        <v/>
      </c>
      <c r="V71" s="148" t="str">
        <f>IF(AND($B$59="",$D$59="",$F$59="",$H$59="",$J$59="",$L$59="",$N$59="",$P$59="",$R$59="",$T$59=""),"",(((($B$59*$B$59)/100)*IF(AND(C71=""),0,C71))+((($D$59*$D$59)/100)*IF(AND(E71=""),0,E71))+((($F$59*$F$59)/100)*IF(AND(G71=""),0,G71))+((($H$59*$H$59)/100)*IF(AND(I71=""),0,I71))+((($J$59*$J$59)/100)*IF(AND(K71=""),0,K71))+((($L$59*$L$59)/100)*IF(AND(M71=""),0,M71))+((($N$59*$N$59)/100)*IF(AND(O71=""),0,O71))+((($P$59*$P$59)/100)*IF(AND(Q71=""),0,Q71))+((($R$59*$R$59)/100)*IF(AND(S71=""),0,S71))+((($T$59*$T$59)/100)*IF(AND(U71=""),0,U71))))</f>
        <v/>
      </c>
      <c r="W71" s="139"/>
      <c r="X71" s="137"/>
    </row>
    <row r="72" spans="1:25" x14ac:dyDescent="0.35">
      <c r="A72" s="240"/>
      <c r="B72" s="240"/>
      <c r="C72" s="240"/>
      <c r="D72" s="240"/>
      <c r="E72" s="240"/>
      <c r="F72" s="240"/>
      <c r="G72" s="240"/>
      <c r="H72" s="240"/>
      <c r="I72" s="240"/>
      <c r="J72" s="240"/>
    </row>
    <row r="73" spans="1:25" ht="25.5" customHeight="1" x14ac:dyDescent="0.35">
      <c r="A73" s="250" t="s">
        <v>89</v>
      </c>
      <c r="B73" s="240"/>
      <c r="C73" s="240"/>
      <c r="D73" s="240"/>
      <c r="E73" s="240"/>
      <c r="F73" s="240"/>
      <c r="G73" s="240"/>
      <c r="H73" s="240"/>
      <c r="I73" s="240"/>
      <c r="J73" s="240"/>
    </row>
    <row r="74" spans="1:25" ht="24" customHeight="1" x14ac:dyDescent="0.35">
      <c r="A74" s="240"/>
      <c r="B74" s="261" t="s">
        <v>94</v>
      </c>
      <c r="C74" s="248"/>
      <c r="D74" s="248"/>
      <c r="E74" s="248"/>
      <c r="F74" s="248"/>
      <c r="G74" s="248"/>
      <c r="H74" s="248"/>
      <c r="I74" s="248"/>
      <c r="J74" s="248"/>
    </row>
    <row r="75" spans="1:25" ht="40.15" customHeight="1" x14ac:dyDescent="0.35">
      <c r="A75" s="249"/>
      <c r="B75" s="889" t="s">
        <v>95</v>
      </c>
      <c r="C75" s="889"/>
      <c r="D75" s="889"/>
      <c r="E75" s="889"/>
      <c r="F75" s="889"/>
      <c r="G75" s="889"/>
      <c r="H75" s="889"/>
      <c r="I75" s="889"/>
      <c r="J75" s="889"/>
      <c r="K75" s="216"/>
      <c r="L75" s="216"/>
      <c r="M75" s="216"/>
    </row>
    <row r="76" spans="1:25" ht="57.75" customHeight="1" x14ac:dyDescent="0.35">
      <c r="A76" s="253" t="s">
        <v>89</v>
      </c>
      <c r="B76" s="276" t="s">
        <v>96</v>
      </c>
      <c r="C76" s="276" t="s">
        <v>97</v>
      </c>
      <c r="D76" s="276" t="s">
        <v>98</v>
      </c>
      <c r="E76" s="276" t="s">
        <v>99</v>
      </c>
      <c r="F76" s="276" t="s">
        <v>100</v>
      </c>
      <c r="G76" s="276" t="s">
        <v>101</v>
      </c>
      <c r="H76" s="276" t="s">
        <v>102</v>
      </c>
      <c r="I76" s="276" t="s">
        <v>103</v>
      </c>
      <c r="J76" s="276" t="s">
        <v>104</v>
      </c>
      <c r="K76" s="122" t="s">
        <v>105</v>
      </c>
      <c r="L76" s="369" t="s">
        <v>106</v>
      </c>
      <c r="M76" s="123" t="s">
        <v>107</v>
      </c>
      <c r="N76" s="785" t="s">
        <v>108</v>
      </c>
      <c r="O76" s="122" t="s">
        <v>109</v>
      </c>
      <c r="P76" s="369" t="s">
        <v>110</v>
      </c>
      <c r="Q76" s="123" t="s">
        <v>111</v>
      </c>
      <c r="R76" s="785" t="s">
        <v>112</v>
      </c>
      <c r="S76" s="122" t="s">
        <v>113</v>
      </c>
      <c r="T76" s="369" t="s">
        <v>114</v>
      </c>
      <c r="U76" s="123" t="s">
        <v>115</v>
      </c>
      <c r="V76" s="785" t="s">
        <v>116</v>
      </c>
      <c r="W76" s="122" t="s">
        <v>117</v>
      </c>
      <c r="X76" s="785" t="s">
        <v>118</v>
      </c>
      <c r="Y76" s="436" t="s">
        <v>119</v>
      </c>
    </row>
    <row r="77" spans="1:25" ht="18" customHeight="1" x14ac:dyDescent="0.35">
      <c r="A77" s="254" t="s">
        <v>120</v>
      </c>
      <c r="B77" s="258"/>
      <c r="C77" s="258"/>
      <c r="D77" s="258"/>
      <c r="E77" s="900"/>
      <c r="F77" s="258"/>
      <c r="G77" s="900"/>
      <c r="H77" s="258"/>
      <c r="I77" s="900"/>
      <c r="J77" s="258"/>
      <c r="K77" s="897"/>
      <c r="L77" s="129"/>
      <c r="M77" s="897"/>
      <c r="N77" s="132"/>
      <c r="O77" s="897"/>
      <c r="P77" s="133"/>
      <c r="Q77" s="897"/>
      <c r="R77" s="132"/>
      <c r="S77" s="897"/>
      <c r="T77" s="129"/>
      <c r="U77" s="897"/>
      <c r="V77" s="132"/>
      <c r="W77" s="897"/>
      <c r="X77" s="132"/>
      <c r="Y77" s="147" t="str">
        <f>IF(AND(B77="",C77="",D77="",$E$77="",$G$77="",$I$77="",$K$77="",$M$77="",$O$77="",$Q$77="",$S$77="",$U$77="",$W$77=""),"",((177*B77)+(314*C77)+(707*D77)+(((3.14159*(($E$77/2)*($E$77/2)))/100)*F77)+(((3.14159*(($G$77/2)*($G$77/2)))/100)*H77)+(((3.14159*(($I$77/2)*($I$77/2)))/100)*J77)+(((3.14159*(($K$77/2)*($K$77/2)))/100*L77)+(((3.14159*(($M$77/2)*($M$77/2)))/100)*N77)+(((3.14159*(($O$77/2)*($O$77/2)))/100)*P77)+(((3.14159*(($Q$77/2)*($Q$77/2)))/100)*R77)+(((3.14159*(($S$77/2)*($S$77/2)))/100)*T77)+(((3.14159*(($U$77/2)*($U$77/2)))/100)*V77)+(((3.14159*(($W$77/2)*($W$77/2)))/100)*X77))))</f>
        <v/>
      </c>
    </row>
    <row r="78" spans="1:25" ht="18" customHeight="1" x14ac:dyDescent="0.35">
      <c r="A78" s="254" t="s">
        <v>121</v>
      </c>
      <c r="B78" s="258"/>
      <c r="C78" s="258"/>
      <c r="D78" s="258"/>
      <c r="E78" s="907"/>
      <c r="F78" s="258"/>
      <c r="G78" s="907"/>
      <c r="H78" s="258"/>
      <c r="I78" s="907"/>
      <c r="J78" s="258"/>
      <c r="K78" s="898"/>
      <c r="L78" s="130"/>
      <c r="M78" s="898"/>
      <c r="N78" s="127"/>
      <c r="O78" s="898"/>
      <c r="P78" s="130"/>
      <c r="Q78" s="898"/>
      <c r="R78" s="127"/>
      <c r="S78" s="898"/>
      <c r="T78" s="130"/>
      <c r="U78" s="898"/>
      <c r="V78" s="127"/>
      <c r="W78" s="898"/>
      <c r="X78" s="127"/>
      <c r="Y78" s="147" t="str">
        <f t="shared" ref="Y78:Y88" si="4">IF(AND(B78="",C78="",D78="",$E$77="",$G$77="",$I$77="",$K$77="",$M$77="",$O$77="",$Q$77="",$S$77="",$U$77="",$W$77=""),"",((177*B78)+(314*C78)+(707*D78)+(((3.14159*(($E$77/2)*($E$77/2)))/100)*F78)+(((3.14159*(($G$77/2)*($G$77/2)))/100)*H78)+(((3.14159*(($I$77/2)*($I$77/2)))/100)*J78)+(((3.14159*(($K$77/2)*($K$77/2)))/100*L78)+(((3.14159*(($M$77/2)*($M$77/2)))/100)*N78)+(((3.14159*(($O$77/2)*($O$77/2)))/100)*P78)+(((3.14159*(($Q$77/2)*($Q$77/2)))/100)*R78)+(((3.14159*(($S$77/2)*($S$77/2)))/100)*T78)+(((3.14159*(($U$77/2)*($U$77/2)))/100)*V78)+(((3.14159*(($W$77/2)*($W$77/2)))/100)*X78))))</f>
        <v/>
      </c>
    </row>
    <row r="79" spans="1:25" ht="18" customHeight="1" x14ac:dyDescent="0.35">
      <c r="A79" s="254" t="s">
        <v>122</v>
      </c>
      <c r="B79" s="258"/>
      <c r="C79" s="258"/>
      <c r="D79" s="258"/>
      <c r="E79" s="907"/>
      <c r="F79" s="258"/>
      <c r="G79" s="907"/>
      <c r="H79" s="258"/>
      <c r="I79" s="907"/>
      <c r="J79" s="258"/>
      <c r="K79" s="898"/>
      <c r="L79" s="130"/>
      <c r="M79" s="898"/>
      <c r="N79" s="127"/>
      <c r="O79" s="898"/>
      <c r="P79" s="130"/>
      <c r="Q79" s="898"/>
      <c r="R79" s="127"/>
      <c r="S79" s="898"/>
      <c r="T79" s="130"/>
      <c r="U79" s="898"/>
      <c r="V79" s="127"/>
      <c r="W79" s="898"/>
      <c r="X79" s="127"/>
      <c r="Y79" s="147" t="str">
        <f t="shared" si="4"/>
        <v/>
      </c>
    </row>
    <row r="80" spans="1:25" ht="18" customHeight="1" x14ac:dyDescent="0.35">
      <c r="A80" s="254" t="s">
        <v>123</v>
      </c>
      <c r="B80" s="258"/>
      <c r="C80" s="258"/>
      <c r="D80" s="258"/>
      <c r="E80" s="907"/>
      <c r="F80" s="258"/>
      <c r="G80" s="907"/>
      <c r="H80" s="258"/>
      <c r="I80" s="907"/>
      <c r="J80" s="258"/>
      <c r="K80" s="898"/>
      <c r="L80" s="130"/>
      <c r="M80" s="898"/>
      <c r="N80" s="127"/>
      <c r="O80" s="898"/>
      <c r="P80" s="130"/>
      <c r="Q80" s="898"/>
      <c r="R80" s="127"/>
      <c r="S80" s="898"/>
      <c r="T80" s="130"/>
      <c r="U80" s="898"/>
      <c r="V80" s="127"/>
      <c r="W80" s="898"/>
      <c r="X80" s="127"/>
      <c r="Y80" s="147" t="str">
        <f t="shared" si="4"/>
        <v/>
      </c>
    </row>
    <row r="81" spans="1:32" ht="18" customHeight="1" x14ac:dyDescent="0.35">
      <c r="A81" s="254" t="s">
        <v>124</v>
      </c>
      <c r="B81" s="258"/>
      <c r="C81" s="258"/>
      <c r="D81" s="258"/>
      <c r="E81" s="907"/>
      <c r="F81" s="258"/>
      <c r="G81" s="907"/>
      <c r="H81" s="258"/>
      <c r="I81" s="907"/>
      <c r="J81" s="258"/>
      <c r="K81" s="898"/>
      <c r="L81" s="130"/>
      <c r="M81" s="898"/>
      <c r="N81" s="127"/>
      <c r="O81" s="898"/>
      <c r="P81" s="130"/>
      <c r="Q81" s="898"/>
      <c r="R81" s="127"/>
      <c r="S81" s="898"/>
      <c r="T81" s="130"/>
      <c r="U81" s="898"/>
      <c r="V81" s="127"/>
      <c r="W81" s="898"/>
      <c r="X81" s="127"/>
      <c r="Y81" s="147" t="str">
        <f t="shared" si="4"/>
        <v/>
      </c>
    </row>
    <row r="82" spans="1:32" ht="18" customHeight="1" x14ac:dyDescent="0.35">
      <c r="A82" s="254" t="s">
        <v>125</v>
      </c>
      <c r="B82" s="258"/>
      <c r="C82" s="258"/>
      <c r="D82" s="258"/>
      <c r="E82" s="907"/>
      <c r="F82" s="258"/>
      <c r="G82" s="907"/>
      <c r="H82" s="258"/>
      <c r="I82" s="907"/>
      <c r="J82" s="258"/>
      <c r="K82" s="898"/>
      <c r="L82" s="130"/>
      <c r="M82" s="898"/>
      <c r="N82" s="127"/>
      <c r="O82" s="898"/>
      <c r="P82" s="130"/>
      <c r="Q82" s="898"/>
      <c r="R82" s="127"/>
      <c r="S82" s="898"/>
      <c r="T82" s="130"/>
      <c r="U82" s="898"/>
      <c r="V82" s="127"/>
      <c r="W82" s="898"/>
      <c r="X82" s="127"/>
      <c r="Y82" s="147" t="str">
        <f t="shared" si="4"/>
        <v/>
      </c>
    </row>
    <row r="83" spans="1:32" ht="18" customHeight="1" x14ac:dyDescent="0.35">
      <c r="A83" s="254" t="s">
        <v>126</v>
      </c>
      <c r="B83" s="258"/>
      <c r="C83" s="258"/>
      <c r="D83" s="258"/>
      <c r="E83" s="907"/>
      <c r="F83" s="258"/>
      <c r="G83" s="907"/>
      <c r="H83" s="258"/>
      <c r="I83" s="907"/>
      <c r="J83" s="258"/>
      <c r="K83" s="898"/>
      <c r="L83" s="130"/>
      <c r="M83" s="898"/>
      <c r="N83" s="127"/>
      <c r="O83" s="898"/>
      <c r="P83" s="130"/>
      <c r="Q83" s="898"/>
      <c r="R83" s="127"/>
      <c r="S83" s="898"/>
      <c r="T83" s="130"/>
      <c r="U83" s="898"/>
      <c r="V83" s="127"/>
      <c r="W83" s="898"/>
      <c r="X83" s="127"/>
      <c r="Y83" s="147" t="str">
        <f t="shared" si="4"/>
        <v/>
      </c>
    </row>
    <row r="84" spans="1:32" ht="18" customHeight="1" x14ac:dyDescent="0.35">
      <c r="A84" s="254" t="s">
        <v>127</v>
      </c>
      <c r="B84" s="258"/>
      <c r="C84" s="258"/>
      <c r="D84" s="258"/>
      <c r="E84" s="907"/>
      <c r="F84" s="258"/>
      <c r="G84" s="907"/>
      <c r="H84" s="258"/>
      <c r="I84" s="907"/>
      <c r="J84" s="258"/>
      <c r="K84" s="898"/>
      <c r="L84" s="130"/>
      <c r="M84" s="898"/>
      <c r="N84" s="127"/>
      <c r="O84" s="898"/>
      <c r="P84" s="130"/>
      <c r="Q84" s="898"/>
      <c r="R84" s="127"/>
      <c r="S84" s="898"/>
      <c r="T84" s="130"/>
      <c r="U84" s="898"/>
      <c r="V84" s="127"/>
      <c r="W84" s="898"/>
      <c r="X84" s="127"/>
      <c r="Y84" s="147" t="str">
        <f t="shared" si="4"/>
        <v/>
      </c>
    </row>
    <row r="85" spans="1:32" ht="18" customHeight="1" x14ac:dyDescent="0.35">
      <c r="A85" s="254" t="s">
        <v>128</v>
      </c>
      <c r="B85" s="258"/>
      <c r="C85" s="258"/>
      <c r="D85" s="258"/>
      <c r="E85" s="907"/>
      <c r="F85" s="258"/>
      <c r="G85" s="907"/>
      <c r="H85" s="258"/>
      <c r="I85" s="907"/>
      <c r="J85" s="258"/>
      <c r="K85" s="898"/>
      <c r="L85" s="130"/>
      <c r="M85" s="898"/>
      <c r="N85" s="127"/>
      <c r="O85" s="898"/>
      <c r="P85" s="130"/>
      <c r="Q85" s="898"/>
      <c r="R85" s="127"/>
      <c r="S85" s="898"/>
      <c r="T85" s="130"/>
      <c r="U85" s="898"/>
      <c r="V85" s="127"/>
      <c r="W85" s="898"/>
      <c r="X85" s="127"/>
      <c r="Y85" s="147" t="str">
        <f t="shared" si="4"/>
        <v/>
      </c>
    </row>
    <row r="86" spans="1:32" ht="18" customHeight="1" x14ac:dyDescent="0.35">
      <c r="A86" s="254" t="s">
        <v>129</v>
      </c>
      <c r="B86" s="258"/>
      <c r="C86" s="258"/>
      <c r="D86" s="258"/>
      <c r="E86" s="907"/>
      <c r="F86" s="258"/>
      <c r="G86" s="907"/>
      <c r="H86" s="258"/>
      <c r="I86" s="907"/>
      <c r="J86" s="258"/>
      <c r="K86" s="898"/>
      <c r="L86" s="130"/>
      <c r="M86" s="898"/>
      <c r="N86" s="127"/>
      <c r="O86" s="898"/>
      <c r="P86" s="130"/>
      <c r="Q86" s="898"/>
      <c r="R86" s="127"/>
      <c r="S86" s="898"/>
      <c r="T86" s="130"/>
      <c r="U86" s="898"/>
      <c r="V86" s="127"/>
      <c r="W86" s="898"/>
      <c r="X86" s="127"/>
      <c r="Y86" s="147" t="str">
        <f t="shared" si="4"/>
        <v/>
      </c>
    </row>
    <row r="87" spans="1:32" ht="18" customHeight="1" x14ac:dyDescent="0.35">
      <c r="A87" s="254" t="s">
        <v>130</v>
      </c>
      <c r="B87" s="258"/>
      <c r="C87" s="258"/>
      <c r="D87" s="258"/>
      <c r="E87" s="907"/>
      <c r="F87" s="258"/>
      <c r="G87" s="907"/>
      <c r="H87" s="258"/>
      <c r="I87" s="907"/>
      <c r="J87" s="258"/>
      <c r="K87" s="898"/>
      <c r="L87" s="130"/>
      <c r="M87" s="898"/>
      <c r="N87" s="127"/>
      <c r="O87" s="898"/>
      <c r="P87" s="130"/>
      <c r="Q87" s="898"/>
      <c r="R87" s="127"/>
      <c r="S87" s="898"/>
      <c r="T87" s="130"/>
      <c r="U87" s="898"/>
      <c r="V87" s="127"/>
      <c r="W87" s="898"/>
      <c r="X87" s="127"/>
      <c r="Y87" s="147" t="str">
        <f t="shared" si="4"/>
        <v/>
      </c>
    </row>
    <row r="88" spans="1:32" ht="18" customHeight="1" x14ac:dyDescent="0.35">
      <c r="A88" s="254" t="s">
        <v>131</v>
      </c>
      <c r="B88" s="258"/>
      <c r="C88" s="258"/>
      <c r="D88" s="258"/>
      <c r="E88" s="907"/>
      <c r="F88" s="258"/>
      <c r="G88" s="907"/>
      <c r="H88" s="258"/>
      <c r="I88" s="907"/>
      <c r="J88" s="258"/>
      <c r="K88" s="898"/>
      <c r="L88" s="131"/>
      <c r="M88" s="898"/>
      <c r="N88" s="128"/>
      <c r="O88" s="898"/>
      <c r="P88" s="131"/>
      <c r="Q88" s="898"/>
      <c r="R88" s="128"/>
      <c r="S88" s="898"/>
      <c r="T88" s="131"/>
      <c r="U88" s="898"/>
      <c r="V88" s="128"/>
      <c r="W88" s="898"/>
      <c r="X88" s="128"/>
      <c r="Y88" s="147" t="str">
        <f t="shared" si="4"/>
        <v/>
      </c>
    </row>
    <row r="89" spans="1:32" s="39" customFormat="1" ht="18" customHeight="1" x14ac:dyDescent="0.35">
      <c r="A89" s="256" t="s">
        <v>132</v>
      </c>
      <c r="B89" s="148" t="str">
        <f>IF(AND(B77="", B78="",B79="",B80="",B81="",B82="", B83="",B84="",B85="",B86="",B87="", B88=""), "", SUM(B77:B88))</f>
        <v/>
      </c>
      <c r="C89" s="148" t="str">
        <f>IF(AND(C77="", C78="",C79="",C80="",C81="",C82="", C83="",C84="",C85="",C86="",C87="", C88=""), "", SUM(C77:C88))</f>
        <v/>
      </c>
      <c r="D89" s="148" t="str">
        <f>IF(AND(D77="", D78="",D79="",D80="",D81="",D82="", D83="",D84="",D85="",D86="",D87="", D88=""), "", SUM(D77:D88))</f>
        <v/>
      </c>
      <c r="E89" s="907"/>
      <c r="F89" s="148" t="str">
        <f>IF(AND(F77="", F78="",F79="",F80="",F81="",F82="", F83="",F84="",F85="",F86="",F87="", F88=""), "", SUM(F77:F88))</f>
        <v/>
      </c>
      <c r="G89" s="907"/>
      <c r="H89" s="148" t="str">
        <f>IF(AND(H77="", H78="",H79="",H80="",H81="",H82="", H83="",H84="",H85="",H86="",H87="", H88=""), "", SUM(H77:H88))</f>
        <v/>
      </c>
      <c r="I89" s="907"/>
      <c r="J89" s="148" t="str">
        <f>IF(AND(J77="", J78="",J79="",J80="",J81="",J82="", J83="",J84="",J85="",J86="",J87="", J88=""), "", SUM(J77:J88))</f>
        <v/>
      </c>
      <c r="K89" s="899"/>
      <c r="L89" s="140" t="str">
        <f>IF(AND(L77="", L78="",L79="",L80="",L81="",L82="", L83="",L84="",L85="",L86="",L87="", L88=""), "", SUM(L77:L88))</f>
        <v/>
      </c>
      <c r="M89" s="899"/>
      <c r="N89" s="142" t="str">
        <f>IF(AND(N77="", N78="",N79="",N80="",N81="",N82="", N83="",N84="",N85="",N86="",N87="", N88=""), "", SUM(N77:N88))</f>
        <v/>
      </c>
      <c r="O89" s="899"/>
      <c r="P89" s="140" t="str">
        <f>IF(AND(P77="", P78="",P79="",P80="",P81="",P82="", P83="",P84="",P85="",P86="",P87="", P88=""), "", SUM(P77:P88))</f>
        <v/>
      </c>
      <c r="Q89" s="899"/>
      <c r="R89" s="142" t="str">
        <f>IF(AND(R77="", R78="",R79="",R80="",R81="",R82="", R83="",R84="",R85="",R86="",R87="", R88=""), "", SUM(R77:R88))</f>
        <v/>
      </c>
      <c r="S89" s="899"/>
      <c r="T89" s="140" t="str">
        <f>IF(AND(T77="", T78="",T79="",T80="",T81="",T82="", T83="",T84="",T85="",T86="",T87="", T88=""), "", SUM(T77:T88))</f>
        <v/>
      </c>
      <c r="U89" s="899"/>
      <c r="V89" s="142" t="str">
        <f>IF(AND(V77="", V78="",V79="",V80="",V81="",V82="", V83="",V84="",V85="",V86="",V87="", V88=""), "", SUM(V77:V88))</f>
        <v/>
      </c>
      <c r="W89" s="899"/>
      <c r="X89" s="140" t="str">
        <f>IF(AND(X77="", X78="",X79="",X80="",X81="",X82="", X83="",X84="",X85="",X86="",X87="", X88=""), "", SUM(X77:X88))</f>
        <v/>
      </c>
      <c r="Y89" s="148" t="str">
        <f>IF(AND(B89="",C89="",D89="",$E$77="",$G$77="",$I$77="",$K$77="",$M$77="",$O$77="",$Q$77="",$S$77="",$U$77="",$W$77=""),"",((177*IF(AND(B89=""),0,B89))+(314*IF(AND(C89=""),0,C89))+(707*IF(AND(D89=""),0,D89))+(((3.14159*(($E$77/2)*($E$77/2)))/100)*IF(AND(F89=""),0,F89))+(((3.14159*(($G$77/2)*($G$77/2)))/100)*IF(AND(H89=""),0,H89))+(((3.14159*(($I$77/2)*($I$77/2)))/100)*IF(AND(J89=""),0,J89))+(((3.14159*(($K$77/2)*($K$77/2)))/100*IF(AND(L89=""),0,L89))+(((3.14159*(($M$77/2)*($M$77/2)))/100)*IF(AND(N89=""),0,N89))+(((3.14159*(($O$77/2)*($O$77/2)))/100)*IF(AND(P89=""),0,P89))+(((3.14159*(($Q$77/2)*($Q$77/2)))/100)*IF(AND(R89=""),0,R89))+(((3.14159*(($S$77/2)*($S$77/2)))/100)*IF(AND(T89=""),0, T89))+(((3.14159*(($U$77/2)*($U$77/2)))/100)*IF(AND(V89=""),0,V89))+(((3.14159*(($W$77/2)*($W$77/2)))/100)*IF(AND(X89=""),0,X89)))))</f>
        <v/>
      </c>
    </row>
    <row r="90" spans="1:32" x14ac:dyDescent="0.35">
      <c r="A90" s="240"/>
      <c r="B90" s="240"/>
      <c r="C90" s="240"/>
      <c r="D90" s="240"/>
      <c r="E90" s="240"/>
      <c r="F90" s="240"/>
      <c r="G90" s="240"/>
      <c r="H90" s="240"/>
      <c r="I90" s="240"/>
      <c r="J90" s="240"/>
    </row>
    <row r="91" spans="1:32" ht="24" customHeight="1" x14ac:dyDescent="0.35">
      <c r="A91" s="240"/>
      <c r="B91" s="261" t="s">
        <v>133</v>
      </c>
      <c r="C91" s="248"/>
      <c r="D91" s="248"/>
      <c r="E91" s="248"/>
      <c r="F91" s="248"/>
      <c r="G91" s="248"/>
      <c r="H91" s="248"/>
      <c r="I91" s="248"/>
      <c r="J91" s="248"/>
    </row>
    <row r="92" spans="1:32" ht="49.15" customHeight="1" x14ac:dyDescent="0.35">
      <c r="A92" s="240"/>
      <c r="B92" s="889" t="s">
        <v>134</v>
      </c>
      <c r="C92" s="889"/>
      <c r="D92" s="889"/>
      <c r="E92" s="889"/>
      <c r="F92" s="889"/>
      <c r="G92" s="889"/>
      <c r="H92" s="889"/>
      <c r="I92" s="889"/>
      <c r="J92" s="889"/>
    </row>
    <row r="93" spans="1:32" ht="62" x14ac:dyDescent="0.35">
      <c r="A93" s="253" t="s">
        <v>89</v>
      </c>
      <c r="B93" s="276" t="s">
        <v>135</v>
      </c>
      <c r="C93" s="276" t="s">
        <v>136</v>
      </c>
      <c r="D93" s="276" t="s">
        <v>137</v>
      </c>
      <c r="E93" s="276" t="s">
        <v>138</v>
      </c>
      <c r="F93" s="276" t="s">
        <v>139</v>
      </c>
      <c r="G93" s="276" t="s">
        <v>140</v>
      </c>
      <c r="H93" s="276" t="s">
        <v>141</v>
      </c>
      <c r="I93" s="276" t="s">
        <v>142</v>
      </c>
      <c r="J93" s="276" t="s">
        <v>143</v>
      </c>
      <c r="K93" s="122" t="s">
        <v>144</v>
      </c>
      <c r="L93" s="122" t="s">
        <v>145</v>
      </c>
      <c r="M93" s="103" t="s">
        <v>146</v>
      </c>
      <c r="N93" s="122" t="s">
        <v>147</v>
      </c>
      <c r="O93" s="122" t="s">
        <v>148</v>
      </c>
      <c r="P93" s="103" t="s">
        <v>149</v>
      </c>
      <c r="Q93" s="122" t="s">
        <v>150</v>
      </c>
      <c r="R93" s="122" t="s">
        <v>151</v>
      </c>
      <c r="S93" s="103" t="s">
        <v>152</v>
      </c>
      <c r="T93" s="122" t="s">
        <v>153</v>
      </c>
      <c r="U93" s="122" t="s">
        <v>154</v>
      </c>
      <c r="V93" s="103" t="s">
        <v>155</v>
      </c>
      <c r="W93" s="122" t="s">
        <v>156</v>
      </c>
      <c r="X93" s="122" t="s">
        <v>157</v>
      </c>
      <c r="Y93" s="103" t="s">
        <v>158</v>
      </c>
      <c r="Z93" s="122" t="s">
        <v>159</v>
      </c>
      <c r="AA93" s="122" t="s">
        <v>160</v>
      </c>
      <c r="AB93" s="103" t="s">
        <v>161</v>
      </c>
      <c r="AC93" s="122" t="s">
        <v>162</v>
      </c>
      <c r="AD93" s="122" t="s">
        <v>163</v>
      </c>
      <c r="AE93" s="103" t="s">
        <v>164</v>
      </c>
      <c r="AF93" s="436" t="s">
        <v>119</v>
      </c>
    </row>
    <row r="94" spans="1:32" ht="18" customHeight="1" x14ac:dyDescent="0.35">
      <c r="A94" s="254" t="s">
        <v>120</v>
      </c>
      <c r="B94" s="900"/>
      <c r="C94" s="900"/>
      <c r="D94" s="258"/>
      <c r="E94" s="900"/>
      <c r="F94" s="900"/>
      <c r="G94" s="258"/>
      <c r="H94" s="900"/>
      <c r="I94" s="900"/>
      <c r="J94" s="258"/>
      <c r="K94" s="897"/>
      <c r="L94" s="897"/>
      <c r="M94" s="126"/>
      <c r="N94" s="897"/>
      <c r="O94" s="897"/>
      <c r="P94" s="126"/>
      <c r="Q94" s="897"/>
      <c r="R94" s="897"/>
      <c r="S94" s="126"/>
      <c r="T94" s="897"/>
      <c r="U94" s="897"/>
      <c r="V94" s="126"/>
      <c r="W94" s="897"/>
      <c r="X94" s="897"/>
      <c r="Y94" s="126"/>
      <c r="Z94" s="897"/>
      <c r="AA94" s="897"/>
      <c r="AB94" s="126"/>
      <c r="AC94" s="897"/>
      <c r="AD94" s="897"/>
      <c r="AE94" s="126"/>
      <c r="AF94" s="147" t="str">
        <f>IF(AND($B$94="",$C$94="",$E$94="",$F$94="",$H$94="",$I$94="",$K$94="",$L$94="",$N$94="",$O$94="",$Q$94="",$R$94="",$T$94="",$U$94="",$W$94="",$X$94="",$Z$94="",$AA$94="",$AC$94="",$AD$94=""),"",(((($B$94*$C$94)/100)*(D94))+((($E$94*$F$94)/100)*(G94))+((($H$94*$I$94)/100)*(J94))+((($K$94*$L$94)/100)*(M94))+((($N$94*$O$94)/100)*(P94))+((($Q$94*$R$94)/100)*(S94))+((($T$94*$U$94)/100)*(V94))+((($W$94*$X$94)/100)*(Y94))+((($Z$94*$AA$94)/100)*(AB94))+((($AC$94*$AD$94)/100)*(AE94))))</f>
        <v/>
      </c>
    </row>
    <row r="95" spans="1:32" ht="18" customHeight="1" x14ac:dyDescent="0.35">
      <c r="A95" s="254" t="s">
        <v>121</v>
      </c>
      <c r="B95" s="901"/>
      <c r="C95" s="901"/>
      <c r="D95" s="258"/>
      <c r="E95" s="901"/>
      <c r="F95" s="901"/>
      <c r="G95" s="258"/>
      <c r="H95" s="901"/>
      <c r="I95" s="901"/>
      <c r="J95" s="258"/>
      <c r="K95" s="902"/>
      <c r="L95" s="902"/>
      <c r="M95" s="220"/>
      <c r="N95" s="902"/>
      <c r="O95" s="902"/>
      <c r="P95" s="220"/>
      <c r="Q95" s="902"/>
      <c r="R95" s="902"/>
      <c r="S95" s="220"/>
      <c r="T95" s="902"/>
      <c r="U95" s="902"/>
      <c r="V95" s="220"/>
      <c r="W95" s="902"/>
      <c r="X95" s="902"/>
      <c r="Y95" s="220"/>
      <c r="Z95" s="902"/>
      <c r="AA95" s="902"/>
      <c r="AB95" s="220"/>
      <c r="AC95" s="902"/>
      <c r="AD95" s="902"/>
      <c r="AE95" s="220"/>
      <c r="AF95" s="147" t="str">
        <f t="shared" ref="AF95:AF105" si="5">IF(AND($B$94="",$C$94="",$E$94="",$F$94="",$H$94="",$I$94="",$K$94="",$L$94="",$N$94="",$O$94="",$Q$94="",$R$94="",$T$94="",$U$94="",$W$94="",$X$94="",$Z$94="",$AA$94="",$AC$94="",$AD$94=""),"",(((($B$94*$C$94)/100)*(D95))+((($E$94*$F$94)/100)*(G95))+((($H$94*$I$94)/100)*(J95))+((($K$94*$L$94)/100)*(M95))+((($N$94*$O$94)/100)*(P95))+((($Q$94*$R$94)/100)*(S95))+((($T$94*$U$94)/100)*(V95))+((($W$94*$X$94)/100)*(Y95))+((($Z$94*$AA$94)/100)*(AB95))+((($AC$94*$AD$94)/100)*(AE95))))</f>
        <v/>
      </c>
    </row>
    <row r="96" spans="1:32" ht="18" customHeight="1" x14ac:dyDescent="0.35">
      <c r="A96" s="254" t="s">
        <v>122</v>
      </c>
      <c r="B96" s="901"/>
      <c r="C96" s="901"/>
      <c r="D96" s="258"/>
      <c r="E96" s="901"/>
      <c r="F96" s="901"/>
      <c r="G96" s="258"/>
      <c r="H96" s="901"/>
      <c r="I96" s="901"/>
      <c r="J96" s="258"/>
      <c r="K96" s="902"/>
      <c r="L96" s="902"/>
      <c r="M96" s="220"/>
      <c r="N96" s="902"/>
      <c r="O96" s="902"/>
      <c r="P96" s="220"/>
      <c r="Q96" s="902"/>
      <c r="R96" s="902"/>
      <c r="S96" s="220"/>
      <c r="T96" s="902"/>
      <c r="U96" s="902"/>
      <c r="V96" s="220"/>
      <c r="W96" s="902"/>
      <c r="X96" s="902"/>
      <c r="Y96" s="220"/>
      <c r="Z96" s="902"/>
      <c r="AA96" s="902"/>
      <c r="AB96" s="220"/>
      <c r="AC96" s="902"/>
      <c r="AD96" s="902"/>
      <c r="AE96" s="220"/>
      <c r="AF96" s="147" t="str">
        <f t="shared" si="5"/>
        <v/>
      </c>
    </row>
    <row r="97" spans="1:32" ht="18" customHeight="1" x14ac:dyDescent="0.35">
      <c r="A97" s="254" t="s">
        <v>123</v>
      </c>
      <c r="B97" s="901"/>
      <c r="C97" s="901"/>
      <c r="D97" s="258"/>
      <c r="E97" s="901"/>
      <c r="F97" s="901"/>
      <c r="G97" s="258"/>
      <c r="H97" s="901"/>
      <c r="I97" s="901"/>
      <c r="J97" s="258"/>
      <c r="K97" s="902"/>
      <c r="L97" s="902"/>
      <c r="M97" s="220"/>
      <c r="N97" s="902"/>
      <c r="O97" s="902"/>
      <c r="P97" s="220"/>
      <c r="Q97" s="902"/>
      <c r="R97" s="902"/>
      <c r="S97" s="220"/>
      <c r="T97" s="902"/>
      <c r="U97" s="902"/>
      <c r="V97" s="220"/>
      <c r="W97" s="902"/>
      <c r="X97" s="902"/>
      <c r="Y97" s="220"/>
      <c r="Z97" s="902"/>
      <c r="AA97" s="902"/>
      <c r="AB97" s="220"/>
      <c r="AC97" s="902"/>
      <c r="AD97" s="902"/>
      <c r="AE97" s="220"/>
      <c r="AF97" s="147" t="str">
        <f t="shared" si="5"/>
        <v/>
      </c>
    </row>
    <row r="98" spans="1:32" ht="18" customHeight="1" x14ac:dyDescent="0.35">
      <c r="A98" s="254" t="s">
        <v>124</v>
      </c>
      <c r="B98" s="901"/>
      <c r="C98" s="901"/>
      <c r="D98" s="258"/>
      <c r="E98" s="901"/>
      <c r="F98" s="901"/>
      <c r="G98" s="258"/>
      <c r="H98" s="901"/>
      <c r="I98" s="901"/>
      <c r="J98" s="258"/>
      <c r="K98" s="902"/>
      <c r="L98" s="902"/>
      <c r="M98" s="220"/>
      <c r="N98" s="902"/>
      <c r="O98" s="902"/>
      <c r="P98" s="220"/>
      <c r="Q98" s="902"/>
      <c r="R98" s="902"/>
      <c r="S98" s="220"/>
      <c r="T98" s="902"/>
      <c r="U98" s="902"/>
      <c r="V98" s="220"/>
      <c r="W98" s="902"/>
      <c r="X98" s="902"/>
      <c r="Y98" s="220"/>
      <c r="Z98" s="902"/>
      <c r="AA98" s="902"/>
      <c r="AB98" s="220"/>
      <c r="AC98" s="902"/>
      <c r="AD98" s="902"/>
      <c r="AE98" s="220"/>
      <c r="AF98" s="147" t="str">
        <f t="shared" si="5"/>
        <v/>
      </c>
    </row>
    <row r="99" spans="1:32" ht="18" customHeight="1" x14ac:dyDescent="0.35">
      <c r="A99" s="254" t="s">
        <v>125</v>
      </c>
      <c r="B99" s="901"/>
      <c r="C99" s="901"/>
      <c r="D99" s="258"/>
      <c r="E99" s="901"/>
      <c r="F99" s="901"/>
      <c r="G99" s="258"/>
      <c r="H99" s="901"/>
      <c r="I99" s="901"/>
      <c r="J99" s="258"/>
      <c r="K99" s="902"/>
      <c r="L99" s="902"/>
      <c r="M99" s="220"/>
      <c r="N99" s="902"/>
      <c r="O99" s="902"/>
      <c r="P99" s="220"/>
      <c r="Q99" s="902"/>
      <c r="R99" s="902"/>
      <c r="S99" s="220"/>
      <c r="T99" s="902"/>
      <c r="U99" s="902"/>
      <c r="V99" s="220"/>
      <c r="W99" s="902"/>
      <c r="X99" s="902"/>
      <c r="Y99" s="220"/>
      <c r="Z99" s="902"/>
      <c r="AA99" s="902"/>
      <c r="AB99" s="220"/>
      <c r="AC99" s="902"/>
      <c r="AD99" s="902"/>
      <c r="AE99" s="220"/>
      <c r="AF99" s="147" t="str">
        <f t="shared" si="5"/>
        <v/>
      </c>
    </row>
    <row r="100" spans="1:32" ht="18" customHeight="1" x14ac:dyDescent="0.35">
      <c r="A100" s="254" t="s">
        <v>126</v>
      </c>
      <c r="B100" s="901"/>
      <c r="C100" s="901"/>
      <c r="D100" s="258"/>
      <c r="E100" s="901"/>
      <c r="F100" s="901"/>
      <c r="G100" s="258"/>
      <c r="H100" s="901"/>
      <c r="I100" s="901"/>
      <c r="J100" s="258"/>
      <c r="K100" s="902"/>
      <c r="L100" s="902"/>
      <c r="M100" s="220"/>
      <c r="N100" s="902"/>
      <c r="O100" s="902"/>
      <c r="P100" s="220"/>
      <c r="Q100" s="902"/>
      <c r="R100" s="902"/>
      <c r="S100" s="220"/>
      <c r="T100" s="902"/>
      <c r="U100" s="902"/>
      <c r="V100" s="220"/>
      <c r="W100" s="902"/>
      <c r="X100" s="902"/>
      <c r="Y100" s="220"/>
      <c r="Z100" s="902"/>
      <c r="AA100" s="902"/>
      <c r="AB100" s="220"/>
      <c r="AC100" s="902"/>
      <c r="AD100" s="902"/>
      <c r="AE100" s="220"/>
      <c r="AF100" s="147" t="str">
        <f t="shared" si="5"/>
        <v/>
      </c>
    </row>
    <row r="101" spans="1:32" ht="18" customHeight="1" x14ac:dyDescent="0.35">
      <c r="A101" s="254" t="s">
        <v>127</v>
      </c>
      <c r="B101" s="901"/>
      <c r="C101" s="901"/>
      <c r="D101" s="258"/>
      <c r="E101" s="901"/>
      <c r="F101" s="901"/>
      <c r="G101" s="258"/>
      <c r="H101" s="901"/>
      <c r="I101" s="901"/>
      <c r="J101" s="258"/>
      <c r="K101" s="902"/>
      <c r="L101" s="902"/>
      <c r="M101" s="220"/>
      <c r="N101" s="902"/>
      <c r="O101" s="902"/>
      <c r="P101" s="220"/>
      <c r="Q101" s="902"/>
      <c r="R101" s="902"/>
      <c r="S101" s="220"/>
      <c r="T101" s="902"/>
      <c r="U101" s="902"/>
      <c r="V101" s="220"/>
      <c r="W101" s="902"/>
      <c r="X101" s="902"/>
      <c r="Y101" s="220"/>
      <c r="Z101" s="902"/>
      <c r="AA101" s="902"/>
      <c r="AB101" s="220"/>
      <c r="AC101" s="902"/>
      <c r="AD101" s="902"/>
      <c r="AE101" s="220"/>
      <c r="AF101" s="147" t="str">
        <f t="shared" si="5"/>
        <v/>
      </c>
    </row>
    <row r="102" spans="1:32" ht="18" customHeight="1" x14ac:dyDescent="0.35">
      <c r="A102" s="254" t="s">
        <v>128</v>
      </c>
      <c r="B102" s="901"/>
      <c r="C102" s="901"/>
      <c r="D102" s="258"/>
      <c r="E102" s="901"/>
      <c r="F102" s="901"/>
      <c r="G102" s="258"/>
      <c r="H102" s="901"/>
      <c r="I102" s="901"/>
      <c r="J102" s="258"/>
      <c r="K102" s="902"/>
      <c r="L102" s="902"/>
      <c r="M102" s="220"/>
      <c r="N102" s="902"/>
      <c r="O102" s="902"/>
      <c r="P102" s="220"/>
      <c r="Q102" s="902"/>
      <c r="R102" s="902"/>
      <c r="S102" s="220"/>
      <c r="T102" s="902"/>
      <c r="U102" s="902"/>
      <c r="V102" s="220"/>
      <c r="W102" s="902"/>
      <c r="X102" s="902"/>
      <c r="Y102" s="220"/>
      <c r="Z102" s="902"/>
      <c r="AA102" s="902"/>
      <c r="AB102" s="220"/>
      <c r="AC102" s="902"/>
      <c r="AD102" s="902"/>
      <c r="AE102" s="220"/>
      <c r="AF102" s="147" t="str">
        <f t="shared" si="5"/>
        <v/>
      </c>
    </row>
    <row r="103" spans="1:32" ht="18" customHeight="1" x14ac:dyDescent="0.35">
      <c r="A103" s="254" t="s">
        <v>129</v>
      </c>
      <c r="B103" s="901"/>
      <c r="C103" s="901"/>
      <c r="D103" s="258"/>
      <c r="E103" s="901"/>
      <c r="F103" s="901"/>
      <c r="G103" s="258"/>
      <c r="H103" s="901"/>
      <c r="I103" s="901"/>
      <c r="J103" s="258"/>
      <c r="K103" s="902"/>
      <c r="L103" s="902"/>
      <c r="M103" s="220"/>
      <c r="N103" s="902"/>
      <c r="O103" s="902"/>
      <c r="P103" s="220"/>
      <c r="Q103" s="902"/>
      <c r="R103" s="902"/>
      <c r="S103" s="220"/>
      <c r="T103" s="902"/>
      <c r="U103" s="902"/>
      <c r="V103" s="220"/>
      <c r="W103" s="902"/>
      <c r="X103" s="902"/>
      <c r="Y103" s="220"/>
      <c r="Z103" s="902"/>
      <c r="AA103" s="902"/>
      <c r="AB103" s="220"/>
      <c r="AC103" s="902"/>
      <c r="AD103" s="902"/>
      <c r="AE103" s="220"/>
      <c r="AF103" s="147" t="str">
        <f t="shared" si="5"/>
        <v/>
      </c>
    </row>
    <row r="104" spans="1:32" ht="18" customHeight="1" x14ac:dyDescent="0.35">
      <c r="A104" s="254" t="s">
        <v>130</v>
      </c>
      <c r="B104" s="901"/>
      <c r="C104" s="901"/>
      <c r="D104" s="258"/>
      <c r="E104" s="901"/>
      <c r="F104" s="901"/>
      <c r="G104" s="258"/>
      <c r="H104" s="901"/>
      <c r="I104" s="901"/>
      <c r="J104" s="258"/>
      <c r="K104" s="902"/>
      <c r="L104" s="902"/>
      <c r="M104" s="220"/>
      <c r="N104" s="902"/>
      <c r="O104" s="902"/>
      <c r="P104" s="220"/>
      <c r="Q104" s="902"/>
      <c r="R104" s="902"/>
      <c r="S104" s="220"/>
      <c r="T104" s="902"/>
      <c r="U104" s="902"/>
      <c r="V104" s="220"/>
      <c r="W104" s="902"/>
      <c r="X104" s="902"/>
      <c r="Y104" s="220"/>
      <c r="Z104" s="902"/>
      <c r="AA104" s="902"/>
      <c r="AB104" s="220"/>
      <c r="AC104" s="902"/>
      <c r="AD104" s="902"/>
      <c r="AE104" s="220"/>
      <c r="AF104" s="147" t="str">
        <f t="shared" si="5"/>
        <v/>
      </c>
    </row>
    <row r="105" spans="1:32" ht="18" customHeight="1" x14ac:dyDescent="0.35">
      <c r="A105" s="254" t="s">
        <v>131</v>
      </c>
      <c r="B105" s="901"/>
      <c r="C105" s="901"/>
      <c r="D105" s="258"/>
      <c r="E105" s="901"/>
      <c r="F105" s="901"/>
      <c r="G105" s="258"/>
      <c r="H105" s="901"/>
      <c r="I105" s="901"/>
      <c r="J105" s="258"/>
      <c r="K105" s="902"/>
      <c r="L105" s="902"/>
      <c r="M105" s="219"/>
      <c r="N105" s="902"/>
      <c r="O105" s="902"/>
      <c r="P105" s="219"/>
      <c r="Q105" s="902"/>
      <c r="R105" s="902"/>
      <c r="S105" s="219"/>
      <c r="T105" s="902"/>
      <c r="U105" s="902"/>
      <c r="V105" s="219"/>
      <c r="W105" s="902"/>
      <c r="X105" s="902"/>
      <c r="Y105" s="219"/>
      <c r="Z105" s="902"/>
      <c r="AA105" s="902"/>
      <c r="AB105" s="219"/>
      <c r="AC105" s="902"/>
      <c r="AD105" s="902"/>
      <c r="AE105" s="219"/>
      <c r="AF105" s="147" t="str">
        <f t="shared" si="5"/>
        <v/>
      </c>
    </row>
    <row r="106" spans="1:32" s="39" customFormat="1" ht="18" customHeight="1" x14ac:dyDescent="0.35">
      <c r="A106" s="256" t="s">
        <v>132</v>
      </c>
      <c r="B106" s="901"/>
      <c r="C106" s="901"/>
      <c r="D106" s="360" t="str">
        <f>IF(AND(D94="", D95="",D96="",D97="",D98="",D99="", D100="",D101="",D102="",D103="",D104="", D105=""), "", SUM(D94:D105))</f>
        <v/>
      </c>
      <c r="E106" s="901"/>
      <c r="F106" s="901"/>
      <c r="G106" s="360" t="str">
        <f>IF(AND(G94="", G95="",G96="",G97="",G98="",G99="", G100="",G101="",G102="",G103="",G104="", G105=""), "", SUM(G94:G105))</f>
        <v/>
      </c>
      <c r="H106" s="901"/>
      <c r="I106" s="901"/>
      <c r="J106" s="360" t="str">
        <f>IF(AND(J94="", J95="",J96="",J97="",J98="",J99="", J100="",J101="",J102="",J103="",J104="", J105=""), "", SUM(J94:J105))</f>
        <v/>
      </c>
      <c r="K106" s="903"/>
      <c r="L106" s="903"/>
      <c r="M106" s="141" t="str">
        <f>IF(AND(M94="", M95="",M96="",M97="",M98="",M99="", M100="",M101="",M102="",M103="",M104="", M105=""), "", SUM(M94:M105))</f>
        <v/>
      </c>
      <c r="N106" s="903"/>
      <c r="O106" s="903"/>
      <c r="P106" s="141" t="str">
        <f>IF(AND(P94="", P95="",P96="",P97="",P98="",P99="", P100="",P101="",P102="",P103="",P104="", P105=""), "", SUM(P94:P105))</f>
        <v/>
      </c>
      <c r="Q106" s="903"/>
      <c r="R106" s="903"/>
      <c r="S106" s="141" t="str">
        <f>IF(AND(S94="", S95="",S96="",S97="",S98="",S99="", S100="",S101="",S102="",S103="",S104="", S105=""), "", SUM(S94:S105))</f>
        <v/>
      </c>
      <c r="T106" s="903"/>
      <c r="U106" s="903"/>
      <c r="V106" s="141" t="str">
        <f>IF(AND(V94="", V95="",V96="",V97="",V98="",V99="", V100="",V101="",V102="",V103="",V104="", V105=""), "", SUM(V94:V105))</f>
        <v/>
      </c>
      <c r="W106" s="903"/>
      <c r="X106" s="903"/>
      <c r="Y106" s="141" t="str">
        <f>IF(AND(Y94="", Y95="",Y96="",Y97="",Y98="",Y99="", Y100="",Y101="",Y102="",Y103="",Y104="", Y105=""), "", SUM(Y94:Y105))</f>
        <v/>
      </c>
      <c r="Z106" s="903"/>
      <c r="AA106" s="903"/>
      <c r="AB106" s="141" t="str">
        <f>IF(AND(AB94="", AB95="",AB96="",AB97="",AB98="",AB99="", AB100="",AB101="",AB102="",AB103="",AB104="", AB105=""), "", SUM(AB94:AB105))</f>
        <v/>
      </c>
      <c r="AC106" s="903"/>
      <c r="AD106" s="903"/>
      <c r="AE106" s="141" t="str">
        <f>IF(AND(AE94="", AE95="",AE96="",AE97="",AE98="",AE99="", AE100="",AE101="",AE102="",AE103="",AE104="", AE105=""), "", SUM(AE94:AE105))</f>
        <v/>
      </c>
      <c r="AF106" s="148" t="str">
        <f>IF(AND($B$94="",$C$94="",$E$94="",$F$94="",$H$94="",$I$94="",$K$94="",$L$94="",$N$94="",$O$94="",$Q$94="",$R$94="",$T$94="",$U$94="",$W$94="",$X$94="",$Z$94="",$AA$94="",$AC$94="",$AD$94=""),"",(((($B$94*$C$94)/100)*IF(AND(D106=""),0,D106))+((($E$94*$F$94)/100)*IF(AND(G106=""),0,G106))+((($H$94*$I$94)/100)*IF(AND(J106=""),0,J106))+((($K$94*$L$94)/100)*IF(AND(M106=""),0,M106))+((($N$94*$O$94)/100)*IF(AND(P106=""),0,P106))+((($Q$94*$R$94)/100)*IF(AND(S106=""),0,S106))+((($T$94*$U$94)/100)*IF(AND(V106=""),0,V106))+((($W$94*$X$94)/100)*IF(AND(Y106=""),0,Y106))+((($Z$94*$AA$94)/100)*IF(AND(AB106=""),0,AB106))+((($AC$94*$AD$94)/100)*IF(AND(AE106=""),0,AE106))))</f>
        <v/>
      </c>
    </row>
    <row r="107" spans="1:32" x14ac:dyDescent="0.35">
      <c r="A107" s="240"/>
      <c r="B107" s="240"/>
      <c r="C107" s="240"/>
      <c r="D107" s="240"/>
      <c r="E107" s="240"/>
      <c r="F107" s="240"/>
      <c r="G107" s="240"/>
      <c r="H107" s="240"/>
      <c r="I107" s="240"/>
      <c r="J107" s="240"/>
    </row>
    <row r="108" spans="1:32" ht="24" customHeight="1" x14ac:dyDescent="0.35">
      <c r="A108" s="240"/>
      <c r="B108" s="261" t="s">
        <v>165</v>
      </c>
      <c r="C108" s="248"/>
      <c r="D108" s="248"/>
      <c r="E108" s="248"/>
      <c r="F108" s="248"/>
      <c r="G108" s="248"/>
      <c r="H108" s="248"/>
      <c r="I108" s="248"/>
      <c r="J108" s="248"/>
    </row>
    <row r="109" spans="1:32" ht="39" customHeight="1" x14ac:dyDescent="0.35">
      <c r="A109" s="240"/>
      <c r="B109" s="889" t="s">
        <v>166</v>
      </c>
      <c r="C109" s="889"/>
      <c r="D109" s="889"/>
      <c r="E109" s="889"/>
      <c r="F109" s="889"/>
      <c r="G109" s="889"/>
      <c r="H109" s="889"/>
      <c r="I109" s="889"/>
      <c r="J109" s="889"/>
    </row>
    <row r="110" spans="1:32" ht="48" customHeight="1" x14ac:dyDescent="0.35">
      <c r="A110" s="253" t="s">
        <v>89</v>
      </c>
      <c r="B110" s="276" t="s">
        <v>167</v>
      </c>
      <c r="C110" s="276" t="s">
        <v>168</v>
      </c>
      <c r="D110" s="276" t="s">
        <v>169</v>
      </c>
      <c r="E110" s="276" t="s">
        <v>170</v>
      </c>
      <c r="F110" s="276" t="s">
        <v>171</v>
      </c>
      <c r="G110" s="276" t="s">
        <v>172</v>
      </c>
      <c r="H110" s="276" t="s">
        <v>173</v>
      </c>
      <c r="I110" s="276" t="s">
        <v>174</v>
      </c>
      <c r="J110" s="276" t="s">
        <v>175</v>
      </c>
      <c r="K110" s="782" t="s">
        <v>176</v>
      </c>
      <c r="L110" s="122" t="s">
        <v>177</v>
      </c>
      <c r="M110" s="369" t="s">
        <v>178</v>
      </c>
      <c r="N110" s="122" t="s">
        <v>179</v>
      </c>
      <c r="O110" s="369" t="s">
        <v>180</v>
      </c>
      <c r="P110" s="122" t="s">
        <v>181</v>
      </c>
      <c r="Q110" s="369" t="s">
        <v>182</v>
      </c>
      <c r="R110" s="122" t="s">
        <v>183</v>
      </c>
      <c r="S110" s="369" t="s">
        <v>184</v>
      </c>
      <c r="T110" s="122" t="s">
        <v>185</v>
      </c>
      <c r="U110" s="369" t="s">
        <v>186</v>
      </c>
      <c r="V110" s="124" t="s">
        <v>119</v>
      </c>
      <c r="W110" s="135"/>
      <c r="X110" s="268"/>
    </row>
    <row r="111" spans="1:32" ht="18" customHeight="1" x14ac:dyDescent="0.35">
      <c r="A111" s="254" t="s">
        <v>120</v>
      </c>
      <c r="B111" s="900"/>
      <c r="C111" s="258"/>
      <c r="D111" s="900"/>
      <c r="E111" s="258"/>
      <c r="F111" s="900"/>
      <c r="G111" s="258"/>
      <c r="H111" s="900"/>
      <c r="I111" s="258"/>
      <c r="J111" s="900"/>
      <c r="K111" s="259"/>
      <c r="L111" s="897"/>
      <c r="M111" s="129"/>
      <c r="N111" s="897"/>
      <c r="O111" s="129"/>
      <c r="P111" s="897"/>
      <c r="Q111" s="129"/>
      <c r="R111" s="897"/>
      <c r="S111" s="129"/>
      <c r="T111" s="897"/>
      <c r="U111" s="129"/>
      <c r="V111" s="147" t="str">
        <f>IF(AND($B$111="",$D$111="",$F$111="",$H$111="",$J$111="",$L$111="",$N$111="",$P$111="",$R$111="",$T$111=""),"",(((($B$111*$B$111)/100)*(C111))+((($D$111*$D$111)/100)*(E111))+((($F$111*$F$111)/100)*(G111))+((($H$111*$H$111)/100)*(I111))+((($J$111*$J$111)/100)*(K111))+((($L$111*$L$111)/100)*(M111))+((($N$111*$N$111)/100)*(O111))+((($P$111*$P$111)/100)*(Q111))+((($R$111*$R$111)/100)*(S111))+((($T$111*$T$111)/100)*(U111))))</f>
        <v/>
      </c>
      <c r="W111" s="138"/>
      <c r="X111" s="136"/>
    </row>
    <row r="112" spans="1:32" ht="18" customHeight="1" x14ac:dyDescent="0.35">
      <c r="A112" s="254" t="s">
        <v>121</v>
      </c>
      <c r="B112" s="901"/>
      <c r="C112" s="258"/>
      <c r="D112" s="907"/>
      <c r="E112" s="258"/>
      <c r="F112" s="907"/>
      <c r="G112" s="258"/>
      <c r="H112" s="907"/>
      <c r="I112" s="258"/>
      <c r="J112" s="907"/>
      <c r="K112" s="226"/>
      <c r="L112" s="898"/>
      <c r="M112" s="130"/>
      <c r="N112" s="898"/>
      <c r="O112" s="130"/>
      <c r="P112" s="898"/>
      <c r="Q112" s="130"/>
      <c r="R112" s="898"/>
      <c r="S112" s="130"/>
      <c r="T112" s="898"/>
      <c r="U112" s="130"/>
      <c r="V112" s="147" t="str">
        <f t="shared" ref="V112:V122" si="6">IF(AND($B$111="",$D$111="",$F$111="",$H$111="",$J$111="",$L$111="",$N$111="",$P$111="",$R$111="",$T$111=""),"",(((($B$111*$B$111)/100)*(C112))+((($D$111*$D$111)/100)*(E112))+((($F$111*$F$111)/100)*(G112))+((($H$111*$H$111)/100)*(I112))+((($J$111*$J$111)/100)*(K112))+((($L$111*$L$111)/100)*(M112))+((($N$111*$N$111)/100)*(O112))+((($P$111*$P$111)/100)*(Q112))+((($R$111*$R$111)/100)*(S112))+((($T$111*$T$111)/100)*(U112))))</f>
        <v/>
      </c>
      <c r="W112" s="139"/>
      <c r="X112" s="136"/>
    </row>
    <row r="113" spans="1:25" ht="18" customHeight="1" x14ac:dyDescent="0.35">
      <c r="A113" s="254" t="s">
        <v>122</v>
      </c>
      <c r="B113" s="901"/>
      <c r="C113" s="258"/>
      <c r="D113" s="907"/>
      <c r="E113" s="258"/>
      <c r="F113" s="907"/>
      <c r="G113" s="258"/>
      <c r="H113" s="907"/>
      <c r="I113" s="258"/>
      <c r="J113" s="907"/>
      <c r="K113" s="226"/>
      <c r="L113" s="898"/>
      <c r="M113" s="130"/>
      <c r="N113" s="898"/>
      <c r="O113" s="130"/>
      <c r="P113" s="898"/>
      <c r="Q113" s="130"/>
      <c r="R113" s="898"/>
      <c r="S113" s="130"/>
      <c r="T113" s="898"/>
      <c r="U113" s="130"/>
      <c r="V113" s="147" t="str">
        <f t="shared" si="6"/>
        <v/>
      </c>
      <c r="W113" s="139"/>
      <c r="X113" s="136"/>
    </row>
    <row r="114" spans="1:25" ht="18" customHeight="1" x14ac:dyDescent="0.35">
      <c r="A114" s="254" t="s">
        <v>123</v>
      </c>
      <c r="B114" s="901"/>
      <c r="C114" s="258"/>
      <c r="D114" s="907"/>
      <c r="E114" s="258"/>
      <c r="F114" s="907"/>
      <c r="G114" s="258"/>
      <c r="H114" s="907"/>
      <c r="I114" s="258"/>
      <c r="J114" s="907"/>
      <c r="K114" s="226"/>
      <c r="L114" s="898"/>
      <c r="M114" s="130"/>
      <c r="N114" s="898"/>
      <c r="O114" s="130"/>
      <c r="P114" s="898"/>
      <c r="Q114" s="130"/>
      <c r="R114" s="898"/>
      <c r="S114" s="130"/>
      <c r="T114" s="898"/>
      <c r="U114" s="130"/>
      <c r="V114" s="147" t="str">
        <f t="shared" si="6"/>
        <v/>
      </c>
      <c r="W114" s="139"/>
      <c r="X114" s="136"/>
    </row>
    <row r="115" spans="1:25" ht="18" customHeight="1" x14ac:dyDescent="0.35">
      <c r="A115" s="254" t="s">
        <v>124</v>
      </c>
      <c r="B115" s="901"/>
      <c r="C115" s="258"/>
      <c r="D115" s="907"/>
      <c r="E115" s="258"/>
      <c r="F115" s="907"/>
      <c r="G115" s="258"/>
      <c r="H115" s="907"/>
      <c r="I115" s="258"/>
      <c r="J115" s="907"/>
      <c r="K115" s="226"/>
      <c r="L115" s="898"/>
      <c r="M115" s="130"/>
      <c r="N115" s="898"/>
      <c r="O115" s="130"/>
      <c r="P115" s="898"/>
      <c r="Q115" s="130"/>
      <c r="R115" s="898"/>
      <c r="S115" s="130"/>
      <c r="T115" s="898"/>
      <c r="U115" s="130"/>
      <c r="V115" s="147" t="str">
        <f t="shared" si="6"/>
        <v/>
      </c>
      <c r="W115" s="139"/>
      <c r="X115" s="136"/>
    </row>
    <row r="116" spans="1:25" ht="18" customHeight="1" x14ac:dyDescent="0.35">
      <c r="A116" s="254" t="s">
        <v>125</v>
      </c>
      <c r="B116" s="901"/>
      <c r="C116" s="258"/>
      <c r="D116" s="907"/>
      <c r="E116" s="258"/>
      <c r="F116" s="907"/>
      <c r="G116" s="258"/>
      <c r="H116" s="907"/>
      <c r="I116" s="258"/>
      <c r="J116" s="907"/>
      <c r="K116" s="226"/>
      <c r="L116" s="898"/>
      <c r="M116" s="130"/>
      <c r="N116" s="898"/>
      <c r="O116" s="130"/>
      <c r="P116" s="898"/>
      <c r="Q116" s="130"/>
      <c r="R116" s="898"/>
      <c r="S116" s="130"/>
      <c r="T116" s="898"/>
      <c r="U116" s="130"/>
      <c r="V116" s="147" t="str">
        <f t="shared" si="6"/>
        <v/>
      </c>
      <c r="W116" s="139"/>
      <c r="X116" s="136"/>
    </row>
    <row r="117" spans="1:25" ht="18" customHeight="1" x14ac:dyDescent="0.35">
      <c r="A117" s="254" t="s">
        <v>126</v>
      </c>
      <c r="B117" s="901"/>
      <c r="C117" s="258"/>
      <c r="D117" s="907"/>
      <c r="E117" s="258"/>
      <c r="F117" s="907"/>
      <c r="G117" s="258"/>
      <c r="H117" s="907"/>
      <c r="I117" s="258"/>
      <c r="J117" s="907"/>
      <c r="K117" s="226"/>
      <c r="L117" s="898"/>
      <c r="M117" s="130"/>
      <c r="N117" s="898"/>
      <c r="O117" s="130"/>
      <c r="P117" s="898"/>
      <c r="Q117" s="130"/>
      <c r="R117" s="898"/>
      <c r="S117" s="130"/>
      <c r="T117" s="898"/>
      <c r="U117" s="130"/>
      <c r="V117" s="147" t="str">
        <f t="shared" si="6"/>
        <v/>
      </c>
      <c r="W117" s="139"/>
      <c r="X117" s="136"/>
    </row>
    <row r="118" spans="1:25" ht="18" customHeight="1" x14ac:dyDescent="0.35">
      <c r="A118" s="254" t="s">
        <v>127</v>
      </c>
      <c r="B118" s="901"/>
      <c r="C118" s="258"/>
      <c r="D118" s="907"/>
      <c r="E118" s="258"/>
      <c r="F118" s="907"/>
      <c r="G118" s="258"/>
      <c r="H118" s="907"/>
      <c r="I118" s="258"/>
      <c r="J118" s="907"/>
      <c r="K118" s="226"/>
      <c r="L118" s="898"/>
      <c r="M118" s="130"/>
      <c r="N118" s="898"/>
      <c r="O118" s="130"/>
      <c r="P118" s="898"/>
      <c r="Q118" s="130"/>
      <c r="R118" s="898"/>
      <c r="S118" s="130"/>
      <c r="T118" s="898"/>
      <c r="U118" s="130"/>
      <c r="V118" s="147" t="str">
        <f t="shared" si="6"/>
        <v/>
      </c>
      <c r="W118" s="139"/>
      <c r="X118" s="136"/>
    </row>
    <row r="119" spans="1:25" ht="18" customHeight="1" x14ac:dyDescent="0.35">
      <c r="A119" s="254" t="s">
        <v>128</v>
      </c>
      <c r="B119" s="901"/>
      <c r="C119" s="258"/>
      <c r="D119" s="907"/>
      <c r="E119" s="258"/>
      <c r="F119" s="907"/>
      <c r="G119" s="258"/>
      <c r="H119" s="907"/>
      <c r="I119" s="258"/>
      <c r="J119" s="907"/>
      <c r="K119" s="226"/>
      <c r="L119" s="898"/>
      <c r="M119" s="130"/>
      <c r="N119" s="898"/>
      <c r="O119" s="130"/>
      <c r="P119" s="898"/>
      <c r="Q119" s="130"/>
      <c r="R119" s="898"/>
      <c r="S119" s="130"/>
      <c r="T119" s="898"/>
      <c r="U119" s="130"/>
      <c r="V119" s="147" t="str">
        <f t="shared" si="6"/>
        <v/>
      </c>
      <c r="W119" s="139"/>
      <c r="X119" s="136"/>
    </row>
    <row r="120" spans="1:25" ht="18" customHeight="1" x14ac:dyDescent="0.35">
      <c r="A120" s="254" t="s">
        <v>129</v>
      </c>
      <c r="B120" s="901"/>
      <c r="C120" s="258"/>
      <c r="D120" s="907"/>
      <c r="E120" s="258"/>
      <c r="F120" s="907"/>
      <c r="G120" s="258"/>
      <c r="H120" s="907"/>
      <c r="I120" s="258"/>
      <c r="J120" s="907"/>
      <c r="K120" s="226"/>
      <c r="L120" s="898"/>
      <c r="M120" s="130"/>
      <c r="N120" s="898"/>
      <c r="O120" s="130"/>
      <c r="P120" s="898"/>
      <c r="Q120" s="130"/>
      <c r="R120" s="898"/>
      <c r="S120" s="130"/>
      <c r="T120" s="898"/>
      <c r="U120" s="130"/>
      <c r="V120" s="147" t="str">
        <f t="shared" si="6"/>
        <v/>
      </c>
      <c r="W120" s="139"/>
      <c r="X120" s="136"/>
    </row>
    <row r="121" spans="1:25" ht="18" customHeight="1" x14ac:dyDescent="0.35">
      <c r="A121" s="254" t="s">
        <v>130</v>
      </c>
      <c r="B121" s="901"/>
      <c r="C121" s="258"/>
      <c r="D121" s="907"/>
      <c r="E121" s="258"/>
      <c r="F121" s="907"/>
      <c r="G121" s="258"/>
      <c r="H121" s="907"/>
      <c r="I121" s="258"/>
      <c r="J121" s="907"/>
      <c r="K121" s="226"/>
      <c r="L121" s="898"/>
      <c r="M121" s="130"/>
      <c r="N121" s="898"/>
      <c r="O121" s="130"/>
      <c r="P121" s="898"/>
      <c r="Q121" s="130"/>
      <c r="R121" s="898"/>
      <c r="S121" s="130"/>
      <c r="T121" s="898"/>
      <c r="U121" s="130"/>
      <c r="V121" s="147" t="str">
        <f t="shared" si="6"/>
        <v/>
      </c>
      <c r="W121" s="139"/>
      <c r="X121" s="136"/>
    </row>
    <row r="122" spans="1:25" ht="18" customHeight="1" x14ac:dyDescent="0.35">
      <c r="A122" s="254" t="s">
        <v>131</v>
      </c>
      <c r="B122" s="901"/>
      <c r="C122" s="258"/>
      <c r="D122" s="907"/>
      <c r="E122" s="258"/>
      <c r="F122" s="907"/>
      <c r="G122" s="258"/>
      <c r="H122" s="907"/>
      <c r="I122" s="258"/>
      <c r="J122" s="907"/>
      <c r="K122" s="225"/>
      <c r="L122" s="898"/>
      <c r="M122" s="131"/>
      <c r="N122" s="898"/>
      <c r="O122" s="131"/>
      <c r="P122" s="898"/>
      <c r="Q122" s="131"/>
      <c r="R122" s="898"/>
      <c r="S122" s="131"/>
      <c r="T122" s="898"/>
      <c r="U122" s="131"/>
      <c r="V122" s="147" t="str">
        <f t="shared" si="6"/>
        <v/>
      </c>
      <c r="W122" s="139"/>
      <c r="X122" s="136"/>
    </row>
    <row r="123" spans="1:25" s="39" customFormat="1" ht="18" customHeight="1" x14ac:dyDescent="0.35">
      <c r="A123" s="256" t="s">
        <v>132</v>
      </c>
      <c r="B123" s="901"/>
      <c r="C123" s="360" t="str">
        <f>IF(AND(C111="", C112="",C113="",C114="",C115="",C116="", C117="",C118="",C119="",C120="",C121="", C122=""), "", SUM(C111:C122))</f>
        <v/>
      </c>
      <c r="D123" s="907"/>
      <c r="E123" s="148" t="str">
        <f>IF(AND(E111="", E112="",E113="",E114="",E115="",E116="", E117="",E118="",E119="",E120="",E121="", E122=""), "", SUM(E111:E122))</f>
        <v/>
      </c>
      <c r="F123" s="907"/>
      <c r="G123" s="148" t="str">
        <f>IF(AND(G111="", G112="",G113="",G114="",G115="",G116="", G117="",G118="",G119="",G120="",G121="", G122=""), "", SUM(G111:G122))</f>
        <v/>
      </c>
      <c r="H123" s="907"/>
      <c r="I123" s="148" t="str">
        <f>IF(AND(I111="", I112="",I113="",I114="",I115="",I116="", I117="",I118="",I119="",I120="",I121="", I122=""), "", SUM(I111:I122))</f>
        <v/>
      </c>
      <c r="J123" s="907"/>
      <c r="K123" s="142" t="str">
        <f>IF(AND(K111="", K112="",K113="",K114="",K115="",K116="", K117="",K118="",K119="",K120="",K121="", K122=""), "", SUM(K111:K122))</f>
        <v/>
      </c>
      <c r="L123" s="899"/>
      <c r="M123" s="140" t="str">
        <f>IF(AND(M111="", M112="",M113="",M114="",M115="",M116="", M117="",M118="",M119="",M120="",M121="", M122=""), "", SUM(M111:M122))</f>
        <v/>
      </c>
      <c r="N123" s="899"/>
      <c r="O123" s="140" t="str">
        <f>IF(AND(O111="", O112="",O113="",O114="",O115="",O116="", O117="",O118="",O119="",O120="",O121="", O122=""), "", SUM(O111:O122))</f>
        <v/>
      </c>
      <c r="P123" s="899"/>
      <c r="Q123" s="140" t="str">
        <f>IF(AND(Q111="", Q112="",Q113="",Q114="",Q115="",Q116="", Q117="",Q118="",Q119="",Q120="",Q121="", Q122=""), "", SUM(Q111:Q122))</f>
        <v/>
      </c>
      <c r="R123" s="899"/>
      <c r="S123" s="140" t="str">
        <f>IF(AND(S111="", S112="",S113="",S114="",S115="",S116="", S117="",S118="",S119="",S120="",S121="", S122=""), "", SUM(S111:S122))</f>
        <v/>
      </c>
      <c r="T123" s="899"/>
      <c r="U123" s="140" t="str">
        <f>IF(AND(U111="", U112="",U113="",U114="",U115="",U116="", U117="",U118="",U119="",U120="",U121="", U122=""), "", SUM(U111:U122))</f>
        <v/>
      </c>
      <c r="V123" s="148" t="str">
        <f>IF(AND($B$111="",$D$111="",$F$111="",$H$111="",$J$111="",$L$111="",$N$111="",$P$111="",$R$111="",$T$111=""),"",(((($B$111*$B$111)/100)*IF(AND(C123=""),0,C123))+((($D$111*$D$111)/100)*IF(AND(E123=""),0,E123))+((($F$111*$F$111)/100)*IF(AND(G123=""),0,G123))+((($H$111*$H$111)/100)*IF(AND(I123=""),0,I123))+((($J$111*$J$111)/100)*IF(AND(K123=""),0,K123))+((($L$111*$L$111)/100)*IF(AND(M123=""),0,M123))+((($N$111*$N$111)/100)*IF(AND(O123=""),0,O123))+((($P$111*$P$111)/100)*IF(AND(Q123=""),0,Q123))+((($R$111*$R$111)/100)*IF(AND(S123=""),0,S123))+((($T$111*$T$111)/100)*IF(AND(U123=""),0,U123))))</f>
        <v/>
      </c>
      <c r="W123" s="139"/>
      <c r="X123" s="137"/>
    </row>
    <row r="124" spans="1:25" x14ac:dyDescent="0.35">
      <c r="A124" s="240"/>
      <c r="B124" s="240"/>
      <c r="C124" s="240"/>
      <c r="D124" s="240"/>
      <c r="E124" s="240"/>
      <c r="F124" s="240"/>
      <c r="G124" s="240"/>
      <c r="H124" s="240"/>
      <c r="I124" s="240"/>
      <c r="J124" s="240"/>
    </row>
    <row r="125" spans="1:25" ht="25.5" customHeight="1" x14ac:dyDescent="0.35">
      <c r="A125" s="250" t="s">
        <v>90</v>
      </c>
      <c r="B125" s="240"/>
      <c r="C125" s="240"/>
      <c r="D125" s="240"/>
      <c r="E125" s="240"/>
      <c r="F125" s="240"/>
      <c r="G125" s="240"/>
      <c r="H125" s="240"/>
      <c r="I125" s="240"/>
      <c r="J125" s="240"/>
    </row>
    <row r="126" spans="1:25" ht="24" customHeight="1" x14ac:dyDescent="0.35">
      <c r="A126" s="240"/>
      <c r="B126" s="261" t="s">
        <v>94</v>
      </c>
      <c r="C126" s="248"/>
      <c r="D126" s="248"/>
      <c r="E126" s="248"/>
      <c r="F126" s="248"/>
      <c r="G126" s="248"/>
      <c r="H126" s="248"/>
      <c r="I126" s="248"/>
      <c r="J126" s="248"/>
    </row>
    <row r="127" spans="1:25" ht="40.15" customHeight="1" x14ac:dyDescent="0.35">
      <c r="A127" s="249"/>
      <c r="B127" s="889" t="s">
        <v>95</v>
      </c>
      <c r="C127" s="889"/>
      <c r="D127" s="889"/>
      <c r="E127" s="889"/>
      <c r="F127" s="889"/>
      <c r="G127" s="889"/>
      <c r="H127" s="889"/>
      <c r="I127" s="889"/>
      <c r="J127" s="889"/>
      <c r="K127" s="216"/>
      <c r="L127" s="216"/>
      <c r="M127" s="216"/>
    </row>
    <row r="128" spans="1:25" ht="54" customHeight="1" x14ac:dyDescent="0.35">
      <c r="A128" s="253" t="s">
        <v>90</v>
      </c>
      <c r="B128" s="276" t="s">
        <v>96</v>
      </c>
      <c r="C128" s="276" t="s">
        <v>97</v>
      </c>
      <c r="D128" s="276" t="s">
        <v>98</v>
      </c>
      <c r="E128" s="276" t="s">
        <v>99</v>
      </c>
      <c r="F128" s="276" t="s">
        <v>100</v>
      </c>
      <c r="G128" s="276" t="s">
        <v>101</v>
      </c>
      <c r="H128" s="276" t="s">
        <v>102</v>
      </c>
      <c r="I128" s="276" t="s">
        <v>103</v>
      </c>
      <c r="J128" s="276" t="s">
        <v>104</v>
      </c>
      <c r="K128" s="122" t="s">
        <v>105</v>
      </c>
      <c r="L128" s="369" t="s">
        <v>106</v>
      </c>
      <c r="M128" s="123" t="s">
        <v>107</v>
      </c>
      <c r="N128" s="785" t="s">
        <v>108</v>
      </c>
      <c r="O128" s="122" t="s">
        <v>109</v>
      </c>
      <c r="P128" s="369" t="s">
        <v>110</v>
      </c>
      <c r="Q128" s="123" t="s">
        <v>111</v>
      </c>
      <c r="R128" s="785" t="s">
        <v>112</v>
      </c>
      <c r="S128" s="122" t="s">
        <v>113</v>
      </c>
      <c r="T128" s="369" t="s">
        <v>114</v>
      </c>
      <c r="U128" s="123" t="s">
        <v>115</v>
      </c>
      <c r="V128" s="785" t="s">
        <v>116</v>
      </c>
      <c r="W128" s="122" t="s">
        <v>117</v>
      </c>
      <c r="X128" s="785" t="s">
        <v>118</v>
      </c>
      <c r="Y128" s="436" t="s">
        <v>119</v>
      </c>
    </row>
    <row r="129" spans="1:25" ht="18" customHeight="1" x14ac:dyDescent="0.35">
      <c r="A129" s="254" t="s">
        <v>120</v>
      </c>
      <c r="B129" s="258"/>
      <c r="C129" s="258"/>
      <c r="D129" s="258"/>
      <c r="E129" s="900"/>
      <c r="F129" s="258"/>
      <c r="G129" s="900"/>
      <c r="H129" s="258"/>
      <c r="I129" s="900"/>
      <c r="J129" s="258"/>
      <c r="K129" s="897"/>
      <c r="L129" s="129"/>
      <c r="M129" s="897"/>
      <c r="N129" s="132"/>
      <c r="O129" s="897"/>
      <c r="P129" s="133"/>
      <c r="Q129" s="897"/>
      <c r="R129" s="132"/>
      <c r="S129" s="897"/>
      <c r="T129" s="129"/>
      <c r="U129" s="897"/>
      <c r="V129" s="132"/>
      <c r="W129" s="897"/>
      <c r="X129" s="132"/>
      <c r="Y129" s="147" t="str">
        <f>IF(AND(B129="",C129="",D129="",$E$129="",$G$129="",$I$129="",$K$129="",$M$129="",$O$129="",$Q$129="",$S$129="",$U$129="",$W$129=""),"",((177*B129)+(314*C129)+(707*D129)+(((3.14159*(($E$129/2)*($E$129/2)))/100)*F129)+(((3.14159*(($G$129/2)*($G$129/2)))/100)*H129)+(((3.14159*(($I$129/2)*($I$129/2)))/100)*J129)+(((3.14159*(($K$129/2)*($K$129/2)))/100*L129)+(((3.14159*(($M$129/2)*($M$129/2)))/100)*N129)+(((3.14159*(($O$129/2)*($O$129/2)))/100)*P129)+(((3.14159*(($Q$129/2)*($Q$129/2)))/100)*R129)+(((3.14159*(($S$129/2)*($S$129/2)))/100)*T129)+(((3.14159*(($U$129/2)*($U$129/2)))/100)*V129)+(((3.14159*(($W$129/2)*($W$129/2)))/100)*X129))))</f>
        <v/>
      </c>
    </row>
    <row r="130" spans="1:25" ht="18" customHeight="1" x14ac:dyDescent="0.35">
      <c r="A130" s="254" t="s">
        <v>121</v>
      </c>
      <c r="B130" s="258"/>
      <c r="C130" s="258"/>
      <c r="D130" s="258"/>
      <c r="E130" s="907"/>
      <c r="F130" s="258"/>
      <c r="G130" s="907"/>
      <c r="H130" s="258"/>
      <c r="I130" s="907"/>
      <c r="J130" s="258"/>
      <c r="K130" s="898"/>
      <c r="L130" s="130"/>
      <c r="M130" s="898"/>
      <c r="N130" s="127"/>
      <c r="O130" s="898"/>
      <c r="P130" s="130"/>
      <c r="Q130" s="898"/>
      <c r="R130" s="127"/>
      <c r="S130" s="898"/>
      <c r="T130" s="130"/>
      <c r="U130" s="898"/>
      <c r="V130" s="127"/>
      <c r="W130" s="898"/>
      <c r="X130" s="127"/>
      <c r="Y130" s="147" t="str">
        <f t="shared" ref="Y130:Y140" si="7">IF(AND(B130="",C130="",D130="",$E$129="",$G$129="",$I$129="",$K$129="",$M$129="",$O$129="",$Q$129="",$S$129="",$U$129="",$W$129=""),"",((177*B130)+(314*C130)+(707*D130)+(((3.14159*(($E$129/2)*($E$129/2)))/100)*F130)+(((3.14159*(($G$129/2)*($G$129/2)))/100)*H130)+(((3.14159*(($I$129/2)*($I$129/2)))/100)*J130)+(((3.14159*(($K$129/2)*($K$129/2)))/100*L130)+(((3.14159*(($M$129/2)*($M$129/2)))/100)*N130)+(((3.14159*(($O$129/2)*($O$129/2)))/100)*P130)+(((3.14159*(($Q$129/2)*($Q$129/2)))/100)*R130)+(((3.14159*(($S$129/2)*($S$129/2)))/100)*T130)+(((3.14159*(($U$129/2)*($U$129/2)))/100)*V130)+(((3.14159*(($W$129/2)*($W$129/2)))/100)*X130))))</f>
        <v/>
      </c>
    </row>
    <row r="131" spans="1:25" ht="18" customHeight="1" x14ac:dyDescent="0.35">
      <c r="A131" s="254" t="s">
        <v>122</v>
      </c>
      <c r="B131" s="258"/>
      <c r="C131" s="258"/>
      <c r="D131" s="258"/>
      <c r="E131" s="907"/>
      <c r="F131" s="258"/>
      <c r="G131" s="907"/>
      <c r="H131" s="258"/>
      <c r="I131" s="907"/>
      <c r="J131" s="258"/>
      <c r="K131" s="898"/>
      <c r="L131" s="130"/>
      <c r="M131" s="898"/>
      <c r="N131" s="127"/>
      <c r="O131" s="898"/>
      <c r="P131" s="130"/>
      <c r="Q131" s="898"/>
      <c r="R131" s="127"/>
      <c r="S131" s="898"/>
      <c r="T131" s="130"/>
      <c r="U131" s="898"/>
      <c r="V131" s="127"/>
      <c r="W131" s="898"/>
      <c r="X131" s="127"/>
      <c r="Y131" s="147" t="str">
        <f t="shared" si="7"/>
        <v/>
      </c>
    </row>
    <row r="132" spans="1:25" ht="18" customHeight="1" x14ac:dyDescent="0.35">
      <c r="A132" s="254" t="s">
        <v>123</v>
      </c>
      <c r="B132" s="258"/>
      <c r="C132" s="258"/>
      <c r="D132" s="258"/>
      <c r="E132" s="907"/>
      <c r="F132" s="258"/>
      <c r="G132" s="907"/>
      <c r="H132" s="258"/>
      <c r="I132" s="907"/>
      <c r="J132" s="258"/>
      <c r="K132" s="898"/>
      <c r="L132" s="130"/>
      <c r="M132" s="898"/>
      <c r="N132" s="127"/>
      <c r="O132" s="898"/>
      <c r="P132" s="130"/>
      <c r="Q132" s="898"/>
      <c r="R132" s="127"/>
      <c r="S132" s="898"/>
      <c r="T132" s="130"/>
      <c r="U132" s="898"/>
      <c r="V132" s="127"/>
      <c r="W132" s="898"/>
      <c r="X132" s="127"/>
      <c r="Y132" s="147" t="str">
        <f t="shared" si="7"/>
        <v/>
      </c>
    </row>
    <row r="133" spans="1:25" ht="18" customHeight="1" x14ac:dyDescent="0.35">
      <c r="A133" s="254" t="s">
        <v>124</v>
      </c>
      <c r="B133" s="258"/>
      <c r="C133" s="258"/>
      <c r="D133" s="258"/>
      <c r="E133" s="907"/>
      <c r="F133" s="258"/>
      <c r="G133" s="907"/>
      <c r="H133" s="258"/>
      <c r="I133" s="907"/>
      <c r="J133" s="258"/>
      <c r="K133" s="898"/>
      <c r="L133" s="130"/>
      <c r="M133" s="898"/>
      <c r="N133" s="127"/>
      <c r="O133" s="898"/>
      <c r="P133" s="130"/>
      <c r="Q133" s="898"/>
      <c r="R133" s="127"/>
      <c r="S133" s="898"/>
      <c r="T133" s="130"/>
      <c r="U133" s="898"/>
      <c r="V133" s="127"/>
      <c r="W133" s="898"/>
      <c r="X133" s="127"/>
      <c r="Y133" s="147" t="str">
        <f t="shared" si="7"/>
        <v/>
      </c>
    </row>
    <row r="134" spans="1:25" ht="18" customHeight="1" x14ac:dyDescent="0.35">
      <c r="A134" s="254" t="s">
        <v>125</v>
      </c>
      <c r="B134" s="258"/>
      <c r="C134" s="258"/>
      <c r="D134" s="258"/>
      <c r="E134" s="907"/>
      <c r="F134" s="258"/>
      <c r="G134" s="907"/>
      <c r="H134" s="258"/>
      <c r="I134" s="907"/>
      <c r="J134" s="258"/>
      <c r="K134" s="898"/>
      <c r="L134" s="130"/>
      <c r="M134" s="898"/>
      <c r="N134" s="127"/>
      <c r="O134" s="898"/>
      <c r="P134" s="130"/>
      <c r="Q134" s="898"/>
      <c r="R134" s="127"/>
      <c r="S134" s="898"/>
      <c r="T134" s="130"/>
      <c r="U134" s="898"/>
      <c r="V134" s="127"/>
      <c r="W134" s="898"/>
      <c r="X134" s="127"/>
      <c r="Y134" s="147" t="str">
        <f t="shared" si="7"/>
        <v/>
      </c>
    </row>
    <row r="135" spans="1:25" ht="18" customHeight="1" x14ac:dyDescent="0.35">
      <c r="A135" s="254" t="s">
        <v>126</v>
      </c>
      <c r="B135" s="258"/>
      <c r="C135" s="258"/>
      <c r="D135" s="258"/>
      <c r="E135" s="907"/>
      <c r="F135" s="258"/>
      <c r="G135" s="907"/>
      <c r="H135" s="258"/>
      <c r="I135" s="907"/>
      <c r="J135" s="258"/>
      <c r="K135" s="898"/>
      <c r="L135" s="130"/>
      <c r="M135" s="898"/>
      <c r="N135" s="127"/>
      <c r="O135" s="898"/>
      <c r="P135" s="130"/>
      <c r="Q135" s="898"/>
      <c r="R135" s="127"/>
      <c r="S135" s="898"/>
      <c r="T135" s="130"/>
      <c r="U135" s="898"/>
      <c r="V135" s="127"/>
      <c r="W135" s="898"/>
      <c r="X135" s="127"/>
      <c r="Y135" s="147" t="str">
        <f t="shared" si="7"/>
        <v/>
      </c>
    </row>
    <row r="136" spans="1:25" ht="18" customHeight="1" x14ac:dyDescent="0.35">
      <c r="A136" s="254" t="s">
        <v>127</v>
      </c>
      <c r="B136" s="258"/>
      <c r="C136" s="258"/>
      <c r="D136" s="258"/>
      <c r="E136" s="907"/>
      <c r="F136" s="258"/>
      <c r="G136" s="907"/>
      <c r="H136" s="258"/>
      <c r="I136" s="907"/>
      <c r="J136" s="258"/>
      <c r="K136" s="898"/>
      <c r="L136" s="130"/>
      <c r="M136" s="898"/>
      <c r="N136" s="127"/>
      <c r="O136" s="898"/>
      <c r="P136" s="130"/>
      <c r="Q136" s="898"/>
      <c r="R136" s="127"/>
      <c r="S136" s="898"/>
      <c r="T136" s="130"/>
      <c r="U136" s="898"/>
      <c r="V136" s="127"/>
      <c r="W136" s="898"/>
      <c r="X136" s="127"/>
      <c r="Y136" s="147" t="str">
        <f t="shared" si="7"/>
        <v/>
      </c>
    </row>
    <row r="137" spans="1:25" ht="18" customHeight="1" x14ac:dyDescent="0.35">
      <c r="A137" s="254" t="s">
        <v>128</v>
      </c>
      <c r="B137" s="258"/>
      <c r="C137" s="258"/>
      <c r="D137" s="258"/>
      <c r="E137" s="907"/>
      <c r="F137" s="258"/>
      <c r="G137" s="907"/>
      <c r="H137" s="258"/>
      <c r="I137" s="907"/>
      <c r="J137" s="258"/>
      <c r="K137" s="898"/>
      <c r="L137" s="130"/>
      <c r="M137" s="898"/>
      <c r="N137" s="127"/>
      <c r="O137" s="898"/>
      <c r="P137" s="130"/>
      <c r="Q137" s="898"/>
      <c r="R137" s="127"/>
      <c r="S137" s="898"/>
      <c r="T137" s="130"/>
      <c r="U137" s="898"/>
      <c r="V137" s="127"/>
      <c r="W137" s="898"/>
      <c r="X137" s="127"/>
      <c r="Y137" s="147" t="str">
        <f t="shared" si="7"/>
        <v/>
      </c>
    </row>
    <row r="138" spans="1:25" ht="18" customHeight="1" x14ac:dyDescent="0.35">
      <c r="A138" s="254" t="s">
        <v>129</v>
      </c>
      <c r="B138" s="258"/>
      <c r="C138" s="258"/>
      <c r="D138" s="258"/>
      <c r="E138" s="907"/>
      <c r="F138" s="258"/>
      <c r="G138" s="907"/>
      <c r="H138" s="258"/>
      <c r="I138" s="907"/>
      <c r="J138" s="258"/>
      <c r="K138" s="898"/>
      <c r="L138" s="130"/>
      <c r="M138" s="898"/>
      <c r="N138" s="127"/>
      <c r="O138" s="898"/>
      <c r="P138" s="130"/>
      <c r="Q138" s="898"/>
      <c r="R138" s="127"/>
      <c r="S138" s="898"/>
      <c r="T138" s="130"/>
      <c r="U138" s="898"/>
      <c r="V138" s="127"/>
      <c r="W138" s="898"/>
      <c r="X138" s="127"/>
      <c r="Y138" s="147" t="str">
        <f t="shared" si="7"/>
        <v/>
      </c>
    </row>
    <row r="139" spans="1:25" ht="18" customHeight="1" x14ac:dyDescent="0.35">
      <c r="A139" s="254" t="s">
        <v>130</v>
      </c>
      <c r="B139" s="258"/>
      <c r="C139" s="258"/>
      <c r="D139" s="258"/>
      <c r="E139" s="907"/>
      <c r="F139" s="258"/>
      <c r="G139" s="907"/>
      <c r="H139" s="258"/>
      <c r="I139" s="907"/>
      <c r="J139" s="258"/>
      <c r="K139" s="898"/>
      <c r="L139" s="130"/>
      <c r="M139" s="898"/>
      <c r="N139" s="127"/>
      <c r="O139" s="898"/>
      <c r="P139" s="130"/>
      <c r="Q139" s="898"/>
      <c r="R139" s="127"/>
      <c r="S139" s="898"/>
      <c r="T139" s="130"/>
      <c r="U139" s="898"/>
      <c r="V139" s="127"/>
      <c r="W139" s="898"/>
      <c r="X139" s="127"/>
      <c r="Y139" s="147" t="str">
        <f t="shared" si="7"/>
        <v/>
      </c>
    </row>
    <row r="140" spans="1:25" ht="18" customHeight="1" x14ac:dyDescent="0.35">
      <c r="A140" s="254" t="s">
        <v>131</v>
      </c>
      <c r="B140" s="258"/>
      <c r="C140" s="258"/>
      <c r="D140" s="258"/>
      <c r="E140" s="907"/>
      <c r="F140" s="258"/>
      <c r="G140" s="907"/>
      <c r="H140" s="258"/>
      <c r="I140" s="907"/>
      <c r="J140" s="258"/>
      <c r="K140" s="898"/>
      <c r="L140" s="131"/>
      <c r="M140" s="898"/>
      <c r="N140" s="128"/>
      <c r="O140" s="898"/>
      <c r="P140" s="131"/>
      <c r="Q140" s="898"/>
      <c r="R140" s="128"/>
      <c r="S140" s="898"/>
      <c r="T140" s="131"/>
      <c r="U140" s="898"/>
      <c r="V140" s="128"/>
      <c r="W140" s="898"/>
      <c r="X140" s="128"/>
      <c r="Y140" s="147" t="str">
        <f t="shared" si="7"/>
        <v/>
      </c>
    </row>
    <row r="141" spans="1:25" s="39" customFormat="1" ht="18" customHeight="1" x14ac:dyDescent="0.35">
      <c r="A141" s="256" t="s">
        <v>132</v>
      </c>
      <c r="B141" s="148" t="str">
        <f>IF(AND(B129="", B130="",B131="",B132="",B133="",B134="", B135="",B136="",B137="",B138="",B139="", B140=""), "", SUM(B129:B140))</f>
        <v/>
      </c>
      <c r="C141" s="148" t="str">
        <f>IF(AND(C129="", C130="",C131="",C132="",C133="",C134="", C135="",C136="",C137="",C138="",C139="", C140=""), "", SUM(C129:C140))</f>
        <v/>
      </c>
      <c r="D141" s="148" t="str">
        <f>IF(AND(D129="", D130="",D131="",D132="",D133="",D134="", D135="",D136="",D137="",D138="",D139="", D140=""), "", SUM(D129:D140))</f>
        <v/>
      </c>
      <c r="E141" s="907"/>
      <c r="F141" s="148" t="str">
        <f>IF(AND(F129="", F130="",F131="",F132="",F133="",F134="", F135="",F136="",F137="",F138="",F139="", F140=""), "", SUM(F129:F140))</f>
        <v/>
      </c>
      <c r="G141" s="907"/>
      <c r="H141" s="148" t="str">
        <f>IF(AND(H129="", H130="",H131="",H132="",H133="",H134="", H135="",H136="",H137="",H138="",H139="", H140=""), "", SUM(H129:H140))</f>
        <v/>
      </c>
      <c r="I141" s="907"/>
      <c r="J141" s="148" t="str">
        <f>IF(AND(J129="", J130="",J131="",J132="",J133="",J134="", J135="",J136="",J137="",J138="",J139="", J140=""), "", SUM(J129:J140))</f>
        <v/>
      </c>
      <c r="K141" s="899"/>
      <c r="L141" s="140" t="str">
        <f>IF(AND(L129="", L130="",L131="",L132="",L133="",L134="", L135="",L136="",L137="",L138="",L139="", L140=""), "", SUM(L129:L140))</f>
        <v/>
      </c>
      <c r="M141" s="899"/>
      <c r="N141" s="142" t="str">
        <f>IF(AND(N129="", N130="",N131="",N132="",N133="",N134="", N135="",N136="",N137="",N138="",N139="", N140=""), "", SUM(N129:N140))</f>
        <v/>
      </c>
      <c r="O141" s="899"/>
      <c r="P141" s="140" t="str">
        <f>IF(AND(P129="", P130="",P131="",P132="",P133="",P134="", P135="",P136="",P137="",P138="",P139="", P140=""), "", SUM(P129:P140))</f>
        <v/>
      </c>
      <c r="Q141" s="899"/>
      <c r="R141" s="142" t="str">
        <f>IF(AND(R129="", R130="",R131="",R132="",R133="",R134="", R135="",R136="",R137="",R138="",R139="", R140=""), "", SUM(R129:R140))</f>
        <v/>
      </c>
      <c r="S141" s="899"/>
      <c r="T141" s="140" t="str">
        <f>IF(AND(T129="", T130="",T131="",T132="",T133="",T134="", T135="",T136="",T137="",T138="",T139="", T140=""), "", SUM(T129:T140))</f>
        <v/>
      </c>
      <c r="U141" s="899"/>
      <c r="V141" s="142" t="str">
        <f>IF(AND(V129="", V130="",V131="",V132="",V133="",V134="", V135="",V136="",V137="",V138="",V139="", V140=""), "", SUM(V129:V140))</f>
        <v/>
      </c>
      <c r="W141" s="899"/>
      <c r="X141" s="140" t="str">
        <f>IF(AND(X129="", X130="",X131="",X132="",X133="",X134="", X135="",X136="",X137="",X138="",X139="", X140=""), "", SUM(X129:X140))</f>
        <v/>
      </c>
      <c r="Y141" s="148" t="str">
        <f>IF(AND(B141="",C141="",D141="",$E$129="",$G$129="",$I$129="",$K$129="",$M$129="",$O$129="",$Q$129="",$S$129="",$U$129="",$W$129=""),"",((177*IF(AND(B141=""),0,B141))+(314*IF(AND(C141=""),0,C141))+(707*IF(AND(D141=""),0,D141)+(((3.14159*(($E$129/2)*($E$129/2)))/100)*IF(AND(F141=""),0,F141))+(((3.14159*(($G$129/2)*($G$129/2)))/100)*IF(AND(H141=""),0,H141))+(((3.14159*(($I$129/2)*($I$129/2)))/100)*IF(AND(J141=""),0,J141))+(((3.14159*(($K$129/2)*($K$129/2)))/100*IF(AND(L141=""),0,L141))+(((3.14159*(($M$129/2)*($M$129/2)))/100)*IF(AND(N141=""),0,N141))+(((3.14159*(($O$129/2)*($O$129/2)))/100)*IF(AND(P141=""),0,P141))+(((3.14159*(($Q$129/2)*($Q$129/2)))/100)*IF(AND(R141=""),0,R141))+(((3.14159*(($S$129/2)*($S$129/2)))/100)*IF(AND(T141=""),0,T141))+(((3.14159*(($U$129/2)*($U$129/2)))/100)*IF(AND(V141=""),0,V141))+(((3.14159*(($W$129/2)*($W$129/2)))/100)*IF(AND(X141=""),0,X141))))))</f>
        <v/>
      </c>
    </row>
    <row r="142" spans="1:25" x14ac:dyDescent="0.35">
      <c r="A142" s="240"/>
      <c r="B142" s="240"/>
      <c r="C142" s="240"/>
      <c r="D142" s="240"/>
      <c r="E142" s="240"/>
      <c r="F142" s="240"/>
      <c r="G142" s="240"/>
      <c r="H142" s="240"/>
      <c r="I142" s="240"/>
      <c r="J142" s="240"/>
    </row>
    <row r="143" spans="1:25" ht="24" customHeight="1" x14ac:dyDescent="0.35">
      <c r="A143" s="240"/>
      <c r="B143" s="261" t="s">
        <v>133</v>
      </c>
      <c r="C143" s="248"/>
      <c r="D143" s="248"/>
      <c r="E143" s="248"/>
      <c r="F143" s="248"/>
      <c r="G143" s="248"/>
      <c r="H143" s="248"/>
      <c r="I143" s="248"/>
      <c r="J143" s="248"/>
    </row>
    <row r="144" spans="1:25" ht="51.65" customHeight="1" x14ac:dyDescent="0.35">
      <c r="A144" s="240"/>
      <c r="B144" s="889" t="s">
        <v>134</v>
      </c>
      <c r="C144" s="889"/>
      <c r="D144" s="889"/>
      <c r="E144" s="889"/>
      <c r="F144" s="889"/>
      <c r="G144" s="889"/>
      <c r="H144" s="889"/>
      <c r="I144" s="889"/>
      <c r="J144" s="889"/>
    </row>
    <row r="145" spans="1:32" ht="64.900000000000006" customHeight="1" x14ac:dyDescent="0.35">
      <c r="A145" s="253" t="s">
        <v>90</v>
      </c>
      <c r="B145" s="276" t="s">
        <v>135</v>
      </c>
      <c r="C145" s="276" t="s">
        <v>136</v>
      </c>
      <c r="D145" s="276" t="s">
        <v>137</v>
      </c>
      <c r="E145" s="276" t="s">
        <v>138</v>
      </c>
      <c r="F145" s="276" t="s">
        <v>139</v>
      </c>
      <c r="G145" s="276" t="s">
        <v>140</v>
      </c>
      <c r="H145" s="276" t="s">
        <v>141</v>
      </c>
      <c r="I145" s="276" t="s">
        <v>142</v>
      </c>
      <c r="J145" s="276" t="s">
        <v>143</v>
      </c>
      <c r="K145" s="122" t="s">
        <v>144</v>
      </c>
      <c r="L145" s="122" t="s">
        <v>145</v>
      </c>
      <c r="M145" s="103" t="s">
        <v>146</v>
      </c>
      <c r="N145" s="122" t="s">
        <v>147</v>
      </c>
      <c r="O145" s="122" t="s">
        <v>148</v>
      </c>
      <c r="P145" s="103" t="s">
        <v>149</v>
      </c>
      <c r="Q145" s="122" t="s">
        <v>150</v>
      </c>
      <c r="R145" s="122" t="s">
        <v>151</v>
      </c>
      <c r="S145" s="103" t="s">
        <v>152</v>
      </c>
      <c r="T145" s="122" t="s">
        <v>153</v>
      </c>
      <c r="U145" s="122" t="s">
        <v>154</v>
      </c>
      <c r="V145" s="103" t="s">
        <v>155</v>
      </c>
      <c r="W145" s="122" t="s">
        <v>156</v>
      </c>
      <c r="X145" s="122" t="s">
        <v>157</v>
      </c>
      <c r="Y145" s="103" t="s">
        <v>158</v>
      </c>
      <c r="Z145" s="122" t="s">
        <v>159</v>
      </c>
      <c r="AA145" s="122" t="s">
        <v>160</v>
      </c>
      <c r="AB145" s="103" t="s">
        <v>161</v>
      </c>
      <c r="AC145" s="122" t="s">
        <v>162</v>
      </c>
      <c r="AD145" s="122" t="s">
        <v>163</v>
      </c>
      <c r="AE145" s="103" t="s">
        <v>164</v>
      </c>
      <c r="AF145" s="436" t="s">
        <v>119</v>
      </c>
    </row>
    <row r="146" spans="1:32" ht="18" customHeight="1" x14ac:dyDescent="0.35">
      <c r="A146" s="254" t="s">
        <v>120</v>
      </c>
      <c r="B146" s="900"/>
      <c r="C146" s="900"/>
      <c r="D146" s="258"/>
      <c r="E146" s="900"/>
      <c r="F146" s="900"/>
      <c r="G146" s="258"/>
      <c r="H146" s="900"/>
      <c r="I146" s="900"/>
      <c r="J146" s="258"/>
      <c r="K146" s="897"/>
      <c r="L146" s="897"/>
      <c r="M146" s="126"/>
      <c r="N146" s="897"/>
      <c r="O146" s="897"/>
      <c r="P146" s="126"/>
      <c r="Q146" s="897"/>
      <c r="R146" s="897"/>
      <c r="S146" s="126"/>
      <c r="T146" s="897"/>
      <c r="U146" s="897"/>
      <c r="V146" s="126"/>
      <c r="W146" s="897"/>
      <c r="X146" s="897"/>
      <c r="Y146" s="126"/>
      <c r="Z146" s="897"/>
      <c r="AA146" s="897"/>
      <c r="AB146" s="126"/>
      <c r="AC146" s="897"/>
      <c r="AD146" s="897"/>
      <c r="AE146" s="126"/>
      <c r="AF146" s="147" t="str">
        <f>IF(AND($B$146="",$C$146="",$E$146="",$F$146="",$H$146="",$I$146="",$K$146="",$L$146="",$N$146="",$O$146="",$Q$146="",$R$146="",$T$146="",$U$146="",$W$146="",$X$146="",$Z$146="",$AA$146="",$AC$146="",$AD$146=""),"",(((($B$146*$C$146)/100)*(D146))+((($E$146*$F$146)/100)*(G146))+((($H$146*$I$146)/100)*(J146))+((($K$146*$L$146)/100)*(M146))+((($N$146*$O$146)/100)*(P146))+((($Q$146*$R$146)/100)*(S146))+((($T$146*$U$146)/100)*(V146))+((($W$146*$X$146)/100)*(Y146))+((($Z$146*$AA$146)/100)*(AB146))+((($AC$146*$AD$146)/100)*(AE146))))</f>
        <v/>
      </c>
    </row>
    <row r="147" spans="1:32" ht="18" customHeight="1" x14ac:dyDescent="0.35">
      <c r="A147" s="254" t="s">
        <v>121</v>
      </c>
      <c r="B147" s="901"/>
      <c r="C147" s="901"/>
      <c r="D147" s="258"/>
      <c r="E147" s="901"/>
      <c r="F147" s="901"/>
      <c r="G147" s="258"/>
      <c r="H147" s="901"/>
      <c r="I147" s="901"/>
      <c r="J147" s="258"/>
      <c r="K147" s="902"/>
      <c r="L147" s="902"/>
      <c r="M147" s="220"/>
      <c r="N147" s="902"/>
      <c r="O147" s="902"/>
      <c r="P147" s="220"/>
      <c r="Q147" s="902"/>
      <c r="R147" s="902"/>
      <c r="S147" s="220"/>
      <c r="T147" s="902"/>
      <c r="U147" s="902"/>
      <c r="V147" s="220"/>
      <c r="W147" s="902"/>
      <c r="X147" s="902"/>
      <c r="Y147" s="220"/>
      <c r="Z147" s="902"/>
      <c r="AA147" s="902"/>
      <c r="AB147" s="220"/>
      <c r="AC147" s="902"/>
      <c r="AD147" s="902"/>
      <c r="AE147" s="220"/>
      <c r="AF147" s="147" t="str">
        <f t="shared" ref="AF147:AF157" si="8">IF(AND($B$146="",$C$146="",$E$146="",$F$146="",$H$146="",$I$146="",$K$146="",$L$146="",$N$146="",$O$146="",$Q$146="",$R$146="",$T$146="",$U$146="",$W$146="",$X$146="",$Z$146="",$AA$146="",$AC$146="",$AD$146=""),"",(((($B$146*$C$146)/100)*(D147))+((($E$146*$F$146)/100)*(G147))+((($H$146*$I$146)/100)*(J147))+((($K$146*$L$146)/100)*(M147))+((($N$146*$O$146)/100)*(P147))+((($Q$146*$R$146)/100)*(S147))+((($T$146*$U$146)/100)*(V147))+((($W$146*$X$146)/100)*(Y147))+((($Z$146*$AA$146)/100)*(AB147))+((($AC$146*$AD$146)/100)*(AE147))))</f>
        <v/>
      </c>
    </row>
    <row r="148" spans="1:32" ht="18" customHeight="1" x14ac:dyDescent="0.35">
      <c r="A148" s="254" t="s">
        <v>122</v>
      </c>
      <c r="B148" s="901"/>
      <c r="C148" s="901"/>
      <c r="D148" s="258"/>
      <c r="E148" s="901"/>
      <c r="F148" s="901"/>
      <c r="G148" s="258"/>
      <c r="H148" s="901"/>
      <c r="I148" s="901"/>
      <c r="J148" s="258"/>
      <c r="K148" s="902"/>
      <c r="L148" s="902"/>
      <c r="M148" s="220"/>
      <c r="N148" s="902"/>
      <c r="O148" s="902"/>
      <c r="P148" s="220"/>
      <c r="Q148" s="902"/>
      <c r="R148" s="902"/>
      <c r="S148" s="220"/>
      <c r="T148" s="902"/>
      <c r="U148" s="902"/>
      <c r="V148" s="220"/>
      <c r="W148" s="902"/>
      <c r="X148" s="902"/>
      <c r="Y148" s="220"/>
      <c r="Z148" s="902"/>
      <c r="AA148" s="902"/>
      <c r="AB148" s="220"/>
      <c r="AC148" s="902"/>
      <c r="AD148" s="902"/>
      <c r="AE148" s="220"/>
      <c r="AF148" s="147" t="str">
        <f t="shared" si="8"/>
        <v/>
      </c>
    </row>
    <row r="149" spans="1:32" ht="18" customHeight="1" x14ac:dyDescent="0.35">
      <c r="A149" s="254" t="s">
        <v>123</v>
      </c>
      <c r="B149" s="901"/>
      <c r="C149" s="901"/>
      <c r="D149" s="258"/>
      <c r="E149" s="901"/>
      <c r="F149" s="901"/>
      <c r="G149" s="258"/>
      <c r="H149" s="901"/>
      <c r="I149" s="901"/>
      <c r="J149" s="258"/>
      <c r="K149" s="902"/>
      <c r="L149" s="902"/>
      <c r="M149" s="220"/>
      <c r="N149" s="902"/>
      <c r="O149" s="902"/>
      <c r="P149" s="220"/>
      <c r="Q149" s="902"/>
      <c r="R149" s="902"/>
      <c r="S149" s="220"/>
      <c r="T149" s="902"/>
      <c r="U149" s="902"/>
      <c r="V149" s="220"/>
      <c r="W149" s="902"/>
      <c r="X149" s="902"/>
      <c r="Y149" s="220"/>
      <c r="Z149" s="902"/>
      <c r="AA149" s="902"/>
      <c r="AB149" s="220"/>
      <c r="AC149" s="902"/>
      <c r="AD149" s="902"/>
      <c r="AE149" s="220"/>
      <c r="AF149" s="147" t="str">
        <f t="shared" si="8"/>
        <v/>
      </c>
    </row>
    <row r="150" spans="1:32" ht="18" customHeight="1" x14ac:dyDescent="0.35">
      <c r="A150" s="254" t="s">
        <v>124</v>
      </c>
      <c r="B150" s="901"/>
      <c r="C150" s="901"/>
      <c r="D150" s="258"/>
      <c r="E150" s="901"/>
      <c r="F150" s="901"/>
      <c r="G150" s="258"/>
      <c r="H150" s="901"/>
      <c r="I150" s="901"/>
      <c r="J150" s="258"/>
      <c r="K150" s="902"/>
      <c r="L150" s="902"/>
      <c r="M150" s="220"/>
      <c r="N150" s="902"/>
      <c r="O150" s="902"/>
      <c r="P150" s="220"/>
      <c r="Q150" s="902"/>
      <c r="R150" s="902"/>
      <c r="S150" s="220"/>
      <c r="T150" s="902"/>
      <c r="U150" s="902"/>
      <c r="V150" s="220"/>
      <c r="W150" s="902"/>
      <c r="X150" s="902"/>
      <c r="Y150" s="220"/>
      <c r="Z150" s="902"/>
      <c r="AA150" s="902"/>
      <c r="AB150" s="220"/>
      <c r="AC150" s="902"/>
      <c r="AD150" s="902"/>
      <c r="AE150" s="220"/>
      <c r="AF150" s="147" t="str">
        <f t="shared" si="8"/>
        <v/>
      </c>
    </row>
    <row r="151" spans="1:32" ht="18" customHeight="1" x14ac:dyDescent="0.35">
      <c r="A151" s="254" t="s">
        <v>125</v>
      </c>
      <c r="B151" s="901"/>
      <c r="C151" s="901"/>
      <c r="D151" s="258"/>
      <c r="E151" s="901"/>
      <c r="F151" s="901"/>
      <c r="G151" s="258"/>
      <c r="H151" s="901"/>
      <c r="I151" s="901"/>
      <c r="J151" s="258"/>
      <c r="K151" s="902"/>
      <c r="L151" s="902"/>
      <c r="M151" s="220"/>
      <c r="N151" s="902"/>
      <c r="O151" s="902"/>
      <c r="P151" s="220"/>
      <c r="Q151" s="902"/>
      <c r="R151" s="902"/>
      <c r="S151" s="220"/>
      <c r="T151" s="902"/>
      <c r="U151" s="902"/>
      <c r="V151" s="220"/>
      <c r="W151" s="902"/>
      <c r="X151" s="902"/>
      <c r="Y151" s="220"/>
      <c r="Z151" s="902"/>
      <c r="AA151" s="902"/>
      <c r="AB151" s="220"/>
      <c r="AC151" s="902"/>
      <c r="AD151" s="902"/>
      <c r="AE151" s="220"/>
      <c r="AF151" s="147" t="str">
        <f t="shared" si="8"/>
        <v/>
      </c>
    </row>
    <row r="152" spans="1:32" ht="18" customHeight="1" x14ac:dyDescent="0.35">
      <c r="A152" s="254" t="s">
        <v>126</v>
      </c>
      <c r="B152" s="901"/>
      <c r="C152" s="901"/>
      <c r="D152" s="258"/>
      <c r="E152" s="901"/>
      <c r="F152" s="901"/>
      <c r="G152" s="258"/>
      <c r="H152" s="901"/>
      <c r="I152" s="901"/>
      <c r="J152" s="258"/>
      <c r="K152" s="902"/>
      <c r="L152" s="902"/>
      <c r="M152" s="220"/>
      <c r="N152" s="902"/>
      <c r="O152" s="902"/>
      <c r="P152" s="220"/>
      <c r="Q152" s="902"/>
      <c r="R152" s="902"/>
      <c r="S152" s="220"/>
      <c r="T152" s="902"/>
      <c r="U152" s="902"/>
      <c r="V152" s="220"/>
      <c r="W152" s="902"/>
      <c r="X152" s="902"/>
      <c r="Y152" s="220"/>
      <c r="Z152" s="902"/>
      <c r="AA152" s="902"/>
      <c r="AB152" s="220"/>
      <c r="AC152" s="902"/>
      <c r="AD152" s="902"/>
      <c r="AE152" s="220"/>
      <c r="AF152" s="147" t="str">
        <f t="shared" si="8"/>
        <v/>
      </c>
    </row>
    <row r="153" spans="1:32" ht="18" customHeight="1" x14ac:dyDescent="0.35">
      <c r="A153" s="254" t="s">
        <v>127</v>
      </c>
      <c r="B153" s="901"/>
      <c r="C153" s="901"/>
      <c r="D153" s="258"/>
      <c r="E153" s="901"/>
      <c r="F153" s="901"/>
      <c r="G153" s="258"/>
      <c r="H153" s="901"/>
      <c r="I153" s="901"/>
      <c r="J153" s="258"/>
      <c r="K153" s="902"/>
      <c r="L153" s="902"/>
      <c r="M153" s="220"/>
      <c r="N153" s="902"/>
      <c r="O153" s="902"/>
      <c r="P153" s="220"/>
      <c r="Q153" s="902"/>
      <c r="R153" s="902"/>
      <c r="S153" s="220"/>
      <c r="T153" s="902"/>
      <c r="U153" s="902"/>
      <c r="V153" s="220"/>
      <c r="W153" s="902"/>
      <c r="X153" s="902"/>
      <c r="Y153" s="220"/>
      <c r="Z153" s="902"/>
      <c r="AA153" s="902"/>
      <c r="AB153" s="220"/>
      <c r="AC153" s="902"/>
      <c r="AD153" s="902"/>
      <c r="AE153" s="220"/>
      <c r="AF153" s="147" t="str">
        <f t="shared" si="8"/>
        <v/>
      </c>
    </row>
    <row r="154" spans="1:32" ht="18" customHeight="1" x14ac:dyDescent="0.35">
      <c r="A154" s="254" t="s">
        <v>128</v>
      </c>
      <c r="B154" s="901"/>
      <c r="C154" s="901"/>
      <c r="D154" s="258"/>
      <c r="E154" s="901"/>
      <c r="F154" s="901"/>
      <c r="G154" s="258"/>
      <c r="H154" s="901"/>
      <c r="I154" s="901"/>
      <c r="J154" s="258"/>
      <c r="K154" s="902"/>
      <c r="L154" s="902"/>
      <c r="M154" s="220"/>
      <c r="N154" s="902"/>
      <c r="O154" s="902"/>
      <c r="P154" s="220"/>
      <c r="Q154" s="902"/>
      <c r="R154" s="902"/>
      <c r="S154" s="220"/>
      <c r="T154" s="902"/>
      <c r="U154" s="902"/>
      <c r="V154" s="220"/>
      <c r="W154" s="902"/>
      <c r="X154" s="902"/>
      <c r="Y154" s="220"/>
      <c r="Z154" s="902"/>
      <c r="AA154" s="902"/>
      <c r="AB154" s="220"/>
      <c r="AC154" s="902"/>
      <c r="AD154" s="902"/>
      <c r="AE154" s="220"/>
      <c r="AF154" s="147" t="str">
        <f t="shared" si="8"/>
        <v/>
      </c>
    </row>
    <row r="155" spans="1:32" ht="18" customHeight="1" x14ac:dyDescent="0.35">
      <c r="A155" s="254" t="s">
        <v>129</v>
      </c>
      <c r="B155" s="901"/>
      <c r="C155" s="901"/>
      <c r="D155" s="258"/>
      <c r="E155" s="901"/>
      <c r="F155" s="901"/>
      <c r="G155" s="258"/>
      <c r="H155" s="901"/>
      <c r="I155" s="901"/>
      <c r="J155" s="258"/>
      <c r="K155" s="902"/>
      <c r="L155" s="902"/>
      <c r="M155" s="220"/>
      <c r="N155" s="902"/>
      <c r="O155" s="902"/>
      <c r="P155" s="220"/>
      <c r="Q155" s="902"/>
      <c r="R155" s="902"/>
      <c r="S155" s="220"/>
      <c r="T155" s="902"/>
      <c r="U155" s="902"/>
      <c r="V155" s="220"/>
      <c r="W155" s="902"/>
      <c r="X155" s="902"/>
      <c r="Y155" s="220"/>
      <c r="Z155" s="902"/>
      <c r="AA155" s="902"/>
      <c r="AB155" s="220"/>
      <c r="AC155" s="902"/>
      <c r="AD155" s="902"/>
      <c r="AE155" s="220"/>
      <c r="AF155" s="147" t="str">
        <f t="shared" si="8"/>
        <v/>
      </c>
    </row>
    <row r="156" spans="1:32" ht="18" customHeight="1" x14ac:dyDescent="0.35">
      <c r="A156" s="254" t="s">
        <v>130</v>
      </c>
      <c r="B156" s="901"/>
      <c r="C156" s="901"/>
      <c r="D156" s="258"/>
      <c r="E156" s="901"/>
      <c r="F156" s="901"/>
      <c r="G156" s="258"/>
      <c r="H156" s="901"/>
      <c r="I156" s="901"/>
      <c r="J156" s="258"/>
      <c r="K156" s="902"/>
      <c r="L156" s="902"/>
      <c r="M156" s="220"/>
      <c r="N156" s="902"/>
      <c r="O156" s="902"/>
      <c r="P156" s="220"/>
      <c r="Q156" s="902"/>
      <c r="R156" s="902"/>
      <c r="S156" s="220"/>
      <c r="T156" s="902"/>
      <c r="U156" s="902"/>
      <c r="V156" s="220"/>
      <c r="W156" s="902"/>
      <c r="X156" s="902"/>
      <c r="Y156" s="220"/>
      <c r="Z156" s="902"/>
      <c r="AA156" s="902"/>
      <c r="AB156" s="220"/>
      <c r="AC156" s="902"/>
      <c r="AD156" s="902"/>
      <c r="AE156" s="220"/>
      <c r="AF156" s="147" t="str">
        <f t="shared" si="8"/>
        <v/>
      </c>
    </row>
    <row r="157" spans="1:32" ht="18" customHeight="1" x14ac:dyDescent="0.35">
      <c r="A157" s="254" t="s">
        <v>131</v>
      </c>
      <c r="B157" s="901"/>
      <c r="C157" s="901"/>
      <c r="D157" s="258"/>
      <c r="E157" s="901"/>
      <c r="F157" s="901"/>
      <c r="G157" s="258"/>
      <c r="H157" s="901"/>
      <c r="I157" s="901"/>
      <c r="J157" s="258"/>
      <c r="K157" s="902"/>
      <c r="L157" s="902"/>
      <c r="M157" s="219"/>
      <c r="N157" s="902"/>
      <c r="O157" s="902"/>
      <c r="P157" s="219"/>
      <c r="Q157" s="902"/>
      <c r="R157" s="902"/>
      <c r="S157" s="219"/>
      <c r="T157" s="902"/>
      <c r="U157" s="902"/>
      <c r="V157" s="219"/>
      <c r="W157" s="902"/>
      <c r="X157" s="902"/>
      <c r="Y157" s="219"/>
      <c r="Z157" s="902"/>
      <c r="AA157" s="902"/>
      <c r="AB157" s="219"/>
      <c r="AC157" s="902"/>
      <c r="AD157" s="902"/>
      <c r="AE157" s="219"/>
      <c r="AF157" s="147" t="str">
        <f t="shared" si="8"/>
        <v/>
      </c>
    </row>
    <row r="158" spans="1:32" s="39" customFormat="1" ht="18" customHeight="1" x14ac:dyDescent="0.35">
      <c r="A158" s="256" t="s">
        <v>132</v>
      </c>
      <c r="B158" s="901"/>
      <c r="C158" s="901"/>
      <c r="D158" s="360" t="str">
        <f>IF(AND(D146="", D147="",D148="",D149="",D150="",D151="", D152="",D153="",D154="",D155="",D156="", D157=""), "", SUM(D146:D157))</f>
        <v/>
      </c>
      <c r="E158" s="901"/>
      <c r="F158" s="901"/>
      <c r="G158" s="360" t="str">
        <f>IF(AND(G146="", G147="",G148="",G149="",G150="",G151="", G152="",G153="",G154="",G155="",G156="", G157=""), "", SUM(G146:G157))</f>
        <v/>
      </c>
      <c r="H158" s="901"/>
      <c r="I158" s="901"/>
      <c r="J158" s="360" t="str">
        <f>IF(AND(J146="", J147="",J148="",J149="",J150="",J151="", J152="",J153="",J154="",J155="",J156="", J157=""), "", SUM(J146:J157))</f>
        <v/>
      </c>
      <c r="K158" s="903"/>
      <c r="L158" s="903"/>
      <c r="M158" s="141" t="str">
        <f>IF(AND(M146="", M147="",M148="",M149="",M150="",M151="", M152="",M153="",M154="",M155="",M156="", M157=""), "", SUM(M146:M157))</f>
        <v/>
      </c>
      <c r="N158" s="903"/>
      <c r="O158" s="903"/>
      <c r="P158" s="141" t="str">
        <f>IF(AND(P146="", P147="",P148="",P149="",P150="",P151="", P152="",P153="",P154="",P155="",P156="", P157=""), "", SUM(P146:P157))</f>
        <v/>
      </c>
      <c r="Q158" s="903"/>
      <c r="R158" s="903"/>
      <c r="S158" s="141" t="str">
        <f>IF(AND(S146="", S147="",S148="",S149="",S150="",S151="", S152="",S153="",S154="",S155="",S156="", S157=""), "", SUM(S146:S157))</f>
        <v/>
      </c>
      <c r="T158" s="903"/>
      <c r="U158" s="903"/>
      <c r="V158" s="141" t="str">
        <f>IF(AND(V146="", V147="",V148="",V149="",V150="",V151="", V152="",V153="",V154="",V155="",V156="", V157=""), "", SUM(V146:V157))</f>
        <v/>
      </c>
      <c r="W158" s="903"/>
      <c r="X158" s="903"/>
      <c r="Y158" s="141" t="str">
        <f>IF(AND(Y146="", Y147="",Y148="",Y149="",Y150="",Y151="", Y152="",Y153="",Y154="",Y155="",Y156="", Y157=""), "", SUM(Y146:Y157))</f>
        <v/>
      </c>
      <c r="Z158" s="903"/>
      <c r="AA158" s="903"/>
      <c r="AB158" s="141" t="str">
        <f>IF(AND(AB146="", AB147="",AB148="",AB149="",AB150="",AB151="", AB152="",AB153="",AB154="",AB155="",AB156="", AB157=""), "", SUM(AB146:AB157))</f>
        <v/>
      </c>
      <c r="AC158" s="903"/>
      <c r="AD158" s="903"/>
      <c r="AE158" s="141" t="str">
        <f>IF(AND(AE146="", AE147="",AE148="",AE149="",AE150="",AE151="", AE152="",AE153="",AE154="",AE155="",AE156="", AE157=""), "", SUM(AE146:AE157))</f>
        <v/>
      </c>
      <c r="AF158" s="148" t="str">
        <f>IF(AND($B$146="",$C$146="",$E$146="",$F$146="",$H$146="",$I$146="",$K$146="",$L$146="",$N$146="",$O$146="",$Q$146="",$R$146="",$T$146="",$U$146="",$W$146="",$X$146="",$Z$146="",$AA$146="",$AC$146="",$AD$146=""),"",(((($B$146*$C$146)/100)*IF(AND(D158=""),0,D158))+((($E$146*$F$146)/100)*IF(AND(G158=""),0,G158))+((($H$146*$I$146)/100)*IF(AND(J158=""),0,J158))+((($K$146*$L$146)/100)*IF(AND(M158=""),0,M158))+((($N$146*$O$146)/100)*IF(AND(P158=""),0,P158))+((($Q$146*$R$146)/100)*IF(AND(S158=""),0,S158))+((($T$146*$U$146)/100)*IF(AND(V158=""),0,V158))+((($W$146*$X$146)/100)*IF(AND(Y158=""),0,Y158))+((($Z$146*$AA$146)/100)*IF(AND(AB158=""),0,AB158))+((($AC$146*$AD$146)/100)*IF(AND(AE158=""),0,AE158))))</f>
        <v/>
      </c>
    </row>
    <row r="159" spans="1:32" x14ac:dyDescent="0.35">
      <c r="A159" s="240"/>
      <c r="B159" s="240"/>
      <c r="C159" s="240"/>
      <c r="D159" s="240"/>
      <c r="E159" s="240"/>
      <c r="F159" s="240"/>
      <c r="G159" s="240"/>
      <c r="H159" s="240"/>
      <c r="I159" s="240"/>
      <c r="J159" s="240"/>
    </row>
    <row r="160" spans="1:32" ht="24" customHeight="1" x14ac:dyDescent="0.35">
      <c r="A160" s="240"/>
      <c r="B160" s="261" t="s">
        <v>165</v>
      </c>
      <c r="C160" s="248"/>
      <c r="D160" s="248"/>
      <c r="E160" s="248"/>
      <c r="F160" s="248"/>
      <c r="G160" s="248"/>
      <c r="H160" s="248"/>
      <c r="I160" s="248"/>
      <c r="J160" s="248"/>
    </row>
    <row r="161" spans="1:24" ht="30" customHeight="1" x14ac:dyDescent="0.35">
      <c r="A161" s="240"/>
      <c r="B161" s="889" t="s">
        <v>166</v>
      </c>
      <c r="C161" s="889"/>
      <c r="D161" s="889"/>
      <c r="E161" s="889"/>
      <c r="F161" s="889"/>
      <c r="G161" s="889"/>
      <c r="H161" s="889"/>
      <c r="I161" s="889"/>
      <c r="J161" s="889"/>
    </row>
    <row r="162" spans="1:24" ht="48" customHeight="1" x14ac:dyDescent="0.35">
      <c r="A162" s="253" t="s">
        <v>90</v>
      </c>
      <c r="B162" s="276" t="s">
        <v>167</v>
      </c>
      <c r="C162" s="276" t="s">
        <v>168</v>
      </c>
      <c r="D162" s="276" t="s">
        <v>169</v>
      </c>
      <c r="E162" s="276" t="s">
        <v>170</v>
      </c>
      <c r="F162" s="276" t="s">
        <v>171</v>
      </c>
      <c r="G162" s="276" t="s">
        <v>172</v>
      </c>
      <c r="H162" s="276" t="s">
        <v>173</v>
      </c>
      <c r="I162" s="276" t="s">
        <v>174</v>
      </c>
      <c r="J162" s="276" t="s">
        <v>175</v>
      </c>
      <c r="K162" s="782" t="s">
        <v>176</v>
      </c>
      <c r="L162" s="122" t="s">
        <v>177</v>
      </c>
      <c r="M162" s="369" t="s">
        <v>178</v>
      </c>
      <c r="N162" s="122" t="s">
        <v>179</v>
      </c>
      <c r="O162" s="369" t="s">
        <v>180</v>
      </c>
      <c r="P162" s="122" t="s">
        <v>181</v>
      </c>
      <c r="Q162" s="369" t="s">
        <v>182</v>
      </c>
      <c r="R162" s="122" t="s">
        <v>183</v>
      </c>
      <c r="S162" s="369" t="s">
        <v>184</v>
      </c>
      <c r="T162" s="122" t="s">
        <v>185</v>
      </c>
      <c r="U162" s="369" t="s">
        <v>186</v>
      </c>
      <c r="V162" s="124" t="s">
        <v>119</v>
      </c>
      <c r="W162" s="135"/>
      <c r="X162" s="268"/>
    </row>
    <row r="163" spans="1:24" ht="18" customHeight="1" x14ac:dyDescent="0.35">
      <c r="A163" s="254" t="s">
        <v>120</v>
      </c>
      <c r="B163" s="900"/>
      <c r="C163" s="258"/>
      <c r="D163" s="900"/>
      <c r="E163" s="258"/>
      <c r="F163" s="900"/>
      <c r="G163" s="258"/>
      <c r="H163" s="900"/>
      <c r="I163" s="258"/>
      <c r="J163" s="900"/>
      <c r="K163" s="259"/>
      <c r="L163" s="897"/>
      <c r="M163" s="129"/>
      <c r="N163" s="897"/>
      <c r="O163" s="129"/>
      <c r="P163" s="897"/>
      <c r="Q163" s="129"/>
      <c r="R163" s="897"/>
      <c r="S163" s="129"/>
      <c r="T163" s="897"/>
      <c r="U163" s="129"/>
      <c r="V163" s="147" t="str">
        <f>IF(AND($B$163="",$D$163="",$F$163="",$H$163="",$J$163="",$L$163="",$N$163="",$P$163="",$R$163="",$T$163=""),"",(((($B$163*$B$163)/100)*(C163))+((($D$163*$D$163)/100)*(E163))+((($F$163*$F$163)/100)*(G163))+((($H$163*$H$163)/100)*(I163))+((($J$163*$J$163)/100)*(K163))+((($L$163*$L$163)/100)*(M163))+((($N$163*$N$163)/100)*(O163))+((($P$163*$P$163)/100)*(Q163))+((($R$163*$R$163)/100)*(S163))+((($T$163*$T$163)/100)*(U163))))</f>
        <v/>
      </c>
      <c r="W163" s="138"/>
      <c r="X163" s="136"/>
    </row>
    <row r="164" spans="1:24" ht="18" customHeight="1" x14ac:dyDescent="0.35">
      <c r="A164" s="254" t="s">
        <v>121</v>
      </c>
      <c r="B164" s="901"/>
      <c r="C164" s="258"/>
      <c r="D164" s="907"/>
      <c r="E164" s="258"/>
      <c r="F164" s="907"/>
      <c r="G164" s="258"/>
      <c r="H164" s="907"/>
      <c r="I164" s="258"/>
      <c r="J164" s="907"/>
      <c r="K164" s="226"/>
      <c r="L164" s="898"/>
      <c r="M164" s="130"/>
      <c r="N164" s="898"/>
      <c r="O164" s="130"/>
      <c r="P164" s="898"/>
      <c r="Q164" s="130"/>
      <c r="R164" s="898"/>
      <c r="S164" s="130"/>
      <c r="T164" s="898"/>
      <c r="U164" s="130"/>
      <c r="V164" s="147" t="str">
        <f t="shared" ref="V164:V174" si="9">IF(AND($B$163="",$D$163="",$F$163="",$H$163="",$J$163="",$L$163="",$N$163="",$P$163="",$R$163="",$T$163=""),"",(((($B$163*$B$163)/100)*(C164))+((($D$163*$D$163)/100)*(E164))+((($F$163*$F$163)/100)*(G164))+((($H$163*$H$163)/100)*(I164))+((($J$163*$J$163)/100)*(K164))+((($L$163*$L$163)/100)*(M164))+((($N$163*$N$163)/100)*(O164))+((($P$163*$P$163)/100)*(Q164))+((($R$163*$R$163)/100)*(S164))+((($T$163*$T$163)/100)*(U164))))</f>
        <v/>
      </c>
      <c r="W164" s="139"/>
      <c r="X164" s="136"/>
    </row>
    <row r="165" spans="1:24" ht="18" customHeight="1" x14ac:dyDescent="0.35">
      <c r="A165" s="254" t="s">
        <v>122</v>
      </c>
      <c r="B165" s="901"/>
      <c r="C165" s="258"/>
      <c r="D165" s="907"/>
      <c r="E165" s="258"/>
      <c r="F165" s="907"/>
      <c r="G165" s="258"/>
      <c r="H165" s="907"/>
      <c r="I165" s="258"/>
      <c r="J165" s="907"/>
      <c r="K165" s="226"/>
      <c r="L165" s="898"/>
      <c r="M165" s="130"/>
      <c r="N165" s="898"/>
      <c r="O165" s="130"/>
      <c r="P165" s="898"/>
      <c r="Q165" s="130"/>
      <c r="R165" s="898"/>
      <c r="S165" s="130"/>
      <c r="T165" s="898"/>
      <c r="U165" s="130"/>
      <c r="V165" s="147" t="str">
        <f t="shared" si="9"/>
        <v/>
      </c>
      <c r="W165" s="139"/>
      <c r="X165" s="136"/>
    </row>
    <row r="166" spans="1:24" ht="18" customHeight="1" x14ac:dyDescent="0.35">
      <c r="A166" s="254" t="s">
        <v>123</v>
      </c>
      <c r="B166" s="901"/>
      <c r="C166" s="258"/>
      <c r="D166" s="907"/>
      <c r="E166" s="258"/>
      <c r="F166" s="907"/>
      <c r="G166" s="258"/>
      <c r="H166" s="907"/>
      <c r="I166" s="258"/>
      <c r="J166" s="907"/>
      <c r="K166" s="226"/>
      <c r="L166" s="898"/>
      <c r="M166" s="130"/>
      <c r="N166" s="898"/>
      <c r="O166" s="130"/>
      <c r="P166" s="898"/>
      <c r="Q166" s="130"/>
      <c r="R166" s="898"/>
      <c r="S166" s="130"/>
      <c r="T166" s="898"/>
      <c r="U166" s="130"/>
      <c r="V166" s="147" t="str">
        <f t="shared" si="9"/>
        <v/>
      </c>
      <c r="W166" s="139"/>
      <c r="X166" s="136"/>
    </row>
    <row r="167" spans="1:24" ht="18" customHeight="1" x14ac:dyDescent="0.35">
      <c r="A167" s="254" t="s">
        <v>124</v>
      </c>
      <c r="B167" s="901"/>
      <c r="C167" s="258"/>
      <c r="D167" s="907"/>
      <c r="E167" s="258"/>
      <c r="F167" s="907"/>
      <c r="G167" s="258"/>
      <c r="H167" s="907"/>
      <c r="I167" s="258"/>
      <c r="J167" s="907"/>
      <c r="K167" s="226"/>
      <c r="L167" s="898"/>
      <c r="M167" s="130"/>
      <c r="N167" s="898"/>
      <c r="O167" s="130"/>
      <c r="P167" s="898"/>
      <c r="Q167" s="130"/>
      <c r="R167" s="898"/>
      <c r="S167" s="130"/>
      <c r="T167" s="898"/>
      <c r="U167" s="130"/>
      <c r="V167" s="147" t="str">
        <f t="shared" si="9"/>
        <v/>
      </c>
      <c r="W167" s="139"/>
      <c r="X167" s="136"/>
    </row>
    <row r="168" spans="1:24" ht="18" customHeight="1" x14ac:dyDescent="0.35">
      <c r="A168" s="254" t="s">
        <v>125</v>
      </c>
      <c r="B168" s="901"/>
      <c r="C168" s="258"/>
      <c r="D168" s="907"/>
      <c r="E168" s="258"/>
      <c r="F168" s="907"/>
      <c r="G168" s="258"/>
      <c r="H168" s="907"/>
      <c r="I168" s="258"/>
      <c r="J168" s="907"/>
      <c r="K168" s="226"/>
      <c r="L168" s="898"/>
      <c r="M168" s="130"/>
      <c r="N168" s="898"/>
      <c r="O168" s="130"/>
      <c r="P168" s="898"/>
      <c r="Q168" s="130"/>
      <c r="R168" s="898"/>
      <c r="S168" s="130"/>
      <c r="T168" s="898"/>
      <c r="U168" s="130"/>
      <c r="V168" s="147" t="str">
        <f t="shared" si="9"/>
        <v/>
      </c>
      <c r="W168" s="139"/>
      <c r="X168" s="136"/>
    </row>
    <row r="169" spans="1:24" ht="18" customHeight="1" x14ac:dyDescent="0.35">
      <c r="A169" s="254" t="s">
        <v>126</v>
      </c>
      <c r="B169" s="901"/>
      <c r="C169" s="258"/>
      <c r="D169" s="907"/>
      <c r="E169" s="258"/>
      <c r="F169" s="907"/>
      <c r="G169" s="258"/>
      <c r="H169" s="907"/>
      <c r="I169" s="258"/>
      <c r="J169" s="907"/>
      <c r="K169" s="226"/>
      <c r="L169" s="898"/>
      <c r="M169" s="130"/>
      <c r="N169" s="898"/>
      <c r="O169" s="130"/>
      <c r="P169" s="898"/>
      <c r="Q169" s="130"/>
      <c r="R169" s="898"/>
      <c r="S169" s="130"/>
      <c r="T169" s="898"/>
      <c r="U169" s="130"/>
      <c r="V169" s="147" t="str">
        <f t="shared" si="9"/>
        <v/>
      </c>
      <c r="W169" s="139"/>
      <c r="X169" s="136"/>
    </row>
    <row r="170" spans="1:24" ht="18" customHeight="1" x14ac:dyDescent="0.35">
      <c r="A170" s="254" t="s">
        <v>127</v>
      </c>
      <c r="B170" s="901"/>
      <c r="C170" s="258"/>
      <c r="D170" s="907"/>
      <c r="E170" s="258"/>
      <c r="F170" s="907"/>
      <c r="G170" s="258"/>
      <c r="H170" s="907"/>
      <c r="I170" s="258"/>
      <c r="J170" s="907"/>
      <c r="K170" s="226"/>
      <c r="L170" s="898"/>
      <c r="M170" s="130"/>
      <c r="N170" s="898"/>
      <c r="O170" s="130"/>
      <c r="P170" s="898"/>
      <c r="Q170" s="130"/>
      <c r="R170" s="898"/>
      <c r="S170" s="130"/>
      <c r="T170" s="898"/>
      <c r="U170" s="130"/>
      <c r="V170" s="147" t="str">
        <f t="shared" si="9"/>
        <v/>
      </c>
      <c r="W170" s="139"/>
      <c r="X170" s="136"/>
    </row>
    <row r="171" spans="1:24" ht="18" customHeight="1" x14ac:dyDescent="0.35">
      <c r="A171" s="254" t="s">
        <v>128</v>
      </c>
      <c r="B171" s="901"/>
      <c r="C171" s="258"/>
      <c r="D171" s="907"/>
      <c r="E171" s="258"/>
      <c r="F171" s="907"/>
      <c r="G171" s="258"/>
      <c r="H171" s="907"/>
      <c r="I171" s="258"/>
      <c r="J171" s="907"/>
      <c r="K171" s="226"/>
      <c r="L171" s="898"/>
      <c r="M171" s="130"/>
      <c r="N171" s="898"/>
      <c r="O171" s="130"/>
      <c r="P171" s="898"/>
      <c r="Q171" s="130"/>
      <c r="R171" s="898"/>
      <c r="S171" s="130"/>
      <c r="T171" s="898"/>
      <c r="U171" s="130"/>
      <c r="V171" s="147" t="str">
        <f t="shared" si="9"/>
        <v/>
      </c>
      <c r="W171" s="139"/>
      <c r="X171" s="136"/>
    </row>
    <row r="172" spans="1:24" ht="18" customHeight="1" x14ac:dyDescent="0.35">
      <c r="A172" s="254" t="s">
        <v>129</v>
      </c>
      <c r="B172" s="901"/>
      <c r="C172" s="258"/>
      <c r="D172" s="907"/>
      <c r="E172" s="258"/>
      <c r="F172" s="907"/>
      <c r="G172" s="258"/>
      <c r="H172" s="907"/>
      <c r="I172" s="258"/>
      <c r="J172" s="907"/>
      <c r="K172" s="226"/>
      <c r="L172" s="898"/>
      <c r="M172" s="130"/>
      <c r="N172" s="898"/>
      <c r="O172" s="130"/>
      <c r="P172" s="898"/>
      <c r="Q172" s="130"/>
      <c r="R172" s="898"/>
      <c r="S172" s="130"/>
      <c r="T172" s="898"/>
      <c r="U172" s="130"/>
      <c r="V172" s="147" t="str">
        <f t="shared" si="9"/>
        <v/>
      </c>
      <c r="W172" s="139"/>
      <c r="X172" s="136"/>
    </row>
    <row r="173" spans="1:24" ht="18" customHeight="1" x14ac:dyDescent="0.35">
      <c r="A173" s="254" t="s">
        <v>130</v>
      </c>
      <c r="B173" s="901"/>
      <c r="C173" s="258"/>
      <c r="D173" s="907"/>
      <c r="E173" s="258"/>
      <c r="F173" s="907"/>
      <c r="G173" s="258"/>
      <c r="H173" s="907"/>
      <c r="I173" s="258"/>
      <c r="J173" s="907"/>
      <c r="K173" s="226"/>
      <c r="L173" s="898"/>
      <c r="M173" s="130"/>
      <c r="N173" s="898"/>
      <c r="O173" s="130"/>
      <c r="P173" s="898"/>
      <c r="Q173" s="130"/>
      <c r="R173" s="898"/>
      <c r="S173" s="130"/>
      <c r="T173" s="898"/>
      <c r="U173" s="130"/>
      <c r="V173" s="147" t="str">
        <f t="shared" si="9"/>
        <v/>
      </c>
      <c r="W173" s="139"/>
      <c r="X173" s="136"/>
    </row>
    <row r="174" spans="1:24" ht="18" customHeight="1" x14ac:dyDescent="0.35">
      <c r="A174" s="254" t="s">
        <v>131</v>
      </c>
      <c r="B174" s="901"/>
      <c r="C174" s="258"/>
      <c r="D174" s="907"/>
      <c r="E174" s="258"/>
      <c r="F174" s="907"/>
      <c r="G174" s="258"/>
      <c r="H174" s="907"/>
      <c r="I174" s="258"/>
      <c r="J174" s="907"/>
      <c r="K174" s="225"/>
      <c r="L174" s="898"/>
      <c r="M174" s="131"/>
      <c r="N174" s="898"/>
      <c r="O174" s="131"/>
      <c r="P174" s="898"/>
      <c r="Q174" s="131"/>
      <c r="R174" s="898"/>
      <c r="S174" s="131"/>
      <c r="T174" s="898"/>
      <c r="U174" s="131"/>
      <c r="V174" s="147" t="str">
        <f t="shared" si="9"/>
        <v/>
      </c>
      <c r="W174" s="139"/>
      <c r="X174" s="136"/>
    </row>
    <row r="175" spans="1:24" s="39" customFormat="1" ht="18" customHeight="1" x14ac:dyDescent="0.35">
      <c r="A175" s="256" t="s">
        <v>132</v>
      </c>
      <c r="B175" s="901"/>
      <c r="C175" s="360" t="str">
        <f>IF(AND(C163="", C164="",C165="",C166="",C167="",C168="", C169="",C170="",C171="",C172="",C173="", C174=""), "", SUM(C163:C174))</f>
        <v/>
      </c>
      <c r="D175" s="907"/>
      <c r="E175" s="148" t="str">
        <f>IF(AND(E163="", E164="",E165="",E166="",E167="",E168="", E169="",E170="",E171="",E172="",E173="", E174=""), "", SUM(E163:E174))</f>
        <v/>
      </c>
      <c r="F175" s="907"/>
      <c r="G175" s="148" t="str">
        <f>IF(AND(G163="", G164="",G165="",G166="",G167="",G168="", G169="",G170="",G171="",G172="",G173="", G174=""), "", SUM(G163:G174))</f>
        <v/>
      </c>
      <c r="H175" s="907"/>
      <c r="I175" s="148" t="str">
        <f>IF(AND(I163="", I164="",I165="",I166="",I167="",I168="", I169="",I170="",I171="",I172="",I173="", I174=""), "", SUM(I163:I174))</f>
        <v/>
      </c>
      <c r="J175" s="907"/>
      <c r="K175" s="142" t="str">
        <f>IF(AND(K163="", K164="",K165="",K166="",K167="",K168="", K169="",K170="",K171="",K172="",K173="", K174=""), "", SUM(K163:K174))</f>
        <v/>
      </c>
      <c r="L175" s="899"/>
      <c r="M175" s="140" t="str">
        <f>IF(AND(M163="", M164="",M165="",M166="",M167="",M168="", M169="",M170="",M171="",M172="",M173="", M174=""), "", SUM(M163:M174))</f>
        <v/>
      </c>
      <c r="N175" s="899"/>
      <c r="O175" s="140" t="str">
        <f>IF(AND(O163="", O164="",O165="",O166="",O167="",O168="", O169="",O170="",O171="",O172="",O173="", O174=""), "", SUM(O163:O174))</f>
        <v/>
      </c>
      <c r="P175" s="899"/>
      <c r="Q175" s="140" t="str">
        <f>IF(AND(Q163="", Q164="",Q165="",Q166="",Q167="",Q168="", Q169="",Q170="",Q171="",Q172="",Q173="", Q174=""), "", SUM(Q163:Q174))</f>
        <v/>
      </c>
      <c r="R175" s="899"/>
      <c r="S175" s="140" t="str">
        <f>IF(AND(S163="", S164="",S165="",S166="",S167="",S168="", S169="",S170="",S171="",S172="",S173="", S174=""), "", SUM(S163:S174))</f>
        <v/>
      </c>
      <c r="T175" s="899"/>
      <c r="U175" s="140" t="str">
        <f>IF(AND(U163="", U164="",U165="",U166="",U167="",U168="", U169="",U170="",U171="",U172="",U173="", U174=""), "", SUM(U163:U174))</f>
        <v/>
      </c>
      <c r="V175" s="148" t="str">
        <f>IF(AND($B$163="",$D$163="",$F$163="",$H$163="",$J$163="",$L$163="",$N$163="",$P$163="",$R$163="",$T$163=""),"",(((($B$163*$B$163)/100)*IF(AND(C175=""),0,C175))+((($D$163*$D$163)/100)*IF(AND(E175=""),0,E175))+((($F$163*$F$163)/100)*IF(AND(G175=""),0,G175))+((($H$163*$H$163)/100)*IF(AND(I175=""),0,I175))+((($J$163*$J$163)/100)*IF(AND(K175=""),0,K175))+((($L$163*$L$163)/100)*IF(AND(M175=""),0,M175))+((($N$163*$N$163)/100)*IF(AND(O175=""),0,O175))+((($P$163*$P$163)/100)*IF(AND(Q175=""),0,Q175))+((($R$163*$R$163)/100)*IF(AND(S175=""),0,S175))+((($T$163*$T$163)/100)*IF(AND(U175=""),0,U175))))</f>
        <v/>
      </c>
      <c r="W175" s="139"/>
      <c r="X175" s="137"/>
    </row>
    <row r="176" spans="1:24" x14ac:dyDescent="0.35">
      <c r="A176" s="240"/>
      <c r="B176" s="240"/>
      <c r="C176" s="240"/>
      <c r="D176" s="240"/>
      <c r="E176" s="240"/>
      <c r="F176" s="240"/>
      <c r="G176" s="240"/>
      <c r="H176" s="240"/>
      <c r="I176" s="240"/>
      <c r="J176" s="240"/>
    </row>
    <row r="177" spans="1:25" ht="25.5" customHeight="1" x14ac:dyDescent="0.35">
      <c r="A177" s="250" t="s">
        <v>91</v>
      </c>
      <c r="B177" s="240"/>
      <c r="C177" s="240"/>
      <c r="D177" s="240"/>
      <c r="E177" s="240"/>
      <c r="F177" s="240"/>
      <c r="G177" s="240"/>
      <c r="H177" s="240"/>
      <c r="I177" s="240"/>
      <c r="J177" s="240"/>
    </row>
    <row r="178" spans="1:25" ht="24" customHeight="1" x14ac:dyDescent="0.35">
      <c r="A178" s="240"/>
      <c r="B178" s="261" t="s">
        <v>94</v>
      </c>
      <c r="C178" s="248"/>
      <c r="D178" s="248"/>
      <c r="E178" s="248"/>
      <c r="F178" s="248"/>
      <c r="G178" s="248"/>
      <c r="H178" s="248"/>
      <c r="I178" s="248"/>
      <c r="J178" s="248"/>
    </row>
    <row r="179" spans="1:25" ht="40.15" customHeight="1" x14ac:dyDescent="0.35">
      <c r="A179" s="249"/>
      <c r="B179" s="889" t="s">
        <v>95</v>
      </c>
      <c r="C179" s="889"/>
      <c r="D179" s="889"/>
      <c r="E179" s="889"/>
      <c r="F179" s="889"/>
      <c r="G179" s="889"/>
      <c r="H179" s="889"/>
      <c r="I179" s="889"/>
      <c r="J179" s="889"/>
      <c r="K179" s="216"/>
      <c r="L179" s="216"/>
      <c r="M179" s="216"/>
    </row>
    <row r="180" spans="1:25" ht="56.5" customHeight="1" x14ac:dyDescent="0.35">
      <c r="A180" s="253" t="s">
        <v>91</v>
      </c>
      <c r="B180" s="276" t="s">
        <v>96</v>
      </c>
      <c r="C180" s="276" t="s">
        <v>97</v>
      </c>
      <c r="D180" s="276" t="s">
        <v>98</v>
      </c>
      <c r="E180" s="276" t="s">
        <v>99</v>
      </c>
      <c r="F180" s="276" t="s">
        <v>100</v>
      </c>
      <c r="G180" s="276" t="s">
        <v>101</v>
      </c>
      <c r="H180" s="276" t="s">
        <v>102</v>
      </c>
      <c r="I180" s="276" t="s">
        <v>103</v>
      </c>
      <c r="J180" s="276" t="s">
        <v>104</v>
      </c>
      <c r="K180" s="122" t="s">
        <v>105</v>
      </c>
      <c r="L180" s="369" t="s">
        <v>106</v>
      </c>
      <c r="M180" s="123" t="s">
        <v>107</v>
      </c>
      <c r="N180" s="785" t="s">
        <v>108</v>
      </c>
      <c r="O180" s="122" t="s">
        <v>109</v>
      </c>
      <c r="P180" s="369" t="s">
        <v>110</v>
      </c>
      <c r="Q180" s="123" t="s">
        <v>111</v>
      </c>
      <c r="R180" s="785" t="s">
        <v>112</v>
      </c>
      <c r="S180" s="122" t="s">
        <v>113</v>
      </c>
      <c r="T180" s="369" t="s">
        <v>114</v>
      </c>
      <c r="U180" s="123" t="s">
        <v>115</v>
      </c>
      <c r="V180" s="785" t="s">
        <v>116</v>
      </c>
      <c r="W180" s="122" t="s">
        <v>117</v>
      </c>
      <c r="X180" s="785" t="s">
        <v>118</v>
      </c>
      <c r="Y180" s="436" t="s">
        <v>119</v>
      </c>
    </row>
    <row r="181" spans="1:25" ht="18" customHeight="1" x14ac:dyDescent="0.35">
      <c r="A181" s="254" t="s">
        <v>120</v>
      </c>
      <c r="B181" s="258"/>
      <c r="C181" s="258"/>
      <c r="D181" s="258"/>
      <c r="E181" s="900"/>
      <c r="F181" s="258"/>
      <c r="G181" s="900"/>
      <c r="H181" s="258"/>
      <c r="I181" s="900"/>
      <c r="J181" s="258"/>
      <c r="K181" s="897"/>
      <c r="L181" s="129"/>
      <c r="M181" s="897"/>
      <c r="N181" s="132"/>
      <c r="O181" s="897"/>
      <c r="P181" s="133"/>
      <c r="Q181" s="897"/>
      <c r="R181" s="132"/>
      <c r="S181" s="897"/>
      <c r="T181" s="129"/>
      <c r="U181" s="897"/>
      <c r="V181" s="132"/>
      <c r="W181" s="897"/>
      <c r="X181" s="132"/>
      <c r="Y181" s="147" t="str">
        <f>IF(AND(B181="",C181="",D181="",$E$181="",$G$181="",$I$181="",$K$181="",$M$181="",$O$181="",$Q$181="",$S$181="",$U$181="",$W$181=""),"",((177*B181)+(314*C181)+(707*D181)+(((3.14159*(($E$181/2)*($E$181/2)))/100)*F181)+(((3.14159*(($G$181/2)*($G$181/2)))/100)*H181)+(((3.14159*(($I$181/2)*($I$181/2)))/100)*J181)+(((3.14159*(($K$181/2)*($K$181/2)))/100*L181)+(((3.14159*(($M$181/2)*($M$181/2)))/100)*N181)+(((3.14159*(($O$181/2)*($O$181/2)))/100)*P181)+(((3.14159*(($Q$181/2)*($Q$181/2)))/100)*R181)+(((3.14159*(($S$181/2)*($S$181/2)))/100)*T181)+(((3.14159*(($U$181/2)*($U$181/2)))/100)*V181)+(((3.14159*(($W$181/2)*($W$181/2)))/100)*X181))))</f>
        <v/>
      </c>
    </row>
    <row r="182" spans="1:25" ht="18" customHeight="1" x14ac:dyDescent="0.35">
      <c r="A182" s="254" t="s">
        <v>121</v>
      </c>
      <c r="B182" s="258"/>
      <c r="C182" s="258"/>
      <c r="D182" s="258"/>
      <c r="E182" s="907"/>
      <c r="F182" s="258"/>
      <c r="G182" s="907"/>
      <c r="H182" s="258"/>
      <c r="I182" s="907"/>
      <c r="J182" s="258"/>
      <c r="K182" s="898"/>
      <c r="L182" s="130"/>
      <c r="M182" s="898"/>
      <c r="N182" s="127"/>
      <c r="O182" s="898"/>
      <c r="P182" s="130"/>
      <c r="Q182" s="898"/>
      <c r="R182" s="127"/>
      <c r="S182" s="898"/>
      <c r="T182" s="130"/>
      <c r="U182" s="898"/>
      <c r="V182" s="127"/>
      <c r="W182" s="898"/>
      <c r="X182" s="127"/>
      <c r="Y182" s="147" t="str">
        <f t="shared" ref="Y182:Y192" si="10">IF(AND(B182="",C182="",D182="",$E$181="",$G$181="",$I$181="",$K$181="",$M$181="",$O$181="",$Q$181="",$S$181="",$U$181="",$W$181=""),"",((177*B182)+(314*C182)+(707*D182)+(((3.14159*(($E$181/2)*($E$181/2)))/100)*F182)+(((3.14159*(($G$181/2)*($G$181/2)))/100)*H182)+(((3.14159*(($I$181/2)*($I$181/2)))/100)*J182)+(((3.14159*(($K$181/2)*($K$181/2)))/100*L182)+(((3.14159*(($M$181/2)*($M$181/2)))/100)*N182)+(((3.14159*(($O$181/2)*($O$181/2)))/100)*P182)+(((3.14159*(($Q$181/2)*($Q$181/2)))/100)*R182)+(((3.14159*(($S$181/2)*($S$181/2)))/100)*T182)+(((3.14159*(($U$181/2)*($U$181/2)))/100)*V182)+(((3.14159*(($W$181/2)*($W$181/2)))/100)*X182))))</f>
        <v/>
      </c>
    </row>
    <row r="183" spans="1:25" ht="18" customHeight="1" x14ac:dyDescent="0.35">
      <c r="A183" s="254" t="s">
        <v>122</v>
      </c>
      <c r="B183" s="258"/>
      <c r="C183" s="258"/>
      <c r="D183" s="258"/>
      <c r="E183" s="907"/>
      <c r="F183" s="258"/>
      <c r="G183" s="907"/>
      <c r="H183" s="258"/>
      <c r="I183" s="907"/>
      <c r="J183" s="258"/>
      <c r="K183" s="898"/>
      <c r="L183" s="130"/>
      <c r="M183" s="898"/>
      <c r="N183" s="127"/>
      <c r="O183" s="898"/>
      <c r="P183" s="130"/>
      <c r="Q183" s="898"/>
      <c r="R183" s="127"/>
      <c r="S183" s="898"/>
      <c r="T183" s="130"/>
      <c r="U183" s="898"/>
      <c r="V183" s="127"/>
      <c r="W183" s="898"/>
      <c r="X183" s="127"/>
      <c r="Y183" s="147" t="str">
        <f t="shared" si="10"/>
        <v/>
      </c>
    </row>
    <row r="184" spans="1:25" ht="18" customHeight="1" x14ac:dyDescent="0.35">
      <c r="A184" s="254" t="s">
        <v>123</v>
      </c>
      <c r="B184" s="258"/>
      <c r="C184" s="258"/>
      <c r="D184" s="258"/>
      <c r="E184" s="907"/>
      <c r="F184" s="258"/>
      <c r="G184" s="907"/>
      <c r="H184" s="258"/>
      <c r="I184" s="907"/>
      <c r="J184" s="258"/>
      <c r="K184" s="898"/>
      <c r="L184" s="130"/>
      <c r="M184" s="898"/>
      <c r="N184" s="127"/>
      <c r="O184" s="898"/>
      <c r="P184" s="130"/>
      <c r="Q184" s="898"/>
      <c r="R184" s="127"/>
      <c r="S184" s="898"/>
      <c r="T184" s="130"/>
      <c r="U184" s="898"/>
      <c r="V184" s="127"/>
      <c r="W184" s="898"/>
      <c r="X184" s="127"/>
      <c r="Y184" s="147" t="str">
        <f t="shared" si="10"/>
        <v/>
      </c>
    </row>
    <row r="185" spans="1:25" ht="18" customHeight="1" x14ac:dyDescent="0.35">
      <c r="A185" s="254" t="s">
        <v>124</v>
      </c>
      <c r="B185" s="258"/>
      <c r="C185" s="258"/>
      <c r="D185" s="258"/>
      <c r="E185" s="907"/>
      <c r="F185" s="258"/>
      <c r="G185" s="907"/>
      <c r="H185" s="258"/>
      <c r="I185" s="907"/>
      <c r="J185" s="258"/>
      <c r="K185" s="898"/>
      <c r="L185" s="130"/>
      <c r="M185" s="898"/>
      <c r="N185" s="127"/>
      <c r="O185" s="898"/>
      <c r="P185" s="130"/>
      <c r="Q185" s="898"/>
      <c r="R185" s="127"/>
      <c r="S185" s="898"/>
      <c r="T185" s="130"/>
      <c r="U185" s="898"/>
      <c r="V185" s="127"/>
      <c r="W185" s="898"/>
      <c r="X185" s="127"/>
      <c r="Y185" s="147" t="str">
        <f t="shared" si="10"/>
        <v/>
      </c>
    </row>
    <row r="186" spans="1:25" ht="18" customHeight="1" x14ac:dyDescent="0.35">
      <c r="A186" s="254" t="s">
        <v>125</v>
      </c>
      <c r="B186" s="258"/>
      <c r="C186" s="258"/>
      <c r="D186" s="258"/>
      <c r="E186" s="907"/>
      <c r="F186" s="258"/>
      <c r="G186" s="907"/>
      <c r="H186" s="258"/>
      <c r="I186" s="907"/>
      <c r="J186" s="258"/>
      <c r="K186" s="898"/>
      <c r="L186" s="130"/>
      <c r="M186" s="898"/>
      <c r="N186" s="127"/>
      <c r="O186" s="898"/>
      <c r="P186" s="130"/>
      <c r="Q186" s="898"/>
      <c r="R186" s="127"/>
      <c r="S186" s="898"/>
      <c r="T186" s="130"/>
      <c r="U186" s="898"/>
      <c r="V186" s="127"/>
      <c r="W186" s="898"/>
      <c r="X186" s="127"/>
      <c r="Y186" s="147" t="str">
        <f t="shared" si="10"/>
        <v/>
      </c>
    </row>
    <row r="187" spans="1:25" ht="18" customHeight="1" x14ac:dyDescent="0.35">
      <c r="A187" s="254" t="s">
        <v>126</v>
      </c>
      <c r="B187" s="258"/>
      <c r="C187" s="258"/>
      <c r="D187" s="258"/>
      <c r="E187" s="907"/>
      <c r="F187" s="258"/>
      <c r="G187" s="907"/>
      <c r="H187" s="258"/>
      <c r="I187" s="907"/>
      <c r="J187" s="258"/>
      <c r="K187" s="898"/>
      <c r="L187" s="130"/>
      <c r="M187" s="898"/>
      <c r="N187" s="127"/>
      <c r="O187" s="898"/>
      <c r="P187" s="130"/>
      <c r="Q187" s="898"/>
      <c r="R187" s="127"/>
      <c r="S187" s="898"/>
      <c r="T187" s="130"/>
      <c r="U187" s="898"/>
      <c r="V187" s="127"/>
      <c r="W187" s="898"/>
      <c r="X187" s="127"/>
      <c r="Y187" s="147" t="str">
        <f t="shared" si="10"/>
        <v/>
      </c>
    </row>
    <row r="188" spans="1:25" ht="18" customHeight="1" x14ac:dyDescent="0.35">
      <c r="A188" s="254" t="s">
        <v>127</v>
      </c>
      <c r="B188" s="258"/>
      <c r="C188" s="258"/>
      <c r="D188" s="258"/>
      <c r="E188" s="907"/>
      <c r="F188" s="258"/>
      <c r="G188" s="907"/>
      <c r="H188" s="258"/>
      <c r="I188" s="907"/>
      <c r="J188" s="258"/>
      <c r="K188" s="898"/>
      <c r="L188" s="130"/>
      <c r="M188" s="898"/>
      <c r="N188" s="127"/>
      <c r="O188" s="898"/>
      <c r="P188" s="130"/>
      <c r="Q188" s="898"/>
      <c r="R188" s="127"/>
      <c r="S188" s="898"/>
      <c r="T188" s="130"/>
      <c r="U188" s="898"/>
      <c r="V188" s="127"/>
      <c r="W188" s="898"/>
      <c r="X188" s="127"/>
      <c r="Y188" s="147" t="str">
        <f t="shared" si="10"/>
        <v/>
      </c>
    </row>
    <row r="189" spans="1:25" ht="18" customHeight="1" x14ac:dyDescent="0.35">
      <c r="A189" s="254" t="s">
        <v>128</v>
      </c>
      <c r="B189" s="258"/>
      <c r="C189" s="258"/>
      <c r="D189" s="258"/>
      <c r="E189" s="907"/>
      <c r="F189" s="258"/>
      <c r="G189" s="907"/>
      <c r="H189" s="258"/>
      <c r="I189" s="907"/>
      <c r="J189" s="258"/>
      <c r="K189" s="898"/>
      <c r="L189" s="130"/>
      <c r="M189" s="898"/>
      <c r="N189" s="127"/>
      <c r="O189" s="898"/>
      <c r="P189" s="130"/>
      <c r="Q189" s="898"/>
      <c r="R189" s="127"/>
      <c r="S189" s="898"/>
      <c r="T189" s="130"/>
      <c r="U189" s="898"/>
      <c r="V189" s="127"/>
      <c r="W189" s="898"/>
      <c r="X189" s="127"/>
      <c r="Y189" s="147" t="str">
        <f t="shared" si="10"/>
        <v/>
      </c>
    </row>
    <row r="190" spans="1:25" ht="18" customHeight="1" x14ac:dyDescent="0.35">
      <c r="A190" s="254" t="s">
        <v>129</v>
      </c>
      <c r="B190" s="258"/>
      <c r="C190" s="258"/>
      <c r="D190" s="258"/>
      <c r="E190" s="907"/>
      <c r="F190" s="258"/>
      <c r="G190" s="907"/>
      <c r="H190" s="258"/>
      <c r="I190" s="907"/>
      <c r="J190" s="258"/>
      <c r="K190" s="898"/>
      <c r="L190" s="130"/>
      <c r="M190" s="898"/>
      <c r="N190" s="127"/>
      <c r="O190" s="898"/>
      <c r="P190" s="130"/>
      <c r="Q190" s="898"/>
      <c r="R190" s="127"/>
      <c r="S190" s="898"/>
      <c r="T190" s="130"/>
      <c r="U190" s="898"/>
      <c r="V190" s="127"/>
      <c r="W190" s="898"/>
      <c r="X190" s="127"/>
      <c r="Y190" s="147" t="str">
        <f t="shared" si="10"/>
        <v/>
      </c>
    </row>
    <row r="191" spans="1:25" ht="18" customHeight="1" x14ac:dyDescent="0.35">
      <c r="A191" s="254" t="s">
        <v>130</v>
      </c>
      <c r="B191" s="258"/>
      <c r="C191" s="258"/>
      <c r="D191" s="258"/>
      <c r="E191" s="907"/>
      <c r="F191" s="258"/>
      <c r="G191" s="907"/>
      <c r="H191" s="258"/>
      <c r="I191" s="907"/>
      <c r="J191" s="258"/>
      <c r="K191" s="898"/>
      <c r="L191" s="130"/>
      <c r="M191" s="898"/>
      <c r="N191" s="127"/>
      <c r="O191" s="898"/>
      <c r="P191" s="130"/>
      <c r="Q191" s="898"/>
      <c r="R191" s="127"/>
      <c r="S191" s="898"/>
      <c r="T191" s="130"/>
      <c r="U191" s="898"/>
      <c r="V191" s="127"/>
      <c r="W191" s="898"/>
      <c r="X191" s="127"/>
      <c r="Y191" s="147" t="str">
        <f t="shared" si="10"/>
        <v/>
      </c>
    </row>
    <row r="192" spans="1:25" ht="18" customHeight="1" x14ac:dyDescent="0.35">
      <c r="A192" s="254" t="s">
        <v>131</v>
      </c>
      <c r="B192" s="258"/>
      <c r="C192" s="258"/>
      <c r="D192" s="258"/>
      <c r="E192" s="907"/>
      <c r="F192" s="258"/>
      <c r="G192" s="907"/>
      <c r="H192" s="258"/>
      <c r="I192" s="907"/>
      <c r="J192" s="258"/>
      <c r="K192" s="898"/>
      <c r="L192" s="131"/>
      <c r="M192" s="898"/>
      <c r="N192" s="128"/>
      <c r="O192" s="898"/>
      <c r="P192" s="131"/>
      <c r="Q192" s="898"/>
      <c r="R192" s="128"/>
      <c r="S192" s="898"/>
      <c r="T192" s="131"/>
      <c r="U192" s="898"/>
      <c r="V192" s="128"/>
      <c r="W192" s="898"/>
      <c r="X192" s="128"/>
      <c r="Y192" s="147" t="str">
        <f t="shared" si="10"/>
        <v/>
      </c>
    </row>
    <row r="193" spans="1:32" s="39" customFormat="1" ht="18" customHeight="1" x14ac:dyDescent="0.35">
      <c r="A193" s="256" t="s">
        <v>132</v>
      </c>
      <c r="B193" s="148" t="str">
        <f>IF(AND(B181="", B182="",B183="",B184="",B185="",B186="", B187="",B188="",B189="",B190="",B191="", B192=""), "", SUM(B181:B192))</f>
        <v/>
      </c>
      <c r="C193" s="148" t="str">
        <f>IF(AND(C181="", C182="",C183="",C184="",C185="",C186="", C187="",C188="",C189="",C190="",C191="", C192=""), "", SUM(C181:C192))</f>
        <v/>
      </c>
      <c r="D193" s="148" t="str">
        <f>IF(AND(D181="", D182="",D183="",D184="",D185="",D186="", D187="",D188="",D189="",D190="",D191="", D192=""), "", SUM(D181:D192))</f>
        <v/>
      </c>
      <c r="E193" s="907"/>
      <c r="F193" s="148" t="str">
        <f>IF(AND(F181="", F182="",F183="",F184="",F185="",F186="", F187="",F188="",F189="",F190="",F191="", F192=""), "", SUM(F181:F192))</f>
        <v/>
      </c>
      <c r="G193" s="907"/>
      <c r="H193" s="148" t="str">
        <f>IF(AND(H181="", H182="",H183="",H184="",H185="",H186="", H187="",H188="",H189="",H190="",H191="", H192=""), "", SUM(H181:H192))</f>
        <v/>
      </c>
      <c r="I193" s="907"/>
      <c r="J193" s="148" t="str">
        <f>IF(AND(J181="", J182="",J183="",J184="",J185="",J186="", J187="",J188="",J189="",J190="",J191="", J192=""), "", SUM(J181:J192))</f>
        <v/>
      </c>
      <c r="K193" s="899"/>
      <c r="L193" s="140" t="str">
        <f>IF(AND(L181="", L182="",L183="",L184="",L185="",L186="", L187="",L188="",L189="",L190="",L191="", L192=""), "", SUM(L181:L192))</f>
        <v/>
      </c>
      <c r="M193" s="899"/>
      <c r="N193" s="142" t="str">
        <f>IF(AND(N181="", N182="",N183="",N184="",N185="",N186="", N187="",N188="",N189="",N190="",N191="", N192=""), "", SUM(N181:N192))</f>
        <v/>
      </c>
      <c r="O193" s="899"/>
      <c r="P193" s="140" t="str">
        <f>IF(AND(P181="", P182="",P183="",P184="",P185="",P186="", P187="",P188="",P189="",P190="",P191="", P192=""), "", SUM(P181:P192))</f>
        <v/>
      </c>
      <c r="Q193" s="899"/>
      <c r="R193" s="142" t="str">
        <f>IF(AND(R181="", R182="",R183="",R184="",R185="",R186="", R187="",R188="",R189="",R190="",R191="", R192=""), "", SUM(R181:R192))</f>
        <v/>
      </c>
      <c r="S193" s="899"/>
      <c r="T193" s="140" t="str">
        <f>IF(AND(T181="", T182="",T183="",T184="",T185="",T186="", T187="",T188="",T189="",T190="",T191="", T192=""), "", SUM(T181:T192))</f>
        <v/>
      </c>
      <c r="U193" s="899"/>
      <c r="V193" s="142" t="str">
        <f>IF(AND(V181="", V182="",V183="",V184="",V185="",V186="", V187="",V188="",V189="",V190="",V191="", V192=""), "", SUM(V181:V192))</f>
        <v/>
      </c>
      <c r="W193" s="899"/>
      <c r="X193" s="140" t="str">
        <f>IF(AND(X181="", X182="",X183="",X184="",X185="",X186="", X187="",X188="",X189="",X190="",X191="", X192=""), "", SUM(X181:X192))</f>
        <v/>
      </c>
      <c r="Y193" s="148" t="str">
        <f>IF(AND(B193="",C193="",D193="",$E$181="",$G$181="",$I$181="",$K$181="",$M$181="",$O$181="",$Q$181="",$S$181="",$U$181="",$W$181=""),"",((177*IF(AND(B193=""),0,B193))+(314*IF(AND(C193=""),0,C193))+(707*IF(AND(D193=""),0,D193))+(((3.14159*(($E$181/2)*($E$181/2)))/100)*IF(AND(F193=""),0,F193))+(((3.14159*(($G$181/2)*($G$181/2)))/100)*IF(AND(H193=""),0,H193))+(((3.14159*(($I$181/2)*($I$181/2)))/100)*IF(AND(J193=""),0,J193))+(((3.14159*(($K$181/2)*($K$181/2)))/100*IF(AND(L193=""),0,L193))+(((3.14159*(($M$181/2)*($M$181/2)))/100)*IF(AND(N193=""),0,N193))+(((3.14159*(($O$181/2)*($O$181/2)))/100)*IF(AND(P193=""),0,P193))+(((3.14159*(($Q$181/2)*($Q$181/2)))/100)*IF(AND(R193=""),0,R193))+(((3.14159*(($S$181/2)*($S$181/2)))/100)*IF(AND(T193=""),0,T193))+(((3.14159*(($U$181/2)*($U$181/2)))/100)*IF(AND(V193=""),0,V193))+(((3.14159*(($W$181/2)*($W$181/2)))/100)*IF(AND(X193=""),0,X193)))))</f>
        <v/>
      </c>
    </row>
    <row r="194" spans="1:32" x14ac:dyDescent="0.35">
      <c r="A194" s="240"/>
      <c r="B194" s="240"/>
      <c r="C194" s="240"/>
      <c r="D194" s="240"/>
      <c r="E194" s="240"/>
      <c r="F194" s="240"/>
      <c r="G194" s="240"/>
      <c r="H194" s="240"/>
      <c r="I194" s="240"/>
      <c r="J194" s="240"/>
    </row>
    <row r="195" spans="1:32" ht="24" customHeight="1" x14ac:dyDescent="0.35">
      <c r="A195" s="240"/>
      <c r="B195" s="261" t="s">
        <v>133</v>
      </c>
      <c r="C195" s="248"/>
      <c r="D195" s="248"/>
      <c r="E195" s="248"/>
      <c r="F195" s="248"/>
      <c r="G195" s="248"/>
      <c r="H195" s="248"/>
      <c r="I195" s="248"/>
      <c r="J195" s="248"/>
    </row>
    <row r="196" spans="1:32" ht="54" customHeight="1" x14ac:dyDescent="0.35">
      <c r="A196" s="240"/>
      <c r="B196" s="889" t="s">
        <v>134</v>
      </c>
      <c r="C196" s="889"/>
      <c r="D196" s="889"/>
      <c r="E196" s="889"/>
      <c r="F196" s="889"/>
      <c r="G196" s="889"/>
      <c r="H196" s="889"/>
      <c r="I196" s="889"/>
      <c r="J196" s="889"/>
    </row>
    <row r="197" spans="1:32" ht="62" x14ac:dyDescent="0.35">
      <c r="A197" s="253" t="s">
        <v>91</v>
      </c>
      <c r="B197" s="276" t="s">
        <v>135</v>
      </c>
      <c r="C197" s="276" t="s">
        <v>136</v>
      </c>
      <c r="D197" s="276" t="s">
        <v>137</v>
      </c>
      <c r="E197" s="276" t="s">
        <v>138</v>
      </c>
      <c r="F197" s="276" t="s">
        <v>139</v>
      </c>
      <c r="G197" s="276" t="s">
        <v>140</v>
      </c>
      <c r="H197" s="276" t="s">
        <v>141</v>
      </c>
      <c r="I197" s="276" t="s">
        <v>142</v>
      </c>
      <c r="J197" s="276" t="s">
        <v>143</v>
      </c>
      <c r="K197" s="122" t="s">
        <v>144</v>
      </c>
      <c r="L197" s="122" t="s">
        <v>145</v>
      </c>
      <c r="M197" s="103" t="s">
        <v>146</v>
      </c>
      <c r="N197" s="122" t="s">
        <v>147</v>
      </c>
      <c r="O197" s="122" t="s">
        <v>148</v>
      </c>
      <c r="P197" s="103" t="s">
        <v>149</v>
      </c>
      <c r="Q197" s="122" t="s">
        <v>150</v>
      </c>
      <c r="R197" s="122" t="s">
        <v>151</v>
      </c>
      <c r="S197" s="103" t="s">
        <v>152</v>
      </c>
      <c r="T197" s="122" t="s">
        <v>153</v>
      </c>
      <c r="U197" s="122" t="s">
        <v>154</v>
      </c>
      <c r="V197" s="103" t="s">
        <v>155</v>
      </c>
      <c r="W197" s="122" t="s">
        <v>156</v>
      </c>
      <c r="X197" s="122" t="s">
        <v>157</v>
      </c>
      <c r="Y197" s="103" t="s">
        <v>158</v>
      </c>
      <c r="Z197" s="122" t="s">
        <v>159</v>
      </c>
      <c r="AA197" s="122" t="s">
        <v>160</v>
      </c>
      <c r="AB197" s="103" t="s">
        <v>161</v>
      </c>
      <c r="AC197" s="122" t="s">
        <v>162</v>
      </c>
      <c r="AD197" s="122" t="s">
        <v>163</v>
      </c>
      <c r="AE197" s="103" t="s">
        <v>164</v>
      </c>
      <c r="AF197" s="436" t="s">
        <v>119</v>
      </c>
    </row>
    <row r="198" spans="1:32" ht="18" customHeight="1" x14ac:dyDescent="0.35">
      <c r="A198" s="254" t="s">
        <v>120</v>
      </c>
      <c r="B198" s="900"/>
      <c r="C198" s="900"/>
      <c r="D198" s="258"/>
      <c r="E198" s="900"/>
      <c r="F198" s="900"/>
      <c r="G198" s="258"/>
      <c r="H198" s="900"/>
      <c r="I198" s="900"/>
      <c r="J198" s="258"/>
      <c r="K198" s="897"/>
      <c r="L198" s="897"/>
      <c r="M198" s="126"/>
      <c r="N198" s="897"/>
      <c r="O198" s="897"/>
      <c r="P198" s="126"/>
      <c r="Q198" s="897"/>
      <c r="R198" s="897"/>
      <c r="S198" s="126"/>
      <c r="T198" s="897"/>
      <c r="U198" s="897"/>
      <c r="V198" s="126"/>
      <c r="W198" s="897"/>
      <c r="X198" s="897"/>
      <c r="Y198" s="126"/>
      <c r="Z198" s="897"/>
      <c r="AA198" s="897"/>
      <c r="AB198" s="126"/>
      <c r="AC198" s="897"/>
      <c r="AD198" s="897"/>
      <c r="AE198" s="126"/>
      <c r="AF198" s="147" t="str">
        <f>IF(AND($B$198="",$C$198="",$E$198="",$F$198="",$H$198="",$I$198="",$K$198="",$L$198="",$N$198="",$O$198="",$Q$198="",$R$198="",$T$198="",$U$198="",$W$198="",$X$198="",$Z$198="",$AA$198="",$AC$198="",$AD$198=""),"",(((($B$198*$C$198)/100)*(D198))+((($E$198*$F$198)/100)*(G198))+((($H$198*$I$198)/100)*(J198))+((($K$198*$L$198)/100)*(M198))+((($N$198*$O$198)/100)*(P198))+((($Q$198*$R$198)/100)*(S198))+((($T$198*$U$198)/100)*(V198))+((($W$198*$X$198)/100)*(Y198))+((($Z$198*$AA$198)/100)*(AB198))+((($AC$198*$AD$198)/100)*(AE198))))</f>
        <v/>
      </c>
    </row>
    <row r="199" spans="1:32" ht="18" customHeight="1" x14ac:dyDescent="0.35">
      <c r="A199" s="254" t="s">
        <v>121</v>
      </c>
      <c r="B199" s="901"/>
      <c r="C199" s="901"/>
      <c r="D199" s="258"/>
      <c r="E199" s="901"/>
      <c r="F199" s="901"/>
      <c r="G199" s="258"/>
      <c r="H199" s="901"/>
      <c r="I199" s="901"/>
      <c r="J199" s="258"/>
      <c r="K199" s="902"/>
      <c r="L199" s="902"/>
      <c r="M199" s="220"/>
      <c r="N199" s="902"/>
      <c r="O199" s="902"/>
      <c r="P199" s="220"/>
      <c r="Q199" s="902"/>
      <c r="R199" s="902"/>
      <c r="S199" s="220"/>
      <c r="T199" s="902"/>
      <c r="U199" s="902"/>
      <c r="V199" s="220"/>
      <c r="W199" s="902"/>
      <c r="X199" s="902"/>
      <c r="Y199" s="220"/>
      <c r="Z199" s="902"/>
      <c r="AA199" s="902"/>
      <c r="AB199" s="220"/>
      <c r="AC199" s="902"/>
      <c r="AD199" s="902"/>
      <c r="AE199" s="220"/>
      <c r="AF199" s="147" t="str">
        <f t="shared" ref="AF199:AF209" si="11">IF(AND($B$198="",$C$198="",$E$198="",$F$198="",$H$198="",$I$198="",$K$198="",$L$198="",$N$198="",$O$198="",$Q$198="",$R$198="",$T$198="",$U$198="",$W$198="",$X$198="",$Z$198="",$AA$198="",$AC$198="",$AD$198=""),"",(((($B$198*$C$198)/100)*(D199))+((($E$198*$F$198)/100)*(G199))+((($H$198*$I$198)/100)*(J199))+((($K$198*$L$198)/100)*(M199))+((($N$198*$O$198)/100)*(P199))+((($Q$198*$R$198)/100)*(S199))+((($T$198*$U$198)/100)*(V199))+((($W$198*$X$198)/100)*(Y199))+((($Z$198*$AA$198)/100)*(AB199))+((($AC$198*$AD$198)/100)*(AE199))))</f>
        <v/>
      </c>
    </row>
    <row r="200" spans="1:32" ht="18" customHeight="1" x14ac:dyDescent="0.35">
      <c r="A200" s="254" t="s">
        <v>122</v>
      </c>
      <c r="B200" s="901"/>
      <c r="C200" s="901"/>
      <c r="D200" s="258"/>
      <c r="E200" s="901"/>
      <c r="F200" s="901"/>
      <c r="G200" s="258"/>
      <c r="H200" s="901"/>
      <c r="I200" s="901"/>
      <c r="J200" s="258"/>
      <c r="K200" s="902"/>
      <c r="L200" s="902"/>
      <c r="M200" s="220"/>
      <c r="N200" s="902"/>
      <c r="O200" s="902"/>
      <c r="P200" s="220"/>
      <c r="Q200" s="902"/>
      <c r="R200" s="902"/>
      <c r="S200" s="220"/>
      <c r="T200" s="902"/>
      <c r="U200" s="902"/>
      <c r="V200" s="220"/>
      <c r="W200" s="902"/>
      <c r="X200" s="902"/>
      <c r="Y200" s="220"/>
      <c r="Z200" s="902"/>
      <c r="AA200" s="902"/>
      <c r="AB200" s="220"/>
      <c r="AC200" s="902"/>
      <c r="AD200" s="902"/>
      <c r="AE200" s="220"/>
      <c r="AF200" s="147" t="str">
        <f t="shared" si="11"/>
        <v/>
      </c>
    </row>
    <row r="201" spans="1:32" ht="18" customHeight="1" x14ac:dyDescent="0.35">
      <c r="A201" s="254" t="s">
        <v>123</v>
      </c>
      <c r="B201" s="901"/>
      <c r="C201" s="901"/>
      <c r="D201" s="258"/>
      <c r="E201" s="901"/>
      <c r="F201" s="901"/>
      <c r="G201" s="258"/>
      <c r="H201" s="901"/>
      <c r="I201" s="901"/>
      <c r="J201" s="258"/>
      <c r="K201" s="902"/>
      <c r="L201" s="902"/>
      <c r="M201" s="220"/>
      <c r="N201" s="902"/>
      <c r="O201" s="902"/>
      <c r="P201" s="220"/>
      <c r="Q201" s="902"/>
      <c r="R201" s="902"/>
      <c r="S201" s="220"/>
      <c r="T201" s="902"/>
      <c r="U201" s="902"/>
      <c r="V201" s="220"/>
      <c r="W201" s="902"/>
      <c r="X201" s="902"/>
      <c r="Y201" s="220"/>
      <c r="Z201" s="902"/>
      <c r="AA201" s="902"/>
      <c r="AB201" s="220"/>
      <c r="AC201" s="902"/>
      <c r="AD201" s="902"/>
      <c r="AE201" s="220"/>
      <c r="AF201" s="147" t="str">
        <f t="shared" si="11"/>
        <v/>
      </c>
    </row>
    <row r="202" spans="1:32" ht="18" customHeight="1" x14ac:dyDescent="0.35">
      <c r="A202" s="254" t="s">
        <v>124</v>
      </c>
      <c r="B202" s="901"/>
      <c r="C202" s="901"/>
      <c r="D202" s="258"/>
      <c r="E202" s="901"/>
      <c r="F202" s="901"/>
      <c r="G202" s="258"/>
      <c r="H202" s="901"/>
      <c r="I202" s="901"/>
      <c r="J202" s="258"/>
      <c r="K202" s="902"/>
      <c r="L202" s="902"/>
      <c r="M202" s="220"/>
      <c r="N202" s="902"/>
      <c r="O202" s="902"/>
      <c r="P202" s="220"/>
      <c r="Q202" s="902"/>
      <c r="R202" s="902"/>
      <c r="S202" s="220"/>
      <c r="T202" s="902"/>
      <c r="U202" s="902"/>
      <c r="V202" s="220"/>
      <c r="W202" s="902"/>
      <c r="X202" s="902"/>
      <c r="Y202" s="220"/>
      <c r="Z202" s="902"/>
      <c r="AA202" s="902"/>
      <c r="AB202" s="220"/>
      <c r="AC202" s="902"/>
      <c r="AD202" s="902"/>
      <c r="AE202" s="220"/>
      <c r="AF202" s="147" t="str">
        <f t="shared" si="11"/>
        <v/>
      </c>
    </row>
    <row r="203" spans="1:32" ht="18" customHeight="1" x14ac:dyDescent="0.35">
      <c r="A203" s="254" t="s">
        <v>125</v>
      </c>
      <c r="B203" s="901"/>
      <c r="C203" s="901"/>
      <c r="D203" s="258"/>
      <c r="E203" s="901"/>
      <c r="F203" s="901"/>
      <c r="G203" s="258"/>
      <c r="H203" s="901"/>
      <c r="I203" s="901"/>
      <c r="J203" s="258"/>
      <c r="K203" s="902"/>
      <c r="L203" s="902"/>
      <c r="M203" s="220"/>
      <c r="N203" s="902"/>
      <c r="O203" s="902"/>
      <c r="P203" s="220"/>
      <c r="Q203" s="902"/>
      <c r="R203" s="902"/>
      <c r="S203" s="220"/>
      <c r="T203" s="902"/>
      <c r="U203" s="902"/>
      <c r="V203" s="220"/>
      <c r="W203" s="902"/>
      <c r="X203" s="902"/>
      <c r="Y203" s="220"/>
      <c r="Z203" s="902"/>
      <c r="AA203" s="902"/>
      <c r="AB203" s="220"/>
      <c r="AC203" s="902"/>
      <c r="AD203" s="902"/>
      <c r="AE203" s="220"/>
      <c r="AF203" s="147" t="str">
        <f t="shared" si="11"/>
        <v/>
      </c>
    </row>
    <row r="204" spans="1:32" ht="18" customHeight="1" x14ac:dyDescent="0.35">
      <c r="A204" s="254" t="s">
        <v>126</v>
      </c>
      <c r="B204" s="901"/>
      <c r="C204" s="901"/>
      <c r="D204" s="258"/>
      <c r="E204" s="901"/>
      <c r="F204" s="901"/>
      <c r="G204" s="258"/>
      <c r="H204" s="901"/>
      <c r="I204" s="901"/>
      <c r="J204" s="258"/>
      <c r="K204" s="902"/>
      <c r="L204" s="902"/>
      <c r="M204" s="220"/>
      <c r="N204" s="902"/>
      <c r="O204" s="902"/>
      <c r="P204" s="220"/>
      <c r="Q204" s="902"/>
      <c r="R204" s="902"/>
      <c r="S204" s="220"/>
      <c r="T204" s="902"/>
      <c r="U204" s="902"/>
      <c r="V204" s="220"/>
      <c r="W204" s="902"/>
      <c r="X204" s="902"/>
      <c r="Y204" s="220"/>
      <c r="Z204" s="902"/>
      <c r="AA204" s="902"/>
      <c r="AB204" s="220"/>
      <c r="AC204" s="902"/>
      <c r="AD204" s="902"/>
      <c r="AE204" s="220"/>
      <c r="AF204" s="147" t="str">
        <f t="shared" si="11"/>
        <v/>
      </c>
    </row>
    <row r="205" spans="1:32" ht="18" customHeight="1" x14ac:dyDescent="0.35">
      <c r="A205" s="254" t="s">
        <v>127</v>
      </c>
      <c r="B205" s="901"/>
      <c r="C205" s="901"/>
      <c r="D205" s="258"/>
      <c r="E205" s="901"/>
      <c r="F205" s="901"/>
      <c r="G205" s="258"/>
      <c r="H205" s="901"/>
      <c r="I205" s="901"/>
      <c r="J205" s="258"/>
      <c r="K205" s="902"/>
      <c r="L205" s="902"/>
      <c r="M205" s="220"/>
      <c r="N205" s="902"/>
      <c r="O205" s="902"/>
      <c r="P205" s="220"/>
      <c r="Q205" s="902"/>
      <c r="R205" s="902"/>
      <c r="S205" s="220"/>
      <c r="T205" s="902"/>
      <c r="U205" s="902"/>
      <c r="V205" s="220"/>
      <c r="W205" s="902"/>
      <c r="X205" s="902"/>
      <c r="Y205" s="220"/>
      <c r="Z205" s="902"/>
      <c r="AA205" s="902"/>
      <c r="AB205" s="220"/>
      <c r="AC205" s="902"/>
      <c r="AD205" s="902"/>
      <c r="AE205" s="220"/>
      <c r="AF205" s="147" t="str">
        <f t="shared" si="11"/>
        <v/>
      </c>
    </row>
    <row r="206" spans="1:32" ht="18" customHeight="1" x14ac:dyDescent="0.35">
      <c r="A206" s="254" t="s">
        <v>128</v>
      </c>
      <c r="B206" s="901"/>
      <c r="C206" s="901"/>
      <c r="D206" s="258"/>
      <c r="E206" s="901"/>
      <c r="F206" s="901"/>
      <c r="G206" s="258"/>
      <c r="H206" s="901"/>
      <c r="I206" s="901"/>
      <c r="J206" s="258"/>
      <c r="K206" s="902"/>
      <c r="L206" s="902"/>
      <c r="M206" s="220"/>
      <c r="N206" s="902"/>
      <c r="O206" s="902"/>
      <c r="P206" s="220"/>
      <c r="Q206" s="902"/>
      <c r="R206" s="902"/>
      <c r="S206" s="220"/>
      <c r="T206" s="902"/>
      <c r="U206" s="902"/>
      <c r="V206" s="220"/>
      <c r="W206" s="902"/>
      <c r="X206" s="902"/>
      <c r="Y206" s="220"/>
      <c r="Z206" s="902"/>
      <c r="AA206" s="902"/>
      <c r="AB206" s="220"/>
      <c r="AC206" s="902"/>
      <c r="AD206" s="902"/>
      <c r="AE206" s="220"/>
      <c r="AF206" s="147" t="str">
        <f t="shared" si="11"/>
        <v/>
      </c>
    </row>
    <row r="207" spans="1:32" ht="18" customHeight="1" x14ac:dyDescent="0.35">
      <c r="A207" s="254" t="s">
        <v>129</v>
      </c>
      <c r="B207" s="901"/>
      <c r="C207" s="901"/>
      <c r="D207" s="258"/>
      <c r="E207" s="901"/>
      <c r="F207" s="901"/>
      <c r="G207" s="258"/>
      <c r="H207" s="901"/>
      <c r="I207" s="901"/>
      <c r="J207" s="258"/>
      <c r="K207" s="902"/>
      <c r="L207" s="902"/>
      <c r="M207" s="220"/>
      <c r="N207" s="902"/>
      <c r="O207" s="902"/>
      <c r="P207" s="220"/>
      <c r="Q207" s="902"/>
      <c r="R207" s="902"/>
      <c r="S207" s="220"/>
      <c r="T207" s="902"/>
      <c r="U207" s="902"/>
      <c r="V207" s="220"/>
      <c r="W207" s="902"/>
      <c r="X207" s="902"/>
      <c r="Y207" s="220"/>
      <c r="Z207" s="902"/>
      <c r="AA207" s="902"/>
      <c r="AB207" s="220"/>
      <c r="AC207" s="902"/>
      <c r="AD207" s="902"/>
      <c r="AE207" s="220"/>
      <c r="AF207" s="147" t="str">
        <f t="shared" si="11"/>
        <v/>
      </c>
    </row>
    <row r="208" spans="1:32" ht="18" customHeight="1" x14ac:dyDescent="0.35">
      <c r="A208" s="254" t="s">
        <v>130</v>
      </c>
      <c r="B208" s="901"/>
      <c r="C208" s="901"/>
      <c r="D208" s="258"/>
      <c r="E208" s="901"/>
      <c r="F208" s="901"/>
      <c r="G208" s="258"/>
      <c r="H208" s="901"/>
      <c r="I208" s="901"/>
      <c r="J208" s="258"/>
      <c r="K208" s="902"/>
      <c r="L208" s="902"/>
      <c r="M208" s="220"/>
      <c r="N208" s="902"/>
      <c r="O208" s="902"/>
      <c r="P208" s="220"/>
      <c r="Q208" s="902"/>
      <c r="R208" s="902"/>
      <c r="S208" s="220"/>
      <c r="T208" s="902"/>
      <c r="U208" s="902"/>
      <c r="V208" s="220"/>
      <c r="W208" s="902"/>
      <c r="X208" s="902"/>
      <c r="Y208" s="220"/>
      <c r="Z208" s="902"/>
      <c r="AA208" s="902"/>
      <c r="AB208" s="220"/>
      <c r="AC208" s="902"/>
      <c r="AD208" s="902"/>
      <c r="AE208" s="220"/>
      <c r="AF208" s="147" t="str">
        <f t="shared" si="11"/>
        <v/>
      </c>
    </row>
    <row r="209" spans="1:32" ht="18" customHeight="1" x14ac:dyDescent="0.35">
      <c r="A209" s="254" t="s">
        <v>131</v>
      </c>
      <c r="B209" s="901"/>
      <c r="C209" s="901"/>
      <c r="D209" s="258"/>
      <c r="E209" s="901"/>
      <c r="F209" s="901"/>
      <c r="G209" s="258"/>
      <c r="H209" s="901"/>
      <c r="I209" s="901"/>
      <c r="J209" s="258"/>
      <c r="K209" s="902"/>
      <c r="L209" s="902"/>
      <c r="M209" s="219"/>
      <c r="N209" s="902"/>
      <c r="O209" s="902"/>
      <c r="P209" s="219"/>
      <c r="Q209" s="902"/>
      <c r="R209" s="902"/>
      <c r="S209" s="219"/>
      <c r="T209" s="902"/>
      <c r="U209" s="902"/>
      <c r="V209" s="219"/>
      <c r="W209" s="902"/>
      <c r="X209" s="902"/>
      <c r="Y209" s="219"/>
      <c r="Z209" s="902"/>
      <c r="AA209" s="902"/>
      <c r="AB209" s="219"/>
      <c r="AC209" s="902"/>
      <c r="AD209" s="902"/>
      <c r="AE209" s="219"/>
      <c r="AF209" s="147" t="str">
        <f t="shared" si="11"/>
        <v/>
      </c>
    </row>
    <row r="210" spans="1:32" s="39" customFormat="1" ht="18" customHeight="1" x14ac:dyDescent="0.35">
      <c r="A210" s="256" t="s">
        <v>132</v>
      </c>
      <c r="B210" s="901"/>
      <c r="C210" s="901"/>
      <c r="D210" s="360" t="str">
        <f>IF(AND(D198="", D199="",D200="",D201="",D202="",D203="", D204="",D205="",D206="",D207="",D208="", D209=""), "", SUM(D198:D209))</f>
        <v/>
      </c>
      <c r="E210" s="901"/>
      <c r="F210" s="901"/>
      <c r="G210" s="360" t="str">
        <f>IF(AND(G198="", G199="",G200="",G201="",G202="",G203="", G204="",G205="",G206="",G207="",G208="", G209=""), "", SUM(G198:G209))</f>
        <v/>
      </c>
      <c r="H210" s="901"/>
      <c r="I210" s="901"/>
      <c r="J210" s="360" t="str">
        <f>IF(AND(J198="", J199="",J200="",J201="",J202="",J203="", J204="",J205="",J206="",J207="",J208="", J209=""), "", SUM(J198:J209))</f>
        <v/>
      </c>
      <c r="K210" s="903"/>
      <c r="L210" s="903"/>
      <c r="M210" s="141" t="str">
        <f>IF(AND(M198="", M199="",M200="",M201="",M202="",M203="", M204="",M205="",M206="",M207="",M208="", M209=""), "", SUM(M198:M209))</f>
        <v/>
      </c>
      <c r="N210" s="903"/>
      <c r="O210" s="903"/>
      <c r="P210" s="141" t="str">
        <f>IF(AND(P198="", P199="",P200="",P201="",P202="",P203="", P204="",P205="",P206="",P207="",P208="", P209=""), "", SUM(P198:P209))</f>
        <v/>
      </c>
      <c r="Q210" s="903"/>
      <c r="R210" s="903"/>
      <c r="S210" s="141" t="str">
        <f>IF(AND(S198="", S199="",S200="",S201="",S202="",S203="", S204="",S205="",S206="",S207="",S208="", S209=""), "", SUM(S198:S209))</f>
        <v/>
      </c>
      <c r="T210" s="903"/>
      <c r="U210" s="903"/>
      <c r="V210" s="141" t="str">
        <f>IF(AND(V198="", V199="",V200="",V201="",V202="",V203="", V204="",V205="",V206="",V207="",V208="", V209=""), "", SUM(V198:V209))</f>
        <v/>
      </c>
      <c r="W210" s="903"/>
      <c r="X210" s="903"/>
      <c r="Y210" s="141" t="str">
        <f>IF(AND(Y198="", Y199="",Y200="",Y201="",Y202="",Y203="", Y204="",Y205="",Y206="",Y207="",Y208="", Y209=""), "", SUM(Y198:Y209))</f>
        <v/>
      </c>
      <c r="Z210" s="903"/>
      <c r="AA210" s="903"/>
      <c r="AB210" s="141" t="str">
        <f>IF(AND(AB198="", AB199="",AB200="",AB201="",AB202="",AB203="", AB204="",AB205="",AB206="",AB207="",AB208="", AB209=""), "", SUM(AB198:AB209))</f>
        <v/>
      </c>
      <c r="AC210" s="903"/>
      <c r="AD210" s="903"/>
      <c r="AE210" s="141" t="str">
        <f>IF(AND(AE198="", AE199="",AE200="",AE201="",AE202="",AE203="", AE204="",AE205="",AE206="",AE207="",AE208="", AE209=""), "", SUM(AE198:AE209))</f>
        <v/>
      </c>
      <c r="AF210" s="148" t="str">
        <f>IF(AND($B$198="",$C$198="",$E$198="",$F$198="",$H$198="",$I$198="",$K$198="",$L$198="",$N$198="",$O$198="",$Q$198="",$R$198="",$T$198="",$U$198="",$W$198="",$X$198="",$Z$198="",$AA$198="",$AC$198="",$AD$198=""),"",(((($B$198*$C$198)/100)*IF(AND(D210=""),0,D210))+((($E$198*$F$198)/100)*IF(AND(G210=""),0,G210))+((($H$198*$I$198)/100)*IF(AND(J210=""),0,J210))+((($K$198*$L$198)/100)*IF(AND(M210=""),0,M210))+((($N$198*$O$198)/100)*IF(AND(P210=""),0,P210))+((($Q$198*$R$198)/100)*IF(AND(S210=""),0,S210))+((($T$198*$U$198)/100)*IF(AND(V210=""),0,V210))+((($W$198*$X$198)/100)*IF(AND(Y210=""),0,Y210))+((($Z$198*$AA$198)/100)*IF(AND(AB210=""),0,AB210))+((($AC$198*$AD$198)/100)*IF(AND(AE210=""),0,AE210))))</f>
        <v/>
      </c>
    </row>
    <row r="211" spans="1:32" x14ac:dyDescent="0.35">
      <c r="A211" s="240"/>
      <c r="B211" s="240"/>
      <c r="C211" s="240"/>
      <c r="D211" s="240"/>
      <c r="E211" s="240"/>
      <c r="F211" s="240"/>
      <c r="G211" s="240"/>
      <c r="H211" s="240"/>
      <c r="I211" s="240"/>
      <c r="J211" s="240"/>
    </row>
    <row r="212" spans="1:32" ht="24" customHeight="1" x14ac:dyDescent="0.35">
      <c r="A212" s="240"/>
      <c r="B212" s="261" t="s">
        <v>165</v>
      </c>
      <c r="C212" s="248"/>
      <c r="D212" s="248"/>
      <c r="E212" s="248"/>
      <c r="F212" s="248"/>
      <c r="G212" s="248"/>
      <c r="H212" s="248"/>
      <c r="I212" s="248"/>
      <c r="J212" s="248"/>
    </row>
    <row r="213" spans="1:32" ht="36" customHeight="1" x14ac:dyDescent="0.35">
      <c r="A213" s="240"/>
      <c r="B213" s="889" t="s">
        <v>166</v>
      </c>
      <c r="C213" s="889"/>
      <c r="D213" s="889"/>
      <c r="E213" s="889"/>
      <c r="F213" s="889"/>
      <c r="G213" s="889"/>
      <c r="H213" s="889"/>
      <c r="I213" s="889"/>
      <c r="J213" s="889"/>
    </row>
    <row r="214" spans="1:32" ht="45.65" customHeight="1" x14ac:dyDescent="0.35">
      <c r="A214" s="253" t="s">
        <v>91</v>
      </c>
      <c r="B214" s="276" t="s">
        <v>167</v>
      </c>
      <c r="C214" s="276" t="s">
        <v>168</v>
      </c>
      <c r="D214" s="276" t="s">
        <v>169</v>
      </c>
      <c r="E214" s="276" t="s">
        <v>170</v>
      </c>
      <c r="F214" s="276" t="s">
        <v>171</v>
      </c>
      <c r="G214" s="276" t="s">
        <v>172</v>
      </c>
      <c r="H214" s="276" t="s">
        <v>173</v>
      </c>
      <c r="I214" s="276" t="s">
        <v>174</v>
      </c>
      <c r="J214" s="276" t="s">
        <v>175</v>
      </c>
      <c r="K214" s="782" t="s">
        <v>176</v>
      </c>
      <c r="L214" s="122" t="s">
        <v>177</v>
      </c>
      <c r="M214" s="369" t="s">
        <v>178</v>
      </c>
      <c r="N214" s="122" t="s">
        <v>179</v>
      </c>
      <c r="O214" s="369" t="s">
        <v>180</v>
      </c>
      <c r="P214" s="122" t="s">
        <v>181</v>
      </c>
      <c r="Q214" s="369" t="s">
        <v>182</v>
      </c>
      <c r="R214" s="122" t="s">
        <v>183</v>
      </c>
      <c r="S214" s="369" t="s">
        <v>184</v>
      </c>
      <c r="T214" s="122" t="s">
        <v>185</v>
      </c>
      <c r="U214" s="369" t="s">
        <v>186</v>
      </c>
      <c r="V214" s="124" t="s">
        <v>119</v>
      </c>
      <c r="W214" s="135"/>
      <c r="X214" s="268"/>
    </row>
    <row r="215" spans="1:32" ht="18" customHeight="1" x14ac:dyDescent="0.35">
      <c r="A215" s="254" t="s">
        <v>120</v>
      </c>
      <c r="B215" s="900"/>
      <c r="C215" s="258"/>
      <c r="D215" s="900"/>
      <c r="E215" s="258"/>
      <c r="F215" s="900"/>
      <c r="G215" s="258"/>
      <c r="H215" s="900"/>
      <c r="I215" s="258"/>
      <c r="J215" s="900"/>
      <c r="K215" s="259"/>
      <c r="L215" s="897"/>
      <c r="M215" s="129"/>
      <c r="N215" s="897"/>
      <c r="O215" s="129"/>
      <c r="P215" s="897"/>
      <c r="Q215" s="129"/>
      <c r="R215" s="897"/>
      <c r="S215" s="129"/>
      <c r="T215" s="897"/>
      <c r="U215" s="129"/>
      <c r="V215" s="147" t="str">
        <f>IF(AND($B$215="",$D$215="",$F$215="",$H$215="",$J$215="",$L$215="",$N$215="",$P$215="",$R$215="",$T$215=""),"",(((($B$215*$B$215)/100)*(C215))+((($D$215*$D$215)/100)*(E215))+((($F$215*$F$215)/100)*(G215))+((($H$215*$H$215)/100)*(I215))+((($J$215*$J$215)/100)*(K215))+((($L$215*$L$215)/100)*(M215))+((($N$215*$N$215)/100)*(O215))+((($P$215*$P$215)/100)*(Q215))+((($R$215*$R$215)/100)*(S215))+((($T$215*$T$215)/100)*(U215))))</f>
        <v/>
      </c>
      <c r="W215" s="138"/>
      <c r="X215" s="136"/>
    </row>
    <row r="216" spans="1:32" ht="18" customHeight="1" x14ac:dyDescent="0.35">
      <c r="A216" s="254" t="s">
        <v>121</v>
      </c>
      <c r="B216" s="901"/>
      <c r="C216" s="258"/>
      <c r="D216" s="907"/>
      <c r="E216" s="258"/>
      <c r="F216" s="907"/>
      <c r="G216" s="258"/>
      <c r="H216" s="907"/>
      <c r="I216" s="258"/>
      <c r="J216" s="907"/>
      <c r="K216" s="226"/>
      <c r="L216" s="898"/>
      <c r="M216" s="130"/>
      <c r="N216" s="898"/>
      <c r="O216" s="130"/>
      <c r="P216" s="898"/>
      <c r="Q216" s="130"/>
      <c r="R216" s="898"/>
      <c r="S216" s="130"/>
      <c r="T216" s="898"/>
      <c r="U216" s="130"/>
      <c r="V216" s="147" t="str">
        <f t="shared" ref="V216:V226" si="12">IF(AND($B$215="",$D$215="",$F$215="",$H$215="",$J$215="",$L$215="",$N$215="",$P$215="",$R$215="",$T$215=""),"",(((($B$215*$B$215)/100)*(C216))+((($D$215*$D$215)/100)*(E216))+((($F$215*$F$215)/100)*(G216))+((($H$215*$H$215)/100)*(I216))+((($J$215*$J$215)/100)*(K216))+((($L$215*$L$215)/100)*(M216))+((($N$215*$N$215)/100)*(O216))+((($P$215*$P$215)/100)*(Q216))+((($R$215*$R$215)/100)*(S216))+((($T$215*$T$215)/100)*(U216))))</f>
        <v/>
      </c>
      <c r="W216" s="139"/>
      <c r="X216" s="136"/>
    </row>
    <row r="217" spans="1:32" ht="18" customHeight="1" x14ac:dyDescent="0.35">
      <c r="A217" s="254" t="s">
        <v>122</v>
      </c>
      <c r="B217" s="901"/>
      <c r="C217" s="258"/>
      <c r="D217" s="907"/>
      <c r="E217" s="258"/>
      <c r="F217" s="907"/>
      <c r="G217" s="258"/>
      <c r="H217" s="907"/>
      <c r="I217" s="258"/>
      <c r="J217" s="907"/>
      <c r="K217" s="226"/>
      <c r="L217" s="898"/>
      <c r="M217" s="130"/>
      <c r="N217" s="898"/>
      <c r="O217" s="130"/>
      <c r="P217" s="898"/>
      <c r="Q217" s="130"/>
      <c r="R217" s="898"/>
      <c r="S217" s="130"/>
      <c r="T217" s="898"/>
      <c r="U217" s="130"/>
      <c r="V217" s="147" t="str">
        <f t="shared" si="12"/>
        <v/>
      </c>
      <c r="W217" s="139"/>
      <c r="X217" s="136"/>
    </row>
    <row r="218" spans="1:32" ht="18" customHeight="1" x14ac:dyDescent="0.35">
      <c r="A218" s="254" t="s">
        <v>123</v>
      </c>
      <c r="B218" s="901"/>
      <c r="C218" s="258"/>
      <c r="D218" s="907"/>
      <c r="E218" s="258"/>
      <c r="F218" s="907"/>
      <c r="G218" s="258"/>
      <c r="H218" s="907"/>
      <c r="I218" s="258"/>
      <c r="J218" s="907"/>
      <c r="K218" s="226"/>
      <c r="L218" s="898"/>
      <c r="M218" s="130"/>
      <c r="N218" s="898"/>
      <c r="O218" s="130"/>
      <c r="P218" s="898"/>
      <c r="Q218" s="130"/>
      <c r="R218" s="898"/>
      <c r="S218" s="130"/>
      <c r="T218" s="898"/>
      <c r="U218" s="130"/>
      <c r="V218" s="147" t="str">
        <f t="shared" si="12"/>
        <v/>
      </c>
      <c r="W218" s="139"/>
      <c r="X218" s="136"/>
    </row>
    <row r="219" spans="1:32" ht="18" customHeight="1" x14ac:dyDescent="0.35">
      <c r="A219" s="254" t="s">
        <v>124</v>
      </c>
      <c r="B219" s="901"/>
      <c r="C219" s="258"/>
      <c r="D219" s="907"/>
      <c r="E219" s="258"/>
      <c r="F219" s="907"/>
      <c r="G219" s="258"/>
      <c r="H219" s="907"/>
      <c r="I219" s="258"/>
      <c r="J219" s="907"/>
      <c r="K219" s="226"/>
      <c r="L219" s="898"/>
      <c r="M219" s="130"/>
      <c r="N219" s="898"/>
      <c r="O219" s="130"/>
      <c r="P219" s="898"/>
      <c r="Q219" s="130"/>
      <c r="R219" s="898"/>
      <c r="S219" s="130"/>
      <c r="T219" s="898"/>
      <c r="U219" s="130"/>
      <c r="V219" s="147" t="str">
        <f t="shared" si="12"/>
        <v/>
      </c>
      <c r="W219" s="139"/>
      <c r="X219" s="136"/>
    </row>
    <row r="220" spans="1:32" ht="18" customHeight="1" x14ac:dyDescent="0.35">
      <c r="A220" s="254" t="s">
        <v>125</v>
      </c>
      <c r="B220" s="901"/>
      <c r="C220" s="258"/>
      <c r="D220" s="907"/>
      <c r="E220" s="258"/>
      <c r="F220" s="907"/>
      <c r="G220" s="258"/>
      <c r="H220" s="907"/>
      <c r="I220" s="258"/>
      <c r="J220" s="907"/>
      <c r="K220" s="226"/>
      <c r="L220" s="898"/>
      <c r="M220" s="130"/>
      <c r="N220" s="898"/>
      <c r="O220" s="130"/>
      <c r="P220" s="898"/>
      <c r="Q220" s="130"/>
      <c r="R220" s="898"/>
      <c r="S220" s="130"/>
      <c r="T220" s="898"/>
      <c r="U220" s="130"/>
      <c r="V220" s="147" t="str">
        <f t="shared" si="12"/>
        <v/>
      </c>
      <c r="W220" s="139"/>
      <c r="X220" s="136"/>
    </row>
    <row r="221" spans="1:32" ht="18" customHeight="1" x14ac:dyDescent="0.35">
      <c r="A221" s="254" t="s">
        <v>126</v>
      </c>
      <c r="B221" s="901"/>
      <c r="C221" s="258"/>
      <c r="D221" s="907"/>
      <c r="E221" s="258"/>
      <c r="F221" s="907"/>
      <c r="G221" s="258"/>
      <c r="H221" s="907"/>
      <c r="I221" s="258"/>
      <c r="J221" s="907"/>
      <c r="K221" s="226"/>
      <c r="L221" s="898"/>
      <c r="M221" s="130"/>
      <c r="N221" s="898"/>
      <c r="O221" s="130"/>
      <c r="P221" s="898"/>
      <c r="Q221" s="130"/>
      <c r="R221" s="898"/>
      <c r="S221" s="130"/>
      <c r="T221" s="898"/>
      <c r="U221" s="130"/>
      <c r="V221" s="147" t="str">
        <f t="shared" si="12"/>
        <v/>
      </c>
      <c r="W221" s="139"/>
      <c r="X221" s="136"/>
    </row>
    <row r="222" spans="1:32" ht="18" customHeight="1" x14ac:dyDescent="0.35">
      <c r="A222" s="254" t="s">
        <v>127</v>
      </c>
      <c r="B222" s="901"/>
      <c r="C222" s="258"/>
      <c r="D222" s="907"/>
      <c r="E222" s="258"/>
      <c r="F222" s="907"/>
      <c r="G222" s="258"/>
      <c r="H222" s="907"/>
      <c r="I222" s="258"/>
      <c r="J222" s="907"/>
      <c r="K222" s="226"/>
      <c r="L222" s="898"/>
      <c r="M222" s="130"/>
      <c r="N222" s="898"/>
      <c r="O222" s="130"/>
      <c r="P222" s="898"/>
      <c r="Q222" s="130"/>
      <c r="R222" s="898"/>
      <c r="S222" s="130"/>
      <c r="T222" s="898"/>
      <c r="U222" s="130"/>
      <c r="V222" s="147" t="str">
        <f t="shared" si="12"/>
        <v/>
      </c>
      <c r="W222" s="139"/>
      <c r="X222" s="136"/>
    </row>
    <row r="223" spans="1:32" ht="18" customHeight="1" x14ac:dyDescent="0.35">
      <c r="A223" s="254" t="s">
        <v>128</v>
      </c>
      <c r="B223" s="901"/>
      <c r="C223" s="258"/>
      <c r="D223" s="907"/>
      <c r="E223" s="258"/>
      <c r="F223" s="907"/>
      <c r="G223" s="258"/>
      <c r="H223" s="907"/>
      <c r="I223" s="258"/>
      <c r="J223" s="907"/>
      <c r="K223" s="226"/>
      <c r="L223" s="898"/>
      <c r="M223" s="130"/>
      <c r="N223" s="898"/>
      <c r="O223" s="130"/>
      <c r="P223" s="898"/>
      <c r="Q223" s="130"/>
      <c r="R223" s="898"/>
      <c r="S223" s="130"/>
      <c r="T223" s="898"/>
      <c r="U223" s="130"/>
      <c r="V223" s="147" t="str">
        <f t="shared" si="12"/>
        <v/>
      </c>
      <c r="W223" s="139"/>
      <c r="X223" s="136"/>
    </row>
    <row r="224" spans="1:32" ht="18" customHeight="1" x14ac:dyDescent="0.35">
      <c r="A224" s="254" t="s">
        <v>129</v>
      </c>
      <c r="B224" s="901"/>
      <c r="C224" s="258"/>
      <c r="D224" s="907"/>
      <c r="E224" s="258"/>
      <c r="F224" s="907"/>
      <c r="G224" s="258"/>
      <c r="H224" s="907"/>
      <c r="I224" s="258"/>
      <c r="J224" s="907"/>
      <c r="K224" s="226"/>
      <c r="L224" s="898"/>
      <c r="M224" s="130"/>
      <c r="N224" s="898"/>
      <c r="O224" s="130"/>
      <c r="P224" s="898"/>
      <c r="Q224" s="130"/>
      <c r="R224" s="898"/>
      <c r="S224" s="130"/>
      <c r="T224" s="898"/>
      <c r="U224" s="130"/>
      <c r="V224" s="147" t="str">
        <f t="shared" si="12"/>
        <v/>
      </c>
      <c r="W224" s="139"/>
      <c r="X224" s="136"/>
    </row>
    <row r="225" spans="1:38" ht="18" customHeight="1" x14ac:dyDescent="0.35">
      <c r="A225" s="254" t="s">
        <v>130</v>
      </c>
      <c r="B225" s="901"/>
      <c r="C225" s="258"/>
      <c r="D225" s="907"/>
      <c r="E225" s="258"/>
      <c r="F225" s="907"/>
      <c r="G225" s="258"/>
      <c r="H225" s="907"/>
      <c r="I225" s="258"/>
      <c r="J225" s="907"/>
      <c r="K225" s="226"/>
      <c r="L225" s="898"/>
      <c r="M225" s="130"/>
      <c r="N225" s="898"/>
      <c r="O225" s="130"/>
      <c r="P225" s="898"/>
      <c r="Q225" s="130"/>
      <c r="R225" s="898"/>
      <c r="S225" s="130"/>
      <c r="T225" s="898"/>
      <c r="U225" s="130"/>
      <c r="V225" s="147" t="str">
        <f t="shared" si="12"/>
        <v/>
      </c>
      <c r="W225" s="139"/>
      <c r="X225" s="136"/>
    </row>
    <row r="226" spans="1:38" ht="18" customHeight="1" x14ac:dyDescent="0.35">
      <c r="A226" s="254" t="s">
        <v>131</v>
      </c>
      <c r="B226" s="901"/>
      <c r="C226" s="258"/>
      <c r="D226" s="907"/>
      <c r="E226" s="258"/>
      <c r="F226" s="907"/>
      <c r="G226" s="258"/>
      <c r="H226" s="907"/>
      <c r="I226" s="258"/>
      <c r="J226" s="907"/>
      <c r="K226" s="225"/>
      <c r="L226" s="898"/>
      <c r="M226" s="131"/>
      <c r="N226" s="898"/>
      <c r="O226" s="131"/>
      <c r="P226" s="898"/>
      <c r="Q226" s="131"/>
      <c r="R226" s="898"/>
      <c r="S226" s="131"/>
      <c r="T226" s="898"/>
      <c r="U226" s="131"/>
      <c r="V226" s="147" t="str">
        <f t="shared" si="12"/>
        <v/>
      </c>
      <c r="W226" s="139"/>
      <c r="X226" s="136"/>
    </row>
    <row r="227" spans="1:38" s="39" customFormat="1" ht="18" customHeight="1" x14ac:dyDescent="0.35">
      <c r="A227" s="256" t="s">
        <v>132</v>
      </c>
      <c r="B227" s="901"/>
      <c r="C227" s="360" t="str">
        <f>IF(AND(C215="", C216="",C217="",C218="",C219="",C220="", C221="",C222="",C223="",C224="",C225="", C226=""), "", SUM(C215:C226))</f>
        <v/>
      </c>
      <c r="D227" s="907"/>
      <c r="E227" s="148" t="str">
        <f>IF(AND(E215="", E216="",E217="",E218="",E219="",E220="", E221="",E222="",E223="",E224="",E225="", E226=""), "", SUM(E215:E226))</f>
        <v/>
      </c>
      <c r="F227" s="907"/>
      <c r="G227" s="148" t="str">
        <f>IF(AND(G215="", G216="",G217="",G218="",G219="",G220="", G221="",G222="",G223="",G224="",G225="", G226=""), "", SUM(G215:G226))</f>
        <v/>
      </c>
      <c r="H227" s="907"/>
      <c r="I227" s="148" t="str">
        <f>IF(AND(I215="", I216="",I217="",I218="",I219="",I220="", I221="",I222="",I223="",I224="",I225="", I226=""), "", SUM(I215:I226))</f>
        <v/>
      </c>
      <c r="J227" s="907"/>
      <c r="K227" s="142" t="str">
        <f>IF(AND(K215="", K216="",K217="",K218="",K219="",K220="", K221="",K222="",K223="",K224="",K225="", K226=""), "", SUM(K215:K226))</f>
        <v/>
      </c>
      <c r="L227" s="899"/>
      <c r="M227" s="140" t="str">
        <f>IF(AND(M215="", M216="",M217="",M218="",M219="",M220="", M221="",M222="",M223="",M224="",M225="", M226=""), "", SUM(M215:M226))</f>
        <v/>
      </c>
      <c r="N227" s="899"/>
      <c r="O227" s="140" t="str">
        <f>IF(AND(O215="", O216="",O217="",O218="",O219="",O220="", O221="",O222="",O223="",O224="",O225="", O226=""), "", SUM(O215:O226))</f>
        <v/>
      </c>
      <c r="P227" s="899"/>
      <c r="Q227" s="140" t="str">
        <f>IF(AND(Q215="", Q216="",Q217="",Q218="",Q219="",Q220="", Q221="",Q222="",Q223="",Q224="",Q225="", Q226=""), "", SUM(Q215:Q226))</f>
        <v/>
      </c>
      <c r="R227" s="899"/>
      <c r="S227" s="140" t="str">
        <f>IF(AND(S215="", S216="",S217="",S218="",S219="",S220="", S221="",S222="",S223="",S224="",S225="", S226=""), "", SUM(S215:S226))</f>
        <v/>
      </c>
      <c r="T227" s="899"/>
      <c r="U227" s="140" t="str">
        <f>IF(AND(U215="", U216="",U217="",U218="",U219="",U220="", U221="",U222="",U223="",U224="",U225="", U226=""), "", SUM(U215:U226))</f>
        <v/>
      </c>
      <c r="V227" s="148" t="str">
        <f>IF(AND($B$215="",$D$215="",$F$215="",$H$215="",$J$215="",$L$215="",$N$215="",$P$215="",$R$215="",$T$215=""),"",(((($B$215*$B$215)/100)*IF(AND(C227=""),0,C227))+((($D$215*$D$215)/100)*IF(AND(E227=""),0,E227))+((($F$215*$F$215)/100)*IF(AND(G227=""),0,G227))+((($H$215*$H$215)/100)*IF(AND(I227=""),0,I227))+((($J$215*$J$215)/100)*IF(AND(K227=""),0,K227))+((($L$215*$L$215)/100)*IF(AND(M227=""),0,M227))+((($N$215*$N$215)/100)*IF(AND(O227=""),0,O227))+((($P$215*$P$215)/100)*IF(AND(Q227=""),0,Q227))+((($R$215*$R$215)/100)*IF(AND(S227=""),0,S227))+((($T$215*$T$215)/100)*IF(AND(U227=""),0,U227))))</f>
        <v/>
      </c>
      <c r="W227" s="139"/>
      <c r="X227" s="137"/>
    </row>
    <row r="228" spans="1:38" x14ac:dyDescent="0.35">
      <c r="A228" s="240"/>
      <c r="B228" s="240"/>
      <c r="C228" s="240"/>
      <c r="D228" s="240"/>
      <c r="E228" s="240"/>
      <c r="F228" s="240"/>
      <c r="G228" s="240"/>
      <c r="H228" s="240"/>
      <c r="I228" s="240"/>
      <c r="J228" s="240"/>
    </row>
    <row r="229" spans="1:38" s="66" customFormat="1" ht="24" customHeight="1" x14ac:dyDescent="0.35">
      <c r="A229" s="64"/>
      <c r="B229" s="261" t="s">
        <v>187</v>
      </c>
      <c r="C229" s="248"/>
      <c r="D229" s="248"/>
      <c r="E229" s="248"/>
      <c r="F229" s="248"/>
      <c r="G229" s="248"/>
      <c r="H229" s="248"/>
      <c r="I229" s="248"/>
      <c r="J229" s="248"/>
      <c r="K229" s="46"/>
      <c r="L229" s="46"/>
      <c r="M229" s="46"/>
      <c r="N229" s="786"/>
      <c r="O229" s="786"/>
      <c r="P229" s="786"/>
      <c r="Q229" s="786"/>
      <c r="R229" s="786"/>
      <c r="S229" s="786"/>
      <c r="T229" s="786"/>
      <c r="U229" s="786"/>
      <c r="V229" s="786"/>
      <c r="W229" s="786"/>
      <c r="X229" s="786"/>
      <c r="Y229" s="786"/>
      <c r="Z229" s="786"/>
      <c r="AA229" s="786"/>
      <c r="AB229" s="786"/>
      <c r="AC229" s="786"/>
      <c r="AD229" s="786"/>
      <c r="AE229" s="786"/>
      <c r="AF229" s="786"/>
      <c r="AG229" s="786"/>
      <c r="AH229" s="786"/>
      <c r="AI229" s="786"/>
      <c r="AJ229" s="786"/>
      <c r="AK229" s="786"/>
      <c r="AL229" s="786"/>
    </row>
    <row r="230" spans="1:38" s="66" customFormat="1" ht="41.25" customHeight="1" x14ac:dyDescent="0.35">
      <c r="A230" s="64"/>
      <c r="B230" s="908" t="s">
        <v>188</v>
      </c>
      <c r="C230" s="908"/>
      <c r="D230" s="908"/>
      <c r="E230" s="908"/>
      <c r="F230" s="908"/>
      <c r="G230" s="908"/>
      <c r="H230" s="908"/>
      <c r="I230" s="908"/>
      <c r="J230" s="908"/>
      <c r="K230" s="121"/>
      <c r="L230" s="234"/>
      <c r="M230" s="234"/>
      <c r="AC230" s="767"/>
    </row>
    <row r="231" spans="1:38" ht="30.65" customHeight="1" x14ac:dyDescent="0.35">
      <c r="A231" s="240"/>
      <c r="B231" s="349" t="s">
        <v>88</v>
      </c>
      <c r="C231" s="900"/>
      <c r="D231" s="900"/>
      <c r="E231" s="900"/>
      <c r="F231" s="900"/>
      <c r="G231" s="900"/>
      <c r="H231" s="900"/>
      <c r="I231" s="900"/>
      <c r="J231" s="900"/>
      <c r="K231" s="787"/>
      <c r="L231" s="788"/>
      <c r="M231" s="788"/>
      <c r="P231" s="570"/>
      <c r="Q231" s="570"/>
    </row>
    <row r="232" spans="1:38" ht="30.65" customHeight="1" x14ac:dyDescent="0.35">
      <c r="A232" s="240"/>
      <c r="B232" s="349" t="s">
        <v>89</v>
      </c>
      <c r="C232" s="900"/>
      <c r="D232" s="900"/>
      <c r="E232" s="900"/>
      <c r="F232" s="900"/>
      <c r="G232" s="900"/>
      <c r="H232" s="900"/>
      <c r="I232" s="900"/>
      <c r="J232" s="900"/>
      <c r="K232" s="787"/>
      <c r="L232" s="789"/>
      <c r="M232" s="789"/>
    </row>
    <row r="233" spans="1:38" s="271" customFormat="1" ht="30.65" customHeight="1" x14ac:dyDescent="0.35">
      <c r="A233" s="356"/>
      <c r="B233" s="349" t="s">
        <v>90</v>
      </c>
      <c r="C233" s="900"/>
      <c r="D233" s="900"/>
      <c r="E233" s="900"/>
      <c r="F233" s="900"/>
      <c r="G233" s="900"/>
      <c r="H233" s="900"/>
      <c r="I233" s="900"/>
      <c r="J233" s="900"/>
      <c r="K233" s="787"/>
      <c r="L233" s="789"/>
      <c r="M233" s="789"/>
      <c r="P233" s="46"/>
      <c r="Q233" s="46"/>
      <c r="R233" s="46"/>
      <c r="S233" s="46"/>
      <c r="T233" s="46"/>
      <c r="U233" s="46"/>
      <c r="V233" s="46"/>
      <c r="W233" s="46"/>
      <c r="X233" s="46"/>
    </row>
    <row r="234" spans="1:38" s="271" customFormat="1" ht="30.65" customHeight="1" x14ac:dyDescent="0.35">
      <c r="A234" s="356"/>
      <c r="B234" s="349" t="s">
        <v>91</v>
      </c>
      <c r="C234" s="900"/>
      <c r="D234" s="900"/>
      <c r="E234" s="900"/>
      <c r="F234" s="900"/>
      <c r="G234" s="900"/>
      <c r="H234" s="900"/>
      <c r="I234" s="900"/>
      <c r="J234" s="900"/>
      <c r="K234" s="787"/>
      <c r="L234" s="789"/>
      <c r="M234" s="789"/>
      <c r="P234" s="46"/>
      <c r="Q234" s="46"/>
      <c r="R234" s="46"/>
      <c r="S234" s="46"/>
      <c r="T234" s="46"/>
      <c r="U234" s="46"/>
      <c r="V234" s="46"/>
      <c r="W234" s="46"/>
      <c r="X234" s="46"/>
    </row>
    <row r="235" spans="1:38" s="271" customFormat="1" ht="33" customHeight="1" x14ac:dyDescent="0.35">
      <c r="A235" s="356"/>
      <c r="B235" s="909" t="s">
        <v>189</v>
      </c>
      <c r="C235" s="909"/>
      <c r="D235" s="909"/>
      <c r="E235" s="909"/>
      <c r="F235" s="909"/>
      <c r="G235" s="909"/>
      <c r="H235" s="909"/>
      <c r="I235" s="909"/>
      <c r="J235" s="909"/>
      <c r="K235" s="218"/>
      <c r="L235" s="218"/>
      <c r="M235" s="218"/>
      <c r="N235" s="218"/>
      <c r="O235" s="120"/>
    </row>
    <row r="236" spans="1:38" ht="18" hidden="1" customHeight="1" x14ac:dyDescent="0.35">
      <c r="A236" s="104"/>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row>
    <row r="237" spans="1:38" ht="18" hidden="1" customHeight="1" x14ac:dyDescent="0.35">
      <c r="A237" s="104"/>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row>
    <row r="238" spans="1:38" ht="18" hidden="1" customHeight="1" x14ac:dyDescent="0.35">
      <c r="A238" s="104"/>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row>
    <row r="239" spans="1:38" ht="18" hidden="1" customHeight="1" x14ac:dyDescent="0.35">
      <c r="A239" s="104"/>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row>
    <row r="240" spans="1:38" ht="18" hidden="1" customHeight="1" x14ac:dyDescent="0.35">
      <c r="A240" s="104"/>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row>
    <row r="241" spans="1:24" ht="18" hidden="1" customHeight="1" x14ac:dyDescent="0.35">
      <c r="A241" s="104"/>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row>
    <row r="242" spans="1:24" ht="18" hidden="1" customHeight="1" x14ac:dyDescent="0.35">
      <c r="A242" s="104"/>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row>
    <row r="243" spans="1:24" s="39" customFormat="1" ht="18" hidden="1" customHeight="1" x14ac:dyDescent="0.35">
      <c r="A243" s="22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row>
  </sheetData>
  <sheetProtection algorithmName="SHA-512" hashValue="1JajrTvAk/c4Vr55eYIK5mmKjSaXVVBgSMbXluh9VMeturR4c3QZzi/L7yVU2xRbMyyFTqaPyoeLz11qykRykQ==" saltValue="07XjUWUA54ynzz+X9Qbbog==" spinCount="100000" sheet="1" objects="1" scenarios="1"/>
  <mergeCells count="198">
    <mergeCell ref="B235:J235"/>
    <mergeCell ref="B3:J3"/>
    <mergeCell ref="B4:J4"/>
    <mergeCell ref="C11:F11"/>
    <mergeCell ref="C12:F12"/>
    <mergeCell ref="C8:F8"/>
    <mergeCell ref="G8:J8"/>
    <mergeCell ref="G9:J9"/>
    <mergeCell ref="G10:J10"/>
    <mergeCell ref="C9:F9"/>
    <mergeCell ref="C234:J234"/>
    <mergeCell ref="C233:J233"/>
    <mergeCell ref="C232:J232"/>
    <mergeCell ref="B7:J7"/>
    <mergeCell ref="B23:J23"/>
    <mergeCell ref="C10:F10"/>
    <mergeCell ref="C18:J18"/>
    <mergeCell ref="C19:J19"/>
    <mergeCell ref="G11:J11"/>
    <mergeCell ref="G12:J12"/>
    <mergeCell ref="B15:J15"/>
    <mergeCell ref="C16:J16"/>
    <mergeCell ref="C17:J17"/>
    <mergeCell ref="B59:B71"/>
    <mergeCell ref="B230:J230"/>
    <mergeCell ref="C231:J231"/>
    <mergeCell ref="B75:J75"/>
    <mergeCell ref="B127:J127"/>
    <mergeCell ref="E25:E37"/>
    <mergeCell ref="G25:G37"/>
    <mergeCell ref="I25:I37"/>
    <mergeCell ref="G77:G89"/>
    <mergeCell ref="E42:E54"/>
    <mergeCell ref="B40:J40"/>
    <mergeCell ref="B92:J92"/>
    <mergeCell ref="B42:B54"/>
    <mergeCell ref="C42:C54"/>
    <mergeCell ref="B94:B106"/>
    <mergeCell ref="F59:F71"/>
    <mergeCell ref="F42:F54"/>
    <mergeCell ref="E77:E89"/>
    <mergeCell ref="H42:H54"/>
    <mergeCell ref="F94:F106"/>
    <mergeCell ref="H94:H106"/>
    <mergeCell ref="J111:J123"/>
    <mergeCell ref="B111:B123"/>
    <mergeCell ref="D111:D123"/>
    <mergeCell ref="B109:J109"/>
    <mergeCell ref="C198:C210"/>
    <mergeCell ref="E198:E210"/>
    <mergeCell ref="D163:D175"/>
    <mergeCell ref="I198:I210"/>
    <mergeCell ref="K198:K210"/>
    <mergeCell ref="L198:L210"/>
    <mergeCell ref="B198:B210"/>
    <mergeCell ref="G129:G141"/>
    <mergeCell ref="K94:K106"/>
    <mergeCell ref="B179:J179"/>
    <mergeCell ref="I129:I141"/>
    <mergeCell ref="E146:E158"/>
    <mergeCell ref="I94:I106"/>
    <mergeCell ref="B161:J161"/>
    <mergeCell ref="F163:F175"/>
    <mergeCell ref="H163:H175"/>
    <mergeCell ref="F146:F158"/>
    <mergeCell ref="H146:H158"/>
    <mergeCell ref="B144:J144"/>
    <mergeCell ref="B146:B158"/>
    <mergeCell ref="C146:C158"/>
    <mergeCell ref="J163:J175"/>
    <mergeCell ref="L146:L158"/>
    <mergeCell ref="I181:I193"/>
    <mergeCell ref="W25:W37"/>
    <mergeCell ref="W77:W89"/>
    <mergeCell ref="R42:R54"/>
    <mergeCell ref="S25:S37"/>
    <mergeCell ref="U25:U37"/>
    <mergeCell ref="S77:S89"/>
    <mergeCell ref="R59:R71"/>
    <mergeCell ref="T42:T54"/>
    <mergeCell ref="T59:T71"/>
    <mergeCell ref="U77:U89"/>
    <mergeCell ref="Q25:Q37"/>
    <mergeCell ref="K25:K37"/>
    <mergeCell ref="M129:M141"/>
    <mergeCell ref="N59:N71"/>
    <mergeCell ref="L94:L106"/>
    <mergeCell ref="L111:L123"/>
    <mergeCell ref="M25:M37"/>
    <mergeCell ref="O25:O37"/>
    <mergeCell ref="I42:I54"/>
    <mergeCell ref="B57:J57"/>
    <mergeCell ref="C94:C106"/>
    <mergeCell ref="K77:K89"/>
    <mergeCell ref="N111:N123"/>
    <mergeCell ref="N94:N106"/>
    <mergeCell ref="E94:E106"/>
    <mergeCell ref="I77:I89"/>
    <mergeCell ref="K42:K54"/>
    <mergeCell ref="O42:O54"/>
    <mergeCell ref="F111:F123"/>
    <mergeCell ref="H111:H123"/>
    <mergeCell ref="E129:E141"/>
    <mergeCell ref="D59:D71"/>
    <mergeCell ref="H59:H71"/>
    <mergeCell ref="J59:J71"/>
    <mergeCell ref="M77:M89"/>
    <mergeCell ref="P59:P71"/>
    <mergeCell ref="L42:L54"/>
    <mergeCell ref="N42:N54"/>
    <mergeCell ref="L59:L71"/>
    <mergeCell ref="R163:R175"/>
    <mergeCell ref="AD146:AD158"/>
    <mergeCell ref="T146:T158"/>
    <mergeCell ref="X146:X158"/>
    <mergeCell ref="Z146:Z158"/>
    <mergeCell ref="AA146:AA158"/>
    <mergeCell ref="AC146:AC158"/>
    <mergeCell ref="U146:U158"/>
    <mergeCell ref="W146:W158"/>
    <mergeCell ref="AD42:AD54"/>
    <mergeCell ref="O77:O89"/>
    <mergeCell ref="Q146:Q158"/>
    <mergeCell ref="R146:R158"/>
    <mergeCell ref="N146:N158"/>
    <mergeCell ref="N163:N175"/>
    <mergeCell ref="AD94:AD106"/>
    <mergeCell ref="X94:X106"/>
    <mergeCell ref="Z94:Z106"/>
    <mergeCell ref="Q42:Q54"/>
    <mergeCell ref="AA198:AA210"/>
    <mergeCell ref="AC198:AC210"/>
    <mergeCell ref="Q181:Q193"/>
    <mergeCell ref="Q129:Q141"/>
    <mergeCell ref="Q94:Q106"/>
    <mergeCell ref="R111:R123"/>
    <mergeCell ref="P163:P175"/>
    <mergeCell ref="O146:O158"/>
    <mergeCell ref="O94:O106"/>
    <mergeCell ref="AA42:AA54"/>
    <mergeCell ref="AC42:AC54"/>
    <mergeCell ref="AD198:AD210"/>
    <mergeCell ref="W181:W193"/>
    <mergeCell ref="U181:U193"/>
    <mergeCell ref="H215:H227"/>
    <mergeCell ref="B213:J213"/>
    <mergeCell ref="B215:B227"/>
    <mergeCell ref="F215:F227"/>
    <mergeCell ref="B163:B175"/>
    <mergeCell ref="D215:D227"/>
    <mergeCell ref="J215:J227"/>
    <mergeCell ref="H198:H210"/>
    <mergeCell ref="F198:F210"/>
    <mergeCell ref="E181:E193"/>
    <mergeCell ref="G181:G193"/>
    <mergeCell ref="B196:J196"/>
    <mergeCell ref="L163:L175"/>
    <mergeCell ref="R215:R227"/>
    <mergeCell ref="W198:W210"/>
    <mergeCell ref="O198:O210"/>
    <mergeCell ref="T198:T210"/>
    <mergeCell ref="Q198:Q210"/>
    <mergeCell ref="R198:R210"/>
    <mergeCell ref="K129:K141"/>
    <mergeCell ref="AA94:AA106"/>
    <mergeCell ref="AC94:AC106"/>
    <mergeCell ref="T94:T106"/>
    <mergeCell ref="U94:U106"/>
    <mergeCell ref="T111:T123"/>
    <mergeCell ref="W94:W106"/>
    <mergeCell ref="R94:R106"/>
    <mergeCell ref="W129:W141"/>
    <mergeCell ref="S129:S141"/>
    <mergeCell ref="U129:U141"/>
    <mergeCell ref="K181:K193"/>
    <mergeCell ref="I146:I158"/>
    <mergeCell ref="K146:K158"/>
    <mergeCell ref="A1:J1"/>
    <mergeCell ref="M181:M193"/>
    <mergeCell ref="P215:P227"/>
    <mergeCell ref="X198:X210"/>
    <mergeCell ref="Z198:Z210"/>
    <mergeCell ref="T215:T227"/>
    <mergeCell ref="N198:N210"/>
    <mergeCell ref="U198:U210"/>
    <mergeCell ref="N215:N227"/>
    <mergeCell ref="L215:L227"/>
    <mergeCell ref="T163:T175"/>
    <mergeCell ref="Z42:Z54"/>
    <mergeCell ref="X42:X54"/>
    <mergeCell ref="U42:U54"/>
    <mergeCell ref="W42:W54"/>
    <mergeCell ref="O181:O193"/>
    <mergeCell ref="O129:O141"/>
    <mergeCell ref="P111:P123"/>
    <mergeCell ref="Q77:Q89"/>
    <mergeCell ref="S181:S193"/>
    <mergeCell ref="G2:I2"/>
  </mergeCells>
  <phoneticPr fontId="56" type="noConversion"/>
  <conditionalFormatting sqref="E25 D25:D36 B42:C42 E42:F42 H42:I42 K42:L42 N42:O42 Q42:R42 T42:U42 W42:X42 Z42:AA42 AC42:AD42 D42:D53 G42:G53 J42:J53 M42:M53 P42:P53 S42:S53 V42:V53 Y42:Y53 AB42:AB53 AE42:AE53 B59 E77 D77:D88 B94:C94 E94:F94 H94:I94 K94:L94 N94:O94 Q94:R94 T94:U94 W94:X94 Z94:AA94 AC94:AD94 D94:D105 G94:G105 J94:J105 M94:M105 P94:P105 S94:S105 V94:V105 Y94:Y105 AB94:AB105 AE94:AE105 B111 E129 D129:D140 B146:C146 E146:F146 H146:I146 K146:L146 N146:O146 Q146:R146 T146:U146 W146:X146 Z146:AA146 AC146:AD146 D146:D157 G146:G157 J146:J157 M146:M157 P146:P157 S146:S157 V146:V157 Y146:Y157 AB146:AB157 AE146:AE157 B163 E181 D181:D192 B198:C198 E198:F198 H198:I198 K198:L198 N198:O198 Q198:R198 T198:U198 W198:X198 Z198:AA198 AC198:AD198 D198:D209 G198:G209 J198:J209 M198:M209 P198:P209 S198:S209 V198:V209 Y198:Y209 AB198:AB209 AE198:AE209 B215 D236:E242">
    <cfRule type="cellIs" dxfId="3" priority="5" stopIfTrue="1" operator="equal">
      <formula>"(select from list)"</formula>
    </cfRule>
  </conditionalFormatting>
  <dataValidations count="2">
    <dataValidation type="list" allowBlank="1" showInputMessage="1" showErrorMessage="1" sqref="C231:C234" xr:uid="{00000000-0002-0000-0300-000000000000}">
      <formula1>TorF</formula1>
    </dataValidation>
    <dataValidation type="list" allowBlank="1" showInputMessage="1" showErrorMessage="1" sqref="C16:C19" xr:uid="{00000000-0002-0000-0300-000001000000}">
      <formula1>Shape</formula1>
    </dataValidation>
  </dataValidations>
  <pageMargins left="0.5" right="0.5" top="0.75" bottom="0.75" header="0.3" footer="0.3"/>
  <pageSetup scale="59" orientation="portrait" r:id="rId1"/>
  <headerFooter>
    <oddFooter>&amp;C&amp;"Arial,Regular"&amp;P of &amp;N</oddFooter>
  </headerFooter>
  <rowBreaks count="5" manualBreakCount="5">
    <brk id="20" max="16383" man="1"/>
    <brk id="71" max="9" man="1"/>
    <brk id="123" max="9" man="1"/>
    <brk id="175" max="9" man="1"/>
    <brk id="228" max="16383" man="1"/>
  </rowBreaks>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9</xdr:col>
                    <xdr:colOff>6350</xdr:colOff>
                    <xdr:row>1</xdr:row>
                    <xdr:rowOff>107950</xdr:rowOff>
                  </from>
                  <to>
                    <xdr:col>9</xdr:col>
                    <xdr:colOff>933450</xdr:colOff>
                    <xdr:row>1</xdr:row>
                    <xdr:rowOff>393700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XFC126"/>
  <sheetViews>
    <sheetView showGridLines="0" zoomScaleNormal="100" zoomScaleSheetLayoutView="100" workbookViewId="0">
      <selection sqref="A1:XFD1"/>
    </sheetView>
  </sheetViews>
  <sheetFormatPr defaultColWidth="0" defaultRowHeight="15.5" zeroHeight="1" x14ac:dyDescent="0.35"/>
  <cols>
    <col min="1" max="1" width="2.7265625" style="12" customWidth="1"/>
    <col min="2" max="2" width="2.81640625" style="12" customWidth="1"/>
    <col min="3" max="3" width="20.7265625" style="46" customWidth="1"/>
    <col min="4" max="9" width="22.7265625" style="46" customWidth="1"/>
    <col min="10" max="10" width="10.81640625" style="12" hidden="1" customWidth="1"/>
    <col min="11" max="11" width="7.81640625" style="12" hidden="1" customWidth="1"/>
    <col min="12" max="12" width="10.81640625" style="12" hidden="1" customWidth="1"/>
    <col min="13" max="13" width="7.7265625" style="12" hidden="1" customWidth="1"/>
    <col min="14" max="14" width="10.81640625" style="12" hidden="1" customWidth="1"/>
    <col min="15" max="15" width="9.1796875" style="12" hidden="1" customWidth="1"/>
    <col min="16" max="16" width="13.7265625" style="12" hidden="1" customWidth="1"/>
    <col min="17" max="17" width="9.1796875" style="12" hidden="1" customWidth="1"/>
    <col min="18" max="18" width="13.7265625" style="12" hidden="1" customWidth="1"/>
    <col min="19" max="19" width="9.1796875" style="12" hidden="1" customWidth="1"/>
    <col min="20" max="20" width="13.7265625" style="12" hidden="1" customWidth="1"/>
    <col min="21" max="21" width="9.1796875" style="12" hidden="1" customWidth="1"/>
    <col min="22" max="22" width="13.7265625" style="12" hidden="1" customWidth="1"/>
    <col min="23" max="23" width="9.1796875" style="12" hidden="1" customWidth="1"/>
    <col min="24" max="24" width="13.7265625" style="12" hidden="1" customWidth="1"/>
    <col min="25" max="25" width="9.1796875" style="12" hidden="1" customWidth="1"/>
    <col min="26" max="26" width="13.7265625" style="12" hidden="1" customWidth="1"/>
    <col min="27" max="27" width="9.1796875" style="12" hidden="1" customWidth="1"/>
    <col min="28" max="28" width="13.7265625" style="12" hidden="1" customWidth="1"/>
    <col min="29" max="16384" width="9.1796875" style="12" hidden="1"/>
  </cols>
  <sheetData>
    <row r="1" spans="1:16383" s="874" customFormat="1" ht="81" customHeight="1" thickBot="1" x14ac:dyDescent="0.35">
      <c r="A1" s="874" t="s">
        <v>190</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35" customHeight="1" thickTop="1" x14ac:dyDescent="0.4">
      <c r="A2" s="796" t="s">
        <v>60</v>
      </c>
    </row>
    <row r="3" spans="1:16383" s="769" customFormat="1" ht="34.5" customHeight="1" x14ac:dyDescent="0.35">
      <c r="A3" s="790"/>
      <c r="B3" s="771" t="s">
        <v>191</v>
      </c>
      <c r="C3" s="791"/>
      <c r="F3" s="792"/>
      <c r="G3" s="885" t="s">
        <v>62</v>
      </c>
      <c r="H3" s="885"/>
    </row>
    <row r="4" spans="1:16383" s="41" customFormat="1" ht="15" customHeight="1" x14ac:dyDescent="0.25">
      <c r="A4" s="56"/>
      <c r="B4" s="115"/>
      <c r="C4" s="56"/>
      <c r="D4" s="56"/>
      <c r="E4" s="56"/>
      <c r="F4" s="56"/>
      <c r="G4" s="56"/>
      <c r="H4" s="56"/>
      <c r="I4" s="56"/>
      <c r="J4" s="56"/>
      <c r="K4" s="56"/>
    </row>
    <row r="5" spans="1:16383" s="240" customFormat="1" ht="24" customHeight="1" x14ac:dyDescent="0.3">
      <c r="B5" s="261" t="s">
        <v>92</v>
      </c>
      <c r="C5" s="248"/>
      <c r="D5" s="248"/>
      <c r="E5" s="248"/>
      <c r="F5" s="248"/>
      <c r="G5" s="248"/>
      <c r="H5" s="248"/>
      <c r="I5" s="248"/>
    </row>
    <row r="6" spans="1:16383" ht="45.75" customHeight="1" x14ac:dyDescent="0.3">
      <c r="B6" s="53"/>
      <c r="C6" s="919" t="s">
        <v>192</v>
      </c>
      <c r="D6" s="920"/>
      <c r="E6" s="920"/>
      <c r="F6" s="920"/>
      <c r="G6" s="920"/>
      <c r="H6" s="920"/>
      <c r="I6" s="920"/>
    </row>
    <row r="7" spans="1:16383" s="41" customFormat="1" x14ac:dyDescent="0.35">
      <c r="A7" s="56"/>
      <c r="B7" s="115"/>
      <c r="C7" s="269" t="s">
        <v>88</v>
      </c>
      <c r="D7" s="921" t="str">
        <f>IF(ISBLANK('2. Wafer Tracking'!C16),"",'2. Wafer Tracking'!C16)</f>
        <v/>
      </c>
      <c r="E7" s="921"/>
      <c r="F7" s="921"/>
      <c r="G7" s="921"/>
      <c r="H7" s="921"/>
      <c r="I7" s="921"/>
      <c r="J7" s="56"/>
      <c r="K7" s="56"/>
    </row>
    <row r="8" spans="1:16383" s="41" customFormat="1" x14ac:dyDescent="0.35">
      <c r="A8" s="56"/>
      <c r="B8" s="115"/>
      <c r="C8" s="269" t="s">
        <v>89</v>
      </c>
      <c r="D8" s="921" t="str">
        <f>IF(ISBLANK('2. Wafer Tracking'!C17),"",'2. Wafer Tracking'!C17)</f>
        <v/>
      </c>
      <c r="E8" s="921"/>
      <c r="F8" s="921"/>
      <c r="G8" s="921"/>
      <c r="H8" s="921"/>
      <c r="I8" s="921"/>
      <c r="J8" s="56"/>
      <c r="K8" s="56"/>
    </row>
    <row r="9" spans="1:16383" s="41" customFormat="1" x14ac:dyDescent="0.35">
      <c r="A9" s="56"/>
      <c r="B9" s="115"/>
      <c r="C9" s="269" t="s">
        <v>90</v>
      </c>
      <c r="D9" s="921" t="str">
        <f>IF(ISBLANK('2. Wafer Tracking'!C18),"",'2. Wafer Tracking'!C18)</f>
        <v/>
      </c>
      <c r="E9" s="921"/>
      <c r="F9" s="921"/>
      <c r="G9" s="921"/>
      <c r="H9" s="921"/>
      <c r="I9" s="921"/>
      <c r="J9" s="56"/>
      <c r="K9" s="56"/>
    </row>
    <row r="10" spans="1:16383" s="41" customFormat="1" x14ac:dyDescent="0.35">
      <c r="A10" s="56"/>
      <c r="B10" s="115"/>
      <c r="C10" s="269" t="s">
        <v>91</v>
      </c>
      <c r="D10" s="921" t="str">
        <f>IF(ISBLANK('2. Wafer Tracking'!C19),"",'2. Wafer Tracking'!C19)</f>
        <v/>
      </c>
      <c r="E10" s="921"/>
      <c r="F10" s="921"/>
      <c r="G10" s="921"/>
      <c r="H10" s="921"/>
      <c r="I10" s="921"/>
      <c r="J10" s="56"/>
      <c r="K10" s="56"/>
    </row>
    <row r="11" spans="1:16383" s="41" customFormat="1" ht="12.5" x14ac:dyDescent="0.25">
      <c r="A11" s="56"/>
      <c r="B11" s="115"/>
      <c r="C11" s="56"/>
      <c r="D11" s="56"/>
      <c r="E11" s="56"/>
      <c r="F11" s="56"/>
      <c r="G11" s="56"/>
      <c r="H11" s="56"/>
      <c r="I11" s="56"/>
      <c r="J11" s="56"/>
      <c r="K11" s="56"/>
    </row>
    <row r="12" spans="1:16383" s="240" customFormat="1" ht="24" customHeight="1" x14ac:dyDescent="0.3">
      <c r="B12" s="261" t="s">
        <v>193</v>
      </c>
      <c r="C12" s="248"/>
      <c r="D12" s="248"/>
      <c r="E12" s="248"/>
      <c r="F12" s="248"/>
      <c r="G12" s="248"/>
      <c r="H12" s="248"/>
      <c r="I12" s="248"/>
    </row>
    <row r="13" spans="1:16383" s="238" customFormat="1" ht="18" customHeight="1" x14ac:dyDescent="0.3">
      <c r="B13" s="251"/>
      <c r="D13" s="922" t="s">
        <v>194</v>
      </c>
      <c r="E13" s="923"/>
      <c r="F13" s="923"/>
      <c r="G13" s="923"/>
      <c r="H13" s="923"/>
      <c r="I13" s="924"/>
    </row>
    <row r="14" spans="1:16383" s="64" customFormat="1" ht="45.65" customHeight="1" x14ac:dyDescent="0.3">
      <c r="C14" s="255"/>
      <c r="D14" s="925" t="s">
        <v>96</v>
      </c>
      <c r="E14" s="926"/>
      <c r="F14" s="925" t="s">
        <v>97</v>
      </c>
      <c r="G14" s="926"/>
      <c r="H14" s="925" t="s">
        <v>98</v>
      </c>
      <c r="I14" s="927"/>
      <c r="J14" s="263"/>
      <c r="K14" s="263"/>
      <c r="L14" s="263"/>
      <c r="M14" s="263"/>
      <c r="N14" s="263"/>
      <c r="O14" s="263"/>
      <c r="P14" s="263"/>
      <c r="Q14" s="263"/>
      <c r="R14" s="263"/>
      <c r="S14" s="263"/>
      <c r="T14" s="263"/>
      <c r="U14" s="263"/>
      <c r="V14" s="263"/>
      <c r="W14" s="263"/>
      <c r="X14" s="263"/>
      <c r="Y14" s="263"/>
      <c r="Z14" s="263"/>
      <c r="AA14" s="263"/>
      <c r="AB14" s="263"/>
    </row>
    <row r="15" spans="1:16383" s="64" customFormat="1" x14ac:dyDescent="0.3">
      <c r="C15" s="349" t="s">
        <v>88</v>
      </c>
      <c r="D15" s="928" t="str">
        <f>IF(ISBLANK('2. Wafer Tracking'!B37),"",'2. Wafer Tracking'!B37)</f>
        <v/>
      </c>
      <c r="E15" s="929"/>
      <c r="F15" s="928" t="str">
        <f>IF(ISBLANK('2. Wafer Tracking'!C37),"",'2. Wafer Tracking'!C37)</f>
        <v/>
      </c>
      <c r="G15" s="929"/>
      <c r="H15" s="930" t="str">
        <f>IF(ISBLANK('2. Wafer Tracking'!D37),"",'2. Wafer Tracking'!D37)</f>
        <v/>
      </c>
      <c r="I15" s="931"/>
      <c r="J15" s="278"/>
      <c r="K15" s="278"/>
      <c r="L15" s="278"/>
      <c r="M15" s="278"/>
      <c r="N15" s="278"/>
      <c r="O15" s="278"/>
      <c r="P15" s="278"/>
      <c r="Q15" s="278"/>
      <c r="R15" s="278"/>
      <c r="S15" s="278"/>
      <c r="T15" s="278"/>
      <c r="U15" s="278"/>
      <c r="V15" s="278"/>
      <c r="W15" s="278"/>
      <c r="X15" s="278"/>
      <c r="Y15" s="278"/>
      <c r="Z15" s="278"/>
      <c r="AA15" s="278"/>
      <c r="AB15" s="278"/>
    </row>
    <row r="16" spans="1:16383" s="64" customFormat="1" x14ac:dyDescent="0.3">
      <c r="C16" s="349" t="s">
        <v>89</v>
      </c>
      <c r="D16" s="928" t="str">
        <f>IF(ISBLANK('2. Wafer Tracking'!B89),"",'2. Wafer Tracking'!B89)</f>
        <v/>
      </c>
      <c r="E16" s="929"/>
      <c r="F16" s="928" t="str">
        <f>IF(ISBLANK('2. Wafer Tracking'!C89),"",'2. Wafer Tracking'!C89)</f>
        <v/>
      </c>
      <c r="G16" s="929"/>
      <c r="H16" s="930" t="str">
        <f>IF(ISBLANK('2. Wafer Tracking'!D89),"",'2. Wafer Tracking'!D89)</f>
        <v/>
      </c>
      <c r="I16" s="931"/>
      <c r="J16" s="278"/>
      <c r="K16" s="278"/>
      <c r="L16" s="278"/>
      <c r="M16" s="278"/>
      <c r="N16" s="278"/>
      <c r="O16" s="278"/>
      <c r="P16" s="278"/>
      <c r="Q16" s="278"/>
      <c r="R16" s="278"/>
      <c r="S16" s="278"/>
      <c r="T16" s="278"/>
      <c r="U16" s="278"/>
      <c r="V16" s="278"/>
      <c r="W16" s="278"/>
      <c r="X16" s="278"/>
      <c r="Y16" s="278"/>
      <c r="Z16" s="278"/>
      <c r="AA16" s="278"/>
      <c r="AB16" s="278"/>
    </row>
    <row r="17" spans="2:28" s="64" customFormat="1" x14ac:dyDescent="0.3">
      <c r="C17" s="349" t="s">
        <v>90</v>
      </c>
      <c r="D17" s="928" t="str">
        <f>IF(ISBLANK('2. Wafer Tracking'!B141),"",'2. Wafer Tracking'!B141)</f>
        <v/>
      </c>
      <c r="E17" s="929"/>
      <c r="F17" s="928" t="str">
        <f>IF(ISBLANK('2. Wafer Tracking'!C141),"",'2. Wafer Tracking'!C141)</f>
        <v/>
      </c>
      <c r="G17" s="929"/>
      <c r="H17" s="930" t="str">
        <f>IF(ISBLANK('2. Wafer Tracking'!D141),"",'2. Wafer Tracking'!D141)</f>
        <v/>
      </c>
      <c r="I17" s="931"/>
      <c r="J17" s="278"/>
      <c r="K17" s="278"/>
      <c r="L17" s="278"/>
      <c r="M17" s="278"/>
      <c r="N17" s="278"/>
      <c r="O17" s="278"/>
      <c r="P17" s="278"/>
      <c r="Q17" s="278"/>
      <c r="R17" s="278"/>
      <c r="S17" s="278"/>
      <c r="T17" s="278"/>
      <c r="U17" s="278"/>
      <c r="V17" s="278"/>
      <c r="W17" s="278"/>
      <c r="X17" s="278"/>
      <c r="Y17" s="278"/>
      <c r="Z17" s="278"/>
      <c r="AA17" s="278"/>
      <c r="AB17" s="278"/>
    </row>
    <row r="18" spans="2:28" s="64" customFormat="1" x14ac:dyDescent="0.3">
      <c r="C18" s="349" t="s">
        <v>91</v>
      </c>
      <c r="D18" s="928" t="str">
        <f>IF(ISBLANK('2. Wafer Tracking'!B193),"",'2. Wafer Tracking'!B193)</f>
        <v/>
      </c>
      <c r="E18" s="929"/>
      <c r="F18" s="928" t="str">
        <f>IF(ISBLANK('2. Wafer Tracking'!C193),"",'2. Wafer Tracking'!C193)</f>
        <v/>
      </c>
      <c r="G18" s="929"/>
      <c r="H18" s="930" t="str">
        <f>IF(ISBLANK('2. Wafer Tracking'!D193),"",'2. Wafer Tracking'!D193)</f>
        <v/>
      </c>
      <c r="I18" s="931"/>
      <c r="J18" s="278"/>
      <c r="K18" s="278"/>
      <c r="L18" s="278"/>
      <c r="M18" s="278"/>
      <c r="N18" s="278"/>
      <c r="O18" s="278"/>
      <c r="P18" s="278"/>
      <c r="Q18" s="278"/>
      <c r="R18" s="278"/>
      <c r="S18" s="278"/>
      <c r="T18" s="278"/>
      <c r="U18" s="278"/>
      <c r="V18" s="278"/>
      <c r="W18" s="278"/>
      <c r="X18" s="278"/>
      <c r="Y18" s="278"/>
      <c r="Z18" s="278"/>
      <c r="AA18" s="278"/>
      <c r="AB18" s="278"/>
    </row>
    <row r="19" spans="2:28" s="245" customFormat="1" ht="12.5" x14ac:dyDescent="0.3">
      <c r="D19" s="279"/>
      <c r="E19" s="279"/>
      <c r="F19" s="280"/>
      <c r="G19" s="281"/>
      <c r="H19" s="282"/>
      <c r="I19" s="282"/>
      <c r="J19" s="282"/>
      <c r="K19" s="282"/>
      <c r="L19" s="282"/>
      <c r="M19" s="282"/>
      <c r="N19" s="282"/>
      <c r="O19" s="282"/>
      <c r="P19" s="282"/>
      <c r="Q19" s="282"/>
      <c r="R19" s="282"/>
      <c r="S19" s="282"/>
      <c r="T19" s="282"/>
      <c r="U19" s="282"/>
      <c r="V19" s="282"/>
      <c r="W19" s="282"/>
      <c r="X19" s="282"/>
      <c r="Y19" s="282"/>
      <c r="Z19" s="282"/>
      <c r="AA19" s="282"/>
      <c r="AB19" s="282"/>
    </row>
    <row r="20" spans="2:28" s="240" customFormat="1" ht="24" customHeight="1" x14ac:dyDescent="0.3">
      <c r="B20" s="261" t="s">
        <v>195</v>
      </c>
      <c r="C20" s="248"/>
      <c r="D20" s="248"/>
      <c r="E20" s="248"/>
      <c r="F20" s="248"/>
      <c r="G20" s="248"/>
      <c r="H20" s="248"/>
      <c r="I20" s="283"/>
      <c r="J20" s="284"/>
      <c r="K20" s="284"/>
      <c r="L20" s="284"/>
      <c r="M20" s="284"/>
      <c r="N20" s="284"/>
      <c r="O20" s="284"/>
      <c r="P20" s="284"/>
      <c r="Q20" s="284"/>
      <c r="R20" s="284"/>
      <c r="S20" s="284"/>
      <c r="T20" s="284"/>
      <c r="U20" s="284"/>
      <c r="V20" s="284"/>
      <c r="W20" s="284"/>
      <c r="X20" s="284"/>
      <c r="Y20" s="284"/>
      <c r="Z20" s="284"/>
      <c r="AA20" s="284"/>
      <c r="AB20" s="284"/>
    </row>
    <row r="21" spans="2:28" s="64" customFormat="1" ht="54" customHeight="1" x14ac:dyDescent="0.3">
      <c r="C21" s="255"/>
      <c r="D21" s="451" t="s">
        <v>196</v>
      </c>
      <c r="E21" s="451" t="s">
        <v>100</v>
      </c>
      <c r="F21" s="451" t="s">
        <v>197</v>
      </c>
      <c r="G21" s="451" t="s">
        <v>102</v>
      </c>
      <c r="H21" s="451" t="s">
        <v>198</v>
      </c>
      <c r="I21" s="451" t="s">
        <v>104</v>
      </c>
      <c r="J21" s="263"/>
      <c r="K21" s="263"/>
      <c r="L21" s="263"/>
      <c r="M21" s="263"/>
      <c r="N21" s="263"/>
      <c r="O21" s="263"/>
      <c r="P21" s="263"/>
      <c r="Q21" s="263"/>
      <c r="R21" s="263"/>
      <c r="S21" s="263"/>
      <c r="T21" s="263"/>
      <c r="U21" s="263"/>
      <c r="V21" s="263"/>
      <c r="W21" s="263"/>
      <c r="X21" s="263"/>
      <c r="Y21" s="263"/>
      <c r="Z21" s="263"/>
      <c r="AA21" s="263"/>
      <c r="AB21" s="263"/>
    </row>
    <row r="22" spans="2:28" s="64" customFormat="1" x14ac:dyDescent="0.3">
      <c r="C22" s="349" t="s">
        <v>88</v>
      </c>
      <c r="D22" s="277" t="str">
        <f>IF(ISBLANK('2. Wafer Tracking'!E25),"",'2. Wafer Tracking'!E25)</f>
        <v/>
      </c>
      <c r="E22" s="277" t="str">
        <f>IF(ISBLANK('2. Wafer Tracking'!F37),"",'2. Wafer Tracking'!F37)</f>
        <v/>
      </c>
      <c r="F22" s="277" t="str">
        <f>IF(ISBLANK('2. Wafer Tracking'!G25),"",'2. Wafer Tracking'!G25)</f>
        <v/>
      </c>
      <c r="G22" s="277" t="str">
        <f>IF(ISBLANK('2. Wafer Tracking'!H37),"",'2. Wafer Tracking'!H37)</f>
        <v/>
      </c>
      <c r="H22" s="277" t="str">
        <f>IF(ISBLANK('2. Wafer Tracking'!I25),"",'2. Wafer Tracking'!I25)</f>
        <v/>
      </c>
      <c r="I22" s="277" t="str">
        <f>IF(ISBLANK('2. Wafer Tracking'!J37),"",'2. Wafer Tracking'!J37)</f>
        <v/>
      </c>
      <c r="J22" s="285"/>
      <c r="K22" s="285"/>
      <c r="L22" s="284"/>
      <c r="M22" s="286"/>
      <c r="N22" s="278"/>
      <c r="O22" s="278"/>
      <c r="P22" s="278"/>
      <c r="Q22" s="278"/>
      <c r="R22" s="278"/>
      <c r="S22" s="278"/>
      <c r="T22" s="278"/>
      <c r="U22" s="278"/>
      <c r="V22" s="278"/>
      <c r="W22" s="278"/>
      <c r="X22" s="278"/>
      <c r="Y22" s="278"/>
      <c r="Z22" s="278"/>
      <c r="AA22" s="278"/>
      <c r="AB22" s="278"/>
    </row>
    <row r="23" spans="2:28" s="64" customFormat="1" x14ac:dyDescent="0.3">
      <c r="C23" s="349" t="s">
        <v>89</v>
      </c>
      <c r="D23" s="277" t="str">
        <f>IF(ISBLANK('2. Wafer Tracking'!E77),"",'2. Wafer Tracking'!E77)</f>
        <v/>
      </c>
      <c r="E23" s="277" t="str">
        <f>IF(ISBLANK('2. Wafer Tracking'!F89),"",'2. Wafer Tracking'!F89)</f>
        <v/>
      </c>
      <c r="F23" s="277" t="str">
        <f>IF(ISBLANK('2. Wafer Tracking'!G77),"",'2. Wafer Tracking'!G77)</f>
        <v/>
      </c>
      <c r="G23" s="277" t="str">
        <f>IF(ISBLANK('2. Wafer Tracking'!H89),"",'2. Wafer Tracking'!H89)</f>
        <v/>
      </c>
      <c r="H23" s="277" t="str">
        <f>IF(ISBLANK('2. Wafer Tracking'!I77),"",'2. Wafer Tracking'!I77)</f>
        <v/>
      </c>
      <c r="I23" s="277" t="str">
        <f>IF(ISBLANK('2. Wafer Tracking'!J89),"",'2. Wafer Tracking'!J89)</f>
        <v/>
      </c>
      <c r="J23" s="285"/>
      <c r="K23" s="285"/>
      <c r="L23" s="284"/>
      <c r="M23" s="286"/>
      <c r="N23" s="278"/>
      <c r="O23" s="278"/>
      <c r="P23" s="278"/>
      <c r="Q23" s="278"/>
      <c r="R23" s="278"/>
      <c r="S23" s="278"/>
      <c r="T23" s="278"/>
      <c r="U23" s="278"/>
      <c r="V23" s="278"/>
      <c r="W23" s="278"/>
      <c r="X23" s="278"/>
      <c r="Y23" s="278"/>
      <c r="Z23" s="278"/>
      <c r="AA23" s="278"/>
      <c r="AB23" s="278"/>
    </row>
    <row r="24" spans="2:28" s="64" customFormat="1" x14ac:dyDescent="0.3">
      <c r="C24" s="349" t="s">
        <v>90</v>
      </c>
      <c r="D24" s="277" t="str">
        <f>IF(ISBLANK('2. Wafer Tracking'!E129),"",'2. Wafer Tracking'!E129)</f>
        <v/>
      </c>
      <c r="E24" s="277" t="str">
        <f>IF(ISBLANK('2. Wafer Tracking'!F141),"",'2. Wafer Tracking'!F141)</f>
        <v/>
      </c>
      <c r="F24" s="277" t="str">
        <f>IF(ISBLANK('2. Wafer Tracking'!G129),"",'2. Wafer Tracking'!G129)</f>
        <v/>
      </c>
      <c r="G24" s="277" t="str">
        <f>IF(ISBLANK('2. Wafer Tracking'!H141),"",'2. Wafer Tracking'!H141)</f>
        <v/>
      </c>
      <c r="H24" s="277" t="str">
        <f>IF(ISBLANK('2. Wafer Tracking'!I129),"",'2. Wafer Tracking'!I129)</f>
        <v/>
      </c>
      <c r="I24" s="277" t="str">
        <f>IF(ISBLANK('2. Wafer Tracking'!J141),"",'2. Wafer Tracking'!J141)</f>
        <v/>
      </c>
      <c r="J24" s="285"/>
      <c r="K24" s="285"/>
      <c r="L24" s="284"/>
      <c r="M24" s="286"/>
      <c r="N24" s="278"/>
      <c r="O24" s="278"/>
      <c r="P24" s="278"/>
      <c r="Q24" s="278"/>
      <c r="R24" s="278"/>
      <c r="S24" s="278"/>
      <c r="T24" s="278"/>
      <c r="U24" s="278"/>
      <c r="V24" s="278"/>
      <c r="W24" s="278"/>
      <c r="X24" s="278"/>
      <c r="Y24" s="278"/>
      <c r="Z24" s="278"/>
      <c r="AA24" s="278"/>
      <c r="AB24" s="278"/>
    </row>
    <row r="25" spans="2:28" s="64" customFormat="1" x14ac:dyDescent="0.3">
      <c r="C25" s="349" t="s">
        <v>91</v>
      </c>
      <c r="D25" s="277" t="str">
        <f>IF(ISBLANK('2. Wafer Tracking'!E181),"",'2. Wafer Tracking'!E181)</f>
        <v/>
      </c>
      <c r="E25" s="277" t="str">
        <f>IF(ISBLANK('2. Wafer Tracking'!F193),"",'2. Wafer Tracking'!F193)</f>
        <v/>
      </c>
      <c r="F25" s="277" t="str">
        <f>IF(ISBLANK('2. Wafer Tracking'!G181),"",'2. Wafer Tracking'!G181)</f>
        <v/>
      </c>
      <c r="G25" s="277" t="str">
        <f>IF(ISBLANK('2. Wafer Tracking'!H193),"",'2. Wafer Tracking'!H193)</f>
        <v/>
      </c>
      <c r="H25" s="277" t="str">
        <f>IF(ISBLANK('2. Wafer Tracking'!I181),"",'2. Wafer Tracking'!I181)</f>
        <v/>
      </c>
      <c r="I25" s="277" t="str">
        <f>IF(ISBLANK('2. Wafer Tracking'!J193),"",'2. Wafer Tracking'!J193)</f>
        <v/>
      </c>
      <c r="J25" s="285"/>
      <c r="K25" s="285"/>
      <c r="L25" s="284"/>
      <c r="M25" s="286"/>
      <c r="N25" s="278"/>
      <c r="O25" s="278"/>
      <c r="P25" s="278"/>
      <c r="Q25" s="278"/>
      <c r="R25" s="278"/>
      <c r="S25" s="278"/>
      <c r="T25" s="278"/>
      <c r="U25" s="278"/>
      <c r="V25" s="278"/>
      <c r="W25" s="278"/>
      <c r="X25" s="278"/>
      <c r="Y25" s="278"/>
      <c r="Z25" s="278"/>
      <c r="AA25" s="278"/>
      <c r="AB25" s="278"/>
    </row>
    <row r="26" spans="2:28" s="245" customFormat="1" ht="12.5" x14ac:dyDescent="0.3">
      <c r="D26" s="282"/>
      <c r="E26" s="282"/>
      <c r="F26" s="282"/>
      <c r="G26" s="282"/>
      <c r="H26" s="282"/>
      <c r="I26" s="282"/>
      <c r="J26" s="279"/>
      <c r="K26" s="279"/>
      <c r="L26" s="280"/>
      <c r="M26" s="281"/>
      <c r="N26" s="282"/>
      <c r="O26" s="282"/>
      <c r="P26" s="282"/>
      <c r="Q26" s="282"/>
      <c r="R26" s="282"/>
      <c r="S26" s="282"/>
      <c r="T26" s="282"/>
      <c r="U26" s="282"/>
      <c r="V26" s="282"/>
      <c r="W26" s="282"/>
      <c r="X26" s="282"/>
      <c r="Y26" s="282"/>
      <c r="Z26" s="282"/>
      <c r="AA26" s="282"/>
      <c r="AB26" s="282"/>
    </row>
    <row r="27" spans="2:28" s="245" customFormat="1" ht="70.5" hidden="1" customHeight="1" x14ac:dyDescent="0.3">
      <c r="C27" s="287"/>
      <c r="D27" s="288" t="s">
        <v>199</v>
      </c>
      <c r="E27" s="288" t="s">
        <v>106</v>
      </c>
      <c r="F27" s="289" t="s">
        <v>200</v>
      </c>
      <c r="G27" s="288" t="s">
        <v>108</v>
      </c>
      <c r="H27" s="289" t="s">
        <v>201</v>
      </c>
      <c r="I27" s="290" t="s">
        <v>110</v>
      </c>
      <c r="J27" s="244"/>
      <c r="K27" s="244"/>
      <c r="L27" s="244"/>
      <c r="M27" s="244"/>
      <c r="N27" s="244"/>
      <c r="O27" s="244"/>
      <c r="P27" s="244"/>
      <c r="Q27" s="244"/>
      <c r="R27" s="244"/>
      <c r="S27" s="244"/>
      <c r="T27" s="244"/>
      <c r="U27" s="244"/>
      <c r="V27" s="244"/>
      <c r="W27" s="244"/>
      <c r="X27" s="244"/>
      <c r="Y27" s="244"/>
      <c r="Z27" s="244"/>
      <c r="AA27" s="244"/>
      <c r="AB27" s="244"/>
    </row>
    <row r="28" spans="2:28" s="245" customFormat="1" hidden="1" x14ac:dyDescent="0.3">
      <c r="C28" s="291" t="s">
        <v>88</v>
      </c>
      <c r="D28" s="292" t="str">
        <f>IF(ISBLANK('2. Wafer Tracking'!K25),"",'2. Wafer Tracking'!K25)</f>
        <v/>
      </c>
      <c r="E28" s="293" t="str">
        <f>IF(ISBLANK('2. Wafer Tracking'!L37),"",'2. Wafer Tracking'!L37)</f>
        <v/>
      </c>
      <c r="F28" s="294" t="str">
        <f>IF(ISBLANK('2. Wafer Tracking'!M25),"",'2. Wafer Tracking'!M25)</f>
        <v/>
      </c>
      <c r="G28" s="293" t="str">
        <f>IF(ISBLANK('2. Wafer Tracking'!N37),"",'2. Wafer Tracking'!N37)</f>
        <v/>
      </c>
      <c r="H28" s="294" t="str">
        <f>IF(ISBLANK('2. Wafer Tracking'!O25),"",'2. Wafer Tracking'!O25)</f>
        <v/>
      </c>
      <c r="I28" s="295" t="str">
        <f>IF(ISBLANK('2. Wafer Tracking'!P37),"", '2. Wafer Tracking'!P37)</f>
        <v/>
      </c>
      <c r="J28" s="279"/>
      <c r="K28" s="279"/>
      <c r="L28" s="296"/>
      <c r="M28" s="281"/>
      <c r="N28" s="282"/>
      <c r="O28" s="282"/>
      <c r="P28" s="282"/>
      <c r="Q28" s="282"/>
      <c r="R28" s="282"/>
      <c r="S28" s="282"/>
      <c r="T28" s="282"/>
      <c r="U28" s="282"/>
      <c r="V28" s="282"/>
      <c r="W28" s="282"/>
      <c r="X28" s="282"/>
      <c r="Y28" s="282"/>
      <c r="Z28" s="282"/>
      <c r="AA28" s="282"/>
      <c r="AB28" s="282"/>
    </row>
    <row r="29" spans="2:28" s="245" customFormat="1" hidden="1" x14ac:dyDescent="0.3">
      <c r="C29" s="297" t="s">
        <v>89</v>
      </c>
      <c r="D29" s="298" t="str">
        <f>IF(ISBLANK('2. Wafer Tracking'!K77),"",'2. Wafer Tracking'!K77)</f>
        <v/>
      </c>
      <c r="E29" s="293" t="str">
        <f>IF(ISBLANK('2. Wafer Tracking'!L89),"",'2. Wafer Tracking'!L89)</f>
        <v/>
      </c>
      <c r="F29" s="294" t="str">
        <f>IF(ISBLANK('2. Wafer Tracking'!M77),"",'2. Wafer Tracking'!M77)</f>
        <v/>
      </c>
      <c r="G29" s="293" t="str">
        <f>IF(ISBLANK('2. Wafer Tracking'!N89),"",'2. Wafer Tracking'!N89)</f>
        <v/>
      </c>
      <c r="H29" s="294" t="str">
        <f>IF(ISBLANK('2. Wafer Tracking'!O77),"",'2. Wafer Tracking'!O77)</f>
        <v/>
      </c>
      <c r="I29" s="295" t="str">
        <f>IF(ISBLANK('2. Wafer Tracking'!P89),"", '2. Wafer Tracking'!P89)</f>
        <v/>
      </c>
      <c r="J29" s="279"/>
      <c r="K29" s="279"/>
      <c r="L29" s="296"/>
      <c r="M29" s="281"/>
      <c r="N29" s="282"/>
      <c r="O29" s="282"/>
      <c r="P29" s="282"/>
      <c r="Q29" s="282"/>
      <c r="R29" s="282"/>
      <c r="S29" s="282"/>
      <c r="T29" s="282"/>
      <c r="U29" s="282"/>
      <c r="V29" s="282"/>
      <c r="W29" s="282"/>
      <c r="X29" s="282"/>
      <c r="Y29" s="282"/>
      <c r="Z29" s="282"/>
      <c r="AA29" s="282"/>
      <c r="AB29" s="282"/>
    </row>
    <row r="30" spans="2:28" s="245" customFormat="1" hidden="1" x14ac:dyDescent="0.3">
      <c r="C30" s="297" t="s">
        <v>90</v>
      </c>
      <c r="D30" s="298" t="str">
        <f>IF(ISBLANK('2. Wafer Tracking'!K129),"",'2. Wafer Tracking'!K129)</f>
        <v/>
      </c>
      <c r="E30" s="293" t="str">
        <f>IF(ISBLANK('2. Wafer Tracking'!L141),"",'2. Wafer Tracking'!L141)</f>
        <v/>
      </c>
      <c r="F30" s="294" t="str">
        <f>IF(ISBLANK('2. Wafer Tracking'!M129),"",'2. Wafer Tracking'!M129)</f>
        <v/>
      </c>
      <c r="G30" s="293" t="str">
        <f>IF(ISBLANK('2. Wafer Tracking'!N141),"",'2. Wafer Tracking'!N141)</f>
        <v/>
      </c>
      <c r="H30" s="294" t="str">
        <f>IF(ISBLANK('2. Wafer Tracking'!O129),"",'2. Wafer Tracking'!O129)</f>
        <v/>
      </c>
      <c r="I30" s="295" t="str">
        <f>IF(ISBLANK('2. Wafer Tracking'!P141),"", '2. Wafer Tracking'!P141)</f>
        <v/>
      </c>
      <c r="J30" s="279"/>
      <c r="K30" s="279"/>
      <c r="L30" s="296"/>
      <c r="M30" s="281"/>
      <c r="N30" s="282"/>
      <c r="O30" s="282"/>
      <c r="P30" s="282"/>
      <c r="Q30" s="282"/>
      <c r="R30" s="282"/>
      <c r="S30" s="282"/>
      <c r="T30" s="282"/>
      <c r="U30" s="282"/>
      <c r="V30" s="282"/>
      <c r="W30" s="282"/>
      <c r="X30" s="282"/>
      <c r="Y30" s="282"/>
      <c r="Z30" s="282"/>
      <c r="AA30" s="282"/>
      <c r="AB30" s="282"/>
    </row>
    <row r="31" spans="2:28" s="245" customFormat="1" hidden="1" x14ac:dyDescent="0.3">
      <c r="C31" s="299" t="s">
        <v>91</v>
      </c>
      <c r="D31" s="300" t="str">
        <f>IF(ISBLANK('2. Wafer Tracking'!K181),"",'2. Wafer Tracking'!K181)</f>
        <v/>
      </c>
      <c r="E31" s="301" t="str">
        <f>IF(ISBLANK('2. Wafer Tracking'!L193),"",'2. Wafer Tracking'!L193)</f>
        <v/>
      </c>
      <c r="F31" s="302" t="str">
        <f>IF(ISBLANK('2. Wafer Tracking'!M181),"",'2. Wafer Tracking'!M181)</f>
        <v/>
      </c>
      <c r="G31" s="303" t="str">
        <f>IF(ISBLANK('2. Wafer Tracking'!N193),"",'2. Wafer Tracking'!N193)</f>
        <v/>
      </c>
      <c r="H31" s="302" t="str">
        <f>IF(ISBLANK('2. Wafer Tracking'!O181),"",'2. Wafer Tracking'!O181)</f>
        <v/>
      </c>
      <c r="I31" s="304" t="str">
        <f>IF(ISBLANK('2. Wafer Tracking'!P193),"", '2. Wafer Tracking'!P193)</f>
        <v/>
      </c>
      <c r="J31" s="279"/>
      <c r="K31" s="279"/>
      <c r="L31" s="296"/>
      <c r="M31" s="281"/>
      <c r="N31" s="282"/>
      <c r="O31" s="282"/>
      <c r="P31" s="282"/>
      <c r="Q31" s="282"/>
      <c r="R31" s="282"/>
      <c r="S31" s="282"/>
      <c r="T31" s="282"/>
      <c r="U31" s="282"/>
      <c r="V31" s="282"/>
      <c r="W31" s="282"/>
      <c r="X31" s="282"/>
      <c r="Y31" s="282"/>
      <c r="Z31" s="282"/>
      <c r="AA31" s="282"/>
      <c r="AB31" s="282"/>
    </row>
    <row r="32" spans="2:28" s="245" customFormat="1" ht="13" hidden="1" x14ac:dyDescent="0.3">
      <c r="C32" s="305"/>
      <c r="E32" s="306"/>
      <c r="F32" s="306"/>
      <c r="G32" s="307"/>
      <c r="S32" s="308"/>
    </row>
    <row r="33" spans="2:28" s="245" customFormat="1" ht="70.5" hidden="1" customHeight="1" x14ac:dyDescent="0.3">
      <c r="C33" s="287"/>
      <c r="D33" s="288" t="s">
        <v>202</v>
      </c>
      <c r="E33" s="288" t="s">
        <v>112</v>
      </c>
      <c r="F33" s="289" t="s">
        <v>203</v>
      </c>
      <c r="G33" s="288" t="s">
        <v>114</v>
      </c>
      <c r="H33" s="289" t="s">
        <v>204</v>
      </c>
      <c r="I33" s="309" t="s">
        <v>116</v>
      </c>
      <c r="J33" s="244"/>
      <c r="K33" s="244"/>
      <c r="L33" s="244"/>
      <c r="M33" s="244"/>
      <c r="N33" s="244"/>
      <c r="O33" s="244"/>
      <c r="P33" s="244"/>
      <c r="Q33" s="244"/>
      <c r="R33" s="244"/>
      <c r="S33" s="244"/>
      <c r="T33" s="244"/>
      <c r="U33" s="244"/>
      <c r="V33" s="244"/>
      <c r="W33" s="244"/>
      <c r="X33" s="244"/>
      <c r="Y33" s="244"/>
      <c r="Z33" s="244"/>
      <c r="AA33" s="244"/>
      <c r="AB33" s="244"/>
    </row>
    <row r="34" spans="2:28" s="245" customFormat="1" hidden="1" x14ac:dyDescent="0.3">
      <c r="C34" s="291" t="s">
        <v>88</v>
      </c>
      <c r="D34" s="292" t="str">
        <f>IF(ISBLANK('2. Wafer Tracking'!Q25),"",'2. Wafer Tracking'!Q25)</f>
        <v/>
      </c>
      <c r="E34" s="293" t="str">
        <f>IF(ISBLANK('2. Wafer Tracking'!R37),"",'2. Wafer Tracking'!R37)</f>
        <v/>
      </c>
      <c r="F34" s="294" t="str">
        <f>IF(ISBLANK('2. Wafer Tracking'!S25),"",'2. Wafer Tracking'!S25)</f>
        <v/>
      </c>
      <c r="G34" s="293" t="str">
        <f>IF(ISBLANK('2. Wafer Tracking'!T37),"",'2. Wafer Tracking'!T37)</f>
        <v/>
      </c>
      <c r="H34" s="294" t="str">
        <f>IF(ISBLANK('2. Wafer Tracking'!U25),"",'2. Wafer Tracking'!U25)</f>
        <v/>
      </c>
      <c r="I34" s="310" t="str">
        <f>IF(ISBLANK('2. Wafer Tracking'!V37),"",'2. Wafer Tracking'!V37)</f>
        <v/>
      </c>
      <c r="J34" s="279"/>
      <c r="K34" s="279"/>
      <c r="L34" s="296"/>
      <c r="M34" s="281"/>
      <c r="N34" s="282"/>
      <c r="O34" s="282"/>
      <c r="P34" s="282"/>
      <c r="Q34" s="282"/>
      <c r="R34" s="282"/>
      <c r="S34" s="282"/>
      <c r="T34" s="282"/>
      <c r="U34" s="282"/>
      <c r="V34" s="282"/>
      <c r="W34" s="282"/>
      <c r="X34" s="282"/>
      <c r="Y34" s="282"/>
      <c r="Z34" s="282"/>
      <c r="AA34" s="282"/>
      <c r="AB34" s="282"/>
    </row>
    <row r="35" spans="2:28" s="245" customFormat="1" hidden="1" x14ac:dyDescent="0.3">
      <c r="C35" s="297" t="s">
        <v>89</v>
      </c>
      <c r="D35" s="298" t="str">
        <f>IF(ISBLANK('2. Wafer Tracking'!Q77),"",'2. Wafer Tracking'!Q77)</f>
        <v/>
      </c>
      <c r="E35" s="293" t="str">
        <f>IF(ISBLANK('2. Wafer Tracking'!R89),"",'2. Wafer Tracking'!R89)</f>
        <v/>
      </c>
      <c r="F35" s="294" t="str">
        <f>IF(ISBLANK('2. Wafer Tracking'!S77),"",'2. Wafer Tracking'!S77)</f>
        <v/>
      </c>
      <c r="G35" s="293" t="str">
        <f>IF(ISBLANK('2. Wafer Tracking'!T89),"",'2. Wafer Tracking'!T89)</f>
        <v/>
      </c>
      <c r="H35" s="294" t="str">
        <f>IF(ISBLANK('2. Wafer Tracking'!U77),"",'2. Wafer Tracking'!U77)</f>
        <v/>
      </c>
      <c r="I35" s="310" t="str">
        <f>IF(ISBLANK('2. Wafer Tracking'!V89),"",'2. Wafer Tracking'!V89)</f>
        <v/>
      </c>
      <c r="J35" s="279"/>
      <c r="K35" s="279"/>
      <c r="L35" s="296"/>
      <c r="M35" s="281"/>
      <c r="N35" s="282"/>
      <c r="O35" s="282"/>
      <c r="P35" s="282"/>
      <c r="Q35" s="282"/>
      <c r="R35" s="282"/>
      <c r="S35" s="282"/>
      <c r="T35" s="282"/>
      <c r="U35" s="282"/>
      <c r="V35" s="282"/>
      <c r="W35" s="282"/>
      <c r="X35" s="282"/>
      <c r="Y35" s="282"/>
      <c r="Z35" s="282"/>
      <c r="AA35" s="282"/>
      <c r="AB35" s="282"/>
    </row>
    <row r="36" spans="2:28" s="245" customFormat="1" hidden="1" x14ac:dyDescent="0.3">
      <c r="C36" s="297" t="s">
        <v>90</v>
      </c>
      <c r="D36" s="298" t="str">
        <f>IF(ISBLANK('2. Wafer Tracking'!Q129),"",'2. Wafer Tracking'!Q129)</f>
        <v/>
      </c>
      <c r="E36" s="293" t="str">
        <f>IF(ISBLANK('2. Wafer Tracking'!R141),"",'2. Wafer Tracking'!R141)</f>
        <v/>
      </c>
      <c r="F36" s="294" t="str">
        <f>IF(ISBLANK('2. Wafer Tracking'!S129),"",'2. Wafer Tracking'!S129)</f>
        <v/>
      </c>
      <c r="G36" s="293" t="str">
        <f>IF(ISBLANK('2. Wafer Tracking'!T141),"",'2. Wafer Tracking'!T141)</f>
        <v/>
      </c>
      <c r="H36" s="294" t="str">
        <f>IF(ISBLANK('2. Wafer Tracking'!U129),"",'2. Wafer Tracking'!U129)</f>
        <v/>
      </c>
      <c r="I36" s="310" t="str">
        <f>IF(ISBLANK('2. Wafer Tracking'!V141),"",'2. Wafer Tracking'!V141)</f>
        <v/>
      </c>
      <c r="J36" s="279"/>
      <c r="K36" s="279"/>
      <c r="L36" s="296"/>
      <c r="M36" s="281"/>
      <c r="N36" s="282"/>
      <c r="O36" s="282"/>
      <c r="P36" s="282"/>
      <c r="Q36" s="282"/>
      <c r="R36" s="282"/>
      <c r="S36" s="282"/>
      <c r="T36" s="282"/>
      <c r="U36" s="282"/>
      <c r="V36" s="282"/>
      <c r="W36" s="282"/>
      <c r="X36" s="282"/>
      <c r="Y36" s="282"/>
      <c r="Z36" s="282"/>
      <c r="AA36" s="282"/>
      <c r="AB36" s="282"/>
    </row>
    <row r="37" spans="2:28" s="245" customFormat="1" hidden="1" x14ac:dyDescent="0.3">
      <c r="C37" s="299" t="s">
        <v>91</v>
      </c>
      <c r="D37" s="300" t="str">
        <f>IF(ISBLANK('2. Wafer Tracking'!Q181),"",'2. Wafer Tracking'!Q181)</f>
        <v/>
      </c>
      <c r="E37" s="301" t="str">
        <f>IF(ISBLANK('2. Wafer Tracking'!R193),"",'2. Wafer Tracking'!R193)</f>
        <v/>
      </c>
      <c r="F37" s="302" t="str">
        <f>IF(ISBLANK('2. Wafer Tracking'!S181),"",'2. Wafer Tracking'!S181)</f>
        <v/>
      </c>
      <c r="G37" s="301" t="str">
        <f>IF(ISBLANK('2. Wafer Tracking'!T193),"",'2. Wafer Tracking'!T193)</f>
        <v/>
      </c>
      <c r="H37" s="302" t="str">
        <f>IF(ISBLANK('2. Wafer Tracking'!U181),"",'2. Wafer Tracking'!U181)</f>
        <v/>
      </c>
      <c r="I37" s="303" t="str">
        <f>IF(ISBLANK('2. Wafer Tracking'!V193),"",'2. Wafer Tracking'!V193)</f>
        <v/>
      </c>
      <c r="J37" s="279"/>
      <c r="K37" s="279"/>
      <c r="L37" s="296"/>
      <c r="M37" s="281"/>
      <c r="N37" s="282"/>
      <c r="O37" s="282"/>
      <c r="P37" s="282"/>
      <c r="Q37" s="282"/>
      <c r="R37" s="282"/>
      <c r="S37" s="282"/>
      <c r="T37" s="282"/>
      <c r="U37" s="282"/>
      <c r="V37" s="282"/>
      <c r="W37" s="282"/>
      <c r="X37" s="282"/>
      <c r="Y37" s="282"/>
      <c r="Z37" s="282"/>
      <c r="AA37" s="282"/>
      <c r="AB37" s="282"/>
    </row>
    <row r="38" spans="2:28" s="245" customFormat="1" ht="13" hidden="1" x14ac:dyDescent="0.3">
      <c r="C38" s="305"/>
      <c r="E38" s="306"/>
      <c r="F38" s="306"/>
      <c r="G38" s="307"/>
      <c r="S38" s="308"/>
    </row>
    <row r="39" spans="2:28" s="245" customFormat="1" ht="70.5" hidden="1" customHeight="1" x14ac:dyDescent="0.3">
      <c r="C39" s="287"/>
      <c r="D39" s="288" t="s">
        <v>205</v>
      </c>
      <c r="E39" s="288" t="s">
        <v>118</v>
      </c>
      <c r="F39" s="244"/>
      <c r="G39" s="244"/>
      <c r="H39" s="244"/>
      <c r="I39" s="244"/>
      <c r="J39" s="244"/>
      <c r="K39" s="244"/>
      <c r="L39" s="244"/>
      <c r="M39" s="244"/>
      <c r="N39" s="244"/>
      <c r="O39" s="244"/>
      <c r="P39" s="244"/>
      <c r="Q39" s="244"/>
      <c r="R39" s="244"/>
      <c r="S39" s="244"/>
      <c r="T39" s="244"/>
      <c r="U39" s="244"/>
      <c r="V39" s="244"/>
      <c r="W39" s="244"/>
      <c r="X39" s="244"/>
      <c r="Y39" s="244"/>
      <c r="Z39" s="244"/>
      <c r="AA39" s="244"/>
      <c r="AB39" s="244"/>
    </row>
    <row r="40" spans="2:28" s="245" customFormat="1" hidden="1" x14ac:dyDescent="0.3">
      <c r="C40" s="291" t="s">
        <v>88</v>
      </c>
      <c r="D40" s="292" t="str">
        <f>IF(ISBLANK('2. Wafer Tracking'!W25),"",'2. Wafer Tracking'!W25)</f>
        <v/>
      </c>
      <c r="E40" s="311" t="str">
        <f>IF(ISBLANK('2. Wafer Tracking'!X37),"",'2. Wafer Tracking'!X37)</f>
        <v/>
      </c>
      <c r="F40" s="282"/>
      <c r="G40" s="282"/>
      <c r="H40" s="282"/>
      <c r="I40" s="282"/>
      <c r="J40" s="279"/>
      <c r="K40" s="279"/>
      <c r="L40" s="296"/>
      <c r="M40" s="281"/>
      <c r="N40" s="282"/>
      <c r="O40" s="282"/>
      <c r="P40" s="282"/>
      <c r="Q40" s="282"/>
      <c r="R40" s="282"/>
      <c r="S40" s="282"/>
      <c r="T40" s="282"/>
      <c r="U40" s="282"/>
      <c r="V40" s="282"/>
      <c r="W40" s="282"/>
      <c r="X40" s="282"/>
      <c r="Y40" s="282"/>
      <c r="Z40" s="282"/>
      <c r="AA40" s="282"/>
      <c r="AB40" s="282"/>
    </row>
    <row r="41" spans="2:28" s="245" customFormat="1" hidden="1" x14ac:dyDescent="0.3">
      <c r="C41" s="297" t="s">
        <v>89</v>
      </c>
      <c r="D41" s="298" t="str">
        <f>IF(ISBLANK('2. Wafer Tracking'!W77),"",'2. Wafer Tracking'!W77)</f>
        <v/>
      </c>
      <c r="E41" s="312" t="str">
        <f>IF(ISBLANK('2. Wafer Tracking'!X89),"",'2. Wafer Tracking'!X89)</f>
        <v/>
      </c>
      <c r="F41" s="282"/>
      <c r="G41" s="282"/>
      <c r="H41" s="282"/>
      <c r="I41" s="282"/>
      <c r="J41" s="279"/>
      <c r="K41" s="279"/>
      <c r="L41" s="296"/>
      <c r="M41" s="281"/>
      <c r="N41" s="282"/>
      <c r="O41" s="282"/>
      <c r="P41" s="282"/>
      <c r="Q41" s="282"/>
      <c r="R41" s="282"/>
      <c r="S41" s="282"/>
      <c r="T41" s="282"/>
      <c r="U41" s="282"/>
      <c r="V41" s="282"/>
      <c r="W41" s="282"/>
      <c r="X41" s="282"/>
      <c r="Y41" s="282"/>
      <c r="Z41" s="282"/>
      <c r="AA41" s="282"/>
      <c r="AB41" s="282"/>
    </row>
    <row r="42" spans="2:28" s="245" customFormat="1" hidden="1" x14ac:dyDescent="0.3">
      <c r="C42" s="297" t="s">
        <v>90</v>
      </c>
      <c r="D42" s="298" t="str">
        <f>IF(ISBLANK('2. Wafer Tracking'!W129),"",'2. Wafer Tracking'!W129)</f>
        <v/>
      </c>
      <c r="E42" s="312" t="str">
        <f>IF(ISBLANK('2. Wafer Tracking'!X141),"",'2. Wafer Tracking'!X141)</f>
        <v/>
      </c>
      <c r="F42" s="282"/>
      <c r="G42" s="282"/>
      <c r="H42" s="282"/>
      <c r="I42" s="282"/>
      <c r="J42" s="279"/>
      <c r="K42" s="279"/>
      <c r="L42" s="296"/>
      <c r="M42" s="281"/>
      <c r="N42" s="282"/>
      <c r="O42" s="282"/>
      <c r="P42" s="282"/>
      <c r="Q42" s="282"/>
      <c r="R42" s="282"/>
      <c r="S42" s="282"/>
      <c r="T42" s="282"/>
      <c r="U42" s="282"/>
      <c r="V42" s="282"/>
      <c r="W42" s="282"/>
      <c r="X42" s="282"/>
      <c r="Y42" s="282"/>
      <c r="Z42" s="282"/>
      <c r="AA42" s="282"/>
      <c r="AB42" s="282"/>
    </row>
    <row r="43" spans="2:28" s="245" customFormat="1" hidden="1" x14ac:dyDescent="0.3">
      <c r="C43" s="299" t="s">
        <v>91</v>
      </c>
      <c r="D43" s="300" t="str">
        <f>IF(ISBLANK('2. Wafer Tracking'!W181),"",'2. Wafer Tracking'!W181)</f>
        <v/>
      </c>
      <c r="E43" s="313" t="str">
        <f>IF(ISBLANK('2. Wafer Tracking'!X193),"",'2. Wafer Tracking'!X193)</f>
        <v/>
      </c>
      <c r="F43" s="282"/>
      <c r="G43" s="282"/>
      <c r="H43" s="282"/>
      <c r="I43" s="282"/>
      <c r="J43" s="279"/>
      <c r="K43" s="279"/>
      <c r="L43" s="296"/>
      <c r="M43" s="281"/>
      <c r="N43" s="282"/>
      <c r="O43" s="282"/>
      <c r="P43" s="282"/>
      <c r="Q43" s="282"/>
      <c r="R43" s="282"/>
      <c r="S43" s="282"/>
      <c r="T43" s="282"/>
      <c r="U43" s="282"/>
      <c r="V43" s="282"/>
      <c r="W43" s="282"/>
      <c r="X43" s="282"/>
      <c r="Y43" s="282"/>
      <c r="Z43" s="282"/>
      <c r="AA43" s="282"/>
      <c r="AB43" s="282"/>
    </row>
    <row r="44" spans="2:28" s="245" customFormat="1" hidden="1" x14ac:dyDescent="0.3">
      <c r="C44" s="314"/>
      <c r="D44" s="315"/>
      <c r="E44" s="315"/>
      <c r="F44" s="282"/>
      <c r="G44" s="282"/>
      <c r="H44" s="282"/>
      <c r="I44" s="282"/>
      <c r="J44" s="279"/>
      <c r="K44" s="279"/>
      <c r="L44" s="296"/>
      <c r="M44" s="281"/>
      <c r="N44" s="282"/>
      <c r="O44" s="282"/>
      <c r="P44" s="282"/>
      <c r="Q44" s="282"/>
      <c r="R44" s="282"/>
      <c r="S44" s="282"/>
      <c r="T44" s="282"/>
      <c r="U44" s="282"/>
      <c r="V44" s="282"/>
      <c r="W44" s="282"/>
      <c r="X44" s="282"/>
      <c r="Y44" s="282"/>
      <c r="Z44" s="282"/>
      <c r="AA44" s="282"/>
      <c r="AB44" s="282"/>
    </row>
    <row r="45" spans="2:28" s="245" customFormat="1" hidden="1" x14ac:dyDescent="0.3">
      <c r="C45" s="314"/>
      <c r="D45" s="315"/>
      <c r="E45" s="315"/>
      <c r="F45" s="282"/>
      <c r="G45" s="282"/>
      <c r="H45" s="282"/>
      <c r="I45" s="282"/>
      <c r="J45" s="279"/>
      <c r="K45" s="279"/>
      <c r="L45" s="296"/>
      <c r="M45" s="281"/>
      <c r="N45" s="282"/>
      <c r="O45" s="282"/>
      <c r="P45" s="282"/>
      <c r="Q45" s="282"/>
      <c r="R45" s="282"/>
      <c r="S45" s="282"/>
      <c r="T45" s="282"/>
      <c r="U45" s="282"/>
      <c r="V45" s="282"/>
      <c r="W45" s="282"/>
      <c r="X45" s="282"/>
      <c r="Y45" s="282"/>
      <c r="Z45" s="282"/>
      <c r="AA45" s="282"/>
      <c r="AB45" s="282"/>
    </row>
    <row r="46" spans="2:28" s="240" customFormat="1" ht="24" customHeight="1" x14ac:dyDescent="0.3">
      <c r="B46" s="261" t="s">
        <v>206</v>
      </c>
      <c r="C46" s="248"/>
      <c r="D46" s="248"/>
      <c r="E46" s="248"/>
      <c r="F46" s="248"/>
      <c r="G46" s="248"/>
      <c r="H46" s="248"/>
      <c r="I46" s="283"/>
      <c r="J46" s="284"/>
      <c r="K46" s="284"/>
      <c r="L46" s="284"/>
      <c r="M46" s="284"/>
      <c r="N46" s="284"/>
      <c r="O46" s="284"/>
      <c r="P46" s="284"/>
      <c r="Q46" s="284"/>
      <c r="R46" s="284"/>
      <c r="S46" s="284"/>
      <c r="T46" s="284"/>
      <c r="U46" s="284"/>
      <c r="V46" s="284"/>
      <c r="W46" s="284"/>
      <c r="X46" s="284"/>
      <c r="Y46" s="284"/>
      <c r="Z46" s="284"/>
      <c r="AA46" s="284"/>
      <c r="AB46" s="284"/>
    </row>
    <row r="47" spans="2:28" s="64" customFormat="1" ht="54" customHeight="1" x14ac:dyDescent="0.3">
      <c r="C47" s="255"/>
      <c r="D47" s="451" t="s">
        <v>207</v>
      </c>
      <c r="E47" s="451" t="s">
        <v>136</v>
      </c>
      <c r="F47" s="451" t="s">
        <v>168</v>
      </c>
      <c r="G47" s="451" t="s">
        <v>208</v>
      </c>
      <c r="H47" s="451" t="s">
        <v>139</v>
      </c>
      <c r="I47" s="451" t="s">
        <v>170</v>
      </c>
      <c r="J47" s="263"/>
      <c r="K47" s="263"/>
      <c r="L47" s="263"/>
      <c r="M47" s="263"/>
      <c r="N47" s="263"/>
      <c r="O47" s="263"/>
      <c r="P47" s="263"/>
      <c r="Q47" s="263"/>
      <c r="R47" s="263"/>
      <c r="S47" s="263"/>
      <c r="T47" s="263"/>
      <c r="U47" s="263"/>
      <c r="V47" s="263"/>
      <c r="W47" s="263"/>
      <c r="X47" s="263"/>
      <c r="Y47" s="263"/>
      <c r="Z47" s="263"/>
      <c r="AA47" s="263"/>
      <c r="AB47" s="263"/>
    </row>
    <row r="48" spans="2:28" s="64" customFormat="1" x14ac:dyDescent="0.3">
      <c r="C48" s="349" t="s">
        <v>88</v>
      </c>
      <c r="D48" s="277" t="str">
        <f>IF(ISBLANK('2. Wafer Tracking'!B42), "", '2. Wafer Tracking'!B42)</f>
        <v/>
      </c>
      <c r="E48" s="277" t="str">
        <f>IF(ISBLANK('2. Wafer Tracking'!C42),"", '2. Wafer Tracking'!C42)</f>
        <v/>
      </c>
      <c r="F48" s="277" t="str">
        <f>IF(ISBLANK('2. Wafer Tracking'!D54),"", '2. Wafer Tracking'!D54)</f>
        <v/>
      </c>
      <c r="G48" s="277" t="str">
        <f>IF(ISBLANK('2. Wafer Tracking'!E42),"", '2. Wafer Tracking'!E42)</f>
        <v/>
      </c>
      <c r="H48" s="277" t="str">
        <f>IF(ISBLANK('2. Wafer Tracking'!F42),"", '2. Wafer Tracking'!F42)</f>
        <v/>
      </c>
      <c r="I48" s="277" t="str">
        <f>IF(ISBLANK('2. Wafer Tracking'!G54),"", '2. Wafer Tracking'!G54)</f>
        <v/>
      </c>
      <c r="J48" s="285"/>
      <c r="K48" s="285"/>
      <c r="L48" s="284"/>
      <c r="M48" s="286"/>
      <c r="N48" s="278"/>
      <c r="O48" s="278"/>
      <c r="P48" s="278"/>
      <c r="Q48" s="278"/>
      <c r="R48" s="278"/>
      <c r="S48" s="278"/>
      <c r="T48" s="278"/>
      <c r="U48" s="278"/>
      <c r="V48" s="278"/>
      <c r="W48" s="278"/>
      <c r="X48" s="278"/>
      <c r="Y48" s="278"/>
      <c r="Z48" s="278"/>
      <c r="AA48" s="278"/>
      <c r="AB48" s="278"/>
    </row>
    <row r="49" spans="3:28" s="64" customFormat="1" x14ac:dyDescent="0.3">
      <c r="C49" s="349" t="s">
        <v>89</v>
      </c>
      <c r="D49" s="277" t="str">
        <f>IF(ISBLANK('2. Wafer Tracking'!B94),"", '2. Wafer Tracking'!B94)</f>
        <v/>
      </c>
      <c r="E49" s="277" t="str">
        <f>IF(ISBLANK('2. Wafer Tracking'!C94),"", '2. Wafer Tracking'!C94)</f>
        <v/>
      </c>
      <c r="F49" s="277" t="str">
        <f>IF(ISBLANK('2. Wafer Tracking'!D106),"", '2. Wafer Tracking'!D106)</f>
        <v/>
      </c>
      <c r="G49" s="277" t="str">
        <f>IF(ISBLANK('2. Wafer Tracking'!E94),"",'2. Wafer Tracking'!E94)</f>
        <v/>
      </c>
      <c r="H49" s="277" t="str">
        <f>IF(ISBLANK('2. Wafer Tracking'!F94),"", '2. Wafer Tracking'!F94)</f>
        <v/>
      </c>
      <c r="I49" s="277" t="str">
        <f>IF(ISBLANK('2. Wafer Tracking'!G106),"", '2. Wafer Tracking'!G106)</f>
        <v/>
      </c>
      <c r="J49" s="285"/>
      <c r="K49" s="285"/>
      <c r="L49" s="284"/>
      <c r="M49" s="286"/>
      <c r="N49" s="278"/>
      <c r="O49" s="278"/>
      <c r="P49" s="278"/>
      <c r="Q49" s="278"/>
      <c r="R49" s="278"/>
      <c r="S49" s="278"/>
      <c r="T49" s="278"/>
      <c r="U49" s="278"/>
      <c r="V49" s="278"/>
      <c r="W49" s="278"/>
      <c r="X49" s="278"/>
      <c r="Y49" s="278"/>
      <c r="Z49" s="278"/>
      <c r="AA49" s="278"/>
      <c r="AB49" s="278"/>
    </row>
    <row r="50" spans="3:28" s="64" customFormat="1" x14ac:dyDescent="0.3">
      <c r="C50" s="349" t="s">
        <v>90</v>
      </c>
      <c r="D50" s="277" t="str">
        <f>IF(ISBLANK('2. Wafer Tracking'!B146),"", '2. Wafer Tracking'!B146)</f>
        <v/>
      </c>
      <c r="E50" s="277" t="str">
        <f>IF(ISBLANK('2. Wafer Tracking'!C146),"", '2. Wafer Tracking'!C146)</f>
        <v/>
      </c>
      <c r="F50" s="277" t="str">
        <f>IF(ISBLANK('2. Wafer Tracking'!D158),"", '2. Wafer Tracking'!D158)</f>
        <v/>
      </c>
      <c r="G50" s="277" t="str">
        <f>IF(ISBLANK('2. Wafer Tracking'!E146),"",'2. Wafer Tracking'!E146)</f>
        <v/>
      </c>
      <c r="H50" s="277" t="str">
        <f>IF(ISBLANK('2. Wafer Tracking'!F146),"", '2. Wafer Tracking'!F146)</f>
        <v/>
      </c>
      <c r="I50" s="277" t="str">
        <f>IF(ISBLANK('2. Wafer Tracking'!G158),"", '2. Wafer Tracking'!G158)</f>
        <v/>
      </c>
      <c r="J50" s="285"/>
      <c r="K50" s="285"/>
      <c r="L50" s="284"/>
      <c r="M50" s="286"/>
      <c r="N50" s="278"/>
      <c r="O50" s="278"/>
      <c r="P50" s="278"/>
      <c r="Q50" s="278"/>
      <c r="R50" s="278"/>
      <c r="S50" s="278"/>
      <c r="T50" s="278"/>
      <c r="U50" s="278"/>
      <c r="V50" s="278"/>
      <c r="W50" s="278"/>
      <c r="X50" s="278"/>
      <c r="Y50" s="278"/>
      <c r="Z50" s="278"/>
      <c r="AA50" s="278"/>
      <c r="AB50" s="278"/>
    </row>
    <row r="51" spans="3:28" s="64" customFormat="1" x14ac:dyDescent="0.3">
      <c r="C51" s="349" t="s">
        <v>91</v>
      </c>
      <c r="D51" s="277" t="str">
        <f>IF(ISBLANK('2. Wafer Tracking'!B198),"", '2. Wafer Tracking'!B198)</f>
        <v/>
      </c>
      <c r="E51" s="277" t="str">
        <f>IF(ISBLANK('2. Wafer Tracking'!C198),"", '2. Wafer Tracking'!C198)</f>
        <v/>
      </c>
      <c r="F51" s="277" t="str">
        <f>IF(ISBLANK('2. Wafer Tracking'!D210),"", '2. Wafer Tracking'!D210)</f>
        <v/>
      </c>
      <c r="G51" s="277" t="str">
        <f>IF(ISBLANK('2. Wafer Tracking'!E198),"",'2. Wafer Tracking'!E198)</f>
        <v/>
      </c>
      <c r="H51" s="277" t="str">
        <f>IF(ISBLANK('2. Wafer Tracking'!F198),"", '2. Wafer Tracking'!F198)</f>
        <v/>
      </c>
      <c r="I51" s="277" t="str">
        <f>IF(ISBLANK('2. Wafer Tracking'!G210),"", '2. Wafer Tracking'!G210)</f>
        <v/>
      </c>
      <c r="J51" s="285"/>
      <c r="K51" s="285"/>
      <c r="L51" s="284"/>
      <c r="M51" s="286"/>
      <c r="N51" s="278"/>
      <c r="O51" s="278"/>
      <c r="P51" s="278"/>
      <c r="Q51" s="278"/>
      <c r="R51" s="278"/>
      <c r="S51" s="278"/>
      <c r="T51" s="278"/>
      <c r="U51" s="278"/>
      <c r="V51" s="278"/>
      <c r="W51" s="278"/>
      <c r="X51" s="278"/>
      <c r="Y51" s="278"/>
      <c r="Z51" s="278"/>
      <c r="AA51" s="278"/>
      <c r="AB51" s="278"/>
    </row>
    <row r="52" spans="3:28" s="245" customFormat="1" x14ac:dyDescent="0.3">
      <c r="C52" s="314"/>
      <c r="D52" s="315"/>
      <c r="E52" s="315"/>
      <c r="F52" s="282"/>
      <c r="G52" s="282"/>
      <c r="H52" s="282"/>
      <c r="I52" s="282"/>
      <c r="J52" s="279"/>
      <c r="K52" s="279"/>
      <c r="L52" s="296"/>
      <c r="M52" s="281"/>
      <c r="N52" s="282"/>
      <c r="O52" s="282"/>
      <c r="P52" s="282"/>
      <c r="Q52" s="282"/>
      <c r="R52" s="282"/>
      <c r="S52" s="282"/>
      <c r="T52" s="282"/>
      <c r="U52" s="282"/>
      <c r="V52" s="282"/>
      <c r="W52" s="282"/>
      <c r="X52" s="282"/>
      <c r="Y52" s="282"/>
      <c r="Z52" s="282"/>
      <c r="AA52" s="282"/>
      <c r="AB52" s="282"/>
    </row>
    <row r="53" spans="3:28" s="64" customFormat="1" ht="80.25" customHeight="1" x14ac:dyDescent="0.3">
      <c r="C53" s="255"/>
      <c r="D53" s="451" t="s">
        <v>209</v>
      </c>
      <c r="E53" s="451" t="s">
        <v>142</v>
      </c>
      <c r="F53" s="451" t="s">
        <v>172</v>
      </c>
      <c r="G53" s="451" t="s">
        <v>210</v>
      </c>
      <c r="H53" s="451" t="s">
        <v>145</v>
      </c>
      <c r="I53" s="451" t="s">
        <v>174</v>
      </c>
      <c r="J53" s="263"/>
      <c r="K53" s="263"/>
      <c r="L53" s="263"/>
      <c r="M53" s="263"/>
      <c r="N53" s="263"/>
      <c r="O53" s="263"/>
      <c r="P53" s="263"/>
      <c r="Q53" s="263"/>
      <c r="R53" s="263"/>
      <c r="S53" s="263"/>
      <c r="T53" s="263"/>
      <c r="U53" s="263"/>
      <c r="V53" s="263"/>
      <c r="W53" s="263"/>
      <c r="X53" s="263"/>
      <c r="Y53" s="263"/>
      <c r="Z53" s="263"/>
      <c r="AA53" s="263"/>
      <c r="AB53" s="263"/>
    </row>
    <row r="54" spans="3:28" s="64" customFormat="1" x14ac:dyDescent="0.3">
      <c r="C54" s="349" t="s">
        <v>88</v>
      </c>
      <c r="D54" s="277" t="str">
        <f>IF(ISBLANK('2. Wafer Tracking'!H42),"", '2. Wafer Tracking'!H42)</f>
        <v/>
      </c>
      <c r="E54" s="277" t="str">
        <f>IF(ISBLANK('2. Wafer Tracking'!I42),"", '2. Wafer Tracking'!I42)</f>
        <v/>
      </c>
      <c r="F54" s="277" t="str">
        <f>IF(ISBLANK('2. Wafer Tracking'!J54),"", '2. Wafer Tracking'!J54)</f>
        <v/>
      </c>
      <c r="G54" s="277" t="str">
        <f>IF(ISBLANK('2. Wafer Tracking'!K42),"", '2. Wafer Tracking'!K42)</f>
        <v/>
      </c>
      <c r="H54" s="277" t="str">
        <f>IF(ISBLANK('2. Wafer Tracking'!L42),"", '2. Wafer Tracking'!L42)</f>
        <v/>
      </c>
      <c r="I54" s="277" t="str">
        <f>IF(ISBLANK('2. Wafer Tracking'!M54),"", '2. Wafer Tracking'!M54)</f>
        <v/>
      </c>
      <c r="J54" s="285"/>
      <c r="K54" s="285"/>
      <c r="L54" s="284"/>
      <c r="M54" s="286"/>
      <c r="N54" s="278"/>
      <c r="O54" s="278"/>
      <c r="P54" s="278"/>
      <c r="Q54" s="278"/>
      <c r="R54" s="278"/>
      <c r="S54" s="278"/>
      <c r="T54" s="278"/>
      <c r="U54" s="278"/>
      <c r="V54" s="278"/>
      <c r="W54" s="278"/>
      <c r="X54" s="278"/>
      <c r="Y54" s="278"/>
      <c r="Z54" s="278"/>
      <c r="AA54" s="278"/>
      <c r="AB54" s="278"/>
    </row>
    <row r="55" spans="3:28" s="64" customFormat="1" x14ac:dyDescent="0.3">
      <c r="C55" s="349" t="s">
        <v>89</v>
      </c>
      <c r="D55" s="277" t="str">
        <f>IF(ISBLANK('2. Wafer Tracking'!H94),"", '2. Wafer Tracking'!H94)</f>
        <v/>
      </c>
      <c r="E55" s="277" t="str">
        <f>IF(ISBLANK('2. Wafer Tracking'!I94),"", '2. Wafer Tracking'!I94)</f>
        <v/>
      </c>
      <c r="F55" s="277" t="str">
        <f>IF(ISBLANK('2. Wafer Tracking'!J106),"", '2. Wafer Tracking'!J106)</f>
        <v/>
      </c>
      <c r="G55" s="277" t="str">
        <f>IF(ISBLANK('2. Wafer Tracking'!K94),"", '2. Wafer Tracking'!K94)</f>
        <v/>
      </c>
      <c r="H55" s="277" t="str">
        <f>IF(ISBLANK('2. Wafer Tracking'!L94),"", '2. Wafer Tracking'!L94)</f>
        <v/>
      </c>
      <c r="I55" s="277" t="str">
        <f>IF(ISBLANK('2. Wafer Tracking'!M106),"", '2. Wafer Tracking'!M106)</f>
        <v/>
      </c>
      <c r="J55" s="285"/>
      <c r="K55" s="285"/>
      <c r="L55" s="284"/>
      <c r="M55" s="286"/>
      <c r="N55" s="278"/>
      <c r="O55" s="278"/>
      <c r="P55" s="278"/>
      <c r="Q55" s="278"/>
      <c r="R55" s="278"/>
      <c r="S55" s="278"/>
      <c r="T55" s="278"/>
      <c r="U55" s="278"/>
      <c r="V55" s="278"/>
      <c r="W55" s="278"/>
      <c r="X55" s="278"/>
      <c r="Y55" s="278"/>
      <c r="Z55" s="278"/>
      <c r="AA55" s="278"/>
      <c r="AB55" s="278"/>
    </row>
    <row r="56" spans="3:28" s="64" customFormat="1" x14ac:dyDescent="0.3">
      <c r="C56" s="349" t="s">
        <v>90</v>
      </c>
      <c r="D56" s="277" t="str">
        <f>IF(ISBLANK('2. Wafer Tracking'!H146),"", '2. Wafer Tracking'!H146)</f>
        <v/>
      </c>
      <c r="E56" s="277" t="str">
        <f>IF(ISBLANK('2. Wafer Tracking'!I146),"", '2. Wafer Tracking'!I146)</f>
        <v/>
      </c>
      <c r="F56" s="277" t="str">
        <f>IF(ISBLANK('2. Wafer Tracking'!J158),"", '2. Wafer Tracking'!J158)</f>
        <v/>
      </c>
      <c r="G56" s="277" t="str">
        <f>IF(ISBLANK('2. Wafer Tracking'!K146),"", '2. Wafer Tracking'!K146)</f>
        <v/>
      </c>
      <c r="H56" s="277" t="str">
        <f>IF(ISBLANK('2. Wafer Tracking'!L146),"", '2. Wafer Tracking'!L146)</f>
        <v/>
      </c>
      <c r="I56" s="277" t="str">
        <f>IF(ISBLANK('2. Wafer Tracking'!M158),"", '2. Wafer Tracking'!M158)</f>
        <v/>
      </c>
      <c r="J56" s="285"/>
      <c r="K56" s="285"/>
      <c r="L56" s="284"/>
      <c r="M56" s="286"/>
      <c r="N56" s="278"/>
      <c r="O56" s="278"/>
      <c r="P56" s="278"/>
      <c r="Q56" s="278"/>
      <c r="R56" s="278"/>
      <c r="S56" s="278"/>
      <c r="T56" s="278"/>
      <c r="U56" s="278"/>
      <c r="V56" s="278"/>
      <c r="W56" s="278"/>
      <c r="X56" s="278"/>
      <c r="Y56" s="278"/>
      <c r="Z56" s="278"/>
      <c r="AA56" s="278"/>
      <c r="AB56" s="278"/>
    </row>
    <row r="57" spans="3:28" s="64" customFormat="1" x14ac:dyDescent="0.3">
      <c r="C57" s="349" t="s">
        <v>91</v>
      </c>
      <c r="D57" s="277" t="str">
        <f>IF(ISBLANK('2. Wafer Tracking'!H198),"", '2. Wafer Tracking'!H198)</f>
        <v/>
      </c>
      <c r="E57" s="277" t="str">
        <f>IF(ISBLANK('2. Wafer Tracking'!I198),"", '2. Wafer Tracking'!I198)</f>
        <v/>
      </c>
      <c r="F57" s="277" t="str">
        <f>IF(ISBLANK('2. Wafer Tracking'!J210),"", '2. Wafer Tracking'!J210)</f>
        <v/>
      </c>
      <c r="G57" s="277" t="str">
        <f>IF(ISBLANK('2. Wafer Tracking'!K198),"", '2. Wafer Tracking'!K198)</f>
        <v/>
      </c>
      <c r="H57" s="277" t="str">
        <f>IF(ISBLANK('2. Wafer Tracking'!L198),"", '2. Wafer Tracking'!L198)</f>
        <v/>
      </c>
      <c r="I57" s="277" t="str">
        <f>IF(ISBLANK('2. Wafer Tracking'!M210),"", '2. Wafer Tracking'!M210)</f>
        <v/>
      </c>
      <c r="J57" s="285"/>
      <c r="K57" s="285"/>
      <c r="L57" s="284"/>
      <c r="M57" s="286"/>
      <c r="N57" s="278"/>
      <c r="O57" s="278"/>
      <c r="P57" s="278"/>
      <c r="Q57" s="278"/>
      <c r="R57" s="278"/>
      <c r="S57" s="278"/>
      <c r="T57" s="278"/>
      <c r="U57" s="278"/>
      <c r="V57" s="278"/>
      <c r="W57" s="278"/>
      <c r="X57" s="278"/>
      <c r="Y57" s="278"/>
      <c r="Z57" s="278"/>
      <c r="AA57" s="278"/>
      <c r="AB57" s="278"/>
    </row>
    <row r="58" spans="3:28" s="245" customFormat="1" ht="54" hidden="1" customHeight="1" x14ac:dyDescent="0.3">
      <c r="C58" s="287"/>
      <c r="D58" s="316" t="s">
        <v>211</v>
      </c>
      <c r="E58" s="317" t="s">
        <v>148</v>
      </c>
      <c r="F58" s="318" t="s">
        <v>176</v>
      </c>
      <c r="G58" s="316" t="s">
        <v>212</v>
      </c>
      <c r="H58" s="317" t="s">
        <v>151</v>
      </c>
      <c r="I58" s="318" t="s">
        <v>178</v>
      </c>
      <c r="J58" s="244"/>
      <c r="K58" s="244"/>
      <c r="L58" s="244"/>
      <c r="M58" s="244"/>
      <c r="N58" s="244"/>
      <c r="O58" s="244"/>
      <c r="P58" s="244"/>
      <c r="Q58" s="244"/>
      <c r="R58" s="244"/>
      <c r="S58" s="244"/>
      <c r="T58" s="244"/>
      <c r="U58" s="244"/>
      <c r="V58" s="244"/>
      <c r="W58" s="244"/>
      <c r="X58" s="244"/>
      <c r="Y58" s="244"/>
      <c r="Z58" s="244"/>
      <c r="AA58" s="244"/>
      <c r="AB58" s="244"/>
    </row>
    <row r="59" spans="3:28" s="245" customFormat="1" hidden="1" x14ac:dyDescent="0.3">
      <c r="C59" s="291" t="s">
        <v>88</v>
      </c>
      <c r="D59" s="319" t="str">
        <f>IF(ISBLANK('2. Wafer Tracking'!N42),"",'2. Wafer Tracking'!N42)</f>
        <v/>
      </c>
      <c r="E59" s="320" t="str">
        <f>IF(ISBLANK('2. Wafer Tracking'!O42),"", '2. Wafer Tracking'!O42)</f>
        <v/>
      </c>
      <c r="F59" s="321" t="str">
        <f>IF(ISBLANK('2. Wafer Tracking'!P54),"", '2. Wafer Tracking'!P54)</f>
        <v/>
      </c>
      <c r="G59" s="319" t="str">
        <f>IF(ISBLANK('2. Wafer Tracking'!Q42),"",'2. Wafer Tracking'!Q42)</f>
        <v/>
      </c>
      <c r="H59" s="320" t="str">
        <f>IF(ISBLANK('2. Wafer Tracking'!R42),"", '2. Wafer Tracking'!R42)</f>
        <v/>
      </c>
      <c r="I59" s="321" t="str">
        <f>IF(ISBLANK('2. Wafer Tracking'!S54),"", '2. Wafer Tracking'!S54)</f>
        <v/>
      </c>
      <c r="J59" s="279"/>
      <c r="K59" s="279"/>
      <c r="L59" s="296"/>
      <c r="M59" s="281"/>
      <c r="N59" s="282"/>
      <c r="O59" s="282"/>
      <c r="P59" s="282"/>
      <c r="Q59" s="282"/>
      <c r="R59" s="282"/>
      <c r="S59" s="282"/>
      <c r="T59" s="282"/>
      <c r="U59" s="282"/>
      <c r="V59" s="282"/>
      <c r="W59" s="282"/>
      <c r="X59" s="282"/>
      <c r="Y59" s="282"/>
      <c r="Z59" s="282"/>
      <c r="AA59" s="282"/>
      <c r="AB59" s="282"/>
    </row>
    <row r="60" spans="3:28" s="245" customFormat="1" hidden="1" x14ac:dyDescent="0.3">
      <c r="C60" s="297" t="s">
        <v>89</v>
      </c>
      <c r="D60" s="322" t="str">
        <f>IF(ISBLANK('2. Wafer Tracking'!N94),"", '2. Wafer Tracking'!N94)</f>
        <v/>
      </c>
      <c r="E60" s="320" t="str">
        <f>IF(ISBLANK('2. Wafer Tracking'!O94),"", '2. Wafer Tracking'!O94)</f>
        <v/>
      </c>
      <c r="F60" s="323" t="str">
        <f>IF(ISBLANK('2. Wafer Tracking'!P106),"", '2. Wafer Tracking'!P106)</f>
        <v/>
      </c>
      <c r="G60" s="322" t="str">
        <f>IF(ISBLANK('2. Wafer Tracking'!Q94),"", '2. Wafer Tracking'!Q94)</f>
        <v/>
      </c>
      <c r="H60" s="320" t="str">
        <f>IF(ISBLANK('2. Wafer Tracking'!R94),"", '2. Wafer Tracking'!R94)</f>
        <v/>
      </c>
      <c r="I60" s="323" t="str">
        <f>IF(ISBLANK('2. Wafer Tracking'!S106),"", '2. Wafer Tracking'!S106)</f>
        <v/>
      </c>
      <c r="J60" s="279"/>
      <c r="K60" s="279"/>
      <c r="L60" s="296"/>
      <c r="M60" s="281"/>
      <c r="N60" s="282"/>
      <c r="O60" s="282"/>
      <c r="P60" s="282"/>
      <c r="Q60" s="282"/>
      <c r="R60" s="282"/>
      <c r="S60" s="282"/>
      <c r="T60" s="282"/>
      <c r="U60" s="282"/>
      <c r="V60" s="282"/>
      <c r="W60" s="282"/>
      <c r="X60" s="282"/>
      <c r="Y60" s="282"/>
      <c r="Z60" s="282"/>
      <c r="AA60" s="282"/>
      <c r="AB60" s="282"/>
    </row>
    <row r="61" spans="3:28" s="245" customFormat="1" hidden="1" x14ac:dyDescent="0.3">
      <c r="C61" s="297" t="s">
        <v>90</v>
      </c>
      <c r="D61" s="322" t="str">
        <f>IF(ISBLANK('2. Wafer Tracking'!N146),"", '2. Wafer Tracking'!N146)</f>
        <v/>
      </c>
      <c r="E61" s="320" t="str">
        <f>IF(ISBLANK('2. Wafer Tracking'!O146),"", '2. Wafer Tracking'!O146)</f>
        <v/>
      </c>
      <c r="F61" s="323" t="str">
        <f>IF(ISBLANK('2. Wafer Tracking'!P158),"", '2. Wafer Tracking'!P158)</f>
        <v/>
      </c>
      <c r="G61" s="322" t="str">
        <f>IF(ISBLANK('2. Wafer Tracking'!Q146),"", '2. Wafer Tracking'!Q146)</f>
        <v/>
      </c>
      <c r="H61" s="320" t="str">
        <f>IF(ISBLANK('2. Wafer Tracking'!R146),"", '2. Wafer Tracking'!R146)</f>
        <v/>
      </c>
      <c r="I61" s="323" t="str">
        <f>IF(ISBLANK('2. Wafer Tracking'!S158),"", '2. Wafer Tracking'!S158)</f>
        <v/>
      </c>
      <c r="J61" s="279"/>
      <c r="K61" s="279"/>
      <c r="L61" s="296"/>
      <c r="M61" s="281"/>
      <c r="N61" s="282"/>
      <c r="O61" s="282"/>
      <c r="P61" s="282"/>
      <c r="Q61" s="282"/>
      <c r="R61" s="282"/>
      <c r="S61" s="282"/>
      <c r="T61" s="282"/>
      <c r="U61" s="282"/>
      <c r="V61" s="282"/>
      <c r="W61" s="282"/>
      <c r="X61" s="282"/>
      <c r="Y61" s="282"/>
      <c r="Z61" s="282"/>
      <c r="AA61" s="282"/>
      <c r="AB61" s="282"/>
    </row>
    <row r="62" spans="3:28" s="245" customFormat="1" hidden="1" x14ac:dyDescent="0.3">
      <c r="C62" s="299" t="s">
        <v>91</v>
      </c>
      <c r="D62" s="324" t="str">
        <f>IF(ISBLANK('2. Wafer Tracking'!N198),"", '2. Wafer Tracking'!N198)</f>
        <v/>
      </c>
      <c r="E62" s="325" t="str">
        <f>IF(ISBLANK('2. Wafer Tracking'!O198),"", '2. Wafer Tracking'!O198)</f>
        <v/>
      </c>
      <c r="F62" s="326" t="str">
        <f>IF(ISBLANK('2. Wafer Tracking'!P210),"", '2. Wafer Tracking'!P210)</f>
        <v/>
      </c>
      <c r="G62" s="324" t="str">
        <f>IF(ISBLANK('2. Wafer Tracking'!Q198),"", '2. Wafer Tracking'!Q198)</f>
        <v/>
      </c>
      <c r="H62" s="325" t="str">
        <f>IF(ISBLANK('2. Wafer Tracking'!R198),"", '2. Wafer Tracking'!R198)</f>
        <v/>
      </c>
      <c r="I62" s="326" t="str">
        <f>IF(ISBLANK('2. Wafer Tracking'!S210),"", '2. Wafer Tracking'!S210)</f>
        <v/>
      </c>
      <c r="J62" s="279"/>
      <c r="K62" s="279"/>
      <c r="L62" s="296"/>
      <c r="M62" s="281"/>
      <c r="N62" s="282"/>
      <c r="O62" s="282"/>
      <c r="P62" s="282"/>
      <c r="Q62" s="282"/>
      <c r="R62" s="282"/>
      <c r="S62" s="282"/>
      <c r="T62" s="282"/>
      <c r="U62" s="282"/>
      <c r="V62" s="282"/>
      <c r="W62" s="282"/>
      <c r="X62" s="282"/>
      <c r="Y62" s="282"/>
      <c r="Z62" s="282"/>
      <c r="AA62" s="282"/>
      <c r="AB62" s="282"/>
    </row>
    <row r="63" spans="3:28" s="245" customFormat="1" hidden="1" x14ac:dyDescent="0.3">
      <c r="C63" s="314"/>
      <c r="D63" s="315"/>
      <c r="E63" s="315"/>
      <c r="F63" s="282"/>
      <c r="G63" s="282"/>
      <c r="H63" s="282"/>
      <c r="I63" s="282"/>
      <c r="J63" s="279"/>
      <c r="K63" s="279"/>
      <c r="L63" s="296"/>
      <c r="M63" s="281"/>
      <c r="N63" s="282"/>
      <c r="O63" s="282"/>
      <c r="P63" s="282"/>
      <c r="Q63" s="282"/>
      <c r="R63" s="282"/>
      <c r="S63" s="282"/>
      <c r="T63" s="282"/>
      <c r="U63" s="282"/>
      <c r="V63" s="282"/>
      <c r="W63" s="282"/>
      <c r="X63" s="282"/>
      <c r="Y63" s="282"/>
      <c r="Z63" s="282"/>
      <c r="AA63" s="282"/>
      <c r="AB63" s="282"/>
    </row>
    <row r="64" spans="3:28" s="245" customFormat="1" ht="54" hidden="1" customHeight="1" x14ac:dyDescent="0.3">
      <c r="C64" s="287"/>
      <c r="D64" s="316" t="s">
        <v>213</v>
      </c>
      <c r="E64" s="317" t="s">
        <v>154</v>
      </c>
      <c r="F64" s="318" t="s">
        <v>180</v>
      </c>
      <c r="G64" s="316" t="s">
        <v>214</v>
      </c>
      <c r="H64" s="317" t="s">
        <v>157</v>
      </c>
      <c r="I64" s="318" t="s">
        <v>182</v>
      </c>
      <c r="J64" s="244"/>
      <c r="K64" s="244"/>
      <c r="L64" s="244"/>
      <c r="M64" s="244"/>
      <c r="N64" s="244"/>
      <c r="O64" s="244"/>
      <c r="P64" s="244"/>
      <c r="Q64" s="244"/>
      <c r="R64" s="244"/>
      <c r="S64" s="244"/>
      <c r="T64" s="244"/>
      <c r="U64" s="244"/>
      <c r="V64" s="244"/>
      <c r="W64" s="244"/>
      <c r="X64" s="244"/>
      <c r="Y64" s="244"/>
      <c r="Z64" s="244"/>
      <c r="AA64" s="244"/>
      <c r="AB64" s="244"/>
    </row>
    <row r="65" spans="2:28" s="245" customFormat="1" hidden="1" x14ac:dyDescent="0.3">
      <c r="C65" s="291" t="s">
        <v>88</v>
      </c>
      <c r="D65" s="319" t="str">
        <f>IF(ISBLANK('2. Wafer Tracking'!T42),"", '2. Wafer Tracking'!T42)</f>
        <v/>
      </c>
      <c r="E65" s="320" t="str">
        <f>IF(ISBLANK('2. Wafer Tracking'!U42),"", '2. Wafer Tracking'!U42)</f>
        <v/>
      </c>
      <c r="F65" s="321" t="str">
        <f>IF(ISBLANK('2. Wafer Tracking'!V54),"", '2. Wafer Tracking'!V54)</f>
        <v/>
      </c>
      <c r="G65" s="319" t="str">
        <f>IF(ISBLANK('2. Wafer Tracking'!W42),"", '2. Wafer Tracking'!W42)</f>
        <v/>
      </c>
      <c r="H65" s="320" t="str">
        <f>IF(ISBLANK('2. Wafer Tracking'!X42),"", '2. Wafer Tracking'!X42)</f>
        <v/>
      </c>
      <c r="I65" s="321" t="str">
        <f>IF(ISBLANK('2. Wafer Tracking'!Y54),"", '2. Wafer Tracking'!Y54)</f>
        <v/>
      </c>
      <c r="J65" s="279"/>
      <c r="K65" s="279"/>
      <c r="L65" s="296"/>
      <c r="M65" s="281"/>
      <c r="N65" s="282"/>
      <c r="O65" s="282"/>
      <c r="P65" s="282"/>
      <c r="Q65" s="282"/>
      <c r="R65" s="282"/>
      <c r="S65" s="282"/>
      <c r="T65" s="282"/>
      <c r="U65" s="282"/>
      <c r="V65" s="282"/>
      <c r="W65" s="282"/>
      <c r="X65" s="282"/>
      <c r="Y65" s="282"/>
      <c r="Z65" s="282"/>
      <c r="AA65" s="282"/>
      <c r="AB65" s="282"/>
    </row>
    <row r="66" spans="2:28" s="245" customFormat="1" hidden="1" x14ac:dyDescent="0.3">
      <c r="C66" s="297" t="s">
        <v>89</v>
      </c>
      <c r="D66" s="322" t="str">
        <f>IF(ISBLANK('2. Wafer Tracking'!T94),"", '2. Wafer Tracking'!T94)</f>
        <v/>
      </c>
      <c r="E66" s="320" t="str">
        <f>IF(ISBLANK('2. Wafer Tracking'!U94),"", '2. Wafer Tracking'!U94)</f>
        <v/>
      </c>
      <c r="F66" s="323" t="str">
        <f>IF(ISBLANK('2. Wafer Tracking'!V106),"", '2. Wafer Tracking'!V106)</f>
        <v/>
      </c>
      <c r="G66" s="322" t="str">
        <f>IF(ISBLANK('2. Wafer Tracking'!W94),"", '2. Wafer Tracking'!W94)</f>
        <v/>
      </c>
      <c r="H66" s="320" t="str">
        <f>IF(ISBLANK('2. Wafer Tracking'!X94),"", '2. Wafer Tracking'!X94)</f>
        <v/>
      </c>
      <c r="I66" s="323" t="str">
        <f>IF(ISBLANK('2. Wafer Tracking'!Y106),"", '2. Wafer Tracking'!Y106)</f>
        <v/>
      </c>
      <c r="J66" s="279"/>
      <c r="K66" s="279"/>
      <c r="L66" s="296"/>
      <c r="M66" s="281"/>
      <c r="N66" s="282"/>
      <c r="O66" s="282"/>
      <c r="P66" s="282"/>
      <c r="Q66" s="282"/>
      <c r="R66" s="282"/>
      <c r="S66" s="282"/>
      <c r="T66" s="282"/>
      <c r="U66" s="282"/>
      <c r="V66" s="282"/>
      <c r="W66" s="282"/>
      <c r="X66" s="282"/>
      <c r="Y66" s="282"/>
      <c r="Z66" s="282"/>
      <c r="AA66" s="282"/>
      <c r="AB66" s="282"/>
    </row>
    <row r="67" spans="2:28" s="245" customFormat="1" hidden="1" x14ac:dyDescent="0.3">
      <c r="C67" s="297" t="s">
        <v>90</v>
      </c>
      <c r="D67" s="322" t="str">
        <f>IF(ISBLANK('2. Wafer Tracking'!T146),"", '2. Wafer Tracking'!T146)</f>
        <v/>
      </c>
      <c r="E67" s="320" t="str">
        <f>IF(ISBLANK('2. Wafer Tracking'!U146),"", '2. Wafer Tracking'!U146)</f>
        <v/>
      </c>
      <c r="F67" s="323" t="str">
        <f>IF(ISBLANK('2. Wafer Tracking'!V158),"", '2. Wafer Tracking'!V158)</f>
        <v/>
      </c>
      <c r="G67" s="322" t="str">
        <f>IF(ISBLANK('2. Wafer Tracking'!W146),"", '2. Wafer Tracking'!W146)</f>
        <v/>
      </c>
      <c r="H67" s="320" t="str">
        <f>IF(ISBLANK('2. Wafer Tracking'!X146),"", '2. Wafer Tracking'!X146)</f>
        <v/>
      </c>
      <c r="I67" s="323" t="str">
        <f>IF(ISBLANK('2. Wafer Tracking'!Y158),"", '2. Wafer Tracking'!Y158)</f>
        <v/>
      </c>
      <c r="J67" s="279"/>
      <c r="K67" s="279"/>
      <c r="L67" s="296"/>
      <c r="M67" s="281"/>
      <c r="N67" s="282"/>
      <c r="O67" s="282"/>
      <c r="P67" s="282"/>
      <c r="Q67" s="282"/>
      <c r="R67" s="282"/>
      <c r="S67" s="282"/>
      <c r="T67" s="282"/>
      <c r="U67" s="282"/>
      <c r="V67" s="282"/>
      <c r="W67" s="282"/>
      <c r="X67" s="282"/>
      <c r="Y67" s="282"/>
      <c r="Z67" s="282"/>
      <c r="AA67" s="282"/>
      <c r="AB67" s="282"/>
    </row>
    <row r="68" spans="2:28" s="245" customFormat="1" hidden="1" x14ac:dyDescent="0.3">
      <c r="C68" s="299" t="s">
        <v>91</v>
      </c>
      <c r="D68" s="324" t="str">
        <f>IF(ISBLANK('2. Wafer Tracking'!T198),"", '2. Wafer Tracking'!T198)</f>
        <v/>
      </c>
      <c r="E68" s="325" t="str">
        <f>IF(ISBLANK('2. Wafer Tracking'!U198),"", '2. Wafer Tracking'!U198)</f>
        <v/>
      </c>
      <c r="F68" s="326" t="str">
        <f>IF(ISBLANK('2. Wafer Tracking'!V210),"", '2. Wafer Tracking'!V210)</f>
        <v/>
      </c>
      <c r="G68" s="324" t="str">
        <f>IF(ISBLANK('2. Wafer Tracking'!W198),"", '2. Wafer Tracking'!W198)</f>
        <v/>
      </c>
      <c r="H68" s="325" t="str">
        <f>IF(ISBLANK('2. Wafer Tracking'!X198),"", '2. Wafer Tracking'!X198)</f>
        <v/>
      </c>
      <c r="I68" s="326" t="str">
        <f>IF(ISBLANK('2. Wafer Tracking'!Y210),"", '2. Wafer Tracking'!Y210)</f>
        <v/>
      </c>
      <c r="J68" s="279"/>
      <c r="K68" s="279"/>
      <c r="L68" s="296"/>
      <c r="M68" s="281"/>
      <c r="N68" s="282"/>
      <c r="O68" s="282"/>
      <c r="P68" s="282"/>
      <c r="Q68" s="282"/>
      <c r="R68" s="282"/>
      <c r="S68" s="282"/>
      <c r="T68" s="282"/>
      <c r="U68" s="282"/>
      <c r="V68" s="282"/>
      <c r="W68" s="282"/>
      <c r="X68" s="282"/>
      <c r="Y68" s="282"/>
      <c r="Z68" s="282"/>
      <c r="AA68" s="282"/>
      <c r="AB68" s="282"/>
    </row>
    <row r="69" spans="2:28" s="245" customFormat="1" hidden="1" x14ac:dyDescent="0.3">
      <c r="C69" s="314"/>
      <c r="D69" s="315"/>
      <c r="E69" s="315"/>
      <c r="F69" s="282"/>
      <c r="G69" s="282"/>
      <c r="H69" s="282"/>
      <c r="I69" s="282"/>
      <c r="J69" s="279"/>
      <c r="K69" s="279"/>
      <c r="L69" s="296"/>
      <c r="M69" s="281"/>
      <c r="N69" s="282"/>
      <c r="O69" s="282"/>
      <c r="P69" s="282"/>
      <c r="Q69" s="282"/>
      <c r="R69" s="282"/>
      <c r="S69" s="282"/>
      <c r="T69" s="282"/>
      <c r="U69" s="282"/>
      <c r="V69" s="282"/>
      <c r="W69" s="282"/>
      <c r="X69" s="282"/>
      <c r="Y69" s="282"/>
      <c r="Z69" s="282"/>
      <c r="AA69" s="282"/>
      <c r="AB69" s="282"/>
    </row>
    <row r="70" spans="2:28" s="245" customFormat="1" ht="54" hidden="1" customHeight="1" x14ac:dyDescent="0.3">
      <c r="C70" s="287"/>
      <c r="D70" s="316" t="s">
        <v>215</v>
      </c>
      <c r="E70" s="317" t="s">
        <v>160</v>
      </c>
      <c r="F70" s="318" t="s">
        <v>184</v>
      </c>
      <c r="G70" s="316" t="s">
        <v>216</v>
      </c>
      <c r="H70" s="317" t="s">
        <v>163</v>
      </c>
      <c r="I70" s="318" t="s">
        <v>217</v>
      </c>
      <c r="J70" s="244"/>
      <c r="K70" s="244"/>
      <c r="L70" s="244"/>
      <c r="M70" s="244"/>
      <c r="N70" s="244"/>
      <c r="O70" s="244"/>
      <c r="P70" s="244"/>
      <c r="Q70" s="244"/>
      <c r="R70" s="244"/>
      <c r="S70" s="244"/>
      <c r="T70" s="244"/>
      <c r="U70" s="244"/>
      <c r="V70" s="244"/>
      <c r="W70" s="244"/>
      <c r="X70" s="244"/>
      <c r="Y70" s="244"/>
      <c r="Z70" s="244"/>
      <c r="AA70" s="244"/>
      <c r="AB70" s="244"/>
    </row>
    <row r="71" spans="2:28" s="245" customFormat="1" hidden="1" x14ac:dyDescent="0.3">
      <c r="C71" s="291" t="s">
        <v>88</v>
      </c>
      <c r="D71" s="319" t="str">
        <f>IF(ISBLANK('2. Wafer Tracking'!Z42),"", '2. Wafer Tracking'!Z42)</f>
        <v/>
      </c>
      <c r="E71" s="320" t="str">
        <f>IF(ISBLANK('2. Wafer Tracking'!AA42),"", '2. Wafer Tracking'!AA42)</f>
        <v/>
      </c>
      <c r="F71" s="321" t="str">
        <f>IF(ISBLANK('2. Wafer Tracking'!AB54),"", '2. Wafer Tracking'!AB54)</f>
        <v/>
      </c>
      <c r="G71" s="319" t="str">
        <f>IF(ISBLANK('2. Wafer Tracking'!AC42),"", '2. Wafer Tracking'!AC42)</f>
        <v/>
      </c>
      <c r="H71" s="320" t="str">
        <f>IF(ISBLANK('2. Wafer Tracking'!AD42),"", '2. Wafer Tracking'!AD42)</f>
        <v/>
      </c>
      <c r="I71" s="321" t="str">
        <f>IF(ISBLANK('2. Wafer Tracking'!AE54),"", '2. Wafer Tracking'!AE54)</f>
        <v/>
      </c>
      <c r="J71" s="279"/>
      <c r="K71" s="279"/>
      <c r="L71" s="296"/>
      <c r="M71" s="281"/>
      <c r="N71" s="282"/>
      <c r="O71" s="282"/>
      <c r="P71" s="282"/>
      <c r="Q71" s="282"/>
      <c r="R71" s="282"/>
      <c r="S71" s="282"/>
      <c r="T71" s="282"/>
      <c r="U71" s="282"/>
      <c r="V71" s="282"/>
      <c r="W71" s="282"/>
      <c r="X71" s="282"/>
      <c r="Y71" s="282"/>
      <c r="Z71" s="282"/>
      <c r="AA71" s="282"/>
      <c r="AB71" s="282"/>
    </row>
    <row r="72" spans="2:28" s="245" customFormat="1" hidden="1" x14ac:dyDescent="0.3">
      <c r="C72" s="297" t="s">
        <v>89</v>
      </c>
      <c r="D72" s="322" t="str">
        <f>IF(ISBLANK('2. Wafer Tracking'!Z94),"", '2. Wafer Tracking'!Z94)</f>
        <v/>
      </c>
      <c r="E72" s="320" t="str">
        <f>IF(ISBLANK('2. Wafer Tracking'!AA94),"", '2. Wafer Tracking'!AA94)</f>
        <v/>
      </c>
      <c r="F72" s="323" t="str">
        <f>IF(ISBLANK('2. Wafer Tracking'!AB106),"", '2. Wafer Tracking'!AB106)</f>
        <v/>
      </c>
      <c r="G72" s="322" t="str">
        <f>IF(ISBLANK('2. Wafer Tracking'!AC94),"", '2. Wafer Tracking'!AC94)</f>
        <v/>
      </c>
      <c r="H72" s="320" t="str">
        <f>IF(ISBLANK('2. Wafer Tracking'!AD94),"", '2. Wafer Tracking'!AD94)</f>
        <v/>
      </c>
      <c r="I72" s="323" t="str">
        <f>IF(ISBLANK('2. Wafer Tracking'!AE106),"", '2. Wafer Tracking'!AE106)</f>
        <v/>
      </c>
      <c r="J72" s="279"/>
      <c r="K72" s="279"/>
      <c r="L72" s="296"/>
      <c r="M72" s="281"/>
      <c r="N72" s="282"/>
      <c r="O72" s="282"/>
      <c r="P72" s="282"/>
      <c r="Q72" s="282"/>
      <c r="R72" s="282"/>
      <c r="S72" s="282"/>
      <c r="T72" s="282"/>
      <c r="U72" s="282"/>
      <c r="V72" s="282"/>
      <c r="W72" s="282"/>
      <c r="X72" s="282"/>
      <c r="Y72" s="282"/>
      <c r="Z72" s="282"/>
      <c r="AA72" s="282"/>
      <c r="AB72" s="282"/>
    </row>
    <row r="73" spans="2:28" s="245" customFormat="1" hidden="1" x14ac:dyDescent="0.3">
      <c r="C73" s="297" t="s">
        <v>90</v>
      </c>
      <c r="D73" s="322" t="str">
        <f>IF(ISBLANK('2. Wafer Tracking'!Z146),"", '2. Wafer Tracking'!Z146)</f>
        <v/>
      </c>
      <c r="E73" s="320" t="str">
        <f>IF(ISBLANK('2. Wafer Tracking'!AA146),"", '2. Wafer Tracking'!AA146)</f>
        <v/>
      </c>
      <c r="F73" s="323" t="str">
        <f>IF(ISBLANK('2. Wafer Tracking'!AB158),"", '2. Wafer Tracking'!AB158)</f>
        <v/>
      </c>
      <c r="G73" s="322" t="str">
        <f>IF(ISBLANK('2. Wafer Tracking'!AC146),"", '2. Wafer Tracking'!AC146)</f>
        <v/>
      </c>
      <c r="H73" s="320" t="str">
        <f>IF(ISBLANK('2. Wafer Tracking'!AD146),"", '2. Wafer Tracking'!AD146)</f>
        <v/>
      </c>
      <c r="I73" s="323" t="str">
        <f>IF(ISBLANK('2. Wafer Tracking'!AE158),"", '2. Wafer Tracking'!AE158)</f>
        <v/>
      </c>
      <c r="J73" s="279"/>
      <c r="K73" s="279"/>
      <c r="L73" s="296"/>
      <c r="M73" s="281"/>
      <c r="N73" s="282"/>
      <c r="O73" s="282"/>
      <c r="P73" s="282"/>
      <c r="Q73" s="282"/>
      <c r="R73" s="282"/>
      <c r="S73" s="282"/>
      <c r="T73" s="282"/>
      <c r="U73" s="282"/>
      <c r="V73" s="282"/>
      <c r="W73" s="282"/>
      <c r="X73" s="282"/>
      <c r="Y73" s="282"/>
      <c r="Z73" s="282"/>
      <c r="AA73" s="282"/>
      <c r="AB73" s="282"/>
    </row>
    <row r="74" spans="2:28" s="245" customFormat="1" hidden="1" x14ac:dyDescent="0.3">
      <c r="C74" s="299" t="s">
        <v>91</v>
      </c>
      <c r="D74" s="324" t="str">
        <f>IF(ISBLANK('2. Wafer Tracking'!Z198),"", '2. Wafer Tracking'!Z198)</f>
        <v/>
      </c>
      <c r="E74" s="325" t="str">
        <f>IF(ISBLANK('2. Wafer Tracking'!AA198),"", '2. Wafer Tracking'!AA198)</f>
        <v/>
      </c>
      <c r="F74" s="326" t="str">
        <f>IF(ISBLANK('2. Wafer Tracking'!AB210),"", '2. Wafer Tracking'!AB210)</f>
        <v/>
      </c>
      <c r="G74" s="324" t="str">
        <f>IF(ISBLANK('2. Wafer Tracking'!AC198),"", '2. Wafer Tracking'!AC198)</f>
        <v/>
      </c>
      <c r="H74" s="325" t="str">
        <f>IF(ISBLANK('2. Wafer Tracking'!AD198),"", '2. Wafer Tracking'!AD198)</f>
        <v/>
      </c>
      <c r="I74" s="326" t="str">
        <f>IF(ISBLANK('2. Wafer Tracking'!AE210),"", '2. Wafer Tracking'!AE210)</f>
        <v/>
      </c>
      <c r="J74" s="279"/>
      <c r="K74" s="279"/>
      <c r="L74" s="296"/>
      <c r="M74" s="281"/>
      <c r="N74" s="282"/>
      <c r="O74" s="282"/>
      <c r="P74" s="282"/>
      <c r="Q74" s="282"/>
      <c r="R74" s="282"/>
      <c r="S74" s="282"/>
      <c r="T74" s="282"/>
      <c r="U74" s="282"/>
      <c r="V74" s="282"/>
      <c r="W74" s="282"/>
      <c r="X74" s="282"/>
      <c r="Y74" s="282"/>
      <c r="Z74" s="282"/>
      <c r="AA74" s="282"/>
      <c r="AB74" s="282"/>
    </row>
    <row r="75" spans="2:28" s="245" customFormat="1" hidden="1" x14ac:dyDescent="0.3">
      <c r="C75" s="314"/>
      <c r="D75" s="315"/>
      <c r="E75" s="315"/>
      <c r="F75" s="282"/>
      <c r="G75" s="282"/>
      <c r="H75" s="282"/>
      <c r="I75" s="282"/>
      <c r="J75" s="279"/>
      <c r="K75" s="279"/>
      <c r="L75" s="296"/>
      <c r="M75" s="281"/>
      <c r="N75" s="282"/>
      <c r="O75" s="282"/>
      <c r="P75" s="282"/>
      <c r="Q75" s="282"/>
      <c r="R75" s="282"/>
      <c r="S75" s="282"/>
      <c r="T75" s="282"/>
      <c r="U75" s="282"/>
      <c r="V75" s="282"/>
      <c r="W75" s="282"/>
      <c r="X75" s="282"/>
      <c r="Y75" s="282"/>
      <c r="Z75" s="282"/>
      <c r="AA75" s="282"/>
      <c r="AB75" s="282"/>
    </row>
    <row r="76" spans="2:28" s="245" customFormat="1" x14ac:dyDescent="0.3">
      <c r="C76" s="314"/>
      <c r="D76" s="315"/>
      <c r="E76" s="315"/>
      <c r="F76" s="282"/>
      <c r="G76" s="282"/>
      <c r="H76" s="282"/>
      <c r="I76" s="282"/>
      <c r="J76" s="279"/>
      <c r="K76" s="279"/>
      <c r="L76" s="296"/>
      <c r="M76" s="281"/>
      <c r="N76" s="282"/>
      <c r="O76" s="282"/>
      <c r="P76" s="282"/>
      <c r="Q76" s="282"/>
      <c r="R76" s="282"/>
      <c r="S76" s="282"/>
      <c r="T76" s="282"/>
      <c r="U76" s="282"/>
      <c r="V76" s="282"/>
      <c r="W76" s="282"/>
      <c r="X76" s="282"/>
      <c r="Y76" s="282"/>
      <c r="Z76" s="282"/>
      <c r="AA76" s="282"/>
      <c r="AB76" s="282"/>
    </row>
    <row r="77" spans="2:28" s="240" customFormat="1" ht="24" customHeight="1" x14ac:dyDescent="0.3">
      <c r="B77" s="261" t="s">
        <v>218</v>
      </c>
      <c r="C77" s="248"/>
      <c r="D77" s="248"/>
      <c r="E77" s="248"/>
      <c r="F77" s="248"/>
      <c r="G77" s="248"/>
      <c r="H77" s="248"/>
      <c r="I77" s="283"/>
      <c r="J77" s="284"/>
      <c r="K77" s="284"/>
      <c r="L77" s="284"/>
      <c r="M77" s="284"/>
      <c r="N77" s="284"/>
      <c r="O77" s="284"/>
      <c r="P77" s="284"/>
      <c r="Q77" s="284"/>
      <c r="R77" s="284"/>
      <c r="S77" s="284"/>
      <c r="T77" s="284"/>
      <c r="U77" s="284"/>
      <c r="V77" s="284"/>
      <c r="W77" s="284"/>
      <c r="X77" s="284"/>
      <c r="Y77" s="284"/>
      <c r="Z77" s="284"/>
      <c r="AA77" s="284"/>
      <c r="AB77" s="284"/>
    </row>
    <row r="78" spans="2:28" s="245" customFormat="1" ht="67.5" customHeight="1" x14ac:dyDescent="0.3">
      <c r="C78" s="254"/>
      <c r="D78" s="451" t="s">
        <v>219</v>
      </c>
      <c r="E78" s="451" t="s">
        <v>168</v>
      </c>
      <c r="F78" s="451" t="s">
        <v>220</v>
      </c>
      <c r="G78" s="451" t="s">
        <v>170</v>
      </c>
      <c r="H78" s="451" t="s">
        <v>221</v>
      </c>
      <c r="I78" s="451" t="s">
        <v>172</v>
      </c>
      <c r="J78" s="244"/>
      <c r="K78" s="244"/>
      <c r="L78" s="244"/>
      <c r="M78" s="244"/>
      <c r="N78" s="244"/>
      <c r="O78" s="244"/>
      <c r="P78" s="244"/>
      <c r="Q78" s="244"/>
      <c r="R78" s="244"/>
      <c r="S78" s="244"/>
      <c r="T78" s="244"/>
      <c r="U78" s="244"/>
      <c r="V78" s="244"/>
      <c r="W78" s="244"/>
      <c r="X78" s="244"/>
      <c r="Y78" s="244"/>
      <c r="Z78" s="244"/>
      <c r="AA78" s="244"/>
      <c r="AB78" s="244"/>
    </row>
    <row r="79" spans="2:28" s="245" customFormat="1" x14ac:dyDescent="0.3">
      <c r="C79" s="349" t="s">
        <v>88</v>
      </c>
      <c r="D79" s="277" t="str">
        <f>IF(ISBLANK('2. Wafer Tracking'!B59),"",'2. Wafer Tracking'!B59)</f>
        <v/>
      </c>
      <c r="E79" s="277" t="str">
        <f>IF(ISBLANK('2. Wafer Tracking'!C71),"",'2. Wafer Tracking'!C71)</f>
        <v/>
      </c>
      <c r="F79" s="277" t="str">
        <f>IF(ISBLANK('2. Wafer Tracking'!D59),"",'2. Wafer Tracking'!D59)</f>
        <v/>
      </c>
      <c r="G79" s="277" t="str">
        <f>IF(ISBLANK('2. Wafer Tracking'!E71),"",'2. Wafer Tracking'!E71)</f>
        <v/>
      </c>
      <c r="H79" s="277" t="str">
        <f>IF(ISBLANK('2. Wafer Tracking'!F59),"",'2. Wafer Tracking'!F59)</f>
        <v/>
      </c>
      <c r="I79" s="277" t="str">
        <f>IF(ISBLANK('2. Wafer Tracking'!G71),"",'2. Wafer Tracking'!G71)</f>
        <v/>
      </c>
      <c r="J79" s="279"/>
      <c r="K79" s="279"/>
      <c r="L79" s="296"/>
      <c r="M79" s="281"/>
      <c r="N79" s="282"/>
      <c r="O79" s="282"/>
      <c r="P79" s="282"/>
      <c r="Q79" s="282"/>
      <c r="R79" s="282"/>
      <c r="S79" s="282"/>
      <c r="T79" s="282"/>
      <c r="U79" s="282"/>
      <c r="V79" s="282"/>
      <c r="W79" s="282"/>
      <c r="X79" s="282"/>
      <c r="Y79" s="282"/>
      <c r="Z79" s="282"/>
      <c r="AA79" s="282"/>
      <c r="AB79" s="282"/>
    </row>
    <row r="80" spans="2:28" s="245" customFormat="1" x14ac:dyDescent="0.3">
      <c r="C80" s="349" t="s">
        <v>89</v>
      </c>
      <c r="D80" s="277" t="str">
        <f>IF(ISBLANK('2. Wafer Tracking'!B111),"",'2. Wafer Tracking'!B111)</f>
        <v/>
      </c>
      <c r="E80" s="277" t="str">
        <f>IF(ISBLANK('2. Wafer Tracking'!C123),"",'2. Wafer Tracking'!C123)</f>
        <v/>
      </c>
      <c r="F80" s="277" t="str">
        <f>IF(ISBLANK('2. Wafer Tracking'!D111),"",'2. Wafer Tracking'!D111)</f>
        <v/>
      </c>
      <c r="G80" s="277" t="str">
        <f>IF(ISBLANK('2. Wafer Tracking'!E123),"",'2. Wafer Tracking'!E123)</f>
        <v/>
      </c>
      <c r="H80" s="277" t="str">
        <f>IF(ISBLANK('2. Wafer Tracking'!F111),"",'2. Wafer Tracking'!F111)</f>
        <v/>
      </c>
      <c r="I80" s="277" t="str">
        <f>IF(ISBLANK('2. Wafer Tracking'!G123),"",'2. Wafer Tracking'!G123)</f>
        <v/>
      </c>
      <c r="J80" s="279"/>
      <c r="K80" s="279"/>
      <c r="L80" s="296"/>
      <c r="M80" s="281"/>
      <c r="N80" s="282"/>
      <c r="O80" s="282"/>
      <c r="P80" s="282"/>
      <c r="Q80" s="282"/>
      <c r="R80" s="282"/>
      <c r="S80" s="282"/>
      <c r="T80" s="282"/>
      <c r="U80" s="282"/>
      <c r="V80" s="282"/>
      <c r="W80" s="282"/>
      <c r="X80" s="282"/>
      <c r="Y80" s="282"/>
      <c r="Z80" s="282"/>
      <c r="AA80" s="282"/>
      <c r="AB80" s="282"/>
    </row>
    <row r="81" spans="3:28" s="245" customFormat="1" x14ac:dyDescent="0.3">
      <c r="C81" s="349" t="s">
        <v>90</v>
      </c>
      <c r="D81" s="277" t="str">
        <f>IF(ISBLANK('2. Wafer Tracking'!B163),"",'2. Wafer Tracking'!B163)</f>
        <v/>
      </c>
      <c r="E81" s="277" t="str">
        <f>IF(ISBLANK('2. Wafer Tracking'!C175),"",'2. Wafer Tracking'!C175)</f>
        <v/>
      </c>
      <c r="F81" s="277" t="str">
        <f>IF(ISBLANK('2. Wafer Tracking'!D163),"",'2. Wafer Tracking'!D163)</f>
        <v/>
      </c>
      <c r="G81" s="277" t="str">
        <f>IF(ISBLANK('2. Wafer Tracking'!E175),"",'2. Wafer Tracking'!E175)</f>
        <v/>
      </c>
      <c r="H81" s="277" t="str">
        <f>IF(ISBLANK('2. Wafer Tracking'!F163),"",'2. Wafer Tracking'!F163)</f>
        <v/>
      </c>
      <c r="I81" s="277" t="str">
        <f>IF(ISBLANK('2. Wafer Tracking'!G175),"",'2. Wafer Tracking'!G175)</f>
        <v/>
      </c>
      <c r="J81" s="279"/>
      <c r="K81" s="279"/>
      <c r="L81" s="296"/>
      <c r="M81" s="281"/>
      <c r="N81" s="282"/>
      <c r="O81" s="282"/>
      <c r="P81" s="282"/>
      <c r="Q81" s="282"/>
      <c r="R81" s="282"/>
      <c r="S81" s="282"/>
      <c r="T81" s="282"/>
      <c r="U81" s="282"/>
      <c r="V81" s="282"/>
      <c r="W81" s="282"/>
      <c r="X81" s="282"/>
      <c r="Y81" s="282"/>
      <c r="Z81" s="282"/>
      <c r="AA81" s="282"/>
      <c r="AB81" s="282"/>
    </row>
    <row r="82" spans="3:28" s="245" customFormat="1" x14ac:dyDescent="0.3">
      <c r="C82" s="349" t="s">
        <v>91</v>
      </c>
      <c r="D82" s="277" t="str">
        <f>IF(ISBLANK('2. Wafer Tracking'!B215),"",'2. Wafer Tracking'!B215)</f>
        <v/>
      </c>
      <c r="E82" s="277" t="str">
        <f>IF(ISBLANK('2. Wafer Tracking'!C227),"",'2. Wafer Tracking'!C227)</f>
        <v/>
      </c>
      <c r="F82" s="277" t="str">
        <f>IF(ISBLANK('2. Wafer Tracking'!D215),"",'2. Wafer Tracking'!D215)</f>
        <v/>
      </c>
      <c r="G82" s="277" t="str">
        <f>IF(ISBLANK('2. Wafer Tracking'!E227),"",'2. Wafer Tracking'!E227)</f>
        <v/>
      </c>
      <c r="H82" s="277" t="str">
        <f>IF(ISBLANK('2. Wafer Tracking'!F215),"",'2. Wafer Tracking'!F215)</f>
        <v/>
      </c>
      <c r="I82" s="277" t="str">
        <f>IF(ISBLANK('2. Wafer Tracking'!G227),"",'2. Wafer Tracking'!G227)</f>
        <v/>
      </c>
      <c r="J82" s="279"/>
      <c r="K82" s="279"/>
      <c r="L82" s="296"/>
      <c r="M82" s="281"/>
      <c r="N82" s="282"/>
      <c r="O82" s="282"/>
      <c r="P82" s="282"/>
      <c r="Q82" s="282"/>
      <c r="R82" s="282"/>
      <c r="S82" s="282"/>
      <c r="T82" s="282"/>
      <c r="U82" s="282"/>
      <c r="V82" s="282"/>
      <c r="W82" s="282"/>
      <c r="X82" s="282"/>
      <c r="Y82" s="282"/>
      <c r="Z82" s="282"/>
      <c r="AA82" s="282"/>
      <c r="AB82" s="282"/>
    </row>
    <row r="83" spans="3:28" s="245" customFormat="1" ht="70.5" hidden="1" customHeight="1" x14ac:dyDescent="0.3">
      <c r="C83" s="287"/>
      <c r="D83" s="288" t="s">
        <v>222</v>
      </c>
      <c r="E83" s="288" t="s">
        <v>174</v>
      </c>
      <c r="F83" s="289" t="s">
        <v>223</v>
      </c>
      <c r="G83" s="288" t="s">
        <v>176</v>
      </c>
      <c r="H83" s="289" t="s">
        <v>224</v>
      </c>
      <c r="I83" s="290" t="s">
        <v>178</v>
      </c>
      <c r="J83" s="244"/>
      <c r="K83" s="244"/>
      <c r="L83" s="244"/>
      <c r="M83" s="244"/>
      <c r="N83" s="244"/>
      <c r="O83" s="244"/>
      <c r="P83" s="244"/>
      <c r="Q83" s="244"/>
      <c r="R83" s="244"/>
      <c r="S83" s="244"/>
      <c r="T83" s="244"/>
      <c r="U83" s="244"/>
      <c r="V83" s="244"/>
      <c r="W83" s="244"/>
      <c r="X83" s="244"/>
      <c r="Y83" s="244"/>
      <c r="Z83" s="244"/>
      <c r="AA83" s="244"/>
      <c r="AB83" s="244"/>
    </row>
    <row r="84" spans="3:28" s="245" customFormat="1" hidden="1" x14ac:dyDescent="0.3">
      <c r="C84" s="291" t="s">
        <v>88</v>
      </c>
      <c r="D84" s="292" t="str">
        <f>IF(ISBLANK('2. Wafer Tracking'!H59),"",'2. Wafer Tracking'!H59)</f>
        <v/>
      </c>
      <c r="E84" s="293" t="str">
        <f>IF(ISBLANK('2. Wafer Tracking'!I71),"", '2. Wafer Tracking'!I71)</f>
        <v/>
      </c>
      <c r="F84" s="294" t="str">
        <f>IF(ISBLANK('2. Wafer Tracking'!J59),"", '2. Wafer Tracking'!J59)</f>
        <v/>
      </c>
      <c r="G84" s="293" t="str">
        <f>IF(ISBLANK('2. Wafer Tracking'!K71),"", '2. Wafer Tracking'!K71)</f>
        <v/>
      </c>
      <c r="H84" s="294" t="str">
        <f>IF(ISBLANK('2. Wafer Tracking'!L59),"", '2. Wafer Tracking'!L59)</f>
        <v/>
      </c>
      <c r="I84" s="295" t="str">
        <f>IF(ISBLANK('2. Wafer Tracking'!M71),"", '2. Wafer Tracking'!M71)</f>
        <v/>
      </c>
      <c r="J84" s="279"/>
      <c r="K84" s="279"/>
      <c r="L84" s="296"/>
      <c r="M84" s="281"/>
      <c r="N84" s="282"/>
      <c r="O84" s="282"/>
      <c r="P84" s="282"/>
      <c r="Q84" s="282"/>
      <c r="R84" s="282"/>
      <c r="S84" s="282"/>
      <c r="T84" s="282"/>
      <c r="U84" s="282"/>
      <c r="V84" s="282"/>
      <c r="W84" s="282"/>
      <c r="X84" s="282"/>
      <c r="Y84" s="282"/>
      <c r="Z84" s="282"/>
      <c r="AA84" s="282"/>
      <c r="AB84" s="282"/>
    </row>
    <row r="85" spans="3:28" s="245" customFormat="1" hidden="1" x14ac:dyDescent="0.3">
      <c r="C85" s="297" t="s">
        <v>89</v>
      </c>
      <c r="D85" s="298" t="str">
        <f>IF(ISBLANK('2. Wafer Tracking'!H111),"", '2. Wafer Tracking'!H111)</f>
        <v/>
      </c>
      <c r="E85" s="293" t="str">
        <f>IF(ISBLANK('2. Wafer Tracking'!I123),"", '2. Wafer Tracking'!I123)</f>
        <v/>
      </c>
      <c r="F85" s="294" t="str">
        <f>IF(ISBLANK('2. Wafer Tracking'!J111),"", '2. Wafer Tracking'!J111)</f>
        <v/>
      </c>
      <c r="G85" s="293" t="str">
        <f>IF(ISBLANK('2. Wafer Tracking'!K123),"", '2. Wafer Tracking'!K123)</f>
        <v/>
      </c>
      <c r="H85" s="294" t="str">
        <f>IF(ISBLANK('2. Wafer Tracking'!L111),"", '2. Wafer Tracking'!L111)</f>
        <v/>
      </c>
      <c r="I85" s="295" t="str">
        <f>IF(ISBLANK('2. Wafer Tracking'!M123),"", '2. Wafer Tracking'!M123)</f>
        <v/>
      </c>
      <c r="J85" s="279"/>
      <c r="K85" s="279"/>
      <c r="L85" s="296"/>
      <c r="M85" s="281"/>
      <c r="N85" s="282"/>
      <c r="O85" s="282"/>
      <c r="P85" s="282"/>
      <c r="Q85" s="282"/>
      <c r="R85" s="282"/>
      <c r="S85" s="282"/>
      <c r="T85" s="282"/>
      <c r="U85" s="282"/>
      <c r="V85" s="282"/>
      <c r="W85" s="282"/>
      <c r="X85" s="282"/>
      <c r="Y85" s="282"/>
      <c r="Z85" s="282"/>
      <c r="AA85" s="282"/>
      <c r="AB85" s="282"/>
    </row>
    <row r="86" spans="3:28" s="245" customFormat="1" hidden="1" x14ac:dyDescent="0.3">
      <c r="C86" s="297" t="s">
        <v>90</v>
      </c>
      <c r="D86" s="298" t="str">
        <f>IF(ISBLANK('2. Wafer Tracking'!H163),"", '2. Wafer Tracking'!H163)</f>
        <v/>
      </c>
      <c r="E86" s="293" t="str">
        <f>IF(ISBLANK('2. Wafer Tracking'!I175),"",'2. Wafer Tracking'!I175)</f>
        <v/>
      </c>
      <c r="F86" s="294" t="str">
        <f>IF(ISBLANK('2. Wafer Tracking'!J163),"", '2. Wafer Tracking'!J163)</f>
        <v/>
      </c>
      <c r="G86" s="293" t="str">
        <f>IF(ISBLANK('2. Wafer Tracking'!K175),"", '2. Wafer Tracking'!K175)</f>
        <v/>
      </c>
      <c r="H86" s="294" t="str">
        <f>IF(ISBLANK('2. Wafer Tracking'!L163),"", '2. Wafer Tracking'!L163)</f>
        <v/>
      </c>
      <c r="I86" s="295" t="str">
        <f>IF(ISBLANK('2. Wafer Tracking'!M175),"", '2. Wafer Tracking'!M175)</f>
        <v/>
      </c>
      <c r="J86" s="279"/>
      <c r="K86" s="279"/>
      <c r="L86" s="296"/>
      <c r="M86" s="281"/>
      <c r="N86" s="282"/>
      <c r="O86" s="282"/>
      <c r="P86" s="282"/>
      <c r="Q86" s="282"/>
      <c r="R86" s="282"/>
      <c r="S86" s="282"/>
      <c r="T86" s="282"/>
      <c r="U86" s="282"/>
      <c r="V86" s="282"/>
      <c r="W86" s="282"/>
      <c r="X86" s="282"/>
      <c r="Y86" s="282"/>
      <c r="Z86" s="282"/>
      <c r="AA86" s="282"/>
      <c r="AB86" s="282"/>
    </row>
    <row r="87" spans="3:28" s="245" customFormat="1" hidden="1" x14ac:dyDescent="0.3">
      <c r="C87" s="299" t="s">
        <v>91</v>
      </c>
      <c r="D87" s="300" t="str">
        <f>IF(ISBLANK('2. Wafer Tracking'!H215),"", '2. Wafer Tracking'!H215)</f>
        <v/>
      </c>
      <c r="E87" s="301" t="str">
        <f>IF(ISBLANK('2. Wafer Tracking'!I227),"", '2. Wafer Tracking'!I227)</f>
        <v/>
      </c>
      <c r="F87" s="302" t="str">
        <f>IF(ISBLANK('2. Wafer Tracking'!J215),"", '2. Wafer Tracking'!J215)</f>
        <v/>
      </c>
      <c r="G87" s="303" t="str">
        <f>IF(ISBLANK('2. Wafer Tracking'!K227),"", '2. Wafer Tracking'!K227)</f>
        <v/>
      </c>
      <c r="H87" s="302" t="str">
        <f>IF(ISBLANK('2. Wafer Tracking'!L215),"", '2. Wafer Tracking'!L215)</f>
        <v/>
      </c>
      <c r="I87" s="304" t="str">
        <f>IF(ISBLANK('2. Wafer Tracking'!M227),"", '2. Wafer Tracking'!M227)</f>
        <v/>
      </c>
      <c r="J87" s="279"/>
      <c r="K87" s="279"/>
      <c r="L87" s="296"/>
      <c r="M87" s="281"/>
      <c r="N87" s="282"/>
      <c r="O87" s="282"/>
      <c r="P87" s="282"/>
      <c r="Q87" s="282"/>
      <c r="R87" s="282"/>
      <c r="S87" s="282"/>
      <c r="T87" s="282"/>
      <c r="U87" s="282"/>
      <c r="V87" s="282"/>
      <c r="W87" s="282"/>
      <c r="X87" s="282"/>
      <c r="Y87" s="282"/>
      <c r="Z87" s="282"/>
      <c r="AA87" s="282"/>
      <c r="AB87" s="282"/>
    </row>
    <row r="88" spans="3:28" s="245" customFormat="1" ht="13" hidden="1" x14ac:dyDescent="0.3">
      <c r="C88" s="305"/>
      <c r="E88" s="306"/>
      <c r="F88" s="306"/>
      <c r="G88" s="307"/>
      <c r="S88" s="308"/>
    </row>
    <row r="89" spans="3:28" s="245" customFormat="1" ht="70.5" hidden="1" customHeight="1" x14ac:dyDescent="0.3">
      <c r="C89" s="287"/>
      <c r="D89" s="288" t="s">
        <v>225</v>
      </c>
      <c r="E89" s="288" t="s">
        <v>180</v>
      </c>
      <c r="F89" s="289" t="s">
        <v>226</v>
      </c>
      <c r="G89" s="288" t="s">
        <v>182</v>
      </c>
      <c r="H89" s="289" t="s">
        <v>227</v>
      </c>
      <c r="I89" s="309" t="s">
        <v>184</v>
      </c>
      <c r="J89" s="244"/>
      <c r="K89" s="244"/>
      <c r="L89" s="244"/>
      <c r="M89" s="244"/>
      <c r="N89" s="244"/>
      <c r="O89" s="244"/>
      <c r="P89" s="244"/>
      <c r="Q89" s="244"/>
      <c r="R89" s="244"/>
      <c r="S89" s="244"/>
      <c r="T89" s="244"/>
      <c r="U89" s="244"/>
      <c r="V89" s="244"/>
      <c r="W89" s="244"/>
      <c r="X89" s="244"/>
      <c r="Y89" s="244"/>
      <c r="Z89" s="244"/>
      <c r="AA89" s="244"/>
      <c r="AB89" s="244"/>
    </row>
    <row r="90" spans="3:28" s="245" customFormat="1" hidden="1" x14ac:dyDescent="0.3">
      <c r="C90" s="291" t="s">
        <v>88</v>
      </c>
      <c r="D90" s="292" t="str">
        <f>IF(ISBLANK('2. Wafer Tracking'!N59),"", '2. Wafer Tracking'!N59)</f>
        <v/>
      </c>
      <c r="E90" s="293" t="str">
        <f>IF(ISBLANK('2. Wafer Tracking'!O71),"", '2. Wafer Tracking'!O71)</f>
        <v/>
      </c>
      <c r="F90" s="294" t="str">
        <f>IF(ISBLANK('2. Wafer Tracking'!P59),"", '2. Wafer Tracking'!P59)</f>
        <v/>
      </c>
      <c r="G90" s="293" t="str">
        <f>IF(ISBLANK('2. Wafer Tracking'!Q71),"", '2. Wafer Tracking'!Q71)</f>
        <v/>
      </c>
      <c r="H90" s="294" t="str">
        <f>IF(ISBLANK('2. Wafer Tracking'!R59),"", '2. Wafer Tracking'!R59)</f>
        <v/>
      </c>
      <c r="I90" s="310" t="str">
        <f>IF(ISBLANK('2. Wafer Tracking'!S71),"",'2. Wafer Tracking'!S71)</f>
        <v/>
      </c>
      <c r="J90" s="279"/>
      <c r="K90" s="279"/>
      <c r="L90" s="296"/>
      <c r="M90" s="281"/>
      <c r="N90" s="282"/>
      <c r="O90" s="282"/>
      <c r="P90" s="282"/>
      <c r="Q90" s="282"/>
      <c r="R90" s="282"/>
      <c r="S90" s="282"/>
      <c r="T90" s="282"/>
      <c r="U90" s="282"/>
      <c r="V90" s="282"/>
      <c r="W90" s="282"/>
      <c r="X90" s="282"/>
      <c r="Y90" s="282"/>
      <c r="Z90" s="282"/>
      <c r="AA90" s="282"/>
      <c r="AB90" s="282"/>
    </row>
    <row r="91" spans="3:28" s="245" customFormat="1" hidden="1" x14ac:dyDescent="0.3">
      <c r="C91" s="297" t="s">
        <v>89</v>
      </c>
      <c r="D91" s="298" t="str">
        <f>IF(ISBLANK('2. Wafer Tracking'!N111),"", '2. Wafer Tracking'!N111)</f>
        <v/>
      </c>
      <c r="E91" s="293" t="str">
        <f>IF(ISBLANK('2. Wafer Tracking'!O123),"", '2. Wafer Tracking'!O123)</f>
        <v/>
      </c>
      <c r="F91" s="294" t="str">
        <f>IF(ISBLANK('2. Wafer Tracking'!P111),"", '2. Wafer Tracking'!P111)</f>
        <v/>
      </c>
      <c r="G91" s="293" t="str">
        <f>IF(ISBLANK('2. Wafer Tracking'!Q123),"", '2. Wafer Tracking'!Q123)</f>
        <v/>
      </c>
      <c r="H91" s="294" t="str">
        <f>IF(ISBLANK('2. Wafer Tracking'!R111),"", '2. Wafer Tracking'!R111)</f>
        <v/>
      </c>
      <c r="I91" s="310" t="str">
        <f>IF(ISBLANK('2. Wafer Tracking'!S123),"", '2. Wafer Tracking'!S123)</f>
        <v/>
      </c>
      <c r="J91" s="279"/>
      <c r="K91" s="279"/>
      <c r="L91" s="296"/>
      <c r="M91" s="281"/>
      <c r="N91" s="282"/>
      <c r="O91" s="282"/>
      <c r="P91" s="282"/>
      <c r="Q91" s="282"/>
      <c r="R91" s="282"/>
      <c r="S91" s="282"/>
      <c r="T91" s="282"/>
      <c r="U91" s="282"/>
      <c r="V91" s="282"/>
      <c r="W91" s="282"/>
      <c r="X91" s="282"/>
      <c r="Y91" s="282"/>
      <c r="Z91" s="282"/>
      <c r="AA91" s="282"/>
      <c r="AB91" s="282"/>
    </row>
    <row r="92" spans="3:28" s="245" customFormat="1" hidden="1" x14ac:dyDescent="0.3">
      <c r="C92" s="297" t="s">
        <v>90</v>
      </c>
      <c r="D92" s="298" t="str">
        <f>IF(ISBLANK('2. Wafer Tracking'!N163),"", '2. Wafer Tracking'!N163)</f>
        <v/>
      </c>
      <c r="E92" s="293" t="str">
        <f>IF(ISBLANK('2. Wafer Tracking'!O175),"", '2. Wafer Tracking'!O175)</f>
        <v/>
      </c>
      <c r="F92" s="294" t="str">
        <f>IF(ISBLANK('2. Wafer Tracking'!P163),"",'2. Wafer Tracking'!P163)</f>
        <v/>
      </c>
      <c r="G92" s="293" t="str">
        <f>IF(ISBLANK('2. Wafer Tracking'!Q175),"",'2. Wafer Tracking'!Q175)</f>
        <v/>
      </c>
      <c r="H92" s="294" t="str">
        <f>IF(ISBLANK('2. Wafer Tracking'!R163),"", '2. Wafer Tracking'!R163)</f>
        <v/>
      </c>
      <c r="I92" s="310" t="str">
        <f>IF(ISBLANK('2. Wafer Tracking'!S175),"", '2. Wafer Tracking'!S175)</f>
        <v/>
      </c>
      <c r="J92" s="279"/>
      <c r="K92" s="279"/>
      <c r="L92" s="296"/>
      <c r="M92" s="281"/>
      <c r="N92" s="282"/>
      <c r="O92" s="282"/>
      <c r="P92" s="282"/>
      <c r="Q92" s="282"/>
      <c r="R92" s="282"/>
      <c r="S92" s="282"/>
      <c r="T92" s="282"/>
      <c r="U92" s="282"/>
      <c r="V92" s="282"/>
      <c r="W92" s="282"/>
      <c r="X92" s="282"/>
      <c r="Y92" s="282"/>
      <c r="Z92" s="282"/>
      <c r="AA92" s="282"/>
      <c r="AB92" s="282"/>
    </row>
    <row r="93" spans="3:28" s="245" customFormat="1" hidden="1" x14ac:dyDescent="0.3">
      <c r="C93" s="299" t="s">
        <v>91</v>
      </c>
      <c r="D93" s="300" t="str">
        <f>IF(ISBLANK('2. Wafer Tracking'!N215),"", '2. Wafer Tracking'!N215)</f>
        <v/>
      </c>
      <c r="E93" s="301" t="str">
        <f>IF(ISBLANK('2. Wafer Tracking'!O227),"", '2. Wafer Tracking'!O227)</f>
        <v/>
      </c>
      <c r="F93" s="302" t="str">
        <f>IF(ISBLANK('2. Wafer Tracking'!P215),"", '2. Wafer Tracking'!P215)</f>
        <v/>
      </c>
      <c r="G93" s="301" t="str">
        <f>IF(ISBLANK('2. Wafer Tracking'!Q227),"",'2. Wafer Tracking'!Q227)</f>
        <v/>
      </c>
      <c r="H93" s="302" t="str">
        <f>IF(ISBLANK('2. Wafer Tracking'!R215),"", '2. Wafer Tracking'!R215)</f>
        <v/>
      </c>
      <c r="I93" s="303" t="str">
        <f>IF(ISBLANK('2. Wafer Tracking'!S227),"",'2. Wafer Tracking'!S227)</f>
        <v/>
      </c>
      <c r="J93" s="279"/>
      <c r="K93" s="279"/>
      <c r="L93" s="296"/>
      <c r="M93" s="281"/>
      <c r="N93" s="282"/>
      <c r="O93" s="282"/>
      <c r="P93" s="282"/>
      <c r="Q93" s="282"/>
      <c r="R93" s="282"/>
      <c r="S93" s="282"/>
      <c r="T93" s="282"/>
      <c r="U93" s="282"/>
      <c r="V93" s="282"/>
      <c r="W93" s="282"/>
      <c r="X93" s="282"/>
      <c r="Y93" s="282"/>
      <c r="Z93" s="282"/>
      <c r="AA93" s="282"/>
      <c r="AB93" s="282"/>
    </row>
    <row r="94" spans="3:28" s="245" customFormat="1" ht="13" hidden="1" x14ac:dyDescent="0.3">
      <c r="C94" s="305"/>
      <c r="E94" s="306"/>
      <c r="F94" s="306"/>
      <c r="G94" s="307"/>
      <c r="S94" s="308"/>
    </row>
    <row r="95" spans="3:28" s="245" customFormat="1" ht="70.5" hidden="1" customHeight="1" x14ac:dyDescent="0.3">
      <c r="C95" s="287"/>
      <c r="D95" s="288" t="s">
        <v>228</v>
      </c>
      <c r="E95" s="288" t="s">
        <v>217</v>
      </c>
      <c r="F95" s="244"/>
      <c r="G95" s="244"/>
      <c r="H95" s="244"/>
      <c r="I95" s="244"/>
      <c r="J95" s="244"/>
      <c r="K95" s="244"/>
      <c r="L95" s="244"/>
      <c r="M95" s="244"/>
      <c r="N95" s="244"/>
      <c r="O95" s="244"/>
      <c r="P95" s="244"/>
      <c r="Q95" s="244"/>
      <c r="R95" s="244"/>
      <c r="S95" s="244"/>
      <c r="T95" s="244"/>
      <c r="U95" s="244"/>
      <c r="V95" s="244"/>
      <c r="W95" s="244"/>
      <c r="X95" s="244"/>
      <c r="Y95" s="244"/>
      <c r="Z95" s="244"/>
      <c r="AA95" s="244"/>
      <c r="AB95" s="244"/>
    </row>
    <row r="96" spans="3:28" s="245" customFormat="1" hidden="1" x14ac:dyDescent="0.3">
      <c r="C96" s="291" t="s">
        <v>88</v>
      </c>
      <c r="D96" s="292" t="str">
        <f>IF(ISBLANK('2. Wafer Tracking'!T59),"",'2. Wafer Tracking'!T59)</f>
        <v/>
      </c>
      <c r="E96" s="311" t="str">
        <f>IF(ISBLANK('2. Wafer Tracking'!U71),"", '2. Wafer Tracking'!U71)</f>
        <v/>
      </c>
      <c r="F96" s="282"/>
      <c r="G96" s="282"/>
      <c r="H96" s="282"/>
      <c r="I96" s="282"/>
      <c r="J96" s="279"/>
      <c r="K96" s="279"/>
      <c r="L96" s="296"/>
      <c r="M96" s="281"/>
      <c r="N96" s="282"/>
      <c r="O96" s="282"/>
      <c r="P96" s="282"/>
      <c r="Q96" s="282"/>
      <c r="R96" s="282"/>
      <c r="S96" s="282"/>
      <c r="T96" s="282"/>
      <c r="U96" s="282"/>
      <c r="V96" s="282"/>
      <c r="W96" s="282"/>
      <c r="X96" s="282"/>
      <c r="Y96" s="282"/>
      <c r="Z96" s="282"/>
      <c r="AA96" s="282"/>
      <c r="AB96" s="282"/>
    </row>
    <row r="97" spans="2:28" s="245" customFormat="1" hidden="1" x14ac:dyDescent="0.3">
      <c r="C97" s="297" t="s">
        <v>89</v>
      </c>
      <c r="D97" s="298" t="str">
        <f>IF(ISBLANK('2. Wafer Tracking'!T111),"", '2. Wafer Tracking'!T111)</f>
        <v/>
      </c>
      <c r="E97" s="312" t="str">
        <f>IF(ISBLANK('2. Wafer Tracking'!U123),"", '2. Wafer Tracking'!U123)</f>
        <v/>
      </c>
      <c r="F97" s="282"/>
      <c r="G97" s="282"/>
      <c r="H97" s="282"/>
      <c r="I97" s="282"/>
      <c r="J97" s="279"/>
      <c r="K97" s="279"/>
      <c r="L97" s="296"/>
      <c r="M97" s="281"/>
      <c r="N97" s="282"/>
      <c r="O97" s="282"/>
      <c r="P97" s="282"/>
      <c r="Q97" s="282"/>
      <c r="R97" s="282"/>
      <c r="S97" s="282"/>
      <c r="T97" s="282"/>
      <c r="U97" s="282"/>
      <c r="V97" s="282"/>
      <c r="W97" s="282"/>
      <c r="X97" s="282"/>
      <c r="Y97" s="282"/>
      <c r="Z97" s="282"/>
      <c r="AA97" s="282"/>
      <c r="AB97" s="282"/>
    </row>
    <row r="98" spans="2:28" s="245" customFormat="1" hidden="1" x14ac:dyDescent="0.3">
      <c r="C98" s="297" t="s">
        <v>90</v>
      </c>
      <c r="D98" s="298" t="str">
        <f>IF(ISBLANK('2. Wafer Tracking'!T163),"", '2. Wafer Tracking'!T163)</f>
        <v/>
      </c>
      <c r="E98" s="312" t="str">
        <f>IF(ISBLANK('2. Wafer Tracking'!U175),"", '2. Wafer Tracking'!U175)</f>
        <v/>
      </c>
      <c r="F98" s="282"/>
      <c r="G98" s="282"/>
      <c r="H98" s="282"/>
      <c r="I98" s="282"/>
      <c r="J98" s="279"/>
      <c r="K98" s="279"/>
      <c r="L98" s="296"/>
      <c r="M98" s="281"/>
      <c r="N98" s="282"/>
      <c r="O98" s="282"/>
      <c r="P98" s="282"/>
      <c r="Q98" s="282"/>
      <c r="R98" s="282"/>
      <c r="S98" s="282"/>
      <c r="T98" s="282"/>
      <c r="U98" s="282"/>
      <c r="V98" s="282"/>
      <c r="W98" s="282"/>
      <c r="X98" s="282"/>
      <c r="Y98" s="282"/>
      <c r="Z98" s="282"/>
      <c r="AA98" s="282"/>
      <c r="AB98" s="282"/>
    </row>
    <row r="99" spans="2:28" s="245" customFormat="1" hidden="1" x14ac:dyDescent="0.3">
      <c r="C99" s="299" t="s">
        <v>91</v>
      </c>
      <c r="D99" s="300" t="str">
        <f>IF(ISBLANK('2. Wafer Tracking'!T215),"", '2. Wafer Tracking'!T215)</f>
        <v/>
      </c>
      <c r="E99" s="313" t="str">
        <f>IF(ISBLANK('2. Wafer Tracking'!U227),"", '2. Wafer Tracking'!U227)</f>
        <v/>
      </c>
      <c r="F99" s="282"/>
      <c r="G99" s="282"/>
      <c r="H99" s="282"/>
      <c r="I99" s="282"/>
      <c r="J99" s="279"/>
      <c r="K99" s="279"/>
      <c r="L99" s="296"/>
      <c r="M99" s="281"/>
      <c r="N99" s="282"/>
      <c r="O99" s="282"/>
      <c r="P99" s="282"/>
      <c r="Q99" s="282"/>
      <c r="R99" s="282"/>
      <c r="S99" s="282"/>
      <c r="T99" s="282"/>
      <c r="U99" s="282"/>
      <c r="V99" s="282"/>
      <c r="W99" s="282"/>
      <c r="X99" s="282"/>
      <c r="Y99" s="282"/>
      <c r="Z99" s="282"/>
      <c r="AA99" s="282"/>
      <c r="AB99" s="282"/>
    </row>
    <row r="100" spans="2:28" s="245" customFormat="1" hidden="1" x14ac:dyDescent="0.3">
      <c r="C100" s="314"/>
      <c r="D100" s="315"/>
      <c r="E100" s="315"/>
      <c r="F100" s="282"/>
      <c r="G100" s="282"/>
      <c r="H100" s="282"/>
      <c r="I100" s="282"/>
      <c r="J100" s="279"/>
      <c r="K100" s="279"/>
      <c r="L100" s="296"/>
      <c r="M100" s="281"/>
      <c r="N100" s="282"/>
      <c r="O100" s="282"/>
      <c r="P100" s="282"/>
      <c r="Q100" s="282"/>
      <c r="R100" s="282"/>
      <c r="S100" s="282"/>
      <c r="T100" s="282"/>
      <c r="U100" s="282"/>
      <c r="V100" s="282"/>
      <c r="W100" s="282"/>
      <c r="X100" s="282"/>
      <c r="Y100" s="282"/>
      <c r="Z100" s="282"/>
      <c r="AA100" s="282"/>
      <c r="AB100" s="282"/>
    </row>
    <row r="101" spans="2:28" s="245" customFormat="1" x14ac:dyDescent="0.3">
      <c r="C101" s="314"/>
      <c r="D101" s="315"/>
      <c r="E101" s="315"/>
      <c r="F101" s="282"/>
      <c r="G101" s="282"/>
      <c r="H101" s="282"/>
      <c r="I101" s="282"/>
      <c r="J101" s="279"/>
      <c r="K101" s="279"/>
      <c r="L101" s="296"/>
      <c r="M101" s="281"/>
      <c r="N101" s="282"/>
      <c r="O101" s="282"/>
      <c r="P101" s="282"/>
      <c r="Q101" s="282"/>
      <c r="R101" s="282"/>
      <c r="S101" s="282"/>
      <c r="T101" s="282"/>
      <c r="U101" s="282"/>
      <c r="V101" s="282"/>
      <c r="W101" s="282"/>
      <c r="X101" s="282"/>
      <c r="Y101" s="282"/>
      <c r="Z101" s="282"/>
      <c r="AA101" s="282"/>
      <c r="AB101" s="282"/>
    </row>
    <row r="102" spans="2:28" s="240" customFormat="1" ht="24" customHeight="1" x14ac:dyDescent="0.3">
      <c r="B102" s="261" t="s">
        <v>187</v>
      </c>
      <c r="C102" s="248"/>
      <c r="D102" s="248"/>
      <c r="E102" s="248"/>
      <c r="F102" s="248"/>
      <c r="G102" s="248"/>
      <c r="H102" s="248"/>
      <c r="I102" s="283"/>
      <c r="J102" s="284"/>
      <c r="K102" s="284"/>
      <c r="L102" s="284"/>
      <c r="M102" s="284"/>
      <c r="N102" s="284"/>
      <c r="O102" s="284"/>
      <c r="P102" s="284"/>
      <c r="Q102" s="284"/>
      <c r="R102" s="284"/>
      <c r="S102" s="284"/>
      <c r="T102" s="284"/>
      <c r="U102" s="284"/>
      <c r="V102" s="284"/>
      <c r="W102" s="284"/>
      <c r="X102" s="284"/>
      <c r="Y102" s="284"/>
      <c r="Z102" s="284"/>
      <c r="AA102" s="284"/>
      <c r="AB102" s="284"/>
    </row>
    <row r="103" spans="2:28" s="245" customFormat="1" ht="52.15" customHeight="1" x14ac:dyDescent="0.3">
      <c r="C103" s="287"/>
      <c r="D103" s="919" t="s">
        <v>229</v>
      </c>
      <c r="E103" s="920"/>
      <c r="F103" s="920"/>
      <c r="G103" s="920"/>
      <c r="H103" s="920"/>
      <c r="I103" s="920"/>
      <c r="S103" s="308"/>
    </row>
    <row r="104" spans="2:28" s="238" customFormat="1" x14ac:dyDescent="0.3">
      <c r="C104" s="349" t="s">
        <v>88</v>
      </c>
      <c r="D104" s="930" t="str">
        <f>IF(ISBLANK('2. Wafer Tracking'!C231),"",'2. Wafer Tracking'!C231)</f>
        <v/>
      </c>
      <c r="E104" s="930"/>
      <c r="F104" s="930"/>
      <c r="G104" s="930"/>
      <c r="H104" s="930"/>
      <c r="I104" s="932"/>
      <c r="J104" s="327"/>
    </row>
    <row r="105" spans="2:28" s="238" customFormat="1" x14ac:dyDescent="0.3">
      <c r="C105" s="349" t="s">
        <v>89</v>
      </c>
      <c r="D105" s="930" t="str">
        <f>IF(ISBLANK('2. Wafer Tracking'!C232),"",'2. Wafer Tracking'!C232)</f>
        <v/>
      </c>
      <c r="E105" s="930"/>
      <c r="F105" s="930"/>
      <c r="G105" s="930"/>
      <c r="H105" s="930"/>
      <c r="I105" s="932"/>
    </row>
    <row r="106" spans="2:28" s="252" customFormat="1" x14ac:dyDescent="0.3">
      <c r="B106" s="328"/>
      <c r="C106" s="349" t="s">
        <v>90</v>
      </c>
      <c r="D106" s="930" t="str">
        <f>IF(ISBLANK('2. Wafer Tracking'!C233),"",'2. Wafer Tracking'!C233)</f>
        <v/>
      </c>
      <c r="E106" s="930"/>
      <c r="F106" s="930"/>
      <c r="G106" s="930"/>
      <c r="H106" s="930"/>
      <c r="I106" s="932"/>
      <c r="J106" s="238"/>
      <c r="K106" s="238"/>
      <c r="L106" s="238"/>
      <c r="M106" s="238"/>
      <c r="N106" s="238"/>
    </row>
    <row r="107" spans="2:28" s="252" customFormat="1" x14ac:dyDescent="0.3">
      <c r="C107" s="349" t="s">
        <v>91</v>
      </c>
      <c r="D107" s="930" t="str">
        <f>IF(ISBLANK('2. Wafer Tracking'!C234),"",'2. Wafer Tracking'!C234)</f>
        <v/>
      </c>
      <c r="E107" s="930"/>
      <c r="F107" s="930"/>
      <c r="G107" s="930"/>
      <c r="H107" s="930"/>
      <c r="I107" s="932"/>
      <c r="J107" s="238"/>
      <c r="K107" s="238"/>
      <c r="L107" s="238"/>
      <c r="M107" s="238"/>
      <c r="N107" s="238"/>
    </row>
    <row r="108" spans="2:28" s="61" customFormat="1" ht="7.15" hidden="1" customHeight="1" x14ac:dyDescent="0.35">
      <c r="C108" s="66"/>
      <c r="D108" s="66"/>
      <c r="E108" s="271"/>
      <c r="F108" s="272"/>
      <c r="G108" s="271"/>
      <c r="H108" s="271"/>
      <c r="I108" s="271"/>
    </row>
    <row r="109" spans="2:28" s="61" customFormat="1" ht="7.15" hidden="1" customHeight="1" x14ac:dyDescent="0.35">
      <c r="C109" s="46"/>
      <c r="D109" s="273"/>
      <c r="E109" s="271"/>
      <c r="F109" s="271"/>
      <c r="G109" s="271"/>
      <c r="H109" s="271"/>
      <c r="I109" s="271"/>
    </row>
    <row r="110" spans="2:28" s="61" customFormat="1" ht="37.15" hidden="1" customHeight="1" x14ac:dyDescent="0.25">
      <c r="B110" s="100"/>
      <c r="C110" s="274"/>
      <c r="D110" s="274"/>
      <c r="E110" s="274"/>
      <c r="F110" s="274"/>
      <c r="G110" s="274"/>
      <c r="H110" s="274"/>
      <c r="I110" s="274"/>
    </row>
    <row r="111" spans="2:28" s="61" customFormat="1" hidden="1" x14ac:dyDescent="0.35">
      <c r="C111" s="271"/>
      <c r="D111" s="275"/>
      <c r="E111" s="271"/>
      <c r="F111" s="271"/>
      <c r="G111" s="271"/>
      <c r="H111" s="271"/>
      <c r="I111" s="271"/>
    </row>
    <row r="112" spans="2:28" s="61" customFormat="1" hidden="1" x14ac:dyDescent="0.35">
      <c r="C112" s="271"/>
      <c r="D112" s="271"/>
      <c r="E112" s="271"/>
      <c r="F112" s="271"/>
      <c r="G112" s="271"/>
      <c r="H112" s="271"/>
      <c r="I112" s="271"/>
    </row>
    <row r="113" spans="2:9" s="61" customFormat="1" hidden="1" x14ac:dyDescent="0.35">
      <c r="C113" s="271"/>
      <c r="D113" s="271"/>
      <c r="E113" s="271"/>
      <c r="F113" s="271"/>
      <c r="G113" s="271"/>
      <c r="H113" s="271"/>
      <c r="I113" s="271"/>
    </row>
    <row r="114" spans="2:9" s="61" customFormat="1" hidden="1" x14ac:dyDescent="0.35">
      <c r="B114" s="49"/>
      <c r="C114" s="271"/>
      <c r="D114" s="271"/>
      <c r="E114" s="271"/>
      <c r="F114" s="271"/>
      <c r="G114" s="271"/>
      <c r="H114" s="271"/>
      <c r="I114" s="271"/>
    </row>
    <row r="115" spans="2:9" s="61" customFormat="1" hidden="1" x14ac:dyDescent="0.35">
      <c r="C115" s="271"/>
      <c r="D115" s="271"/>
      <c r="E115" s="271"/>
      <c r="F115" s="271"/>
      <c r="G115" s="271"/>
      <c r="H115" s="271"/>
      <c r="I115" s="271"/>
    </row>
    <row r="116" spans="2:9" s="61" customFormat="1" hidden="1" x14ac:dyDescent="0.35">
      <c r="C116" s="271"/>
      <c r="D116" s="62"/>
      <c r="E116" s="272"/>
      <c r="F116" s="271"/>
      <c r="G116" s="271"/>
      <c r="H116" s="271"/>
      <c r="I116" s="271"/>
    </row>
    <row r="117" spans="2:9" s="61" customFormat="1" hidden="1" x14ac:dyDescent="0.35">
      <c r="C117" s="271"/>
      <c r="D117" s="271"/>
      <c r="E117" s="271"/>
      <c r="F117" s="271"/>
      <c r="G117" s="271"/>
      <c r="H117" s="271"/>
      <c r="I117" s="271"/>
    </row>
    <row r="118" spans="2:9" s="61" customFormat="1" hidden="1" x14ac:dyDescent="0.35">
      <c r="C118" s="271"/>
      <c r="D118" s="271"/>
      <c r="E118" s="271"/>
      <c r="F118" s="271"/>
      <c r="G118" s="271"/>
      <c r="H118" s="271"/>
      <c r="I118" s="271"/>
    </row>
    <row r="119" spans="2:9" s="61" customFormat="1" hidden="1" x14ac:dyDescent="0.35">
      <c r="C119" s="271"/>
      <c r="D119" s="271"/>
      <c r="E119" s="271"/>
      <c r="F119" s="271"/>
      <c r="G119" s="271"/>
      <c r="H119" s="271"/>
      <c r="I119" s="271"/>
    </row>
    <row r="120" spans="2:9" s="61" customFormat="1" hidden="1" x14ac:dyDescent="0.35">
      <c r="C120" s="271"/>
      <c r="D120" s="271"/>
      <c r="E120" s="271"/>
      <c r="F120" s="271"/>
      <c r="G120" s="271"/>
      <c r="H120" s="271"/>
      <c r="I120" s="271"/>
    </row>
    <row r="121" spans="2:9" hidden="1" x14ac:dyDescent="0.35">
      <c r="C121" s="271"/>
      <c r="D121" s="275"/>
    </row>
    <row r="122" spans="2:9" hidden="1" x14ac:dyDescent="0.35">
      <c r="C122" s="271"/>
      <c r="D122" s="271"/>
    </row>
    <row r="123" spans="2:9" hidden="1" x14ac:dyDescent="0.35">
      <c r="C123" s="271"/>
      <c r="D123" s="271"/>
    </row>
    <row r="124" spans="2:9" hidden="1" x14ac:dyDescent="0.35">
      <c r="C124" s="271"/>
      <c r="D124" s="271"/>
    </row>
    <row r="125" spans="2:9" hidden="1" x14ac:dyDescent="0.35">
      <c r="C125" s="271"/>
      <c r="D125" s="271"/>
    </row>
    <row r="126" spans="2:9" hidden="1" x14ac:dyDescent="0.35">
      <c r="C126" s="271"/>
      <c r="D126" s="271"/>
    </row>
  </sheetData>
  <sheetProtection algorithmName="SHA-512" hashValue="NMcmRN9o3rFFUICdNK+t8rgGPAAPUwF2K2pHPOAKb7HZw1An/f7eh7K/2J6zKa9gbsc2VXIybNkd07M97WuAmQ==" saltValue="JrGrsNGnMoT5VN1U6sc+hw==" spinCount="100000" sheet="1" objects="1" scenarios="1"/>
  <mergeCells count="28">
    <mergeCell ref="D107:I107"/>
    <mergeCell ref="H17:I17"/>
    <mergeCell ref="D104:I104"/>
    <mergeCell ref="D103:I103"/>
    <mergeCell ref="H18:I18"/>
    <mergeCell ref="D17:E17"/>
    <mergeCell ref="F17:G17"/>
    <mergeCell ref="D18:E18"/>
    <mergeCell ref="D105:I105"/>
    <mergeCell ref="D106:I106"/>
    <mergeCell ref="F18:G18"/>
    <mergeCell ref="D16:E16"/>
    <mergeCell ref="F16:G16"/>
    <mergeCell ref="H15:I15"/>
    <mergeCell ref="H16:I16"/>
    <mergeCell ref="F15:G15"/>
    <mergeCell ref="D13:I13"/>
    <mergeCell ref="F14:G14"/>
    <mergeCell ref="H14:I14"/>
    <mergeCell ref="D15:E15"/>
    <mergeCell ref="D14:E14"/>
    <mergeCell ref="A1:XFD1"/>
    <mergeCell ref="C6:I6"/>
    <mergeCell ref="D10:I10"/>
    <mergeCell ref="D7:I7"/>
    <mergeCell ref="D8:I8"/>
    <mergeCell ref="D9:I9"/>
    <mergeCell ref="G3:H3"/>
  </mergeCells>
  <phoneticPr fontId="0" type="noConversion"/>
  <conditionalFormatting sqref="H15:H18 F15:F19 L22:L26 L28:L31 L34:L37 L40:L45 L48:L52 L54:L57 L59:L63 L65:L69 L71:L76 L79:L82 L84:L87 L90:L93 L96:L101">
    <cfRule type="cellIs" dxfId="2" priority="2" stopIfTrue="1" operator="equal">
      <formula>"(select from list)"</formula>
    </cfRule>
  </conditionalFormatting>
  <dataValidations count="1">
    <dataValidation type="list" allowBlank="1" showInputMessage="1" showErrorMessage="1" sqref="L22:L26 L34:L37 L28:L31 L40:L45 L48:L52 L54:L57 L59:L63 L65:L69 L71:L76 L96:L101 L79:L82 L90:L93 L84:L87" xr:uid="{00000000-0002-0000-0400-000000000000}">
      <formula1>CompanyType</formula1>
    </dataValidation>
  </dataValidations>
  <pageMargins left="0.75" right="0.75" top="1" bottom="1" header="0.5" footer="0.5"/>
  <pageSetup scale="85" orientation="portrait" r:id="rId1"/>
  <headerFooter alignWithMargins="0">
    <oddFooter>&amp;C&amp;"Arial,Regular"&amp;P of &amp;N</oddFooter>
  </headerFooter>
  <rowBreaks count="1" manualBreakCount="1">
    <brk id="25"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8</xdr:col>
                    <xdr:colOff>6350</xdr:colOff>
                    <xdr:row>1</xdr:row>
                    <xdr:rowOff>438150</xdr:rowOff>
                  </from>
                  <to>
                    <xdr:col>8</xdr:col>
                    <xdr:colOff>800100</xdr:colOff>
                    <xdr:row>2</xdr:row>
                    <xdr:rowOff>298450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XFC169"/>
  <sheetViews>
    <sheetView showGridLines="0" zoomScaleNormal="100" zoomScaleSheetLayoutView="75" workbookViewId="0">
      <selection sqref="A1:O1"/>
    </sheetView>
  </sheetViews>
  <sheetFormatPr defaultColWidth="0" defaultRowHeight="13" zeroHeight="1" x14ac:dyDescent="0.3"/>
  <cols>
    <col min="1" max="2" width="8.7265625" customWidth="1"/>
    <col min="3" max="3" width="12.7265625" customWidth="1"/>
    <col min="4" max="15" width="10.7265625" customWidth="1"/>
    <col min="16" max="16" width="8.7265625" hidden="1" customWidth="1"/>
    <col min="17" max="20" width="0" hidden="1" customWidth="1"/>
    <col min="21" max="16383" width="8.7265625" hidden="1"/>
    <col min="16384" max="16384" width="12.81640625" hidden="1" customWidth="1"/>
  </cols>
  <sheetData>
    <row r="1" spans="1:16383" s="224" customFormat="1" ht="81" customHeight="1" thickBot="1" x14ac:dyDescent="0.35">
      <c r="A1" s="904" t="s">
        <v>230</v>
      </c>
      <c r="B1" s="905"/>
      <c r="C1" s="905"/>
      <c r="D1" s="905"/>
      <c r="E1" s="905"/>
      <c r="F1" s="905"/>
      <c r="G1" s="905"/>
      <c r="H1" s="905"/>
      <c r="I1" s="905"/>
      <c r="J1" s="905"/>
      <c r="K1" s="905"/>
      <c r="L1" s="905"/>
      <c r="M1" s="905"/>
      <c r="N1" s="905"/>
      <c r="O1" s="905"/>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c r="HQ1" s="232"/>
      <c r="HR1" s="232"/>
      <c r="HS1" s="232"/>
      <c r="HT1" s="232"/>
      <c r="HU1" s="232"/>
      <c r="HV1" s="232"/>
      <c r="HW1" s="232"/>
      <c r="HX1" s="232"/>
      <c r="HY1" s="232"/>
      <c r="HZ1" s="232"/>
      <c r="IA1" s="232"/>
      <c r="IB1" s="232"/>
      <c r="IC1" s="232"/>
      <c r="ID1" s="232"/>
      <c r="IE1" s="232"/>
      <c r="IF1" s="232"/>
      <c r="IG1" s="232"/>
      <c r="IH1" s="232"/>
      <c r="II1" s="232"/>
      <c r="IJ1" s="232"/>
      <c r="IK1" s="232"/>
      <c r="IL1" s="232"/>
      <c r="IM1" s="232"/>
      <c r="IN1" s="232"/>
      <c r="IO1" s="232"/>
      <c r="IP1" s="232"/>
      <c r="IQ1" s="232"/>
      <c r="IR1" s="232"/>
      <c r="IS1" s="232"/>
      <c r="IT1" s="232"/>
      <c r="IU1" s="232"/>
      <c r="IV1" s="232"/>
      <c r="IW1" s="232"/>
      <c r="IX1" s="232"/>
      <c r="IY1" s="232"/>
      <c r="IZ1" s="232"/>
      <c r="JA1" s="232"/>
      <c r="JB1" s="232"/>
      <c r="JC1" s="232"/>
      <c r="JD1" s="232"/>
      <c r="JE1" s="232"/>
      <c r="JF1" s="232"/>
      <c r="JG1" s="232"/>
      <c r="JH1" s="232"/>
      <c r="JI1" s="232"/>
      <c r="JJ1" s="232"/>
      <c r="JK1" s="232"/>
      <c r="JL1" s="232"/>
      <c r="JM1" s="232"/>
      <c r="JN1" s="232"/>
      <c r="JO1" s="232"/>
      <c r="JP1" s="232"/>
      <c r="JQ1" s="232"/>
      <c r="JR1" s="232"/>
      <c r="JS1" s="232"/>
      <c r="JT1" s="232"/>
      <c r="JU1" s="232"/>
      <c r="JV1" s="232"/>
      <c r="JW1" s="232"/>
      <c r="JX1" s="232"/>
      <c r="JY1" s="232"/>
      <c r="JZ1" s="232"/>
      <c r="KA1" s="232"/>
      <c r="KB1" s="232"/>
      <c r="KC1" s="232"/>
      <c r="KD1" s="232"/>
      <c r="KE1" s="232"/>
      <c r="KF1" s="232"/>
      <c r="KG1" s="232"/>
      <c r="KH1" s="232"/>
      <c r="KI1" s="232"/>
      <c r="KJ1" s="232"/>
      <c r="KK1" s="232"/>
      <c r="KL1" s="232"/>
      <c r="KM1" s="232"/>
      <c r="KN1" s="232"/>
      <c r="KO1" s="232"/>
      <c r="KP1" s="232"/>
      <c r="KQ1" s="232"/>
      <c r="KR1" s="232"/>
      <c r="KS1" s="232"/>
      <c r="KT1" s="232"/>
      <c r="KU1" s="232"/>
      <c r="KV1" s="232"/>
      <c r="KW1" s="232"/>
      <c r="KX1" s="232"/>
      <c r="KY1" s="232"/>
      <c r="KZ1" s="232"/>
      <c r="LA1" s="232"/>
      <c r="LB1" s="232"/>
      <c r="LC1" s="232"/>
      <c r="LD1" s="232"/>
      <c r="LE1" s="232"/>
      <c r="LF1" s="232"/>
      <c r="LG1" s="232"/>
      <c r="LH1" s="232"/>
      <c r="LI1" s="232"/>
      <c r="LJ1" s="232"/>
      <c r="LK1" s="232"/>
      <c r="LL1" s="232"/>
      <c r="LM1" s="232"/>
      <c r="LN1" s="232"/>
      <c r="LO1" s="232"/>
      <c r="LP1" s="232"/>
      <c r="LQ1" s="232"/>
      <c r="LR1" s="232"/>
      <c r="LS1" s="232"/>
      <c r="LT1" s="232"/>
      <c r="LU1" s="232"/>
      <c r="LV1" s="232"/>
      <c r="LW1" s="232"/>
      <c r="LX1" s="232"/>
      <c r="LY1" s="232"/>
      <c r="LZ1" s="232"/>
      <c r="MA1" s="232"/>
      <c r="MB1" s="232"/>
      <c r="MC1" s="232"/>
      <c r="MD1" s="232"/>
      <c r="ME1" s="232"/>
      <c r="MF1" s="232"/>
      <c r="MG1" s="232"/>
      <c r="MH1" s="232"/>
      <c r="MI1" s="232"/>
      <c r="MJ1" s="232"/>
      <c r="MK1" s="232"/>
      <c r="ML1" s="232"/>
      <c r="MM1" s="232"/>
      <c r="MN1" s="232"/>
      <c r="MO1" s="232"/>
      <c r="MP1" s="232"/>
      <c r="MQ1" s="232"/>
      <c r="MR1" s="232"/>
      <c r="MS1" s="232"/>
      <c r="MT1" s="232"/>
      <c r="MU1" s="232"/>
      <c r="MV1" s="232"/>
      <c r="MW1" s="232"/>
      <c r="MX1" s="232"/>
      <c r="MY1" s="232"/>
      <c r="MZ1" s="232"/>
      <c r="NA1" s="232"/>
      <c r="NB1" s="232"/>
      <c r="NC1" s="232"/>
      <c r="ND1" s="232"/>
      <c r="NE1" s="232"/>
      <c r="NF1" s="232"/>
      <c r="NG1" s="232"/>
      <c r="NH1" s="232"/>
      <c r="NI1" s="232"/>
      <c r="NJ1" s="232"/>
      <c r="NK1" s="232"/>
      <c r="NL1" s="232"/>
      <c r="NM1" s="232"/>
      <c r="NN1" s="232"/>
      <c r="NO1" s="232"/>
      <c r="NP1" s="232"/>
      <c r="NQ1" s="232"/>
      <c r="NR1" s="232"/>
      <c r="NS1" s="232"/>
      <c r="NT1" s="232"/>
      <c r="NU1" s="232"/>
      <c r="NV1" s="232"/>
      <c r="NW1" s="232"/>
      <c r="NX1" s="232"/>
      <c r="NY1" s="232"/>
      <c r="NZ1" s="232"/>
      <c r="OA1" s="232"/>
      <c r="OB1" s="232"/>
      <c r="OC1" s="232"/>
      <c r="OD1" s="232"/>
      <c r="OE1" s="232"/>
      <c r="OF1" s="232"/>
      <c r="OG1" s="232"/>
      <c r="OH1" s="232"/>
      <c r="OI1" s="232"/>
      <c r="OJ1" s="232"/>
      <c r="OK1" s="232"/>
      <c r="OL1" s="232"/>
      <c r="OM1" s="232"/>
      <c r="ON1" s="232"/>
      <c r="OO1" s="232"/>
      <c r="OP1" s="232"/>
      <c r="OQ1" s="232"/>
      <c r="OR1" s="232"/>
      <c r="OS1" s="232"/>
      <c r="OT1" s="232"/>
      <c r="OU1" s="232"/>
      <c r="OV1" s="232"/>
      <c r="OW1" s="232"/>
      <c r="OX1" s="232"/>
      <c r="OY1" s="232"/>
      <c r="OZ1" s="232"/>
      <c r="PA1" s="232"/>
      <c r="PB1" s="232"/>
      <c r="PC1" s="232"/>
      <c r="PD1" s="232"/>
      <c r="PE1" s="232"/>
      <c r="PF1" s="232"/>
      <c r="PG1" s="232"/>
      <c r="PH1" s="232"/>
      <c r="PI1" s="232"/>
      <c r="PJ1" s="232"/>
      <c r="PK1" s="232"/>
      <c r="PL1" s="232"/>
      <c r="PM1" s="232"/>
      <c r="PN1" s="232"/>
      <c r="PO1" s="232"/>
      <c r="PP1" s="232"/>
      <c r="PQ1" s="232"/>
      <c r="PR1" s="232"/>
      <c r="PS1" s="232"/>
      <c r="PT1" s="232"/>
      <c r="PU1" s="232"/>
      <c r="PV1" s="232"/>
      <c r="PW1" s="232"/>
      <c r="PX1" s="232"/>
      <c r="PY1" s="232"/>
      <c r="PZ1" s="232"/>
      <c r="QA1" s="232"/>
      <c r="QB1" s="232"/>
      <c r="QC1" s="232"/>
      <c r="QD1" s="232"/>
      <c r="QE1" s="232"/>
      <c r="QF1" s="232"/>
      <c r="QG1" s="232"/>
      <c r="QH1" s="232"/>
      <c r="QI1" s="232"/>
      <c r="QJ1" s="232"/>
      <c r="QK1" s="232"/>
      <c r="QL1" s="232"/>
      <c r="QM1" s="232"/>
      <c r="QN1" s="232"/>
      <c r="QO1" s="232"/>
      <c r="QP1" s="232"/>
      <c r="QQ1" s="232"/>
      <c r="QR1" s="232"/>
      <c r="QS1" s="232"/>
      <c r="QT1" s="232"/>
      <c r="QU1" s="232"/>
      <c r="QV1" s="232"/>
      <c r="QW1" s="232"/>
      <c r="QX1" s="232"/>
      <c r="QY1" s="232"/>
      <c r="QZ1" s="232"/>
      <c r="RA1" s="232"/>
      <c r="RB1" s="232"/>
      <c r="RC1" s="232"/>
      <c r="RD1" s="232"/>
      <c r="RE1" s="232"/>
      <c r="RF1" s="232"/>
      <c r="RG1" s="232"/>
      <c r="RH1" s="232"/>
      <c r="RI1" s="232"/>
      <c r="RJ1" s="232"/>
      <c r="RK1" s="232"/>
      <c r="RL1" s="232"/>
      <c r="RM1" s="232"/>
      <c r="RN1" s="232"/>
      <c r="RO1" s="232"/>
      <c r="RP1" s="232"/>
      <c r="RQ1" s="232"/>
      <c r="RR1" s="232"/>
      <c r="RS1" s="232"/>
      <c r="RT1" s="232"/>
      <c r="RU1" s="232"/>
      <c r="RV1" s="232"/>
      <c r="RW1" s="232"/>
      <c r="RX1" s="232"/>
      <c r="RY1" s="232"/>
      <c r="RZ1" s="232"/>
      <c r="SA1" s="232"/>
      <c r="SB1" s="232"/>
      <c r="SC1" s="232"/>
      <c r="SD1" s="232"/>
      <c r="SE1" s="232"/>
      <c r="SF1" s="232"/>
      <c r="SG1" s="232"/>
      <c r="SH1" s="232"/>
      <c r="SI1" s="232"/>
      <c r="SJ1" s="232"/>
      <c r="SK1" s="232"/>
      <c r="SL1" s="232"/>
      <c r="SM1" s="232"/>
      <c r="SN1" s="232"/>
      <c r="SO1" s="232"/>
      <c r="SP1" s="232"/>
      <c r="SQ1" s="232"/>
      <c r="SR1" s="232"/>
      <c r="SS1" s="232"/>
      <c r="ST1" s="232"/>
      <c r="SU1" s="232"/>
      <c r="SV1" s="232"/>
      <c r="SW1" s="232"/>
      <c r="SX1" s="232"/>
      <c r="SY1" s="232"/>
      <c r="SZ1" s="232"/>
      <c r="TA1" s="232"/>
      <c r="TB1" s="232"/>
      <c r="TC1" s="232"/>
      <c r="TD1" s="232"/>
      <c r="TE1" s="232"/>
      <c r="TF1" s="232"/>
      <c r="TG1" s="232"/>
      <c r="TH1" s="232"/>
      <c r="TI1" s="232"/>
      <c r="TJ1" s="232"/>
      <c r="TK1" s="232"/>
      <c r="TL1" s="232"/>
      <c r="TM1" s="232"/>
      <c r="TN1" s="232"/>
      <c r="TO1" s="232"/>
      <c r="TP1" s="232"/>
      <c r="TQ1" s="232"/>
      <c r="TR1" s="232"/>
      <c r="TS1" s="232"/>
      <c r="TT1" s="232"/>
      <c r="TU1" s="232"/>
      <c r="TV1" s="232"/>
      <c r="TW1" s="232"/>
      <c r="TX1" s="232"/>
      <c r="TY1" s="232"/>
      <c r="TZ1" s="232"/>
      <c r="UA1" s="232"/>
      <c r="UB1" s="232"/>
      <c r="UC1" s="232"/>
      <c r="UD1" s="232"/>
      <c r="UE1" s="232"/>
      <c r="UF1" s="232"/>
      <c r="UG1" s="232"/>
      <c r="UH1" s="232"/>
      <c r="UI1" s="232"/>
      <c r="UJ1" s="232"/>
      <c r="UK1" s="232"/>
      <c r="UL1" s="232"/>
      <c r="UM1" s="232"/>
      <c r="UN1" s="232"/>
      <c r="UO1" s="232"/>
      <c r="UP1" s="232"/>
      <c r="UQ1" s="232"/>
      <c r="UR1" s="232"/>
      <c r="US1" s="232"/>
      <c r="UT1" s="232"/>
      <c r="UU1" s="232"/>
      <c r="UV1" s="232"/>
      <c r="UW1" s="232"/>
      <c r="UX1" s="232"/>
      <c r="UY1" s="232"/>
      <c r="UZ1" s="232"/>
      <c r="VA1" s="232"/>
      <c r="VB1" s="232"/>
      <c r="VC1" s="232"/>
      <c r="VD1" s="232"/>
      <c r="VE1" s="232"/>
      <c r="VF1" s="232"/>
      <c r="VG1" s="232"/>
      <c r="VH1" s="232"/>
      <c r="VI1" s="232"/>
      <c r="VJ1" s="232"/>
      <c r="VK1" s="232"/>
      <c r="VL1" s="232"/>
      <c r="VM1" s="232"/>
      <c r="VN1" s="232"/>
      <c r="VO1" s="232"/>
      <c r="VP1" s="232"/>
      <c r="VQ1" s="232"/>
      <c r="VR1" s="232"/>
      <c r="VS1" s="232"/>
      <c r="VT1" s="232"/>
      <c r="VU1" s="232"/>
      <c r="VV1" s="232"/>
      <c r="VW1" s="232"/>
      <c r="VX1" s="232"/>
      <c r="VY1" s="232"/>
      <c r="VZ1" s="232"/>
      <c r="WA1" s="232"/>
      <c r="WB1" s="232"/>
      <c r="WC1" s="232"/>
      <c r="WD1" s="232"/>
      <c r="WE1" s="232"/>
      <c r="WF1" s="232"/>
      <c r="WG1" s="232"/>
      <c r="WH1" s="232"/>
      <c r="WI1" s="232"/>
      <c r="WJ1" s="232"/>
      <c r="WK1" s="232"/>
      <c r="WL1" s="232"/>
      <c r="WM1" s="232"/>
      <c r="WN1" s="232"/>
      <c r="WO1" s="232"/>
      <c r="WP1" s="232"/>
      <c r="WQ1" s="232"/>
      <c r="WR1" s="232"/>
      <c r="WS1" s="232"/>
      <c r="WT1" s="232"/>
      <c r="WU1" s="232"/>
      <c r="WV1" s="232"/>
      <c r="WW1" s="232"/>
      <c r="WX1" s="232"/>
      <c r="WY1" s="232"/>
      <c r="WZ1" s="232"/>
      <c r="XA1" s="232"/>
      <c r="XB1" s="232"/>
      <c r="XC1" s="232"/>
      <c r="XD1" s="232"/>
      <c r="XE1" s="232"/>
      <c r="XF1" s="232"/>
      <c r="XG1" s="232"/>
      <c r="XH1" s="232"/>
      <c r="XI1" s="232"/>
      <c r="XJ1" s="232"/>
      <c r="XK1" s="232"/>
      <c r="XL1" s="232"/>
      <c r="XM1" s="232"/>
      <c r="XN1" s="232"/>
      <c r="XO1" s="232"/>
      <c r="XP1" s="232"/>
      <c r="XQ1" s="232"/>
      <c r="XR1" s="232"/>
      <c r="XS1" s="232"/>
      <c r="XT1" s="232"/>
      <c r="XU1" s="232"/>
      <c r="XV1" s="232"/>
      <c r="XW1" s="232"/>
      <c r="XX1" s="232"/>
      <c r="XY1" s="232"/>
      <c r="XZ1" s="232"/>
      <c r="YA1" s="232"/>
      <c r="YB1" s="232"/>
      <c r="YC1" s="232"/>
      <c r="YD1" s="232"/>
      <c r="YE1" s="232"/>
      <c r="YF1" s="232"/>
      <c r="YG1" s="232"/>
      <c r="YH1" s="232"/>
      <c r="YI1" s="232"/>
      <c r="YJ1" s="232"/>
      <c r="YK1" s="232"/>
      <c r="YL1" s="232"/>
      <c r="YM1" s="232"/>
      <c r="YN1" s="232"/>
      <c r="YO1" s="232"/>
      <c r="YP1" s="232"/>
      <c r="YQ1" s="232"/>
      <c r="YR1" s="232"/>
      <c r="YS1" s="232"/>
      <c r="YT1" s="232"/>
      <c r="YU1" s="232"/>
      <c r="YV1" s="232"/>
      <c r="YW1" s="232"/>
      <c r="YX1" s="232"/>
      <c r="YY1" s="232"/>
      <c r="YZ1" s="232"/>
      <c r="ZA1" s="232"/>
      <c r="ZB1" s="232"/>
      <c r="ZC1" s="232"/>
      <c r="ZD1" s="232"/>
      <c r="ZE1" s="232"/>
      <c r="ZF1" s="232"/>
      <c r="ZG1" s="232"/>
      <c r="ZH1" s="232"/>
      <c r="ZI1" s="232"/>
      <c r="ZJ1" s="232"/>
      <c r="ZK1" s="232"/>
      <c r="ZL1" s="232"/>
      <c r="ZM1" s="232"/>
      <c r="ZN1" s="232"/>
      <c r="ZO1" s="232"/>
      <c r="ZP1" s="232"/>
      <c r="ZQ1" s="232"/>
      <c r="ZR1" s="232"/>
      <c r="ZS1" s="232"/>
      <c r="ZT1" s="232"/>
      <c r="ZU1" s="232"/>
      <c r="ZV1" s="232"/>
      <c r="ZW1" s="232"/>
      <c r="ZX1" s="232"/>
      <c r="ZY1" s="232"/>
      <c r="ZZ1" s="232"/>
      <c r="AAA1" s="232"/>
      <c r="AAB1" s="232"/>
      <c r="AAC1" s="232"/>
      <c r="AAD1" s="232"/>
      <c r="AAE1" s="232"/>
      <c r="AAF1" s="232"/>
      <c r="AAG1" s="232"/>
      <c r="AAH1" s="232"/>
      <c r="AAI1" s="232"/>
      <c r="AAJ1" s="232"/>
      <c r="AAK1" s="232"/>
      <c r="AAL1" s="232"/>
      <c r="AAM1" s="232"/>
      <c r="AAN1" s="232"/>
      <c r="AAO1" s="232"/>
      <c r="AAP1" s="232"/>
      <c r="AAQ1" s="232"/>
      <c r="AAR1" s="232"/>
      <c r="AAS1" s="232"/>
      <c r="AAT1" s="232"/>
      <c r="AAU1" s="232"/>
      <c r="AAV1" s="232"/>
      <c r="AAW1" s="232"/>
      <c r="AAX1" s="232"/>
      <c r="AAY1" s="232"/>
      <c r="AAZ1" s="232"/>
      <c r="ABA1" s="232"/>
      <c r="ABB1" s="232"/>
      <c r="ABC1" s="232"/>
      <c r="ABD1" s="232"/>
      <c r="ABE1" s="232"/>
      <c r="ABF1" s="232"/>
      <c r="ABG1" s="232"/>
      <c r="ABH1" s="232"/>
      <c r="ABI1" s="232"/>
      <c r="ABJ1" s="232"/>
      <c r="ABK1" s="232"/>
      <c r="ABL1" s="232"/>
      <c r="ABM1" s="232"/>
      <c r="ABN1" s="232"/>
      <c r="ABO1" s="232"/>
      <c r="ABP1" s="232"/>
      <c r="ABQ1" s="232"/>
      <c r="ABR1" s="232"/>
      <c r="ABS1" s="232"/>
      <c r="ABT1" s="232"/>
      <c r="ABU1" s="232"/>
      <c r="ABV1" s="232"/>
      <c r="ABW1" s="232"/>
      <c r="ABX1" s="232"/>
      <c r="ABY1" s="232"/>
      <c r="ABZ1" s="232"/>
      <c r="ACA1" s="232"/>
      <c r="ACB1" s="232"/>
      <c r="ACC1" s="232"/>
      <c r="ACD1" s="232"/>
      <c r="ACE1" s="232"/>
      <c r="ACF1" s="232"/>
      <c r="ACG1" s="232"/>
      <c r="ACH1" s="232"/>
      <c r="ACI1" s="232"/>
      <c r="ACJ1" s="232"/>
      <c r="ACK1" s="232"/>
      <c r="ACL1" s="232"/>
      <c r="ACM1" s="232"/>
      <c r="ACN1" s="232"/>
      <c r="ACO1" s="232"/>
      <c r="ACP1" s="232"/>
      <c r="ACQ1" s="232"/>
      <c r="ACR1" s="232"/>
      <c r="ACS1" s="232"/>
      <c r="ACT1" s="232"/>
      <c r="ACU1" s="232"/>
      <c r="ACV1" s="232"/>
      <c r="ACW1" s="232"/>
      <c r="ACX1" s="232"/>
      <c r="ACY1" s="232"/>
      <c r="ACZ1" s="232"/>
      <c r="ADA1" s="232"/>
      <c r="ADB1" s="232"/>
      <c r="ADC1" s="232"/>
      <c r="ADD1" s="232"/>
      <c r="ADE1" s="232"/>
      <c r="ADF1" s="232"/>
      <c r="ADG1" s="232"/>
      <c r="ADH1" s="232"/>
      <c r="ADI1" s="232"/>
      <c r="ADJ1" s="232"/>
      <c r="ADK1" s="232"/>
      <c r="ADL1" s="232"/>
      <c r="ADM1" s="232"/>
      <c r="ADN1" s="232"/>
      <c r="ADO1" s="232"/>
      <c r="ADP1" s="232"/>
      <c r="ADQ1" s="232"/>
      <c r="ADR1" s="232"/>
      <c r="ADS1" s="232"/>
      <c r="ADT1" s="232"/>
      <c r="ADU1" s="232"/>
      <c r="ADV1" s="232"/>
      <c r="ADW1" s="232"/>
      <c r="ADX1" s="232"/>
      <c r="ADY1" s="232"/>
      <c r="ADZ1" s="232"/>
      <c r="AEA1" s="232"/>
      <c r="AEB1" s="232"/>
      <c r="AEC1" s="232"/>
      <c r="AED1" s="232"/>
      <c r="AEE1" s="232"/>
      <c r="AEF1" s="232"/>
      <c r="AEG1" s="232"/>
      <c r="AEH1" s="232"/>
      <c r="AEI1" s="232"/>
      <c r="AEJ1" s="232"/>
      <c r="AEK1" s="232"/>
      <c r="AEL1" s="232"/>
      <c r="AEM1" s="232"/>
      <c r="AEN1" s="232"/>
      <c r="AEO1" s="232"/>
      <c r="AEP1" s="232"/>
      <c r="AEQ1" s="232"/>
      <c r="AER1" s="232"/>
      <c r="AES1" s="232"/>
      <c r="AET1" s="232"/>
      <c r="AEU1" s="232"/>
      <c r="AEV1" s="232"/>
      <c r="AEW1" s="232"/>
      <c r="AEX1" s="232"/>
      <c r="AEY1" s="232"/>
      <c r="AEZ1" s="232"/>
      <c r="AFA1" s="232"/>
      <c r="AFB1" s="232"/>
      <c r="AFC1" s="232"/>
      <c r="AFD1" s="232"/>
      <c r="AFE1" s="232"/>
      <c r="AFF1" s="232"/>
      <c r="AFG1" s="232"/>
      <c r="AFH1" s="232"/>
      <c r="AFI1" s="232"/>
      <c r="AFJ1" s="232"/>
      <c r="AFK1" s="232"/>
      <c r="AFL1" s="232"/>
      <c r="AFM1" s="232"/>
      <c r="AFN1" s="232"/>
      <c r="AFO1" s="232"/>
      <c r="AFP1" s="232"/>
      <c r="AFQ1" s="232"/>
      <c r="AFR1" s="232"/>
      <c r="AFS1" s="232"/>
      <c r="AFT1" s="232"/>
      <c r="AFU1" s="232"/>
      <c r="AFV1" s="232"/>
      <c r="AFW1" s="232"/>
      <c r="AFX1" s="232"/>
      <c r="AFY1" s="232"/>
      <c r="AFZ1" s="232"/>
      <c r="AGA1" s="232"/>
      <c r="AGB1" s="232"/>
      <c r="AGC1" s="232"/>
      <c r="AGD1" s="232"/>
      <c r="AGE1" s="232"/>
      <c r="AGF1" s="232"/>
      <c r="AGG1" s="232"/>
      <c r="AGH1" s="232"/>
      <c r="AGI1" s="232"/>
      <c r="AGJ1" s="232"/>
      <c r="AGK1" s="232"/>
      <c r="AGL1" s="232"/>
      <c r="AGM1" s="232"/>
      <c r="AGN1" s="232"/>
      <c r="AGO1" s="232"/>
      <c r="AGP1" s="232"/>
      <c r="AGQ1" s="232"/>
      <c r="AGR1" s="232"/>
      <c r="AGS1" s="232"/>
      <c r="AGT1" s="232"/>
      <c r="AGU1" s="232"/>
      <c r="AGV1" s="232"/>
      <c r="AGW1" s="232"/>
      <c r="AGX1" s="232"/>
      <c r="AGY1" s="232"/>
      <c r="AGZ1" s="232"/>
      <c r="AHA1" s="232"/>
      <c r="AHB1" s="232"/>
      <c r="AHC1" s="232"/>
      <c r="AHD1" s="232"/>
      <c r="AHE1" s="232"/>
      <c r="AHF1" s="232"/>
      <c r="AHG1" s="232"/>
      <c r="AHH1" s="232"/>
      <c r="AHI1" s="232"/>
      <c r="AHJ1" s="232"/>
      <c r="AHK1" s="232"/>
      <c r="AHL1" s="232"/>
      <c r="AHM1" s="232"/>
      <c r="AHN1" s="232"/>
      <c r="AHO1" s="232"/>
      <c r="AHP1" s="232"/>
      <c r="AHQ1" s="232"/>
      <c r="AHR1" s="232"/>
      <c r="AHS1" s="232"/>
      <c r="AHT1" s="232"/>
      <c r="AHU1" s="232"/>
      <c r="AHV1" s="232"/>
      <c r="AHW1" s="232"/>
      <c r="AHX1" s="232"/>
      <c r="AHY1" s="232"/>
      <c r="AHZ1" s="232"/>
      <c r="AIA1" s="232"/>
      <c r="AIB1" s="232"/>
      <c r="AIC1" s="232"/>
      <c r="AID1" s="232"/>
      <c r="AIE1" s="232"/>
      <c r="AIF1" s="232"/>
      <c r="AIG1" s="232"/>
      <c r="AIH1" s="232"/>
      <c r="AII1" s="232"/>
      <c r="AIJ1" s="232"/>
      <c r="AIK1" s="232"/>
      <c r="AIL1" s="232"/>
      <c r="AIM1" s="232"/>
      <c r="AIN1" s="232"/>
      <c r="AIO1" s="232"/>
      <c r="AIP1" s="232"/>
      <c r="AIQ1" s="232"/>
      <c r="AIR1" s="232"/>
      <c r="AIS1" s="232"/>
      <c r="AIT1" s="232"/>
      <c r="AIU1" s="232"/>
      <c r="AIV1" s="232"/>
      <c r="AIW1" s="232"/>
      <c r="AIX1" s="232"/>
      <c r="AIY1" s="232"/>
      <c r="AIZ1" s="232"/>
      <c r="AJA1" s="232"/>
      <c r="AJB1" s="232"/>
      <c r="AJC1" s="232"/>
      <c r="AJD1" s="232"/>
      <c r="AJE1" s="232"/>
      <c r="AJF1" s="232"/>
      <c r="AJG1" s="232"/>
      <c r="AJH1" s="232"/>
      <c r="AJI1" s="232"/>
      <c r="AJJ1" s="232"/>
      <c r="AJK1" s="232"/>
      <c r="AJL1" s="232"/>
      <c r="AJM1" s="232"/>
      <c r="AJN1" s="232"/>
      <c r="AJO1" s="232"/>
      <c r="AJP1" s="232"/>
      <c r="AJQ1" s="232"/>
      <c r="AJR1" s="232"/>
      <c r="AJS1" s="232"/>
      <c r="AJT1" s="232"/>
      <c r="AJU1" s="232"/>
      <c r="AJV1" s="232"/>
      <c r="AJW1" s="232"/>
      <c r="AJX1" s="232"/>
      <c r="AJY1" s="232"/>
      <c r="AJZ1" s="232"/>
      <c r="AKA1" s="232"/>
      <c r="AKB1" s="232"/>
      <c r="AKC1" s="232"/>
      <c r="AKD1" s="232"/>
      <c r="AKE1" s="232"/>
      <c r="AKF1" s="232"/>
      <c r="AKG1" s="232"/>
      <c r="AKH1" s="232"/>
      <c r="AKI1" s="232"/>
      <c r="AKJ1" s="232"/>
      <c r="AKK1" s="232"/>
      <c r="AKL1" s="232"/>
      <c r="AKM1" s="232"/>
      <c r="AKN1" s="232"/>
      <c r="AKO1" s="232"/>
      <c r="AKP1" s="232"/>
      <c r="AKQ1" s="232"/>
      <c r="AKR1" s="232"/>
      <c r="AKS1" s="232"/>
      <c r="AKT1" s="232"/>
      <c r="AKU1" s="232"/>
      <c r="AKV1" s="232"/>
      <c r="AKW1" s="232"/>
      <c r="AKX1" s="232"/>
      <c r="AKY1" s="232"/>
      <c r="AKZ1" s="232"/>
      <c r="ALA1" s="232"/>
      <c r="ALB1" s="232"/>
      <c r="ALC1" s="232"/>
      <c r="ALD1" s="232"/>
      <c r="ALE1" s="232"/>
      <c r="ALF1" s="232"/>
      <c r="ALG1" s="232"/>
      <c r="ALH1" s="232"/>
      <c r="ALI1" s="232"/>
      <c r="ALJ1" s="232"/>
      <c r="ALK1" s="232"/>
      <c r="ALL1" s="232"/>
      <c r="ALM1" s="232"/>
      <c r="ALN1" s="232"/>
      <c r="ALO1" s="232"/>
      <c r="ALP1" s="232"/>
      <c r="ALQ1" s="232"/>
      <c r="ALR1" s="232"/>
      <c r="ALS1" s="232"/>
      <c r="ALT1" s="232"/>
      <c r="ALU1" s="232"/>
      <c r="ALV1" s="232"/>
      <c r="ALW1" s="232"/>
      <c r="ALX1" s="232"/>
      <c r="ALY1" s="232"/>
      <c r="ALZ1" s="232"/>
      <c r="AMA1" s="232"/>
      <c r="AMB1" s="232"/>
      <c r="AMC1" s="232"/>
      <c r="AMD1" s="232"/>
      <c r="AME1" s="232"/>
      <c r="AMF1" s="232"/>
      <c r="AMG1" s="232"/>
      <c r="AMH1" s="232"/>
      <c r="AMI1" s="232"/>
      <c r="AMJ1" s="232"/>
      <c r="AMK1" s="232"/>
      <c r="AML1" s="232"/>
      <c r="AMM1" s="232"/>
      <c r="AMN1" s="232"/>
      <c r="AMO1" s="232"/>
      <c r="AMP1" s="232"/>
      <c r="AMQ1" s="232"/>
      <c r="AMR1" s="232"/>
      <c r="AMS1" s="232"/>
      <c r="AMT1" s="232"/>
      <c r="AMU1" s="232"/>
      <c r="AMV1" s="232"/>
      <c r="AMW1" s="232"/>
      <c r="AMX1" s="232"/>
      <c r="AMY1" s="232"/>
      <c r="AMZ1" s="232"/>
      <c r="ANA1" s="232"/>
      <c r="ANB1" s="232"/>
      <c r="ANC1" s="232"/>
      <c r="AND1" s="232"/>
      <c r="ANE1" s="232"/>
      <c r="ANF1" s="232"/>
      <c r="ANG1" s="232"/>
      <c r="ANH1" s="232"/>
      <c r="ANI1" s="232"/>
      <c r="ANJ1" s="232"/>
      <c r="ANK1" s="232"/>
      <c r="ANL1" s="232"/>
      <c r="ANM1" s="232"/>
      <c r="ANN1" s="232"/>
      <c r="ANO1" s="232"/>
      <c r="ANP1" s="232"/>
      <c r="ANQ1" s="232"/>
      <c r="ANR1" s="232"/>
      <c r="ANS1" s="232"/>
      <c r="ANT1" s="232"/>
      <c r="ANU1" s="232"/>
      <c r="ANV1" s="232"/>
      <c r="ANW1" s="232"/>
      <c r="ANX1" s="232"/>
      <c r="ANY1" s="232"/>
      <c r="ANZ1" s="232"/>
      <c r="AOA1" s="232"/>
      <c r="AOB1" s="232"/>
      <c r="AOC1" s="232"/>
      <c r="AOD1" s="232"/>
      <c r="AOE1" s="232"/>
      <c r="AOF1" s="232"/>
      <c r="AOG1" s="232"/>
      <c r="AOH1" s="232"/>
      <c r="AOI1" s="232"/>
      <c r="AOJ1" s="232"/>
      <c r="AOK1" s="232"/>
      <c r="AOL1" s="232"/>
      <c r="AOM1" s="232"/>
      <c r="AON1" s="232"/>
      <c r="AOO1" s="232"/>
      <c r="AOP1" s="232"/>
      <c r="AOQ1" s="232"/>
      <c r="AOR1" s="232"/>
      <c r="AOS1" s="232"/>
      <c r="AOT1" s="232"/>
      <c r="AOU1" s="232"/>
      <c r="AOV1" s="232"/>
      <c r="AOW1" s="232"/>
      <c r="AOX1" s="232"/>
      <c r="AOY1" s="232"/>
      <c r="AOZ1" s="232"/>
      <c r="APA1" s="232"/>
      <c r="APB1" s="232"/>
      <c r="APC1" s="232"/>
      <c r="APD1" s="232"/>
      <c r="APE1" s="232"/>
      <c r="APF1" s="232"/>
      <c r="APG1" s="232"/>
      <c r="APH1" s="232"/>
      <c r="API1" s="232"/>
      <c r="APJ1" s="232"/>
      <c r="APK1" s="232"/>
      <c r="APL1" s="232"/>
      <c r="APM1" s="232"/>
      <c r="APN1" s="232"/>
      <c r="APO1" s="232"/>
      <c r="APP1" s="232"/>
      <c r="APQ1" s="232"/>
      <c r="APR1" s="232"/>
      <c r="APS1" s="232"/>
      <c r="APT1" s="232"/>
      <c r="APU1" s="232"/>
      <c r="APV1" s="232"/>
      <c r="APW1" s="232"/>
      <c r="APX1" s="232"/>
      <c r="APY1" s="232"/>
      <c r="APZ1" s="232"/>
      <c r="AQA1" s="232"/>
      <c r="AQB1" s="232"/>
      <c r="AQC1" s="232"/>
      <c r="AQD1" s="232"/>
      <c r="AQE1" s="232"/>
      <c r="AQF1" s="232"/>
      <c r="AQG1" s="232"/>
      <c r="AQH1" s="232"/>
      <c r="AQI1" s="232"/>
      <c r="AQJ1" s="232"/>
      <c r="AQK1" s="232"/>
      <c r="AQL1" s="232"/>
      <c r="AQM1" s="232"/>
      <c r="AQN1" s="232"/>
      <c r="AQO1" s="232"/>
      <c r="AQP1" s="232"/>
      <c r="AQQ1" s="232"/>
      <c r="AQR1" s="232"/>
      <c r="AQS1" s="232"/>
      <c r="AQT1" s="232"/>
      <c r="AQU1" s="232"/>
      <c r="AQV1" s="232"/>
      <c r="AQW1" s="232"/>
      <c r="AQX1" s="232"/>
      <c r="AQY1" s="232"/>
      <c r="AQZ1" s="232"/>
      <c r="ARA1" s="232"/>
      <c r="ARB1" s="232"/>
      <c r="ARC1" s="232"/>
      <c r="ARD1" s="232"/>
      <c r="ARE1" s="232"/>
      <c r="ARF1" s="232"/>
      <c r="ARG1" s="232"/>
      <c r="ARH1" s="232"/>
      <c r="ARI1" s="232"/>
      <c r="ARJ1" s="232"/>
      <c r="ARK1" s="232"/>
      <c r="ARL1" s="232"/>
      <c r="ARM1" s="232"/>
      <c r="ARN1" s="232"/>
      <c r="ARO1" s="232"/>
      <c r="ARP1" s="232"/>
      <c r="ARQ1" s="232"/>
      <c r="ARR1" s="232"/>
      <c r="ARS1" s="232"/>
      <c r="ART1" s="232"/>
      <c r="ARU1" s="232"/>
      <c r="ARV1" s="232"/>
      <c r="ARW1" s="232"/>
      <c r="ARX1" s="232"/>
      <c r="ARY1" s="232"/>
      <c r="ARZ1" s="232"/>
      <c r="ASA1" s="232"/>
      <c r="ASB1" s="232"/>
      <c r="ASC1" s="232"/>
      <c r="ASD1" s="232"/>
      <c r="ASE1" s="232"/>
      <c r="ASF1" s="232"/>
      <c r="ASG1" s="232"/>
      <c r="ASH1" s="232"/>
      <c r="ASI1" s="232"/>
      <c r="ASJ1" s="232"/>
      <c r="ASK1" s="232"/>
      <c r="ASL1" s="232"/>
      <c r="ASM1" s="232"/>
      <c r="ASN1" s="232"/>
      <c r="ASO1" s="232"/>
      <c r="ASP1" s="232"/>
      <c r="ASQ1" s="232"/>
      <c r="ASR1" s="232"/>
      <c r="ASS1" s="232"/>
      <c r="AST1" s="232"/>
      <c r="ASU1" s="232"/>
      <c r="ASV1" s="232"/>
      <c r="ASW1" s="232"/>
      <c r="ASX1" s="232"/>
      <c r="ASY1" s="232"/>
      <c r="ASZ1" s="232"/>
      <c r="ATA1" s="232"/>
      <c r="ATB1" s="232"/>
      <c r="ATC1" s="232"/>
      <c r="ATD1" s="232"/>
      <c r="ATE1" s="232"/>
      <c r="ATF1" s="232"/>
      <c r="ATG1" s="232"/>
      <c r="ATH1" s="232"/>
      <c r="ATI1" s="232"/>
      <c r="ATJ1" s="232"/>
      <c r="ATK1" s="232"/>
      <c r="ATL1" s="232"/>
      <c r="ATM1" s="232"/>
      <c r="ATN1" s="232"/>
      <c r="ATO1" s="232"/>
      <c r="ATP1" s="232"/>
      <c r="ATQ1" s="232"/>
      <c r="ATR1" s="232"/>
      <c r="ATS1" s="232"/>
      <c r="ATT1" s="232"/>
      <c r="ATU1" s="232"/>
      <c r="ATV1" s="232"/>
      <c r="ATW1" s="232"/>
      <c r="ATX1" s="232"/>
      <c r="ATY1" s="232"/>
      <c r="ATZ1" s="232"/>
      <c r="AUA1" s="232"/>
      <c r="AUB1" s="232"/>
      <c r="AUC1" s="232"/>
      <c r="AUD1" s="232"/>
      <c r="AUE1" s="232"/>
      <c r="AUF1" s="232"/>
      <c r="AUG1" s="232"/>
      <c r="AUH1" s="232"/>
      <c r="AUI1" s="232"/>
      <c r="AUJ1" s="232"/>
      <c r="AUK1" s="232"/>
      <c r="AUL1" s="232"/>
      <c r="AUM1" s="232"/>
      <c r="AUN1" s="232"/>
      <c r="AUO1" s="232"/>
      <c r="AUP1" s="232"/>
      <c r="AUQ1" s="232"/>
      <c r="AUR1" s="232"/>
      <c r="AUS1" s="232"/>
      <c r="AUT1" s="232"/>
      <c r="AUU1" s="232"/>
      <c r="AUV1" s="232"/>
      <c r="AUW1" s="232"/>
      <c r="AUX1" s="232"/>
      <c r="AUY1" s="232"/>
      <c r="AUZ1" s="232"/>
      <c r="AVA1" s="232"/>
      <c r="AVB1" s="232"/>
      <c r="AVC1" s="232"/>
      <c r="AVD1" s="232"/>
      <c r="AVE1" s="232"/>
      <c r="AVF1" s="232"/>
      <c r="AVG1" s="232"/>
      <c r="AVH1" s="232"/>
      <c r="AVI1" s="232"/>
      <c r="AVJ1" s="232"/>
      <c r="AVK1" s="232"/>
      <c r="AVL1" s="232"/>
      <c r="AVM1" s="232"/>
      <c r="AVN1" s="232"/>
      <c r="AVO1" s="232"/>
      <c r="AVP1" s="232"/>
      <c r="AVQ1" s="232"/>
      <c r="AVR1" s="232"/>
      <c r="AVS1" s="232"/>
      <c r="AVT1" s="232"/>
      <c r="AVU1" s="232"/>
      <c r="AVV1" s="232"/>
      <c r="AVW1" s="232"/>
      <c r="AVX1" s="232"/>
      <c r="AVY1" s="232"/>
      <c r="AVZ1" s="232"/>
      <c r="AWA1" s="232"/>
      <c r="AWB1" s="232"/>
      <c r="AWC1" s="232"/>
      <c r="AWD1" s="232"/>
      <c r="AWE1" s="232"/>
      <c r="AWF1" s="232"/>
      <c r="AWG1" s="232"/>
      <c r="AWH1" s="232"/>
      <c r="AWI1" s="232"/>
      <c r="AWJ1" s="232"/>
      <c r="AWK1" s="232"/>
      <c r="AWL1" s="232"/>
      <c r="AWM1" s="232"/>
      <c r="AWN1" s="232"/>
      <c r="AWO1" s="232"/>
      <c r="AWP1" s="232"/>
      <c r="AWQ1" s="232"/>
      <c r="AWR1" s="232"/>
      <c r="AWS1" s="232"/>
      <c r="AWT1" s="232"/>
      <c r="AWU1" s="232"/>
      <c r="AWV1" s="232"/>
      <c r="AWW1" s="232"/>
      <c r="AWX1" s="232"/>
      <c r="AWY1" s="232"/>
      <c r="AWZ1" s="232"/>
      <c r="AXA1" s="232"/>
      <c r="AXB1" s="232"/>
      <c r="AXC1" s="232"/>
      <c r="AXD1" s="232"/>
      <c r="AXE1" s="232"/>
      <c r="AXF1" s="232"/>
      <c r="AXG1" s="232"/>
      <c r="AXH1" s="232"/>
      <c r="AXI1" s="232"/>
      <c r="AXJ1" s="232"/>
      <c r="AXK1" s="232"/>
      <c r="AXL1" s="232"/>
      <c r="AXM1" s="232"/>
      <c r="AXN1" s="232"/>
      <c r="AXO1" s="232"/>
      <c r="AXP1" s="232"/>
      <c r="AXQ1" s="232"/>
      <c r="AXR1" s="232"/>
      <c r="AXS1" s="232"/>
      <c r="AXT1" s="232"/>
      <c r="AXU1" s="232"/>
      <c r="AXV1" s="232"/>
      <c r="AXW1" s="232"/>
      <c r="AXX1" s="232"/>
      <c r="AXY1" s="232"/>
      <c r="AXZ1" s="232"/>
      <c r="AYA1" s="232"/>
      <c r="AYB1" s="232"/>
      <c r="AYC1" s="232"/>
      <c r="AYD1" s="232"/>
      <c r="AYE1" s="232"/>
      <c r="AYF1" s="232"/>
      <c r="AYG1" s="232"/>
      <c r="AYH1" s="232"/>
      <c r="AYI1" s="232"/>
      <c r="AYJ1" s="232"/>
      <c r="AYK1" s="232"/>
      <c r="AYL1" s="232"/>
      <c r="AYM1" s="232"/>
      <c r="AYN1" s="232"/>
      <c r="AYO1" s="232"/>
      <c r="AYP1" s="232"/>
      <c r="AYQ1" s="232"/>
      <c r="AYR1" s="232"/>
      <c r="AYS1" s="232"/>
      <c r="AYT1" s="232"/>
      <c r="AYU1" s="232"/>
      <c r="AYV1" s="232"/>
      <c r="AYW1" s="232"/>
      <c r="AYX1" s="232"/>
      <c r="AYY1" s="232"/>
      <c r="AYZ1" s="232"/>
      <c r="AZA1" s="232"/>
      <c r="AZB1" s="232"/>
      <c r="AZC1" s="232"/>
      <c r="AZD1" s="232"/>
      <c r="AZE1" s="232"/>
      <c r="AZF1" s="232"/>
      <c r="AZG1" s="232"/>
      <c r="AZH1" s="232"/>
      <c r="AZI1" s="232"/>
      <c r="AZJ1" s="232"/>
      <c r="AZK1" s="232"/>
      <c r="AZL1" s="232"/>
      <c r="AZM1" s="232"/>
      <c r="AZN1" s="232"/>
      <c r="AZO1" s="232"/>
      <c r="AZP1" s="232"/>
      <c r="AZQ1" s="232"/>
      <c r="AZR1" s="232"/>
      <c r="AZS1" s="232"/>
      <c r="AZT1" s="232"/>
      <c r="AZU1" s="232"/>
      <c r="AZV1" s="232"/>
      <c r="AZW1" s="232"/>
      <c r="AZX1" s="232"/>
      <c r="AZY1" s="232"/>
      <c r="AZZ1" s="232"/>
      <c r="BAA1" s="232"/>
      <c r="BAB1" s="232"/>
      <c r="BAC1" s="232"/>
      <c r="BAD1" s="232"/>
      <c r="BAE1" s="232"/>
      <c r="BAF1" s="232"/>
      <c r="BAG1" s="232"/>
      <c r="BAH1" s="232"/>
      <c r="BAI1" s="232"/>
      <c r="BAJ1" s="232"/>
      <c r="BAK1" s="232"/>
      <c r="BAL1" s="232"/>
      <c r="BAM1" s="232"/>
      <c r="BAN1" s="232"/>
      <c r="BAO1" s="232"/>
      <c r="BAP1" s="232"/>
      <c r="BAQ1" s="232"/>
      <c r="BAR1" s="232"/>
      <c r="BAS1" s="232"/>
      <c r="BAT1" s="232"/>
      <c r="BAU1" s="232"/>
      <c r="BAV1" s="232"/>
      <c r="BAW1" s="232"/>
      <c r="BAX1" s="232"/>
      <c r="BAY1" s="232"/>
      <c r="BAZ1" s="232"/>
      <c r="BBA1" s="232"/>
      <c r="BBB1" s="232"/>
      <c r="BBC1" s="232"/>
      <c r="BBD1" s="232"/>
      <c r="BBE1" s="232"/>
      <c r="BBF1" s="232"/>
      <c r="BBG1" s="232"/>
      <c r="BBH1" s="232"/>
      <c r="BBI1" s="232"/>
      <c r="BBJ1" s="232"/>
      <c r="BBK1" s="232"/>
      <c r="BBL1" s="232"/>
      <c r="BBM1" s="232"/>
      <c r="BBN1" s="232"/>
      <c r="BBO1" s="232"/>
      <c r="BBP1" s="232"/>
      <c r="BBQ1" s="232"/>
      <c r="BBR1" s="232"/>
      <c r="BBS1" s="232"/>
      <c r="BBT1" s="232"/>
      <c r="BBU1" s="232"/>
      <c r="BBV1" s="232"/>
      <c r="BBW1" s="232"/>
      <c r="BBX1" s="232"/>
      <c r="BBY1" s="232"/>
      <c r="BBZ1" s="232"/>
      <c r="BCA1" s="232"/>
      <c r="BCB1" s="232"/>
      <c r="BCC1" s="232"/>
      <c r="BCD1" s="232"/>
      <c r="BCE1" s="232"/>
      <c r="BCF1" s="232"/>
      <c r="BCG1" s="232"/>
      <c r="BCH1" s="232"/>
      <c r="BCI1" s="232"/>
      <c r="BCJ1" s="232"/>
      <c r="BCK1" s="232"/>
      <c r="BCL1" s="232"/>
      <c r="BCM1" s="232"/>
      <c r="BCN1" s="232"/>
      <c r="BCO1" s="232"/>
      <c r="BCP1" s="232"/>
      <c r="BCQ1" s="232"/>
      <c r="BCR1" s="232"/>
      <c r="BCS1" s="232"/>
      <c r="BCT1" s="232"/>
      <c r="BCU1" s="232"/>
      <c r="BCV1" s="232"/>
      <c r="BCW1" s="232"/>
      <c r="BCX1" s="232"/>
      <c r="BCY1" s="232"/>
      <c r="BCZ1" s="232"/>
      <c r="BDA1" s="232"/>
      <c r="BDB1" s="232"/>
      <c r="BDC1" s="232"/>
      <c r="BDD1" s="232"/>
      <c r="BDE1" s="232"/>
      <c r="BDF1" s="232"/>
      <c r="BDG1" s="232"/>
      <c r="BDH1" s="232"/>
      <c r="BDI1" s="232"/>
      <c r="BDJ1" s="232"/>
      <c r="BDK1" s="232"/>
      <c r="BDL1" s="232"/>
      <c r="BDM1" s="232"/>
      <c r="BDN1" s="232"/>
      <c r="BDO1" s="232"/>
      <c r="BDP1" s="232"/>
      <c r="BDQ1" s="232"/>
      <c r="BDR1" s="232"/>
      <c r="BDS1" s="232"/>
      <c r="BDT1" s="232"/>
      <c r="BDU1" s="232"/>
      <c r="BDV1" s="232"/>
      <c r="BDW1" s="232"/>
      <c r="BDX1" s="232"/>
      <c r="BDY1" s="232"/>
      <c r="BDZ1" s="232"/>
      <c r="BEA1" s="232"/>
      <c r="BEB1" s="232"/>
      <c r="BEC1" s="232"/>
      <c r="BED1" s="232"/>
      <c r="BEE1" s="232"/>
      <c r="BEF1" s="232"/>
      <c r="BEG1" s="232"/>
      <c r="BEH1" s="232"/>
      <c r="BEI1" s="232"/>
      <c r="BEJ1" s="232"/>
      <c r="BEK1" s="232"/>
      <c r="BEL1" s="232"/>
      <c r="BEM1" s="232"/>
      <c r="BEN1" s="232"/>
      <c r="BEO1" s="232"/>
      <c r="BEP1" s="232"/>
      <c r="BEQ1" s="232"/>
      <c r="BER1" s="232"/>
      <c r="BES1" s="232"/>
      <c r="BET1" s="232"/>
      <c r="BEU1" s="232"/>
      <c r="BEV1" s="232"/>
      <c r="BEW1" s="232"/>
      <c r="BEX1" s="232"/>
      <c r="BEY1" s="232"/>
      <c r="BEZ1" s="232"/>
      <c r="BFA1" s="232"/>
      <c r="BFB1" s="232"/>
      <c r="BFC1" s="232"/>
      <c r="BFD1" s="232"/>
      <c r="BFE1" s="232"/>
      <c r="BFF1" s="232"/>
      <c r="BFG1" s="232"/>
      <c r="BFH1" s="232"/>
      <c r="BFI1" s="232"/>
      <c r="BFJ1" s="232"/>
      <c r="BFK1" s="232"/>
      <c r="BFL1" s="232"/>
      <c r="BFM1" s="232"/>
      <c r="BFN1" s="232"/>
      <c r="BFO1" s="232"/>
      <c r="BFP1" s="232"/>
      <c r="BFQ1" s="232"/>
      <c r="BFR1" s="232"/>
      <c r="BFS1" s="232"/>
      <c r="BFT1" s="232"/>
      <c r="BFU1" s="232"/>
      <c r="BFV1" s="232"/>
      <c r="BFW1" s="232"/>
      <c r="BFX1" s="232"/>
      <c r="BFY1" s="232"/>
      <c r="BFZ1" s="232"/>
      <c r="BGA1" s="232"/>
      <c r="BGB1" s="232"/>
      <c r="BGC1" s="232"/>
      <c r="BGD1" s="232"/>
      <c r="BGE1" s="232"/>
      <c r="BGF1" s="232"/>
      <c r="BGG1" s="232"/>
      <c r="BGH1" s="232"/>
      <c r="BGI1" s="232"/>
      <c r="BGJ1" s="232"/>
      <c r="BGK1" s="232"/>
      <c r="BGL1" s="232"/>
      <c r="BGM1" s="232"/>
      <c r="BGN1" s="232"/>
      <c r="BGO1" s="232"/>
      <c r="BGP1" s="232"/>
      <c r="BGQ1" s="232"/>
      <c r="BGR1" s="232"/>
      <c r="BGS1" s="232"/>
      <c r="BGT1" s="232"/>
      <c r="BGU1" s="232"/>
      <c r="BGV1" s="232"/>
      <c r="BGW1" s="232"/>
      <c r="BGX1" s="232"/>
      <c r="BGY1" s="232"/>
      <c r="BGZ1" s="232"/>
      <c r="BHA1" s="232"/>
      <c r="BHB1" s="232"/>
      <c r="BHC1" s="232"/>
      <c r="BHD1" s="232"/>
      <c r="BHE1" s="232"/>
      <c r="BHF1" s="232"/>
      <c r="BHG1" s="232"/>
      <c r="BHH1" s="232"/>
      <c r="BHI1" s="232"/>
      <c r="BHJ1" s="232"/>
      <c r="BHK1" s="232"/>
      <c r="BHL1" s="232"/>
      <c r="BHM1" s="232"/>
      <c r="BHN1" s="232"/>
      <c r="BHO1" s="232"/>
      <c r="BHP1" s="232"/>
      <c r="BHQ1" s="232"/>
      <c r="BHR1" s="232"/>
      <c r="BHS1" s="232"/>
      <c r="BHT1" s="232"/>
      <c r="BHU1" s="232"/>
      <c r="BHV1" s="232"/>
      <c r="BHW1" s="232"/>
      <c r="BHX1" s="232"/>
      <c r="BHY1" s="232"/>
      <c r="BHZ1" s="232"/>
      <c r="BIA1" s="232"/>
      <c r="BIB1" s="232"/>
      <c r="BIC1" s="232"/>
      <c r="BID1" s="232"/>
      <c r="BIE1" s="232"/>
      <c r="BIF1" s="232"/>
      <c r="BIG1" s="232"/>
      <c r="BIH1" s="232"/>
      <c r="BII1" s="232"/>
      <c r="BIJ1" s="232"/>
      <c r="BIK1" s="232"/>
      <c r="BIL1" s="232"/>
      <c r="BIM1" s="232"/>
      <c r="BIN1" s="232"/>
      <c r="BIO1" s="232"/>
      <c r="BIP1" s="232"/>
      <c r="BIQ1" s="232"/>
      <c r="BIR1" s="232"/>
      <c r="BIS1" s="232"/>
      <c r="BIT1" s="232"/>
      <c r="BIU1" s="232"/>
      <c r="BIV1" s="232"/>
      <c r="BIW1" s="232"/>
      <c r="BIX1" s="232"/>
      <c r="BIY1" s="232"/>
      <c r="BIZ1" s="232"/>
      <c r="BJA1" s="232"/>
      <c r="BJB1" s="232"/>
      <c r="BJC1" s="232"/>
      <c r="BJD1" s="232"/>
      <c r="BJE1" s="232"/>
      <c r="BJF1" s="232"/>
      <c r="BJG1" s="232"/>
      <c r="BJH1" s="232"/>
      <c r="BJI1" s="232"/>
      <c r="BJJ1" s="232"/>
      <c r="BJK1" s="232"/>
      <c r="BJL1" s="232"/>
      <c r="BJM1" s="232"/>
      <c r="BJN1" s="232"/>
      <c r="BJO1" s="232"/>
      <c r="BJP1" s="232"/>
      <c r="BJQ1" s="232"/>
      <c r="BJR1" s="232"/>
      <c r="BJS1" s="232"/>
      <c r="BJT1" s="232"/>
      <c r="BJU1" s="232"/>
      <c r="BJV1" s="232"/>
      <c r="BJW1" s="232"/>
      <c r="BJX1" s="232"/>
      <c r="BJY1" s="232"/>
      <c r="BJZ1" s="232"/>
      <c r="BKA1" s="232"/>
      <c r="BKB1" s="232"/>
      <c r="BKC1" s="232"/>
      <c r="BKD1" s="232"/>
      <c r="BKE1" s="232"/>
      <c r="BKF1" s="232"/>
      <c r="BKG1" s="232"/>
      <c r="BKH1" s="232"/>
      <c r="BKI1" s="232"/>
      <c r="BKJ1" s="232"/>
      <c r="BKK1" s="232"/>
      <c r="BKL1" s="232"/>
      <c r="BKM1" s="232"/>
      <c r="BKN1" s="232"/>
      <c r="BKO1" s="232"/>
      <c r="BKP1" s="232"/>
      <c r="BKQ1" s="232"/>
      <c r="BKR1" s="232"/>
      <c r="BKS1" s="232"/>
      <c r="BKT1" s="232"/>
      <c r="BKU1" s="232"/>
      <c r="BKV1" s="232"/>
      <c r="BKW1" s="232"/>
      <c r="BKX1" s="232"/>
      <c r="BKY1" s="232"/>
      <c r="BKZ1" s="232"/>
      <c r="BLA1" s="232"/>
      <c r="BLB1" s="232"/>
      <c r="BLC1" s="232"/>
      <c r="BLD1" s="232"/>
      <c r="BLE1" s="232"/>
      <c r="BLF1" s="232"/>
      <c r="BLG1" s="232"/>
      <c r="BLH1" s="232"/>
      <c r="BLI1" s="232"/>
      <c r="BLJ1" s="232"/>
      <c r="BLK1" s="232"/>
      <c r="BLL1" s="232"/>
      <c r="BLM1" s="232"/>
      <c r="BLN1" s="232"/>
      <c r="BLO1" s="232"/>
      <c r="BLP1" s="232"/>
      <c r="BLQ1" s="232"/>
      <c r="BLR1" s="232"/>
      <c r="BLS1" s="232"/>
      <c r="BLT1" s="232"/>
      <c r="BLU1" s="232"/>
      <c r="BLV1" s="232"/>
      <c r="BLW1" s="232"/>
      <c r="BLX1" s="232"/>
      <c r="BLY1" s="232"/>
      <c r="BLZ1" s="232"/>
      <c r="BMA1" s="232"/>
      <c r="BMB1" s="232"/>
      <c r="BMC1" s="232"/>
      <c r="BMD1" s="232"/>
      <c r="BME1" s="232"/>
      <c r="BMF1" s="232"/>
      <c r="BMG1" s="232"/>
      <c r="BMH1" s="232"/>
      <c r="BMI1" s="232"/>
      <c r="BMJ1" s="232"/>
      <c r="BMK1" s="232"/>
      <c r="BML1" s="232"/>
      <c r="BMM1" s="232"/>
      <c r="BMN1" s="232"/>
      <c r="BMO1" s="232"/>
      <c r="BMP1" s="232"/>
      <c r="BMQ1" s="232"/>
      <c r="BMR1" s="232"/>
      <c r="BMS1" s="232"/>
      <c r="BMT1" s="232"/>
      <c r="BMU1" s="232"/>
      <c r="BMV1" s="232"/>
      <c r="BMW1" s="232"/>
      <c r="BMX1" s="232"/>
      <c r="BMY1" s="232"/>
      <c r="BMZ1" s="232"/>
      <c r="BNA1" s="232"/>
      <c r="BNB1" s="232"/>
      <c r="BNC1" s="232"/>
      <c r="BND1" s="232"/>
      <c r="BNE1" s="232"/>
      <c r="BNF1" s="232"/>
      <c r="BNG1" s="232"/>
      <c r="BNH1" s="232"/>
      <c r="BNI1" s="232"/>
      <c r="BNJ1" s="232"/>
      <c r="BNK1" s="232"/>
      <c r="BNL1" s="232"/>
      <c r="BNM1" s="232"/>
      <c r="BNN1" s="232"/>
      <c r="BNO1" s="232"/>
      <c r="BNP1" s="232"/>
      <c r="BNQ1" s="232"/>
      <c r="BNR1" s="232"/>
      <c r="BNS1" s="232"/>
      <c r="BNT1" s="232"/>
      <c r="BNU1" s="232"/>
      <c r="BNV1" s="232"/>
      <c r="BNW1" s="232"/>
      <c r="BNX1" s="232"/>
      <c r="BNY1" s="232"/>
      <c r="BNZ1" s="232"/>
      <c r="BOA1" s="232"/>
      <c r="BOB1" s="232"/>
      <c r="BOC1" s="232"/>
      <c r="BOD1" s="232"/>
      <c r="BOE1" s="232"/>
      <c r="BOF1" s="232"/>
      <c r="BOG1" s="232"/>
      <c r="BOH1" s="232"/>
      <c r="BOI1" s="232"/>
      <c r="BOJ1" s="232"/>
      <c r="BOK1" s="232"/>
      <c r="BOL1" s="232"/>
      <c r="BOM1" s="232"/>
      <c r="BON1" s="232"/>
      <c r="BOO1" s="232"/>
      <c r="BOP1" s="232"/>
      <c r="BOQ1" s="232"/>
      <c r="BOR1" s="232"/>
      <c r="BOS1" s="232"/>
      <c r="BOT1" s="232"/>
      <c r="BOU1" s="232"/>
      <c r="BOV1" s="232"/>
      <c r="BOW1" s="232"/>
      <c r="BOX1" s="232"/>
      <c r="BOY1" s="232"/>
      <c r="BOZ1" s="232"/>
      <c r="BPA1" s="232"/>
      <c r="BPB1" s="232"/>
      <c r="BPC1" s="232"/>
      <c r="BPD1" s="232"/>
      <c r="BPE1" s="232"/>
      <c r="BPF1" s="232"/>
      <c r="BPG1" s="232"/>
      <c r="BPH1" s="232"/>
      <c r="BPI1" s="232"/>
      <c r="BPJ1" s="232"/>
      <c r="BPK1" s="232"/>
      <c r="BPL1" s="232"/>
      <c r="BPM1" s="232"/>
      <c r="BPN1" s="232"/>
      <c r="BPO1" s="232"/>
      <c r="BPP1" s="232"/>
      <c r="BPQ1" s="232"/>
      <c r="BPR1" s="232"/>
      <c r="BPS1" s="232"/>
      <c r="BPT1" s="232"/>
      <c r="BPU1" s="232"/>
      <c r="BPV1" s="232"/>
      <c r="BPW1" s="232"/>
      <c r="BPX1" s="232"/>
      <c r="BPY1" s="232"/>
      <c r="BPZ1" s="232"/>
      <c r="BQA1" s="232"/>
      <c r="BQB1" s="232"/>
      <c r="BQC1" s="232"/>
      <c r="BQD1" s="232"/>
      <c r="BQE1" s="232"/>
      <c r="BQF1" s="232"/>
      <c r="BQG1" s="232"/>
      <c r="BQH1" s="232"/>
      <c r="BQI1" s="232"/>
      <c r="BQJ1" s="232"/>
      <c r="BQK1" s="232"/>
      <c r="BQL1" s="232"/>
      <c r="BQM1" s="232"/>
      <c r="BQN1" s="232"/>
      <c r="BQO1" s="232"/>
      <c r="BQP1" s="232"/>
      <c r="BQQ1" s="232"/>
      <c r="BQR1" s="232"/>
      <c r="BQS1" s="232"/>
      <c r="BQT1" s="232"/>
      <c r="BQU1" s="232"/>
      <c r="BQV1" s="232"/>
      <c r="BQW1" s="232"/>
      <c r="BQX1" s="232"/>
      <c r="BQY1" s="232"/>
      <c r="BQZ1" s="232"/>
      <c r="BRA1" s="232"/>
      <c r="BRB1" s="232"/>
      <c r="BRC1" s="232"/>
      <c r="BRD1" s="232"/>
      <c r="BRE1" s="232"/>
      <c r="BRF1" s="232"/>
      <c r="BRG1" s="232"/>
      <c r="BRH1" s="232"/>
      <c r="BRI1" s="232"/>
      <c r="BRJ1" s="232"/>
      <c r="BRK1" s="232"/>
      <c r="BRL1" s="232"/>
      <c r="BRM1" s="232"/>
      <c r="BRN1" s="232"/>
      <c r="BRO1" s="232"/>
      <c r="BRP1" s="232"/>
      <c r="BRQ1" s="232"/>
      <c r="BRR1" s="232"/>
      <c r="BRS1" s="232"/>
      <c r="BRT1" s="232"/>
      <c r="BRU1" s="232"/>
      <c r="BRV1" s="232"/>
      <c r="BRW1" s="232"/>
      <c r="BRX1" s="232"/>
      <c r="BRY1" s="232"/>
      <c r="BRZ1" s="232"/>
      <c r="BSA1" s="232"/>
      <c r="BSB1" s="232"/>
      <c r="BSC1" s="232"/>
      <c r="BSD1" s="232"/>
      <c r="BSE1" s="232"/>
      <c r="BSF1" s="232"/>
      <c r="BSG1" s="232"/>
      <c r="BSH1" s="232"/>
      <c r="BSI1" s="232"/>
      <c r="BSJ1" s="232"/>
      <c r="BSK1" s="232"/>
      <c r="BSL1" s="232"/>
      <c r="BSM1" s="232"/>
      <c r="BSN1" s="232"/>
      <c r="BSO1" s="232"/>
      <c r="BSP1" s="232"/>
      <c r="BSQ1" s="232"/>
      <c r="BSR1" s="232"/>
      <c r="BSS1" s="232"/>
      <c r="BST1" s="232"/>
      <c r="BSU1" s="232"/>
      <c r="BSV1" s="232"/>
      <c r="BSW1" s="232"/>
      <c r="BSX1" s="232"/>
      <c r="BSY1" s="232"/>
      <c r="BSZ1" s="232"/>
      <c r="BTA1" s="232"/>
      <c r="BTB1" s="232"/>
      <c r="BTC1" s="232"/>
      <c r="BTD1" s="232"/>
      <c r="BTE1" s="232"/>
      <c r="BTF1" s="232"/>
      <c r="BTG1" s="232"/>
      <c r="BTH1" s="232"/>
      <c r="BTI1" s="232"/>
      <c r="BTJ1" s="232"/>
      <c r="BTK1" s="232"/>
      <c r="BTL1" s="232"/>
      <c r="BTM1" s="232"/>
      <c r="BTN1" s="232"/>
      <c r="BTO1" s="232"/>
      <c r="BTP1" s="232"/>
      <c r="BTQ1" s="232"/>
      <c r="BTR1" s="232"/>
      <c r="BTS1" s="232"/>
      <c r="BTT1" s="232"/>
      <c r="BTU1" s="232"/>
      <c r="BTV1" s="232"/>
      <c r="BTW1" s="232"/>
      <c r="BTX1" s="232"/>
      <c r="BTY1" s="232"/>
      <c r="BTZ1" s="232"/>
      <c r="BUA1" s="232"/>
      <c r="BUB1" s="232"/>
      <c r="BUC1" s="232"/>
      <c r="BUD1" s="232"/>
      <c r="BUE1" s="232"/>
      <c r="BUF1" s="232"/>
      <c r="BUG1" s="232"/>
      <c r="BUH1" s="232"/>
      <c r="BUI1" s="232"/>
      <c r="BUJ1" s="232"/>
      <c r="BUK1" s="232"/>
      <c r="BUL1" s="232"/>
      <c r="BUM1" s="232"/>
      <c r="BUN1" s="232"/>
      <c r="BUO1" s="232"/>
      <c r="BUP1" s="232"/>
      <c r="BUQ1" s="232"/>
      <c r="BUR1" s="232"/>
      <c r="BUS1" s="232"/>
      <c r="BUT1" s="232"/>
      <c r="BUU1" s="232"/>
      <c r="BUV1" s="232"/>
      <c r="BUW1" s="232"/>
      <c r="BUX1" s="232"/>
      <c r="BUY1" s="232"/>
      <c r="BUZ1" s="232"/>
      <c r="BVA1" s="232"/>
      <c r="BVB1" s="232"/>
      <c r="BVC1" s="232"/>
      <c r="BVD1" s="232"/>
      <c r="BVE1" s="232"/>
      <c r="BVF1" s="232"/>
      <c r="BVG1" s="232"/>
      <c r="BVH1" s="232"/>
      <c r="BVI1" s="232"/>
      <c r="BVJ1" s="232"/>
      <c r="BVK1" s="232"/>
      <c r="BVL1" s="232"/>
      <c r="BVM1" s="232"/>
      <c r="BVN1" s="232"/>
      <c r="BVO1" s="232"/>
      <c r="BVP1" s="232"/>
      <c r="BVQ1" s="232"/>
      <c r="BVR1" s="232"/>
      <c r="BVS1" s="232"/>
      <c r="BVT1" s="232"/>
      <c r="BVU1" s="232"/>
      <c r="BVV1" s="232"/>
      <c r="BVW1" s="232"/>
      <c r="BVX1" s="232"/>
      <c r="BVY1" s="232"/>
      <c r="BVZ1" s="232"/>
      <c r="BWA1" s="232"/>
      <c r="BWB1" s="232"/>
      <c r="BWC1" s="232"/>
      <c r="BWD1" s="232"/>
      <c r="BWE1" s="232"/>
      <c r="BWF1" s="232"/>
      <c r="BWG1" s="232"/>
      <c r="BWH1" s="232"/>
      <c r="BWI1" s="232"/>
      <c r="BWJ1" s="232"/>
      <c r="BWK1" s="232"/>
      <c r="BWL1" s="232"/>
      <c r="BWM1" s="232"/>
      <c r="BWN1" s="232"/>
      <c r="BWO1" s="232"/>
      <c r="BWP1" s="232"/>
      <c r="BWQ1" s="232"/>
      <c r="BWR1" s="232"/>
      <c r="BWS1" s="232"/>
      <c r="BWT1" s="232"/>
      <c r="BWU1" s="232"/>
      <c r="BWV1" s="232"/>
      <c r="BWW1" s="232"/>
      <c r="BWX1" s="232"/>
      <c r="BWY1" s="232"/>
      <c r="BWZ1" s="232"/>
      <c r="BXA1" s="232"/>
      <c r="BXB1" s="232"/>
      <c r="BXC1" s="232"/>
      <c r="BXD1" s="232"/>
      <c r="BXE1" s="232"/>
      <c r="BXF1" s="232"/>
      <c r="BXG1" s="232"/>
      <c r="BXH1" s="232"/>
      <c r="BXI1" s="232"/>
      <c r="BXJ1" s="232"/>
      <c r="BXK1" s="232"/>
      <c r="BXL1" s="232"/>
      <c r="BXM1" s="232"/>
      <c r="BXN1" s="232"/>
      <c r="BXO1" s="232"/>
      <c r="BXP1" s="232"/>
      <c r="BXQ1" s="232"/>
      <c r="BXR1" s="232"/>
      <c r="BXS1" s="232"/>
      <c r="BXT1" s="232"/>
      <c r="BXU1" s="232"/>
      <c r="BXV1" s="232"/>
      <c r="BXW1" s="232"/>
      <c r="BXX1" s="232"/>
      <c r="BXY1" s="232"/>
      <c r="BXZ1" s="232"/>
      <c r="BYA1" s="232"/>
      <c r="BYB1" s="232"/>
      <c r="BYC1" s="232"/>
      <c r="BYD1" s="232"/>
      <c r="BYE1" s="232"/>
      <c r="BYF1" s="232"/>
      <c r="BYG1" s="232"/>
      <c r="BYH1" s="232"/>
      <c r="BYI1" s="232"/>
      <c r="BYJ1" s="232"/>
      <c r="BYK1" s="232"/>
      <c r="BYL1" s="232"/>
      <c r="BYM1" s="232"/>
      <c r="BYN1" s="232"/>
      <c r="BYO1" s="232"/>
      <c r="BYP1" s="232"/>
      <c r="BYQ1" s="232"/>
      <c r="BYR1" s="232"/>
      <c r="BYS1" s="232"/>
      <c r="BYT1" s="232"/>
      <c r="BYU1" s="232"/>
      <c r="BYV1" s="232"/>
      <c r="BYW1" s="232"/>
      <c r="BYX1" s="232"/>
      <c r="BYY1" s="232"/>
      <c r="BYZ1" s="232"/>
      <c r="BZA1" s="232"/>
      <c r="BZB1" s="232"/>
      <c r="BZC1" s="232"/>
      <c r="BZD1" s="232"/>
      <c r="BZE1" s="232"/>
      <c r="BZF1" s="232"/>
      <c r="BZG1" s="232"/>
      <c r="BZH1" s="232"/>
      <c r="BZI1" s="232"/>
      <c r="BZJ1" s="232"/>
      <c r="BZK1" s="232"/>
      <c r="BZL1" s="232"/>
      <c r="BZM1" s="232"/>
      <c r="BZN1" s="232"/>
      <c r="BZO1" s="232"/>
      <c r="BZP1" s="232"/>
      <c r="BZQ1" s="232"/>
      <c r="BZR1" s="232"/>
      <c r="BZS1" s="232"/>
      <c r="BZT1" s="232"/>
      <c r="BZU1" s="232"/>
      <c r="BZV1" s="232"/>
      <c r="BZW1" s="232"/>
      <c r="BZX1" s="232"/>
      <c r="BZY1" s="232"/>
      <c r="BZZ1" s="232"/>
      <c r="CAA1" s="232"/>
      <c r="CAB1" s="232"/>
      <c r="CAC1" s="232"/>
      <c r="CAD1" s="232"/>
      <c r="CAE1" s="232"/>
      <c r="CAF1" s="232"/>
      <c r="CAG1" s="232"/>
      <c r="CAH1" s="232"/>
      <c r="CAI1" s="232"/>
      <c r="CAJ1" s="232"/>
      <c r="CAK1" s="232"/>
      <c r="CAL1" s="232"/>
      <c r="CAM1" s="232"/>
      <c r="CAN1" s="232"/>
      <c r="CAO1" s="232"/>
      <c r="CAP1" s="232"/>
      <c r="CAQ1" s="232"/>
      <c r="CAR1" s="232"/>
      <c r="CAS1" s="232"/>
      <c r="CAT1" s="232"/>
      <c r="CAU1" s="232"/>
      <c r="CAV1" s="232"/>
      <c r="CAW1" s="232"/>
      <c r="CAX1" s="232"/>
      <c r="CAY1" s="232"/>
      <c r="CAZ1" s="232"/>
      <c r="CBA1" s="232"/>
      <c r="CBB1" s="232"/>
      <c r="CBC1" s="232"/>
      <c r="CBD1" s="232"/>
      <c r="CBE1" s="232"/>
      <c r="CBF1" s="232"/>
      <c r="CBG1" s="232"/>
      <c r="CBH1" s="232"/>
      <c r="CBI1" s="232"/>
      <c r="CBJ1" s="232"/>
      <c r="CBK1" s="232"/>
      <c r="CBL1" s="232"/>
      <c r="CBM1" s="232"/>
      <c r="CBN1" s="232"/>
      <c r="CBO1" s="232"/>
      <c r="CBP1" s="232"/>
      <c r="CBQ1" s="232"/>
      <c r="CBR1" s="232"/>
      <c r="CBS1" s="232"/>
      <c r="CBT1" s="232"/>
      <c r="CBU1" s="232"/>
      <c r="CBV1" s="232"/>
      <c r="CBW1" s="232"/>
      <c r="CBX1" s="232"/>
      <c r="CBY1" s="232"/>
      <c r="CBZ1" s="232"/>
      <c r="CCA1" s="232"/>
      <c r="CCB1" s="232"/>
      <c r="CCC1" s="232"/>
      <c r="CCD1" s="232"/>
      <c r="CCE1" s="232"/>
      <c r="CCF1" s="232"/>
      <c r="CCG1" s="232"/>
      <c r="CCH1" s="232"/>
      <c r="CCI1" s="232"/>
      <c r="CCJ1" s="232"/>
      <c r="CCK1" s="232"/>
      <c r="CCL1" s="232"/>
      <c r="CCM1" s="232"/>
      <c r="CCN1" s="232"/>
      <c r="CCO1" s="232"/>
      <c r="CCP1" s="232"/>
      <c r="CCQ1" s="232"/>
      <c r="CCR1" s="232"/>
      <c r="CCS1" s="232"/>
      <c r="CCT1" s="232"/>
      <c r="CCU1" s="232"/>
      <c r="CCV1" s="232"/>
      <c r="CCW1" s="232"/>
      <c r="CCX1" s="232"/>
      <c r="CCY1" s="232"/>
      <c r="CCZ1" s="232"/>
      <c r="CDA1" s="232"/>
      <c r="CDB1" s="232"/>
      <c r="CDC1" s="232"/>
      <c r="CDD1" s="232"/>
      <c r="CDE1" s="232"/>
      <c r="CDF1" s="232"/>
      <c r="CDG1" s="232"/>
      <c r="CDH1" s="232"/>
      <c r="CDI1" s="232"/>
      <c r="CDJ1" s="232"/>
      <c r="CDK1" s="232"/>
      <c r="CDL1" s="232"/>
      <c r="CDM1" s="232"/>
      <c r="CDN1" s="232"/>
      <c r="CDO1" s="232"/>
      <c r="CDP1" s="232"/>
      <c r="CDQ1" s="232"/>
      <c r="CDR1" s="232"/>
      <c r="CDS1" s="232"/>
      <c r="CDT1" s="232"/>
      <c r="CDU1" s="232"/>
      <c r="CDV1" s="232"/>
      <c r="CDW1" s="232"/>
      <c r="CDX1" s="232"/>
      <c r="CDY1" s="232"/>
      <c r="CDZ1" s="232"/>
      <c r="CEA1" s="232"/>
      <c r="CEB1" s="232"/>
      <c r="CEC1" s="232"/>
      <c r="CED1" s="232"/>
      <c r="CEE1" s="232"/>
      <c r="CEF1" s="232"/>
      <c r="CEG1" s="232"/>
      <c r="CEH1" s="232"/>
      <c r="CEI1" s="232"/>
      <c r="CEJ1" s="232"/>
      <c r="CEK1" s="232"/>
      <c r="CEL1" s="232"/>
      <c r="CEM1" s="232"/>
      <c r="CEN1" s="232"/>
      <c r="CEO1" s="232"/>
      <c r="CEP1" s="232"/>
      <c r="CEQ1" s="232"/>
      <c r="CER1" s="232"/>
      <c r="CES1" s="232"/>
      <c r="CET1" s="232"/>
      <c r="CEU1" s="232"/>
      <c r="CEV1" s="232"/>
      <c r="CEW1" s="232"/>
      <c r="CEX1" s="232"/>
      <c r="CEY1" s="232"/>
      <c r="CEZ1" s="232"/>
      <c r="CFA1" s="232"/>
      <c r="CFB1" s="232"/>
      <c r="CFC1" s="232"/>
      <c r="CFD1" s="232"/>
      <c r="CFE1" s="232"/>
      <c r="CFF1" s="232"/>
      <c r="CFG1" s="232"/>
      <c r="CFH1" s="232"/>
      <c r="CFI1" s="232"/>
      <c r="CFJ1" s="232"/>
      <c r="CFK1" s="232"/>
      <c r="CFL1" s="232"/>
      <c r="CFM1" s="232"/>
      <c r="CFN1" s="232"/>
      <c r="CFO1" s="232"/>
      <c r="CFP1" s="232"/>
      <c r="CFQ1" s="232"/>
      <c r="CFR1" s="232"/>
      <c r="CFS1" s="232"/>
      <c r="CFT1" s="232"/>
      <c r="CFU1" s="232"/>
      <c r="CFV1" s="232"/>
      <c r="CFW1" s="232"/>
      <c r="CFX1" s="232"/>
      <c r="CFY1" s="232"/>
      <c r="CFZ1" s="232"/>
      <c r="CGA1" s="232"/>
      <c r="CGB1" s="232"/>
      <c r="CGC1" s="232"/>
      <c r="CGD1" s="232"/>
      <c r="CGE1" s="232"/>
      <c r="CGF1" s="232"/>
      <c r="CGG1" s="232"/>
      <c r="CGH1" s="232"/>
      <c r="CGI1" s="232"/>
      <c r="CGJ1" s="232"/>
      <c r="CGK1" s="232"/>
      <c r="CGL1" s="232"/>
      <c r="CGM1" s="232"/>
      <c r="CGN1" s="232"/>
      <c r="CGO1" s="232"/>
      <c r="CGP1" s="232"/>
      <c r="CGQ1" s="232"/>
      <c r="CGR1" s="232"/>
      <c r="CGS1" s="232"/>
      <c r="CGT1" s="232"/>
      <c r="CGU1" s="232"/>
      <c r="CGV1" s="232"/>
      <c r="CGW1" s="232"/>
      <c r="CGX1" s="232"/>
      <c r="CGY1" s="232"/>
      <c r="CGZ1" s="232"/>
      <c r="CHA1" s="232"/>
      <c r="CHB1" s="232"/>
      <c r="CHC1" s="232"/>
      <c r="CHD1" s="232"/>
      <c r="CHE1" s="232"/>
      <c r="CHF1" s="232"/>
      <c r="CHG1" s="232"/>
      <c r="CHH1" s="232"/>
      <c r="CHI1" s="232"/>
      <c r="CHJ1" s="232"/>
      <c r="CHK1" s="232"/>
      <c r="CHL1" s="232"/>
      <c r="CHM1" s="232"/>
      <c r="CHN1" s="232"/>
      <c r="CHO1" s="232"/>
      <c r="CHP1" s="232"/>
      <c r="CHQ1" s="232"/>
      <c r="CHR1" s="232"/>
      <c r="CHS1" s="232"/>
      <c r="CHT1" s="232"/>
      <c r="CHU1" s="232"/>
      <c r="CHV1" s="232"/>
      <c r="CHW1" s="232"/>
      <c r="CHX1" s="232"/>
      <c r="CHY1" s="232"/>
      <c r="CHZ1" s="232"/>
      <c r="CIA1" s="232"/>
      <c r="CIB1" s="232"/>
      <c r="CIC1" s="232"/>
      <c r="CID1" s="232"/>
      <c r="CIE1" s="232"/>
      <c r="CIF1" s="232"/>
      <c r="CIG1" s="232"/>
      <c r="CIH1" s="232"/>
      <c r="CII1" s="232"/>
      <c r="CIJ1" s="232"/>
      <c r="CIK1" s="232"/>
      <c r="CIL1" s="232"/>
      <c r="CIM1" s="232"/>
      <c r="CIN1" s="232"/>
      <c r="CIO1" s="232"/>
      <c r="CIP1" s="232"/>
      <c r="CIQ1" s="232"/>
      <c r="CIR1" s="232"/>
      <c r="CIS1" s="232"/>
      <c r="CIT1" s="232"/>
      <c r="CIU1" s="232"/>
      <c r="CIV1" s="232"/>
      <c r="CIW1" s="232"/>
      <c r="CIX1" s="232"/>
      <c r="CIY1" s="232"/>
      <c r="CIZ1" s="232"/>
      <c r="CJA1" s="232"/>
      <c r="CJB1" s="232"/>
      <c r="CJC1" s="232"/>
      <c r="CJD1" s="232"/>
      <c r="CJE1" s="232"/>
      <c r="CJF1" s="232"/>
      <c r="CJG1" s="232"/>
      <c r="CJH1" s="232"/>
      <c r="CJI1" s="232"/>
      <c r="CJJ1" s="232"/>
      <c r="CJK1" s="232"/>
      <c r="CJL1" s="232"/>
      <c r="CJM1" s="232"/>
      <c r="CJN1" s="232"/>
      <c r="CJO1" s="232"/>
      <c r="CJP1" s="232"/>
      <c r="CJQ1" s="232"/>
      <c r="CJR1" s="232"/>
      <c r="CJS1" s="232"/>
      <c r="CJT1" s="232"/>
      <c r="CJU1" s="232"/>
      <c r="CJV1" s="232"/>
      <c r="CJW1" s="232"/>
      <c r="CJX1" s="232"/>
      <c r="CJY1" s="232"/>
      <c r="CJZ1" s="232"/>
      <c r="CKA1" s="232"/>
      <c r="CKB1" s="232"/>
      <c r="CKC1" s="232"/>
      <c r="CKD1" s="232"/>
      <c r="CKE1" s="232"/>
      <c r="CKF1" s="232"/>
      <c r="CKG1" s="232"/>
      <c r="CKH1" s="232"/>
      <c r="CKI1" s="232"/>
      <c r="CKJ1" s="232"/>
      <c r="CKK1" s="232"/>
      <c r="CKL1" s="232"/>
      <c r="CKM1" s="232"/>
      <c r="CKN1" s="232"/>
      <c r="CKO1" s="232"/>
      <c r="CKP1" s="232"/>
      <c r="CKQ1" s="232"/>
      <c r="CKR1" s="232"/>
      <c r="CKS1" s="232"/>
      <c r="CKT1" s="232"/>
      <c r="CKU1" s="232"/>
      <c r="CKV1" s="232"/>
      <c r="CKW1" s="232"/>
      <c r="CKX1" s="232"/>
      <c r="CKY1" s="232"/>
      <c r="CKZ1" s="232"/>
      <c r="CLA1" s="232"/>
      <c r="CLB1" s="232"/>
      <c r="CLC1" s="232"/>
      <c r="CLD1" s="232"/>
      <c r="CLE1" s="232"/>
      <c r="CLF1" s="232"/>
      <c r="CLG1" s="232"/>
      <c r="CLH1" s="232"/>
      <c r="CLI1" s="232"/>
      <c r="CLJ1" s="232"/>
      <c r="CLK1" s="232"/>
      <c r="CLL1" s="232"/>
      <c r="CLM1" s="232"/>
      <c r="CLN1" s="232"/>
      <c r="CLO1" s="232"/>
      <c r="CLP1" s="232"/>
      <c r="CLQ1" s="232"/>
      <c r="CLR1" s="232"/>
      <c r="CLS1" s="232"/>
      <c r="CLT1" s="232"/>
      <c r="CLU1" s="232"/>
      <c r="CLV1" s="232"/>
      <c r="CLW1" s="232"/>
      <c r="CLX1" s="232"/>
      <c r="CLY1" s="232"/>
      <c r="CLZ1" s="232"/>
      <c r="CMA1" s="232"/>
      <c r="CMB1" s="232"/>
      <c r="CMC1" s="232"/>
      <c r="CMD1" s="232"/>
      <c r="CME1" s="232"/>
      <c r="CMF1" s="232"/>
      <c r="CMG1" s="232"/>
      <c r="CMH1" s="232"/>
      <c r="CMI1" s="232"/>
      <c r="CMJ1" s="232"/>
      <c r="CMK1" s="232"/>
      <c r="CML1" s="232"/>
      <c r="CMM1" s="232"/>
      <c r="CMN1" s="232"/>
      <c r="CMO1" s="232"/>
      <c r="CMP1" s="232"/>
      <c r="CMQ1" s="232"/>
      <c r="CMR1" s="232"/>
      <c r="CMS1" s="232"/>
      <c r="CMT1" s="232"/>
      <c r="CMU1" s="232"/>
      <c r="CMV1" s="232"/>
      <c r="CMW1" s="232"/>
      <c r="CMX1" s="232"/>
      <c r="CMY1" s="232"/>
      <c r="CMZ1" s="232"/>
      <c r="CNA1" s="232"/>
      <c r="CNB1" s="232"/>
      <c r="CNC1" s="232"/>
      <c r="CND1" s="232"/>
      <c r="CNE1" s="232"/>
      <c r="CNF1" s="232"/>
      <c r="CNG1" s="232"/>
      <c r="CNH1" s="232"/>
      <c r="CNI1" s="232"/>
      <c r="CNJ1" s="232"/>
      <c r="CNK1" s="232"/>
      <c r="CNL1" s="232"/>
      <c r="CNM1" s="232"/>
      <c r="CNN1" s="232"/>
      <c r="CNO1" s="232"/>
      <c r="CNP1" s="232"/>
      <c r="CNQ1" s="232"/>
      <c r="CNR1" s="232"/>
      <c r="CNS1" s="232"/>
      <c r="CNT1" s="232"/>
      <c r="CNU1" s="232"/>
      <c r="CNV1" s="232"/>
      <c r="CNW1" s="232"/>
      <c r="CNX1" s="232"/>
      <c r="CNY1" s="232"/>
      <c r="CNZ1" s="232"/>
      <c r="COA1" s="232"/>
      <c r="COB1" s="232"/>
      <c r="COC1" s="232"/>
      <c r="COD1" s="232"/>
      <c r="COE1" s="232"/>
      <c r="COF1" s="232"/>
      <c r="COG1" s="232"/>
      <c r="COH1" s="232"/>
      <c r="COI1" s="232"/>
      <c r="COJ1" s="232"/>
      <c r="COK1" s="232"/>
      <c r="COL1" s="232"/>
      <c r="COM1" s="232"/>
      <c r="CON1" s="232"/>
      <c r="COO1" s="232"/>
      <c r="COP1" s="232"/>
      <c r="COQ1" s="232"/>
      <c r="COR1" s="232"/>
      <c r="COS1" s="232"/>
      <c r="COT1" s="232"/>
      <c r="COU1" s="232"/>
      <c r="COV1" s="232"/>
      <c r="COW1" s="232"/>
      <c r="COX1" s="232"/>
      <c r="COY1" s="232"/>
      <c r="COZ1" s="232"/>
      <c r="CPA1" s="232"/>
      <c r="CPB1" s="232"/>
      <c r="CPC1" s="232"/>
      <c r="CPD1" s="232"/>
      <c r="CPE1" s="232"/>
      <c r="CPF1" s="232"/>
      <c r="CPG1" s="232"/>
      <c r="CPH1" s="232"/>
      <c r="CPI1" s="232"/>
      <c r="CPJ1" s="232"/>
      <c r="CPK1" s="232"/>
      <c r="CPL1" s="232"/>
      <c r="CPM1" s="232"/>
      <c r="CPN1" s="232"/>
      <c r="CPO1" s="232"/>
      <c r="CPP1" s="232"/>
      <c r="CPQ1" s="232"/>
      <c r="CPR1" s="232"/>
      <c r="CPS1" s="232"/>
      <c r="CPT1" s="232"/>
      <c r="CPU1" s="232"/>
      <c r="CPV1" s="232"/>
      <c r="CPW1" s="232"/>
      <c r="CPX1" s="232"/>
      <c r="CPY1" s="232"/>
      <c r="CPZ1" s="232"/>
      <c r="CQA1" s="232"/>
      <c r="CQB1" s="232"/>
      <c r="CQC1" s="232"/>
      <c r="CQD1" s="232"/>
      <c r="CQE1" s="232"/>
      <c r="CQF1" s="232"/>
      <c r="CQG1" s="232"/>
      <c r="CQH1" s="232"/>
      <c r="CQI1" s="232"/>
      <c r="CQJ1" s="232"/>
      <c r="CQK1" s="232"/>
      <c r="CQL1" s="232"/>
      <c r="CQM1" s="232"/>
      <c r="CQN1" s="232"/>
      <c r="CQO1" s="232"/>
      <c r="CQP1" s="232"/>
      <c r="CQQ1" s="232"/>
      <c r="CQR1" s="232"/>
      <c r="CQS1" s="232"/>
      <c r="CQT1" s="232"/>
      <c r="CQU1" s="232"/>
      <c r="CQV1" s="232"/>
      <c r="CQW1" s="232"/>
      <c r="CQX1" s="232"/>
      <c r="CQY1" s="232"/>
      <c r="CQZ1" s="232"/>
      <c r="CRA1" s="232"/>
      <c r="CRB1" s="232"/>
      <c r="CRC1" s="232"/>
      <c r="CRD1" s="232"/>
      <c r="CRE1" s="232"/>
      <c r="CRF1" s="232"/>
      <c r="CRG1" s="232"/>
      <c r="CRH1" s="232"/>
      <c r="CRI1" s="232"/>
      <c r="CRJ1" s="232"/>
      <c r="CRK1" s="232"/>
      <c r="CRL1" s="232"/>
      <c r="CRM1" s="232"/>
      <c r="CRN1" s="232"/>
      <c r="CRO1" s="232"/>
      <c r="CRP1" s="232"/>
      <c r="CRQ1" s="232"/>
      <c r="CRR1" s="232"/>
      <c r="CRS1" s="232"/>
      <c r="CRT1" s="232"/>
      <c r="CRU1" s="232"/>
      <c r="CRV1" s="232"/>
      <c r="CRW1" s="232"/>
      <c r="CRX1" s="232"/>
      <c r="CRY1" s="232"/>
      <c r="CRZ1" s="232"/>
      <c r="CSA1" s="232"/>
      <c r="CSB1" s="232"/>
      <c r="CSC1" s="232"/>
      <c r="CSD1" s="232"/>
      <c r="CSE1" s="232"/>
      <c r="CSF1" s="232"/>
      <c r="CSG1" s="232"/>
      <c r="CSH1" s="232"/>
      <c r="CSI1" s="232"/>
      <c r="CSJ1" s="232"/>
      <c r="CSK1" s="232"/>
      <c r="CSL1" s="232"/>
      <c r="CSM1" s="232"/>
      <c r="CSN1" s="232"/>
      <c r="CSO1" s="232"/>
      <c r="CSP1" s="232"/>
      <c r="CSQ1" s="232"/>
      <c r="CSR1" s="232"/>
      <c r="CSS1" s="232"/>
      <c r="CST1" s="232"/>
      <c r="CSU1" s="232"/>
      <c r="CSV1" s="232"/>
      <c r="CSW1" s="232"/>
      <c r="CSX1" s="232"/>
      <c r="CSY1" s="232"/>
      <c r="CSZ1" s="232"/>
      <c r="CTA1" s="232"/>
      <c r="CTB1" s="232"/>
      <c r="CTC1" s="232"/>
      <c r="CTD1" s="232"/>
      <c r="CTE1" s="232"/>
      <c r="CTF1" s="232"/>
      <c r="CTG1" s="232"/>
      <c r="CTH1" s="232"/>
      <c r="CTI1" s="232"/>
      <c r="CTJ1" s="232"/>
      <c r="CTK1" s="232"/>
      <c r="CTL1" s="232"/>
      <c r="CTM1" s="232"/>
      <c r="CTN1" s="232"/>
      <c r="CTO1" s="232"/>
      <c r="CTP1" s="232"/>
      <c r="CTQ1" s="232"/>
      <c r="CTR1" s="232"/>
      <c r="CTS1" s="232"/>
      <c r="CTT1" s="232"/>
      <c r="CTU1" s="232"/>
      <c r="CTV1" s="232"/>
      <c r="CTW1" s="232"/>
      <c r="CTX1" s="232"/>
      <c r="CTY1" s="232"/>
      <c r="CTZ1" s="232"/>
      <c r="CUA1" s="232"/>
      <c r="CUB1" s="232"/>
      <c r="CUC1" s="232"/>
      <c r="CUD1" s="232"/>
      <c r="CUE1" s="232"/>
      <c r="CUF1" s="232"/>
      <c r="CUG1" s="232"/>
      <c r="CUH1" s="232"/>
      <c r="CUI1" s="232"/>
      <c r="CUJ1" s="232"/>
      <c r="CUK1" s="232"/>
      <c r="CUL1" s="232"/>
      <c r="CUM1" s="232"/>
      <c r="CUN1" s="232"/>
      <c r="CUO1" s="232"/>
      <c r="CUP1" s="232"/>
      <c r="CUQ1" s="232"/>
      <c r="CUR1" s="232"/>
      <c r="CUS1" s="232"/>
      <c r="CUT1" s="232"/>
      <c r="CUU1" s="232"/>
      <c r="CUV1" s="232"/>
      <c r="CUW1" s="232"/>
      <c r="CUX1" s="232"/>
      <c r="CUY1" s="232"/>
      <c r="CUZ1" s="232"/>
      <c r="CVA1" s="232"/>
      <c r="CVB1" s="232"/>
      <c r="CVC1" s="232"/>
      <c r="CVD1" s="232"/>
      <c r="CVE1" s="232"/>
      <c r="CVF1" s="232"/>
      <c r="CVG1" s="232"/>
      <c r="CVH1" s="232"/>
      <c r="CVI1" s="232"/>
      <c r="CVJ1" s="232"/>
      <c r="CVK1" s="232"/>
      <c r="CVL1" s="232"/>
      <c r="CVM1" s="232"/>
      <c r="CVN1" s="232"/>
      <c r="CVO1" s="232"/>
      <c r="CVP1" s="232"/>
      <c r="CVQ1" s="232"/>
      <c r="CVR1" s="232"/>
      <c r="CVS1" s="232"/>
      <c r="CVT1" s="232"/>
      <c r="CVU1" s="232"/>
      <c r="CVV1" s="232"/>
      <c r="CVW1" s="232"/>
      <c r="CVX1" s="232"/>
      <c r="CVY1" s="232"/>
      <c r="CVZ1" s="232"/>
      <c r="CWA1" s="232"/>
      <c r="CWB1" s="232"/>
      <c r="CWC1" s="232"/>
      <c r="CWD1" s="232"/>
      <c r="CWE1" s="232"/>
      <c r="CWF1" s="232"/>
      <c r="CWG1" s="232"/>
      <c r="CWH1" s="232"/>
      <c r="CWI1" s="232"/>
      <c r="CWJ1" s="232"/>
      <c r="CWK1" s="232"/>
      <c r="CWL1" s="232"/>
      <c r="CWM1" s="232"/>
      <c r="CWN1" s="232"/>
      <c r="CWO1" s="232"/>
      <c r="CWP1" s="232"/>
      <c r="CWQ1" s="232"/>
      <c r="CWR1" s="232"/>
      <c r="CWS1" s="232"/>
      <c r="CWT1" s="232"/>
      <c r="CWU1" s="232"/>
      <c r="CWV1" s="232"/>
      <c r="CWW1" s="232"/>
      <c r="CWX1" s="232"/>
      <c r="CWY1" s="232"/>
      <c r="CWZ1" s="232"/>
      <c r="CXA1" s="232"/>
      <c r="CXB1" s="232"/>
      <c r="CXC1" s="232"/>
      <c r="CXD1" s="232"/>
      <c r="CXE1" s="232"/>
      <c r="CXF1" s="232"/>
      <c r="CXG1" s="232"/>
      <c r="CXH1" s="232"/>
      <c r="CXI1" s="232"/>
      <c r="CXJ1" s="232"/>
      <c r="CXK1" s="232"/>
      <c r="CXL1" s="232"/>
      <c r="CXM1" s="232"/>
      <c r="CXN1" s="232"/>
      <c r="CXO1" s="232"/>
      <c r="CXP1" s="232"/>
      <c r="CXQ1" s="232"/>
      <c r="CXR1" s="232"/>
      <c r="CXS1" s="232"/>
      <c r="CXT1" s="232"/>
      <c r="CXU1" s="232"/>
      <c r="CXV1" s="232"/>
      <c r="CXW1" s="232"/>
      <c r="CXX1" s="232"/>
      <c r="CXY1" s="232"/>
      <c r="CXZ1" s="232"/>
      <c r="CYA1" s="232"/>
      <c r="CYB1" s="232"/>
      <c r="CYC1" s="232"/>
      <c r="CYD1" s="232"/>
      <c r="CYE1" s="232"/>
      <c r="CYF1" s="232"/>
      <c r="CYG1" s="232"/>
      <c r="CYH1" s="232"/>
      <c r="CYI1" s="232"/>
      <c r="CYJ1" s="232"/>
      <c r="CYK1" s="232"/>
      <c r="CYL1" s="232"/>
      <c r="CYM1" s="232"/>
      <c r="CYN1" s="232"/>
      <c r="CYO1" s="232"/>
      <c r="CYP1" s="232"/>
      <c r="CYQ1" s="232"/>
      <c r="CYR1" s="232"/>
      <c r="CYS1" s="232"/>
      <c r="CYT1" s="232"/>
      <c r="CYU1" s="232"/>
      <c r="CYV1" s="232"/>
      <c r="CYW1" s="232"/>
      <c r="CYX1" s="232"/>
      <c r="CYY1" s="232"/>
      <c r="CYZ1" s="232"/>
      <c r="CZA1" s="232"/>
      <c r="CZB1" s="232"/>
      <c r="CZC1" s="232"/>
      <c r="CZD1" s="232"/>
      <c r="CZE1" s="232"/>
      <c r="CZF1" s="232"/>
      <c r="CZG1" s="232"/>
      <c r="CZH1" s="232"/>
      <c r="CZI1" s="232"/>
      <c r="CZJ1" s="232"/>
      <c r="CZK1" s="232"/>
      <c r="CZL1" s="232"/>
      <c r="CZM1" s="232"/>
      <c r="CZN1" s="232"/>
      <c r="CZO1" s="232"/>
      <c r="CZP1" s="232"/>
      <c r="CZQ1" s="232"/>
      <c r="CZR1" s="232"/>
      <c r="CZS1" s="232"/>
      <c r="CZT1" s="232"/>
      <c r="CZU1" s="232"/>
      <c r="CZV1" s="232"/>
      <c r="CZW1" s="232"/>
      <c r="CZX1" s="232"/>
      <c r="CZY1" s="232"/>
      <c r="CZZ1" s="232"/>
      <c r="DAA1" s="232"/>
      <c r="DAB1" s="232"/>
      <c r="DAC1" s="232"/>
      <c r="DAD1" s="232"/>
      <c r="DAE1" s="232"/>
      <c r="DAF1" s="232"/>
      <c r="DAG1" s="232"/>
      <c r="DAH1" s="232"/>
      <c r="DAI1" s="232"/>
      <c r="DAJ1" s="232"/>
      <c r="DAK1" s="232"/>
      <c r="DAL1" s="232"/>
      <c r="DAM1" s="232"/>
      <c r="DAN1" s="232"/>
      <c r="DAO1" s="232"/>
      <c r="DAP1" s="232"/>
      <c r="DAQ1" s="232"/>
      <c r="DAR1" s="232"/>
      <c r="DAS1" s="232"/>
      <c r="DAT1" s="232"/>
      <c r="DAU1" s="232"/>
      <c r="DAV1" s="232"/>
      <c r="DAW1" s="232"/>
      <c r="DAX1" s="232"/>
      <c r="DAY1" s="232"/>
      <c r="DAZ1" s="232"/>
      <c r="DBA1" s="232"/>
      <c r="DBB1" s="232"/>
      <c r="DBC1" s="232"/>
      <c r="DBD1" s="232"/>
      <c r="DBE1" s="232"/>
      <c r="DBF1" s="232"/>
      <c r="DBG1" s="232"/>
      <c r="DBH1" s="232"/>
      <c r="DBI1" s="232"/>
      <c r="DBJ1" s="232"/>
      <c r="DBK1" s="232"/>
      <c r="DBL1" s="232"/>
      <c r="DBM1" s="232"/>
      <c r="DBN1" s="232"/>
      <c r="DBO1" s="232"/>
      <c r="DBP1" s="232"/>
      <c r="DBQ1" s="232"/>
      <c r="DBR1" s="232"/>
      <c r="DBS1" s="232"/>
      <c r="DBT1" s="232"/>
      <c r="DBU1" s="232"/>
      <c r="DBV1" s="232"/>
      <c r="DBW1" s="232"/>
      <c r="DBX1" s="232"/>
      <c r="DBY1" s="232"/>
      <c r="DBZ1" s="232"/>
      <c r="DCA1" s="232"/>
      <c r="DCB1" s="232"/>
      <c r="DCC1" s="232"/>
      <c r="DCD1" s="232"/>
      <c r="DCE1" s="232"/>
      <c r="DCF1" s="232"/>
      <c r="DCG1" s="232"/>
      <c r="DCH1" s="232"/>
      <c r="DCI1" s="232"/>
      <c r="DCJ1" s="232"/>
      <c r="DCK1" s="232"/>
      <c r="DCL1" s="232"/>
      <c r="DCM1" s="232"/>
      <c r="DCN1" s="232"/>
      <c r="DCO1" s="232"/>
      <c r="DCP1" s="232"/>
      <c r="DCQ1" s="232"/>
      <c r="DCR1" s="232"/>
      <c r="DCS1" s="232"/>
      <c r="DCT1" s="232"/>
      <c r="DCU1" s="232"/>
      <c r="DCV1" s="232"/>
      <c r="DCW1" s="232"/>
      <c r="DCX1" s="232"/>
      <c r="DCY1" s="232"/>
      <c r="DCZ1" s="232"/>
      <c r="DDA1" s="232"/>
      <c r="DDB1" s="232"/>
      <c r="DDC1" s="232"/>
      <c r="DDD1" s="232"/>
      <c r="DDE1" s="232"/>
      <c r="DDF1" s="232"/>
      <c r="DDG1" s="232"/>
      <c r="DDH1" s="232"/>
      <c r="DDI1" s="232"/>
      <c r="DDJ1" s="232"/>
      <c r="DDK1" s="232"/>
      <c r="DDL1" s="232"/>
      <c r="DDM1" s="232"/>
      <c r="DDN1" s="232"/>
      <c r="DDO1" s="232"/>
      <c r="DDP1" s="232"/>
      <c r="DDQ1" s="232"/>
      <c r="DDR1" s="232"/>
      <c r="DDS1" s="232"/>
      <c r="DDT1" s="232"/>
      <c r="DDU1" s="232"/>
      <c r="DDV1" s="232"/>
      <c r="DDW1" s="232"/>
      <c r="DDX1" s="232"/>
      <c r="DDY1" s="232"/>
      <c r="DDZ1" s="232"/>
      <c r="DEA1" s="232"/>
      <c r="DEB1" s="232"/>
      <c r="DEC1" s="232"/>
      <c r="DED1" s="232"/>
      <c r="DEE1" s="232"/>
      <c r="DEF1" s="232"/>
      <c r="DEG1" s="232"/>
      <c r="DEH1" s="232"/>
      <c r="DEI1" s="232"/>
      <c r="DEJ1" s="232"/>
      <c r="DEK1" s="232"/>
      <c r="DEL1" s="232"/>
      <c r="DEM1" s="232"/>
      <c r="DEN1" s="232"/>
      <c r="DEO1" s="232"/>
      <c r="DEP1" s="232"/>
      <c r="DEQ1" s="232"/>
      <c r="DER1" s="232"/>
      <c r="DES1" s="232"/>
      <c r="DET1" s="232"/>
      <c r="DEU1" s="232"/>
      <c r="DEV1" s="232"/>
      <c r="DEW1" s="232"/>
      <c r="DEX1" s="232"/>
      <c r="DEY1" s="232"/>
      <c r="DEZ1" s="232"/>
      <c r="DFA1" s="232"/>
      <c r="DFB1" s="232"/>
      <c r="DFC1" s="232"/>
      <c r="DFD1" s="232"/>
      <c r="DFE1" s="232"/>
      <c r="DFF1" s="232"/>
      <c r="DFG1" s="232"/>
      <c r="DFH1" s="232"/>
      <c r="DFI1" s="232"/>
      <c r="DFJ1" s="232"/>
      <c r="DFK1" s="232"/>
      <c r="DFL1" s="232"/>
      <c r="DFM1" s="232"/>
      <c r="DFN1" s="232"/>
      <c r="DFO1" s="232"/>
      <c r="DFP1" s="232"/>
      <c r="DFQ1" s="232"/>
      <c r="DFR1" s="232"/>
      <c r="DFS1" s="232"/>
      <c r="DFT1" s="232"/>
      <c r="DFU1" s="232"/>
      <c r="DFV1" s="232"/>
      <c r="DFW1" s="232"/>
      <c r="DFX1" s="232"/>
      <c r="DFY1" s="232"/>
      <c r="DFZ1" s="232"/>
      <c r="DGA1" s="232"/>
      <c r="DGB1" s="232"/>
      <c r="DGC1" s="232"/>
      <c r="DGD1" s="232"/>
      <c r="DGE1" s="232"/>
      <c r="DGF1" s="232"/>
      <c r="DGG1" s="232"/>
      <c r="DGH1" s="232"/>
      <c r="DGI1" s="232"/>
      <c r="DGJ1" s="232"/>
      <c r="DGK1" s="232"/>
      <c r="DGL1" s="232"/>
      <c r="DGM1" s="232"/>
      <c r="DGN1" s="232"/>
      <c r="DGO1" s="232"/>
      <c r="DGP1" s="232"/>
      <c r="DGQ1" s="232"/>
      <c r="DGR1" s="232"/>
      <c r="DGS1" s="232"/>
      <c r="DGT1" s="232"/>
      <c r="DGU1" s="232"/>
      <c r="DGV1" s="232"/>
      <c r="DGW1" s="232"/>
      <c r="DGX1" s="232"/>
      <c r="DGY1" s="232"/>
      <c r="DGZ1" s="232"/>
      <c r="DHA1" s="232"/>
      <c r="DHB1" s="232"/>
      <c r="DHC1" s="232"/>
      <c r="DHD1" s="232"/>
      <c r="DHE1" s="232"/>
      <c r="DHF1" s="232"/>
      <c r="DHG1" s="232"/>
      <c r="DHH1" s="232"/>
      <c r="DHI1" s="232"/>
      <c r="DHJ1" s="232"/>
      <c r="DHK1" s="232"/>
      <c r="DHL1" s="232"/>
      <c r="DHM1" s="232"/>
      <c r="DHN1" s="232"/>
      <c r="DHO1" s="232"/>
      <c r="DHP1" s="232"/>
      <c r="DHQ1" s="232"/>
      <c r="DHR1" s="232"/>
      <c r="DHS1" s="232"/>
      <c r="DHT1" s="232"/>
      <c r="DHU1" s="232"/>
      <c r="DHV1" s="232"/>
      <c r="DHW1" s="232"/>
      <c r="DHX1" s="232"/>
      <c r="DHY1" s="232"/>
      <c r="DHZ1" s="232"/>
      <c r="DIA1" s="232"/>
      <c r="DIB1" s="232"/>
      <c r="DIC1" s="232"/>
      <c r="DID1" s="232"/>
      <c r="DIE1" s="232"/>
      <c r="DIF1" s="232"/>
      <c r="DIG1" s="232"/>
      <c r="DIH1" s="232"/>
      <c r="DII1" s="232"/>
      <c r="DIJ1" s="232"/>
      <c r="DIK1" s="232"/>
      <c r="DIL1" s="232"/>
      <c r="DIM1" s="232"/>
      <c r="DIN1" s="232"/>
      <c r="DIO1" s="232"/>
      <c r="DIP1" s="232"/>
      <c r="DIQ1" s="232"/>
      <c r="DIR1" s="232"/>
      <c r="DIS1" s="232"/>
      <c r="DIT1" s="232"/>
      <c r="DIU1" s="232"/>
      <c r="DIV1" s="232"/>
      <c r="DIW1" s="232"/>
      <c r="DIX1" s="232"/>
      <c r="DIY1" s="232"/>
      <c r="DIZ1" s="232"/>
      <c r="DJA1" s="232"/>
      <c r="DJB1" s="232"/>
      <c r="DJC1" s="232"/>
      <c r="DJD1" s="232"/>
      <c r="DJE1" s="232"/>
      <c r="DJF1" s="232"/>
      <c r="DJG1" s="232"/>
      <c r="DJH1" s="232"/>
      <c r="DJI1" s="232"/>
      <c r="DJJ1" s="232"/>
      <c r="DJK1" s="232"/>
      <c r="DJL1" s="232"/>
      <c r="DJM1" s="232"/>
      <c r="DJN1" s="232"/>
      <c r="DJO1" s="232"/>
      <c r="DJP1" s="232"/>
      <c r="DJQ1" s="232"/>
      <c r="DJR1" s="232"/>
      <c r="DJS1" s="232"/>
      <c r="DJT1" s="232"/>
      <c r="DJU1" s="232"/>
      <c r="DJV1" s="232"/>
      <c r="DJW1" s="232"/>
      <c r="DJX1" s="232"/>
      <c r="DJY1" s="232"/>
      <c r="DJZ1" s="232"/>
      <c r="DKA1" s="232"/>
      <c r="DKB1" s="232"/>
      <c r="DKC1" s="232"/>
      <c r="DKD1" s="232"/>
      <c r="DKE1" s="232"/>
      <c r="DKF1" s="232"/>
      <c r="DKG1" s="232"/>
      <c r="DKH1" s="232"/>
      <c r="DKI1" s="232"/>
      <c r="DKJ1" s="232"/>
      <c r="DKK1" s="232"/>
      <c r="DKL1" s="232"/>
      <c r="DKM1" s="232"/>
      <c r="DKN1" s="232"/>
      <c r="DKO1" s="232"/>
      <c r="DKP1" s="232"/>
      <c r="DKQ1" s="232"/>
      <c r="DKR1" s="232"/>
      <c r="DKS1" s="232"/>
      <c r="DKT1" s="232"/>
      <c r="DKU1" s="232"/>
      <c r="DKV1" s="232"/>
      <c r="DKW1" s="232"/>
      <c r="DKX1" s="232"/>
      <c r="DKY1" s="232"/>
      <c r="DKZ1" s="232"/>
      <c r="DLA1" s="232"/>
      <c r="DLB1" s="232"/>
      <c r="DLC1" s="232"/>
      <c r="DLD1" s="232"/>
      <c r="DLE1" s="232"/>
      <c r="DLF1" s="232"/>
      <c r="DLG1" s="232"/>
      <c r="DLH1" s="232"/>
      <c r="DLI1" s="232"/>
      <c r="DLJ1" s="232"/>
      <c r="DLK1" s="232"/>
      <c r="DLL1" s="232"/>
      <c r="DLM1" s="232"/>
      <c r="DLN1" s="232"/>
      <c r="DLO1" s="232"/>
      <c r="DLP1" s="232"/>
      <c r="DLQ1" s="232"/>
      <c r="DLR1" s="232"/>
      <c r="DLS1" s="232"/>
      <c r="DLT1" s="232"/>
      <c r="DLU1" s="232"/>
      <c r="DLV1" s="232"/>
      <c r="DLW1" s="232"/>
      <c r="DLX1" s="232"/>
      <c r="DLY1" s="232"/>
      <c r="DLZ1" s="232"/>
      <c r="DMA1" s="232"/>
      <c r="DMB1" s="232"/>
      <c r="DMC1" s="232"/>
      <c r="DMD1" s="232"/>
      <c r="DME1" s="232"/>
      <c r="DMF1" s="232"/>
      <c r="DMG1" s="232"/>
      <c r="DMH1" s="232"/>
      <c r="DMI1" s="232"/>
      <c r="DMJ1" s="232"/>
      <c r="DMK1" s="232"/>
      <c r="DML1" s="232"/>
      <c r="DMM1" s="232"/>
      <c r="DMN1" s="232"/>
      <c r="DMO1" s="232"/>
      <c r="DMP1" s="232"/>
      <c r="DMQ1" s="232"/>
      <c r="DMR1" s="232"/>
      <c r="DMS1" s="232"/>
      <c r="DMT1" s="232"/>
      <c r="DMU1" s="232"/>
      <c r="DMV1" s="232"/>
      <c r="DMW1" s="232"/>
      <c r="DMX1" s="232"/>
      <c r="DMY1" s="232"/>
      <c r="DMZ1" s="232"/>
      <c r="DNA1" s="232"/>
      <c r="DNB1" s="232"/>
      <c r="DNC1" s="232"/>
      <c r="DND1" s="232"/>
      <c r="DNE1" s="232"/>
      <c r="DNF1" s="232"/>
      <c r="DNG1" s="232"/>
      <c r="DNH1" s="232"/>
      <c r="DNI1" s="232"/>
      <c r="DNJ1" s="232"/>
      <c r="DNK1" s="232"/>
      <c r="DNL1" s="232"/>
      <c r="DNM1" s="232"/>
      <c r="DNN1" s="232"/>
      <c r="DNO1" s="232"/>
      <c r="DNP1" s="232"/>
      <c r="DNQ1" s="232"/>
      <c r="DNR1" s="232"/>
      <c r="DNS1" s="232"/>
      <c r="DNT1" s="232"/>
      <c r="DNU1" s="232"/>
      <c r="DNV1" s="232"/>
      <c r="DNW1" s="232"/>
      <c r="DNX1" s="232"/>
      <c r="DNY1" s="232"/>
      <c r="DNZ1" s="232"/>
      <c r="DOA1" s="232"/>
      <c r="DOB1" s="232"/>
      <c r="DOC1" s="232"/>
      <c r="DOD1" s="232"/>
      <c r="DOE1" s="232"/>
      <c r="DOF1" s="232"/>
      <c r="DOG1" s="232"/>
      <c r="DOH1" s="232"/>
      <c r="DOI1" s="232"/>
      <c r="DOJ1" s="232"/>
      <c r="DOK1" s="232"/>
      <c r="DOL1" s="232"/>
      <c r="DOM1" s="232"/>
      <c r="DON1" s="232"/>
      <c r="DOO1" s="232"/>
      <c r="DOP1" s="232"/>
      <c r="DOQ1" s="232"/>
      <c r="DOR1" s="232"/>
      <c r="DOS1" s="232"/>
      <c r="DOT1" s="232"/>
      <c r="DOU1" s="232"/>
      <c r="DOV1" s="232"/>
      <c r="DOW1" s="232"/>
      <c r="DOX1" s="232"/>
      <c r="DOY1" s="232"/>
      <c r="DOZ1" s="232"/>
      <c r="DPA1" s="232"/>
      <c r="DPB1" s="232"/>
      <c r="DPC1" s="232"/>
      <c r="DPD1" s="232"/>
      <c r="DPE1" s="232"/>
      <c r="DPF1" s="232"/>
      <c r="DPG1" s="232"/>
      <c r="DPH1" s="232"/>
      <c r="DPI1" s="232"/>
      <c r="DPJ1" s="232"/>
      <c r="DPK1" s="232"/>
      <c r="DPL1" s="232"/>
      <c r="DPM1" s="232"/>
      <c r="DPN1" s="232"/>
      <c r="DPO1" s="232"/>
      <c r="DPP1" s="232"/>
      <c r="DPQ1" s="232"/>
      <c r="DPR1" s="232"/>
      <c r="DPS1" s="232"/>
      <c r="DPT1" s="232"/>
      <c r="DPU1" s="232"/>
      <c r="DPV1" s="232"/>
      <c r="DPW1" s="232"/>
      <c r="DPX1" s="232"/>
      <c r="DPY1" s="232"/>
      <c r="DPZ1" s="232"/>
      <c r="DQA1" s="232"/>
      <c r="DQB1" s="232"/>
      <c r="DQC1" s="232"/>
      <c r="DQD1" s="232"/>
      <c r="DQE1" s="232"/>
      <c r="DQF1" s="232"/>
      <c r="DQG1" s="232"/>
      <c r="DQH1" s="232"/>
      <c r="DQI1" s="232"/>
      <c r="DQJ1" s="232"/>
      <c r="DQK1" s="232"/>
      <c r="DQL1" s="232"/>
      <c r="DQM1" s="232"/>
      <c r="DQN1" s="232"/>
      <c r="DQO1" s="232"/>
      <c r="DQP1" s="232"/>
      <c r="DQQ1" s="232"/>
      <c r="DQR1" s="232"/>
      <c r="DQS1" s="232"/>
      <c r="DQT1" s="232"/>
      <c r="DQU1" s="232"/>
      <c r="DQV1" s="232"/>
      <c r="DQW1" s="232"/>
      <c r="DQX1" s="232"/>
      <c r="DQY1" s="232"/>
      <c r="DQZ1" s="232"/>
      <c r="DRA1" s="232"/>
      <c r="DRB1" s="232"/>
      <c r="DRC1" s="232"/>
      <c r="DRD1" s="232"/>
      <c r="DRE1" s="232"/>
      <c r="DRF1" s="232"/>
      <c r="DRG1" s="232"/>
      <c r="DRH1" s="232"/>
      <c r="DRI1" s="232"/>
      <c r="DRJ1" s="232"/>
      <c r="DRK1" s="232"/>
      <c r="DRL1" s="232"/>
      <c r="DRM1" s="232"/>
      <c r="DRN1" s="232"/>
      <c r="DRO1" s="232"/>
      <c r="DRP1" s="232"/>
      <c r="DRQ1" s="232"/>
      <c r="DRR1" s="232"/>
      <c r="DRS1" s="232"/>
      <c r="DRT1" s="232"/>
      <c r="DRU1" s="232"/>
      <c r="DRV1" s="232"/>
      <c r="DRW1" s="232"/>
      <c r="DRX1" s="232"/>
      <c r="DRY1" s="232"/>
      <c r="DRZ1" s="232"/>
      <c r="DSA1" s="232"/>
      <c r="DSB1" s="232"/>
      <c r="DSC1" s="232"/>
      <c r="DSD1" s="232"/>
      <c r="DSE1" s="232"/>
      <c r="DSF1" s="232"/>
      <c r="DSG1" s="232"/>
      <c r="DSH1" s="232"/>
      <c r="DSI1" s="232"/>
      <c r="DSJ1" s="232"/>
      <c r="DSK1" s="232"/>
      <c r="DSL1" s="232"/>
      <c r="DSM1" s="232"/>
      <c r="DSN1" s="232"/>
      <c r="DSO1" s="232"/>
      <c r="DSP1" s="232"/>
      <c r="DSQ1" s="232"/>
      <c r="DSR1" s="232"/>
      <c r="DSS1" s="232"/>
      <c r="DST1" s="232"/>
      <c r="DSU1" s="232"/>
      <c r="DSV1" s="232"/>
      <c r="DSW1" s="232"/>
      <c r="DSX1" s="232"/>
      <c r="DSY1" s="232"/>
      <c r="DSZ1" s="232"/>
      <c r="DTA1" s="232"/>
      <c r="DTB1" s="232"/>
      <c r="DTC1" s="232"/>
      <c r="DTD1" s="232"/>
      <c r="DTE1" s="232"/>
      <c r="DTF1" s="232"/>
      <c r="DTG1" s="232"/>
      <c r="DTH1" s="232"/>
      <c r="DTI1" s="232"/>
      <c r="DTJ1" s="232"/>
      <c r="DTK1" s="232"/>
      <c r="DTL1" s="232"/>
      <c r="DTM1" s="232"/>
      <c r="DTN1" s="232"/>
      <c r="DTO1" s="232"/>
      <c r="DTP1" s="232"/>
      <c r="DTQ1" s="232"/>
      <c r="DTR1" s="232"/>
      <c r="DTS1" s="232"/>
      <c r="DTT1" s="232"/>
      <c r="DTU1" s="232"/>
      <c r="DTV1" s="232"/>
      <c r="DTW1" s="232"/>
      <c r="DTX1" s="232"/>
      <c r="DTY1" s="232"/>
      <c r="DTZ1" s="232"/>
      <c r="DUA1" s="232"/>
      <c r="DUB1" s="232"/>
      <c r="DUC1" s="232"/>
      <c r="DUD1" s="232"/>
      <c r="DUE1" s="232"/>
      <c r="DUF1" s="232"/>
      <c r="DUG1" s="232"/>
      <c r="DUH1" s="232"/>
      <c r="DUI1" s="232"/>
      <c r="DUJ1" s="232"/>
      <c r="DUK1" s="232"/>
      <c r="DUL1" s="232"/>
      <c r="DUM1" s="232"/>
      <c r="DUN1" s="232"/>
      <c r="DUO1" s="232"/>
      <c r="DUP1" s="232"/>
      <c r="DUQ1" s="232"/>
      <c r="DUR1" s="232"/>
      <c r="DUS1" s="232"/>
      <c r="DUT1" s="232"/>
      <c r="DUU1" s="232"/>
      <c r="DUV1" s="232"/>
      <c r="DUW1" s="232"/>
      <c r="DUX1" s="232"/>
      <c r="DUY1" s="232"/>
      <c r="DUZ1" s="232"/>
      <c r="DVA1" s="232"/>
      <c r="DVB1" s="232"/>
      <c r="DVC1" s="232"/>
      <c r="DVD1" s="232"/>
      <c r="DVE1" s="232"/>
      <c r="DVF1" s="232"/>
      <c r="DVG1" s="232"/>
      <c r="DVH1" s="232"/>
      <c r="DVI1" s="232"/>
      <c r="DVJ1" s="232"/>
      <c r="DVK1" s="232"/>
      <c r="DVL1" s="232"/>
      <c r="DVM1" s="232"/>
      <c r="DVN1" s="232"/>
      <c r="DVO1" s="232"/>
      <c r="DVP1" s="232"/>
      <c r="DVQ1" s="232"/>
      <c r="DVR1" s="232"/>
      <c r="DVS1" s="232"/>
      <c r="DVT1" s="232"/>
      <c r="DVU1" s="232"/>
      <c r="DVV1" s="232"/>
      <c r="DVW1" s="232"/>
      <c r="DVX1" s="232"/>
      <c r="DVY1" s="232"/>
      <c r="DVZ1" s="232"/>
      <c r="DWA1" s="232"/>
      <c r="DWB1" s="232"/>
      <c r="DWC1" s="232"/>
      <c r="DWD1" s="232"/>
      <c r="DWE1" s="232"/>
      <c r="DWF1" s="232"/>
      <c r="DWG1" s="232"/>
      <c r="DWH1" s="232"/>
      <c r="DWI1" s="232"/>
      <c r="DWJ1" s="232"/>
      <c r="DWK1" s="232"/>
      <c r="DWL1" s="232"/>
      <c r="DWM1" s="232"/>
      <c r="DWN1" s="232"/>
      <c r="DWO1" s="232"/>
      <c r="DWP1" s="232"/>
      <c r="DWQ1" s="232"/>
      <c r="DWR1" s="232"/>
      <c r="DWS1" s="232"/>
      <c r="DWT1" s="232"/>
      <c r="DWU1" s="232"/>
      <c r="DWV1" s="232"/>
      <c r="DWW1" s="232"/>
      <c r="DWX1" s="232"/>
      <c r="DWY1" s="232"/>
      <c r="DWZ1" s="232"/>
      <c r="DXA1" s="232"/>
      <c r="DXB1" s="232"/>
      <c r="DXC1" s="232"/>
      <c r="DXD1" s="232"/>
      <c r="DXE1" s="232"/>
      <c r="DXF1" s="232"/>
      <c r="DXG1" s="232"/>
      <c r="DXH1" s="232"/>
      <c r="DXI1" s="232"/>
      <c r="DXJ1" s="232"/>
      <c r="DXK1" s="232"/>
      <c r="DXL1" s="232"/>
      <c r="DXM1" s="232"/>
      <c r="DXN1" s="232"/>
      <c r="DXO1" s="232"/>
      <c r="DXP1" s="232"/>
      <c r="DXQ1" s="232"/>
      <c r="DXR1" s="232"/>
      <c r="DXS1" s="232"/>
      <c r="DXT1" s="232"/>
      <c r="DXU1" s="232"/>
      <c r="DXV1" s="232"/>
      <c r="DXW1" s="232"/>
      <c r="DXX1" s="232"/>
      <c r="DXY1" s="232"/>
      <c r="DXZ1" s="232"/>
      <c r="DYA1" s="232"/>
      <c r="DYB1" s="232"/>
      <c r="DYC1" s="232"/>
      <c r="DYD1" s="232"/>
      <c r="DYE1" s="232"/>
      <c r="DYF1" s="232"/>
      <c r="DYG1" s="232"/>
      <c r="DYH1" s="232"/>
      <c r="DYI1" s="232"/>
      <c r="DYJ1" s="232"/>
      <c r="DYK1" s="232"/>
      <c r="DYL1" s="232"/>
      <c r="DYM1" s="232"/>
      <c r="DYN1" s="232"/>
      <c r="DYO1" s="232"/>
      <c r="DYP1" s="232"/>
      <c r="DYQ1" s="232"/>
      <c r="DYR1" s="232"/>
      <c r="DYS1" s="232"/>
      <c r="DYT1" s="232"/>
      <c r="DYU1" s="232"/>
      <c r="DYV1" s="232"/>
      <c r="DYW1" s="232"/>
      <c r="DYX1" s="232"/>
      <c r="DYY1" s="232"/>
      <c r="DYZ1" s="232"/>
      <c r="DZA1" s="232"/>
      <c r="DZB1" s="232"/>
      <c r="DZC1" s="232"/>
      <c r="DZD1" s="232"/>
      <c r="DZE1" s="232"/>
      <c r="DZF1" s="232"/>
      <c r="DZG1" s="232"/>
      <c r="DZH1" s="232"/>
      <c r="DZI1" s="232"/>
      <c r="DZJ1" s="232"/>
      <c r="DZK1" s="232"/>
      <c r="DZL1" s="232"/>
      <c r="DZM1" s="232"/>
      <c r="DZN1" s="232"/>
      <c r="DZO1" s="232"/>
      <c r="DZP1" s="232"/>
      <c r="DZQ1" s="232"/>
      <c r="DZR1" s="232"/>
      <c r="DZS1" s="232"/>
      <c r="DZT1" s="232"/>
      <c r="DZU1" s="232"/>
      <c r="DZV1" s="232"/>
      <c r="DZW1" s="232"/>
      <c r="DZX1" s="232"/>
      <c r="DZY1" s="232"/>
      <c r="DZZ1" s="232"/>
      <c r="EAA1" s="232"/>
      <c r="EAB1" s="232"/>
      <c r="EAC1" s="232"/>
      <c r="EAD1" s="232"/>
      <c r="EAE1" s="232"/>
      <c r="EAF1" s="232"/>
      <c r="EAG1" s="232"/>
      <c r="EAH1" s="232"/>
      <c r="EAI1" s="232"/>
      <c r="EAJ1" s="232"/>
      <c r="EAK1" s="232"/>
      <c r="EAL1" s="232"/>
      <c r="EAM1" s="232"/>
      <c r="EAN1" s="232"/>
      <c r="EAO1" s="232"/>
      <c r="EAP1" s="232"/>
      <c r="EAQ1" s="232"/>
      <c r="EAR1" s="232"/>
      <c r="EAS1" s="232"/>
      <c r="EAT1" s="232"/>
      <c r="EAU1" s="232"/>
      <c r="EAV1" s="232"/>
      <c r="EAW1" s="232"/>
      <c r="EAX1" s="232"/>
      <c r="EAY1" s="232"/>
      <c r="EAZ1" s="232"/>
      <c r="EBA1" s="232"/>
      <c r="EBB1" s="232"/>
      <c r="EBC1" s="232"/>
      <c r="EBD1" s="232"/>
      <c r="EBE1" s="232"/>
      <c r="EBF1" s="232"/>
      <c r="EBG1" s="232"/>
      <c r="EBH1" s="232"/>
      <c r="EBI1" s="232"/>
      <c r="EBJ1" s="232"/>
      <c r="EBK1" s="232"/>
      <c r="EBL1" s="232"/>
      <c r="EBM1" s="232"/>
      <c r="EBN1" s="232"/>
      <c r="EBO1" s="232"/>
      <c r="EBP1" s="232"/>
      <c r="EBQ1" s="232"/>
      <c r="EBR1" s="232"/>
      <c r="EBS1" s="232"/>
      <c r="EBT1" s="232"/>
      <c r="EBU1" s="232"/>
      <c r="EBV1" s="232"/>
      <c r="EBW1" s="232"/>
      <c r="EBX1" s="232"/>
      <c r="EBY1" s="232"/>
      <c r="EBZ1" s="232"/>
      <c r="ECA1" s="232"/>
      <c r="ECB1" s="232"/>
      <c r="ECC1" s="232"/>
      <c r="ECD1" s="232"/>
      <c r="ECE1" s="232"/>
      <c r="ECF1" s="232"/>
      <c r="ECG1" s="232"/>
      <c r="ECH1" s="232"/>
      <c r="ECI1" s="232"/>
      <c r="ECJ1" s="232"/>
      <c r="ECK1" s="232"/>
      <c r="ECL1" s="232"/>
      <c r="ECM1" s="232"/>
      <c r="ECN1" s="232"/>
      <c r="ECO1" s="232"/>
      <c r="ECP1" s="232"/>
      <c r="ECQ1" s="232"/>
      <c r="ECR1" s="232"/>
      <c r="ECS1" s="232"/>
      <c r="ECT1" s="232"/>
      <c r="ECU1" s="232"/>
      <c r="ECV1" s="232"/>
      <c r="ECW1" s="232"/>
      <c r="ECX1" s="232"/>
      <c r="ECY1" s="232"/>
      <c r="ECZ1" s="232"/>
      <c r="EDA1" s="232"/>
      <c r="EDB1" s="232"/>
      <c r="EDC1" s="232"/>
      <c r="EDD1" s="232"/>
      <c r="EDE1" s="232"/>
      <c r="EDF1" s="232"/>
      <c r="EDG1" s="232"/>
      <c r="EDH1" s="232"/>
      <c r="EDI1" s="232"/>
      <c r="EDJ1" s="232"/>
      <c r="EDK1" s="232"/>
      <c r="EDL1" s="232"/>
      <c r="EDM1" s="232"/>
      <c r="EDN1" s="232"/>
      <c r="EDO1" s="232"/>
      <c r="EDP1" s="232"/>
      <c r="EDQ1" s="232"/>
      <c r="EDR1" s="232"/>
      <c r="EDS1" s="232"/>
      <c r="EDT1" s="232"/>
      <c r="EDU1" s="232"/>
      <c r="EDV1" s="232"/>
      <c r="EDW1" s="232"/>
      <c r="EDX1" s="232"/>
      <c r="EDY1" s="232"/>
      <c r="EDZ1" s="232"/>
      <c r="EEA1" s="232"/>
      <c r="EEB1" s="232"/>
      <c r="EEC1" s="232"/>
      <c r="EED1" s="232"/>
      <c r="EEE1" s="232"/>
      <c r="EEF1" s="232"/>
      <c r="EEG1" s="232"/>
      <c r="EEH1" s="232"/>
      <c r="EEI1" s="232"/>
      <c r="EEJ1" s="232"/>
      <c r="EEK1" s="232"/>
      <c r="EEL1" s="232"/>
      <c r="EEM1" s="232"/>
      <c r="EEN1" s="232"/>
      <c r="EEO1" s="232"/>
      <c r="EEP1" s="232"/>
      <c r="EEQ1" s="232"/>
      <c r="EER1" s="232"/>
      <c r="EES1" s="232"/>
      <c r="EET1" s="232"/>
      <c r="EEU1" s="232"/>
      <c r="EEV1" s="232"/>
      <c r="EEW1" s="232"/>
      <c r="EEX1" s="232"/>
      <c r="EEY1" s="232"/>
      <c r="EEZ1" s="232"/>
      <c r="EFA1" s="232"/>
      <c r="EFB1" s="232"/>
      <c r="EFC1" s="232"/>
      <c r="EFD1" s="232"/>
      <c r="EFE1" s="232"/>
      <c r="EFF1" s="232"/>
      <c r="EFG1" s="232"/>
      <c r="EFH1" s="232"/>
      <c r="EFI1" s="232"/>
      <c r="EFJ1" s="232"/>
      <c r="EFK1" s="232"/>
      <c r="EFL1" s="232"/>
      <c r="EFM1" s="232"/>
      <c r="EFN1" s="232"/>
      <c r="EFO1" s="232"/>
      <c r="EFP1" s="232"/>
      <c r="EFQ1" s="232"/>
      <c r="EFR1" s="232"/>
      <c r="EFS1" s="232"/>
      <c r="EFT1" s="232"/>
      <c r="EFU1" s="232"/>
      <c r="EFV1" s="232"/>
      <c r="EFW1" s="232"/>
      <c r="EFX1" s="232"/>
      <c r="EFY1" s="232"/>
      <c r="EFZ1" s="232"/>
      <c r="EGA1" s="232"/>
      <c r="EGB1" s="232"/>
      <c r="EGC1" s="232"/>
      <c r="EGD1" s="232"/>
      <c r="EGE1" s="232"/>
      <c r="EGF1" s="232"/>
      <c r="EGG1" s="232"/>
      <c r="EGH1" s="232"/>
      <c r="EGI1" s="232"/>
      <c r="EGJ1" s="232"/>
      <c r="EGK1" s="232"/>
      <c r="EGL1" s="232"/>
      <c r="EGM1" s="232"/>
      <c r="EGN1" s="232"/>
      <c r="EGO1" s="232"/>
      <c r="EGP1" s="232"/>
      <c r="EGQ1" s="232"/>
      <c r="EGR1" s="232"/>
      <c r="EGS1" s="232"/>
      <c r="EGT1" s="232"/>
      <c r="EGU1" s="232"/>
      <c r="EGV1" s="232"/>
      <c r="EGW1" s="232"/>
      <c r="EGX1" s="232"/>
      <c r="EGY1" s="232"/>
      <c r="EGZ1" s="232"/>
      <c r="EHA1" s="232"/>
      <c r="EHB1" s="232"/>
      <c r="EHC1" s="232"/>
      <c r="EHD1" s="232"/>
      <c r="EHE1" s="232"/>
      <c r="EHF1" s="232"/>
      <c r="EHG1" s="232"/>
      <c r="EHH1" s="232"/>
      <c r="EHI1" s="232"/>
      <c r="EHJ1" s="232"/>
      <c r="EHK1" s="232"/>
      <c r="EHL1" s="232"/>
      <c r="EHM1" s="232"/>
      <c r="EHN1" s="232"/>
      <c r="EHO1" s="232"/>
      <c r="EHP1" s="232"/>
      <c r="EHQ1" s="232"/>
      <c r="EHR1" s="232"/>
      <c r="EHS1" s="232"/>
      <c r="EHT1" s="232"/>
      <c r="EHU1" s="232"/>
      <c r="EHV1" s="232"/>
      <c r="EHW1" s="232"/>
      <c r="EHX1" s="232"/>
      <c r="EHY1" s="232"/>
      <c r="EHZ1" s="232"/>
      <c r="EIA1" s="232"/>
      <c r="EIB1" s="232"/>
      <c r="EIC1" s="232"/>
      <c r="EID1" s="232"/>
      <c r="EIE1" s="232"/>
      <c r="EIF1" s="232"/>
      <c r="EIG1" s="232"/>
      <c r="EIH1" s="232"/>
      <c r="EII1" s="232"/>
      <c r="EIJ1" s="232"/>
      <c r="EIK1" s="232"/>
      <c r="EIL1" s="232"/>
      <c r="EIM1" s="232"/>
      <c r="EIN1" s="232"/>
      <c r="EIO1" s="232"/>
      <c r="EIP1" s="232"/>
      <c r="EIQ1" s="232"/>
      <c r="EIR1" s="232"/>
      <c r="EIS1" s="232"/>
      <c r="EIT1" s="232"/>
      <c r="EIU1" s="232"/>
      <c r="EIV1" s="232"/>
      <c r="EIW1" s="232"/>
      <c r="EIX1" s="232"/>
      <c r="EIY1" s="232"/>
      <c r="EIZ1" s="232"/>
      <c r="EJA1" s="232"/>
      <c r="EJB1" s="232"/>
      <c r="EJC1" s="232"/>
      <c r="EJD1" s="232"/>
      <c r="EJE1" s="232"/>
      <c r="EJF1" s="232"/>
      <c r="EJG1" s="232"/>
      <c r="EJH1" s="232"/>
      <c r="EJI1" s="232"/>
      <c r="EJJ1" s="232"/>
      <c r="EJK1" s="232"/>
      <c r="EJL1" s="232"/>
      <c r="EJM1" s="232"/>
      <c r="EJN1" s="232"/>
      <c r="EJO1" s="232"/>
      <c r="EJP1" s="232"/>
      <c r="EJQ1" s="232"/>
      <c r="EJR1" s="232"/>
      <c r="EJS1" s="232"/>
      <c r="EJT1" s="232"/>
      <c r="EJU1" s="232"/>
      <c r="EJV1" s="232"/>
      <c r="EJW1" s="232"/>
      <c r="EJX1" s="232"/>
      <c r="EJY1" s="232"/>
      <c r="EJZ1" s="232"/>
      <c r="EKA1" s="232"/>
      <c r="EKB1" s="232"/>
      <c r="EKC1" s="232"/>
      <c r="EKD1" s="232"/>
      <c r="EKE1" s="232"/>
      <c r="EKF1" s="232"/>
      <c r="EKG1" s="232"/>
      <c r="EKH1" s="232"/>
      <c r="EKI1" s="232"/>
      <c r="EKJ1" s="232"/>
      <c r="EKK1" s="232"/>
      <c r="EKL1" s="232"/>
      <c r="EKM1" s="232"/>
      <c r="EKN1" s="232"/>
      <c r="EKO1" s="232"/>
      <c r="EKP1" s="232"/>
      <c r="EKQ1" s="232"/>
      <c r="EKR1" s="232"/>
      <c r="EKS1" s="232"/>
      <c r="EKT1" s="232"/>
      <c r="EKU1" s="232"/>
      <c r="EKV1" s="232"/>
      <c r="EKW1" s="232"/>
      <c r="EKX1" s="232"/>
      <c r="EKY1" s="232"/>
      <c r="EKZ1" s="232"/>
      <c r="ELA1" s="232"/>
      <c r="ELB1" s="232"/>
      <c r="ELC1" s="232"/>
      <c r="ELD1" s="232"/>
      <c r="ELE1" s="232"/>
      <c r="ELF1" s="232"/>
      <c r="ELG1" s="232"/>
      <c r="ELH1" s="232"/>
      <c r="ELI1" s="232"/>
      <c r="ELJ1" s="232"/>
      <c r="ELK1" s="232"/>
      <c r="ELL1" s="232"/>
      <c r="ELM1" s="232"/>
      <c r="ELN1" s="232"/>
      <c r="ELO1" s="232"/>
      <c r="ELP1" s="232"/>
      <c r="ELQ1" s="232"/>
      <c r="ELR1" s="232"/>
      <c r="ELS1" s="232"/>
      <c r="ELT1" s="232"/>
      <c r="ELU1" s="232"/>
      <c r="ELV1" s="232"/>
      <c r="ELW1" s="232"/>
      <c r="ELX1" s="232"/>
      <c r="ELY1" s="232"/>
      <c r="ELZ1" s="232"/>
      <c r="EMA1" s="232"/>
      <c r="EMB1" s="232"/>
      <c r="EMC1" s="232"/>
      <c r="EMD1" s="232"/>
      <c r="EME1" s="232"/>
      <c r="EMF1" s="232"/>
      <c r="EMG1" s="232"/>
      <c r="EMH1" s="232"/>
      <c r="EMI1" s="232"/>
      <c r="EMJ1" s="232"/>
      <c r="EMK1" s="232"/>
      <c r="EML1" s="232"/>
      <c r="EMM1" s="232"/>
      <c r="EMN1" s="232"/>
      <c r="EMO1" s="232"/>
      <c r="EMP1" s="232"/>
      <c r="EMQ1" s="232"/>
      <c r="EMR1" s="232"/>
      <c r="EMS1" s="232"/>
      <c r="EMT1" s="232"/>
      <c r="EMU1" s="232"/>
      <c r="EMV1" s="232"/>
      <c r="EMW1" s="232"/>
      <c r="EMX1" s="232"/>
      <c r="EMY1" s="232"/>
      <c r="EMZ1" s="232"/>
      <c r="ENA1" s="232"/>
      <c r="ENB1" s="232"/>
      <c r="ENC1" s="232"/>
      <c r="END1" s="232"/>
      <c r="ENE1" s="232"/>
      <c r="ENF1" s="232"/>
      <c r="ENG1" s="232"/>
      <c r="ENH1" s="232"/>
      <c r="ENI1" s="232"/>
      <c r="ENJ1" s="232"/>
      <c r="ENK1" s="232"/>
      <c r="ENL1" s="232"/>
      <c r="ENM1" s="232"/>
      <c r="ENN1" s="232"/>
      <c r="ENO1" s="232"/>
      <c r="ENP1" s="232"/>
      <c r="ENQ1" s="232"/>
      <c r="ENR1" s="232"/>
      <c r="ENS1" s="232"/>
      <c r="ENT1" s="232"/>
      <c r="ENU1" s="232"/>
      <c r="ENV1" s="232"/>
      <c r="ENW1" s="232"/>
      <c r="ENX1" s="232"/>
      <c r="ENY1" s="232"/>
      <c r="ENZ1" s="232"/>
      <c r="EOA1" s="232"/>
      <c r="EOB1" s="232"/>
      <c r="EOC1" s="232"/>
      <c r="EOD1" s="232"/>
      <c r="EOE1" s="232"/>
      <c r="EOF1" s="232"/>
      <c r="EOG1" s="232"/>
      <c r="EOH1" s="232"/>
      <c r="EOI1" s="232"/>
      <c r="EOJ1" s="232"/>
      <c r="EOK1" s="232"/>
      <c r="EOL1" s="232"/>
      <c r="EOM1" s="232"/>
      <c r="EON1" s="232"/>
      <c r="EOO1" s="232"/>
      <c r="EOP1" s="232"/>
      <c r="EOQ1" s="232"/>
      <c r="EOR1" s="232"/>
      <c r="EOS1" s="232"/>
      <c r="EOT1" s="232"/>
      <c r="EOU1" s="232"/>
      <c r="EOV1" s="232"/>
      <c r="EOW1" s="232"/>
      <c r="EOX1" s="232"/>
      <c r="EOY1" s="232"/>
      <c r="EOZ1" s="232"/>
      <c r="EPA1" s="232"/>
      <c r="EPB1" s="232"/>
      <c r="EPC1" s="232"/>
      <c r="EPD1" s="232"/>
      <c r="EPE1" s="232"/>
      <c r="EPF1" s="232"/>
      <c r="EPG1" s="232"/>
      <c r="EPH1" s="232"/>
      <c r="EPI1" s="232"/>
      <c r="EPJ1" s="232"/>
      <c r="EPK1" s="232"/>
      <c r="EPL1" s="232"/>
      <c r="EPM1" s="232"/>
      <c r="EPN1" s="232"/>
      <c r="EPO1" s="232"/>
      <c r="EPP1" s="232"/>
      <c r="EPQ1" s="232"/>
      <c r="EPR1" s="232"/>
      <c r="EPS1" s="232"/>
      <c r="EPT1" s="232"/>
      <c r="EPU1" s="232"/>
      <c r="EPV1" s="232"/>
      <c r="EPW1" s="232"/>
      <c r="EPX1" s="232"/>
      <c r="EPY1" s="232"/>
      <c r="EPZ1" s="232"/>
      <c r="EQA1" s="232"/>
      <c r="EQB1" s="232"/>
      <c r="EQC1" s="232"/>
      <c r="EQD1" s="232"/>
      <c r="EQE1" s="232"/>
      <c r="EQF1" s="232"/>
      <c r="EQG1" s="232"/>
      <c r="EQH1" s="232"/>
      <c r="EQI1" s="232"/>
      <c r="EQJ1" s="232"/>
      <c r="EQK1" s="232"/>
      <c r="EQL1" s="232"/>
      <c r="EQM1" s="232"/>
      <c r="EQN1" s="232"/>
      <c r="EQO1" s="232"/>
      <c r="EQP1" s="232"/>
      <c r="EQQ1" s="232"/>
      <c r="EQR1" s="232"/>
      <c r="EQS1" s="232"/>
      <c r="EQT1" s="232"/>
      <c r="EQU1" s="232"/>
      <c r="EQV1" s="232"/>
      <c r="EQW1" s="232"/>
      <c r="EQX1" s="232"/>
      <c r="EQY1" s="232"/>
      <c r="EQZ1" s="232"/>
      <c r="ERA1" s="232"/>
      <c r="ERB1" s="232"/>
      <c r="ERC1" s="232"/>
      <c r="ERD1" s="232"/>
      <c r="ERE1" s="232"/>
      <c r="ERF1" s="232"/>
      <c r="ERG1" s="232"/>
      <c r="ERH1" s="232"/>
      <c r="ERI1" s="232"/>
      <c r="ERJ1" s="232"/>
      <c r="ERK1" s="232"/>
      <c r="ERL1" s="232"/>
      <c r="ERM1" s="232"/>
      <c r="ERN1" s="232"/>
      <c r="ERO1" s="232"/>
      <c r="ERP1" s="232"/>
      <c r="ERQ1" s="232"/>
      <c r="ERR1" s="232"/>
      <c r="ERS1" s="232"/>
      <c r="ERT1" s="232"/>
      <c r="ERU1" s="232"/>
      <c r="ERV1" s="232"/>
      <c r="ERW1" s="232"/>
      <c r="ERX1" s="232"/>
      <c r="ERY1" s="232"/>
      <c r="ERZ1" s="232"/>
      <c r="ESA1" s="232"/>
      <c r="ESB1" s="232"/>
      <c r="ESC1" s="232"/>
      <c r="ESD1" s="232"/>
      <c r="ESE1" s="232"/>
      <c r="ESF1" s="232"/>
      <c r="ESG1" s="232"/>
      <c r="ESH1" s="232"/>
      <c r="ESI1" s="232"/>
      <c r="ESJ1" s="232"/>
      <c r="ESK1" s="232"/>
      <c r="ESL1" s="232"/>
      <c r="ESM1" s="232"/>
      <c r="ESN1" s="232"/>
      <c r="ESO1" s="232"/>
      <c r="ESP1" s="232"/>
      <c r="ESQ1" s="232"/>
      <c r="ESR1" s="232"/>
      <c r="ESS1" s="232"/>
      <c r="EST1" s="232"/>
      <c r="ESU1" s="232"/>
      <c r="ESV1" s="232"/>
      <c r="ESW1" s="232"/>
      <c r="ESX1" s="232"/>
      <c r="ESY1" s="232"/>
      <c r="ESZ1" s="232"/>
      <c r="ETA1" s="232"/>
      <c r="ETB1" s="232"/>
      <c r="ETC1" s="232"/>
      <c r="ETD1" s="232"/>
      <c r="ETE1" s="232"/>
      <c r="ETF1" s="232"/>
      <c r="ETG1" s="232"/>
      <c r="ETH1" s="232"/>
      <c r="ETI1" s="232"/>
      <c r="ETJ1" s="232"/>
      <c r="ETK1" s="232"/>
      <c r="ETL1" s="232"/>
      <c r="ETM1" s="232"/>
      <c r="ETN1" s="232"/>
      <c r="ETO1" s="232"/>
      <c r="ETP1" s="232"/>
      <c r="ETQ1" s="232"/>
      <c r="ETR1" s="232"/>
      <c r="ETS1" s="232"/>
      <c r="ETT1" s="232"/>
      <c r="ETU1" s="232"/>
      <c r="ETV1" s="232"/>
      <c r="ETW1" s="232"/>
      <c r="ETX1" s="232"/>
      <c r="ETY1" s="232"/>
      <c r="ETZ1" s="232"/>
      <c r="EUA1" s="232"/>
      <c r="EUB1" s="232"/>
      <c r="EUC1" s="232"/>
      <c r="EUD1" s="232"/>
      <c r="EUE1" s="232"/>
      <c r="EUF1" s="232"/>
      <c r="EUG1" s="232"/>
      <c r="EUH1" s="232"/>
      <c r="EUI1" s="232"/>
      <c r="EUJ1" s="232"/>
      <c r="EUK1" s="232"/>
      <c r="EUL1" s="232"/>
      <c r="EUM1" s="232"/>
      <c r="EUN1" s="232"/>
      <c r="EUO1" s="232"/>
      <c r="EUP1" s="232"/>
      <c r="EUQ1" s="232"/>
      <c r="EUR1" s="232"/>
      <c r="EUS1" s="232"/>
      <c r="EUT1" s="232"/>
      <c r="EUU1" s="232"/>
      <c r="EUV1" s="232"/>
      <c r="EUW1" s="232"/>
      <c r="EUX1" s="232"/>
      <c r="EUY1" s="232"/>
      <c r="EUZ1" s="232"/>
      <c r="EVA1" s="232"/>
      <c r="EVB1" s="232"/>
      <c r="EVC1" s="232"/>
      <c r="EVD1" s="232"/>
      <c r="EVE1" s="232"/>
      <c r="EVF1" s="232"/>
      <c r="EVG1" s="232"/>
      <c r="EVH1" s="232"/>
      <c r="EVI1" s="232"/>
      <c r="EVJ1" s="232"/>
      <c r="EVK1" s="232"/>
      <c r="EVL1" s="232"/>
      <c r="EVM1" s="232"/>
      <c r="EVN1" s="232"/>
      <c r="EVO1" s="232"/>
      <c r="EVP1" s="232"/>
      <c r="EVQ1" s="232"/>
      <c r="EVR1" s="232"/>
      <c r="EVS1" s="232"/>
      <c r="EVT1" s="232"/>
      <c r="EVU1" s="232"/>
      <c r="EVV1" s="232"/>
      <c r="EVW1" s="232"/>
      <c r="EVX1" s="232"/>
      <c r="EVY1" s="232"/>
      <c r="EVZ1" s="232"/>
      <c r="EWA1" s="232"/>
      <c r="EWB1" s="232"/>
      <c r="EWC1" s="232"/>
      <c r="EWD1" s="232"/>
      <c r="EWE1" s="232"/>
      <c r="EWF1" s="232"/>
      <c r="EWG1" s="232"/>
      <c r="EWH1" s="232"/>
      <c r="EWI1" s="232"/>
      <c r="EWJ1" s="232"/>
      <c r="EWK1" s="232"/>
      <c r="EWL1" s="232"/>
      <c r="EWM1" s="232"/>
      <c r="EWN1" s="232"/>
      <c r="EWO1" s="232"/>
      <c r="EWP1" s="232"/>
      <c r="EWQ1" s="232"/>
      <c r="EWR1" s="232"/>
      <c r="EWS1" s="232"/>
      <c r="EWT1" s="232"/>
      <c r="EWU1" s="232"/>
      <c r="EWV1" s="232"/>
      <c r="EWW1" s="232"/>
      <c r="EWX1" s="232"/>
      <c r="EWY1" s="232"/>
      <c r="EWZ1" s="232"/>
      <c r="EXA1" s="232"/>
      <c r="EXB1" s="232"/>
      <c r="EXC1" s="232"/>
      <c r="EXD1" s="232"/>
      <c r="EXE1" s="232"/>
      <c r="EXF1" s="232"/>
      <c r="EXG1" s="232"/>
      <c r="EXH1" s="232"/>
      <c r="EXI1" s="232"/>
      <c r="EXJ1" s="232"/>
      <c r="EXK1" s="232"/>
      <c r="EXL1" s="232"/>
      <c r="EXM1" s="232"/>
      <c r="EXN1" s="232"/>
      <c r="EXO1" s="232"/>
      <c r="EXP1" s="232"/>
      <c r="EXQ1" s="232"/>
      <c r="EXR1" s="232"/>
      <c r="EXS1" s="232"/>
      <c r="EXT1" s="232"/>
      <c r="EXU1" s="232"/>
      <c r="EXV1" s="232"/>
      <c r="EXW1" s="232"/>
      <c r="EXX1" s="232"/>
      <c r="EXY1" s="232"/>
      <c r="EXZ1" s="232"/>
      <c r="EYA1" s="232"/>
      <c r="EYB1" s="232"/>
      <c r="EYC1" s="232"/>
      <c r="EYD1" s="232"/>
      <c r="EYE1" s="232"/>
      <c r="EYF1" s="232"/>
      <c r="EYG1" s="232"/>
      <c r="EYH1" s="232"/>
      <c r="EYI1" s="232"/>
      <c r="EYJ1" s="232"/>
      <c r="EYK1" s="232"/>
      <c r="EYL1" s="232"/>
      <c r="EYM1" s="232"/>
      <c r="EYN1" s="232"/>
      <c r="EYO1" s="232"/>
      <c r="EYP1" s="232"/>
      <c r="EYQ1" s="232"/>
      <c r="EYR1" s="232"/>
      <c r="EYS1" s="232"/>
      <c r="EYT1" s="232"/>
      <c r="EYU1" s="232"/>
      <c r="EYV1" s="232"/>
      <c r="EYW1" s="232"/>
      <c r="EYX1" s="232"/>
      <c r="EYY1" s="232"/>
      <c r="EYZ1" s="232"/>
      <c r="EZA1" s="232"/>
      <c r="EZB1" s="232"/>
      <c r="EZC1" s="232"/>
      <c r="EZD1" s="232"/>
      <c r="EZE1" s="232"/>
      <c r="EZF1" s="232"/>
      <c r="EZG1" s="232"/>
      <c r="EZH1" s="232"/>
      <c r="EZI1" s="232"/>
      <c r="EZJ1" s="232"/>
      <c r="EZK1" s="232"/>
      <c r="EZL1" s="232"/>
      <c r="EZM1" s="232"/>
      <c r="EZN1" s="232"/>
      <c r="EZO1" s="232"/>
      <c r="EZP1" s="232"/>
      <c r="EZQ1" s="232"/>
      <c r="EZR1" s="232"/>
      <c r="EZS1" s="232"/>
      <c r="EZT1" s="232"/>
      <c r="EZU1" s="232"/>
      <c r="EZV1" s="232"/>
      <c r="EZW1" s="232"/>
      <c r="EZX1" s="232"/>
      <c r="EZY1" s="232"/>
      <c r="EZZ1" s="232"/>
      <c r="FAA1" s="232"/>
      <c r="FAB1" s="232"/>
      <c r="FAC1" s="232"/>
      <c r="FAD1" s="232"/>
      <c r="FAE1" s="232"/>
      <c r="FAF1" s="232"/>
      <c r="FAG1" s="232"/>
      <c r="FAH1" s="232"/>
      <c r="FAI1" s="232"/>
      <c r="FAJ1" s="232"/>
      <c r="FAK1" s="232"/>
      <c r="FAL1" s="232"/>
      <c r="FAM1" s="232"/>
      <c r="FAN1" s="232"/>
      <c r="FAO1" s="232"/>
      <c r="FAP1" s="232"/>
      <c r="FAQ1" s="232"/>
      <c r="FAR1" s="232"/>
      <c r="FAS1" s="232"/>
      <c r="FAT1" s="232"/>
      <c r="FAU1" s="232"/>
      <c r="FAV1" s="232"/>
      <c r="FAW1" s="232"/>
      <c r="FAX1" s="232"/>
      <c r="FAY1" s="232"/>
      <c r="FAZ1" s="232"/>
      <c r="FBA1" s="232"/>
      <c r="FBB1" s="232"/>
      <c r="FBC1" s="232"/>
      <c r="FBD1" s="232"/>
      <c r="FBE1" s="232"/>
      <c r="FBF1" s="232"/>
      <c r="FBG1" s="232"/>
      <c r="FBH1" s="232"/>
      <c r="FBI1" s="232"/>
      <c r="FBJ1" s="232"/>
      <c r="FBK1" s="232"/>
      <c r="FBL1" s="232"/>
      <c r="FBM1" s="232"/>
      <c r="FBN1" s="232"/>
      <c r="FBO1" s="232"/>
      <c r="FBP1" s="232"/>
      <c r="FBQ1" s="232"/>
      <c r="FBR1" s="232"/>
      <c r="FBS1" s="232"/>
      <c r="FBT1" s="232"/>
      <c r="FBU1" s="232"/>
      <c r="FBV1" s="232"/>
      <c r="FBW1" s="232"/>
      <c r="FBX1" s="232"/>
      <c r="FBY1" s="232"/>
      <c r="FBZ1" s="232"/>
      <c r="FCA1" s="232"/>
      <c r="FCB1" s="232"/>
      <c r="FCC1" s="232"/>
      <c r="FCD1" s="232"/>
      <c r="FCE1" s="232"/>
      <c r="FCF1" s="232"/>
      <c r="FCG1" s="232"/>
      <c r="FCH1" s="232"/>
      <c r="FCI1" s="232"/>
      <c r="FCJ1" s="232"/>
      <c r="FCK1" s="232"/>
      <c r="FCL1" s="232"/>
      <c r="FCM1" s="232"/>
      <c r="FCN1" s="232"/>
      <c r="FCO1" s="232"/>
      <c r="FCP1" s="232"/>
      <c r="FCQ1" s="232"/>
      <c r="FCR1" s="232"/>
      <c r="FCS1" s="232"/>
      <c r="FCT1" s="232"/>
      <c r="FCU1" s="232"/>
      <c r="FCV1" s="232"/>
      <c r="FCW1" s="232"/>
      <c r="FCX1" s="232"/>
      <c r="FCY1" s="232"/>
      <c r="FCZ1" s="232"/>
      <c r="FDA1" s="232"/>
      <c r="FDB1" s="232"/>
      <c r="FDC1" s="232"/>
      <c r="FDD1" s="232"/>
      <c r="FDE1" s="232"/>
      <c r="FDF1" s="232"/>
      <c r="FDG1" s="232"/>
      <c r="FDH1" s="232"/>
      <c r="FDI1" s="232"/>
      <c r="FDJ1" s="232"/>
      <c r="FDK1" s="232"/>
      <c r="FDL1" s="232"/>
      <c r="FDM1" s="232"/>
      <c r="FDN1" s="232"/>
      <c r="FDO1" s="232"/>
      <c r="FDP1" s="232"/>
      <c r="FDQ1" s="232"/>
      <c r="FDR1" s="232"/>
      <c r="FDS1" s="232"/>
      <c r="FDT1" s="232"/>
      <c r="FDU1" s="232"/>
      <c r="FDV1" s="232"/>
      <c r="FDW1" s="232"/>
      <c r="FDX1" s="232"/>
      <c r="FDY1" s="232"/>
      <c r="FDZ1" s="232"/>
      <c r="FEA1" s="232"/>
      <c r="FEB1" s="232"/>
      <c r="FEC1" s="232"/>
      <c r="FED1" s="232"/>
      <c r="FEE1" s="232"/>
      <c r="FEF1" s="232"/>
      <c r="FEG1" s="232"/>
      <c r="FEH1" s="232"/>
      <c r="FEI1" s="232"/>
      <c r="FEJ1" s="232"/>
      <c r="FEK1" s="232"/>
      <c r="FEL1" s="232"/>
      <c r="FEM1" s="232"/>
      <c r="FEN1" s="232"/>
      <c r="FEO1" s="232"/>
      <c r="FEP1" s="232"/>
      <c r="FEQ1" s="232"/>
      <c r="FER1" s="232"/>
      <c r="FES1" s="232"/>
      <c r="FET1" s="232"/>
      <c r="FEU1" s="232"/>
      <c r="FEV1" s="232"/>
      <c r="FEW1" s="232"/>
      <c r="FEX1" s="232"/>
      <c r="FEY1" s="232"/>
      <c r="FEZ1" s="232"/>
      <c r="FFA1" s="232"/>
      <c r="FFB1" s="232"/>
      <c r="FFC1" s="232"/>
      <c r="FFD1" s="232"/>
      <c r="FFE1" s="232"/>
      <c r="FFF1" s="232"/>
      <c r="FFG1" s="232"/>
      <c r="FFH1" s="232"/>
      <c r="FFI1" s="232"/>
      <c r="FFJ1" s="232"/>
      <c r="FFK1" s="232"/>
      <c r="FFL1" s="232"/>
      <c r="FFM1" s="232"/>
      <c r="FFN1" s="232"/>
      <c r="FFO1" s="232"/>
      <c r="FFP1" s="232"/>
      <c r="FFQ1" s="232"/>
      <c r="FFR1" s="232"/>
      <c r="FFS1" s="232"/>
      <c r="FFT1" s="232"/>
      <c r="FFU1" s="232"/>
      <c r="FFV1" s="232"/>
      <c r="FFW1" s="232"/>
      <c r="FFX1" s="232"/>
      <c r="FFY1" s="232"/>
      <c r="FFZ1" s="232"/>
      <c r="FGA1" s="232"/>
      <c r="FGB1" s="232"/>
      <c r="FGC1" s="232"/>
      <c r="FGD1" s="232"/>
      <c r="FGE1" s="232"/>
      <c r="FGF1" s="232"/>
      <c r="FGG1" s="232"/>
      <c r="FGH1" s="232"/>
      <c r="FGI1" s="232"/>
      <c r="FGJ1" s="232"/>
      <c r="FGK1" s="232"/>
      <c r="FGL1" s="232"/>
      <c r="FGM1" s="232"/>
      <c r="FGN1" s="232"/>
      <c r="FGO1" s="232"/>
      <c r="FGP1" s="232"/>
      <c r="FGQ1" s="232"/>
      <c r="FGR1" s="232"/>
      <c r="FGS1" s="232"/>
      <c r="FGT1" s="232"/>
      <c r="FGU1" s="232"/>
      <c r="FGV1" s="232"/>
      <c r="FGW1" s="232"/>
      <c r="FGX1" s="232"/>
      <c r="FGY1" s="232"/>
      <c r="FGZ1" s="232"/>
      <c r="FHA1" s="232"/>
      <c r="FHB1" s="232"/>
      <c r="FHC1" s="232"/>
      <c r="FHD1" s="232"/>
      <c r="FHE1" s="232"/>
      <c r="FHF1" s="232"/>
      <c r="FHG1" s="232"/>
      <c r="FHH1" s="232"/>
      <c r="FHI1" s="232"/>
      <c r="FHJ1" s="232"/>
      <c r="FHK1" s="232"/>
      <c r="FHL1" s="232"/>
      <c r="FHM1" s="232"/>
      <c r="FHN1" s="232"/>
      <c r="FHO1" s="232"/>
      <c r="FHP1" s="232"/>
      <c r="FHQ1" s="232"/>
      <c r="FHR1" s="232"/>
      <c r="FHS1" s="232"/>
      <c r="FHT1" s="232"/>
      <c r="FHU1" s="232"/>
      <c r="FHV1" s="232"/>
      <c r="FHW1" s="232"/>
      <c r="FHX1" s="232"/>
      <c r="FHY1" s="232"/>
      <c r="FHZ1" s="232"/>
      <c r="FIA1" s="232"/>
      <c r="FIB1" s="232"/>
      <c r="FIC1" s="232"/>
      <c r="FID1" s="232"/>
      <c r="FIE1" s="232"/>
      <c r="FIF1" s="232"/>
      <c r="FIG1" s="232"/>
      <c r="FIH1" s="232"/>
      <c r="FII1" s="232"/>
      <c r="FIJ1" s="232"/>
      <c r="FIK1" s="232"/>
      <c r="FIL1" s="232"/>
      <c r="FIM1" s="232"/>
      <c r="FIN1" s="232"/>
      <c r="FIO1" s="232"/>
      <c r="FIP1" s="232"/>
      <c r="FIQ1" s="232"/>
      <c r="FIR1" s="232"/>
      <c r="FIS1" s="232"/>
      <c r="FIT1" s="232"/>
      <c r="FIU1" s="232"/>
      <c r="FIV1" s="232"/>
      <c r="FIW1" s="232"/>
      <c r="FIX1" s="232"/>
      <c r="FIY1" s="232"/>
      <c r="FIZ1" s="232"/>
      <c r="FJA1" s="232"/>
      <c r="FJB1" s="232"/>
      <c r="FJC1" s="232"/>
      <c r="FJD1" s="232"/>
      <c r="FJE1" s="232"/>
      <c r="FJF1" s="232"/>
      <c r="FJG1" s="232"/>
      <c r="FJH1" s="232"/>
      <c r="FJI1" s="232"/>
      <c r="FJJ1" s="232"/>
      <c r="FJK1" s="232"/>
      <c r="FJL1" s="232"/>
      <c r="FJM1" s="232"/>
      <c r="FJN1" s="232"/>
      <c r="FJO1" s="232"/>
      <c r="FJP1" s="232"/>
      <c r="FJQ1" s="232"/>
      <c r="FJR1" s="232"/>
      <c r="FJS1" s="232"/>
      <c r="FJT1" s="232"/>
      <c r="FJU1" s="232"/>
      <c r="FJV1" s="232"/>
      <c r="FJW1" s="232"/>
      <c r="FJX1" s="232"/>
      <c r="FJY1" s="232"/>
      <c r="FJZ1" s="232"/>
      <c r="FKA1" s="232"/>
      <c r="FKB1" s="232"/>
      <c r="FKC1" s="232"/>
      <c r="FKD1" s="232"/>
      <c r="FKE1" s="232"/>
      <c r="FKF1" s="232"/>
      <c r="FKG1" s="232"/>
      <c r="FKH1" s="232"/>
      <c r="FKI1" s="232"/>
      <c r="FKJ1" s="232"/>
      <c r="FKK1" s="232"/>
      <c r="FKL1" s="232"/>
      <c r="FKM1" s="232"/>
      <c r="FKN1" s="232"/>
      <c r="FKO1" s="232"/>
      <c r="FKP1" s="232"/>
      <c r="FKQ1" s="232"/>
      <c r="FKR1" s="232"/>
      <c r="FKS1" s="232"/>
      <c r="FKT1" s="232"/>
      <c r="FKU1" s="232"/>
      <c r="FKV1" s="232"/>
      <c r="FKW1" s="232"/>
      <c r="FKX1" s="232"/>
      <c r="FKY1" s="232"/>
      <c r="FKZ1" s="232"/>
      <c r="FLA1" s="232"/>
      <c r="FLB1" s="232"/>
      <c r="FLC1" s="232"/>
      <c r="FLD1" s="232"/>
      <c r="FLE1" s="232"/>
      <c r="FLF1" s="232"/>
      <c r="FLG1" s="232"/>
      <c r="FLH1" s="232"/>
      <c r="FLI1" s="232"/>
      <c r="FLJ1" s="232"/>
      <c r="FLK1" s="232"/>
      <c r="FLL1" s="232"/>
      <c r="FLM1" s="232"/>
      <c r="FLN1" s="232"/>
      <c r="FLO1" s="232"/>
      <c r="FLP1" s="232"/>
      <c r="FLQ1" s="232"/>
      <c r="FLR1" s="232"/>
      <c r="FLS1" s="232"/>
      <c r="FLT1" s="232"/>
      <c r="FLU1" s="232"/>
      <c r="FLV1" s="232"/>
      <c r="FLW1" s="232"/>
      <c r="FLX1" s="232"/>
      <c r="FLY1" s="232"/>
      <c r="FLZ1" s="232"/>
      <c r="FMA1" s="232"/>
      <c r="FMB1" s="232"/>
      <c r="FMC1" s="232"/>
      <c r="FMD1" s="232"/>
      <c r="FME1" s="232"/>
      <c r="FMF1" s="232"/>
      <c r="FMG1" s="232"/>
      <c r="FMH1" s="232"/>
      <c r="FMI1" s="232"/>
      <c r="FMJ1" s="232"/>
      <c r="FMK1" s="232"/>
      <c r="FML1" s="232"/>
      <c r="FMM1" s="232"/>
      <c r="FMN1" s="232"/>
      <c r="FMO1" s="232"/>
      <c r="FMP1" s="232"/>
      <c r="FMQ1" s="232"/>
      <c r="FMR1" s="232"/>
      <c r="FMS1" s="232"/>
      <c r="FMT1" s="232"/>
      <c r="FMU1" s="232"/>
      <c r="FMV1" s="232"/>
      <c r="FMW1" s="232"/>
      <c r="FMX1" s="232"/>
      <c r="FMY1" s="232"/>
      <c r="FMZ1" s="232"/>
      <c r="FNA1" s="232"/>
      <c r="FNB1" s="232"/>
      <c r="FNC1" s="232"/>
      <c r="FND1" s="232"/>
      <c r="FNE1" s="232"/>
      <c r="FNF1" s="232"/>
      <c r="FNG1" s="232"/>
      <c r="FNH1" s="232"/>
      <c r="FNI1" s="232"/>
      <c r="FNJ1" s="232"/>
      <c r="FNK1" s="232"/>
      <c r="FNL1" s="232"/>
      <c r="FNM1" s="232"/>
      <c r="FNN1" s="232"/>
      <c r="FNO1" s="232"/>
      <c r="FNP1" s="232"/>
      <c r="FNQ1" s="232"/>
      <c r="FNR1" s="232"/>
      <c r="FNS1" s="232"/>
      <c r="FNT1" s="232"/>
      <c r="FNU1" s="232"/>
      <c r="FNV1" s="232"/>
      <c r="FNW1" s="232"/>
      <c r="FNX1" s="232"/>
      <c r="FNY1" s="232"/>
      <c r="FNZ1" s="232"/>
      <c r="FOA1" s="232"/>
      <c r="FOB1" s="232"/>
      <c r="FOC1" s="232"/>
      <c r="FOD1" s="232"/>
      <c r="FOE1" s="232"/>
      <c r="FOF1" s="232"/>
      <c r="FOG1" s="232"/>
      <c r="FOH1" s="232"/>
      <c r="FOI1" s="232"/>
      <c r="FOJ1" s="232"/>
      <c r="FOK1" s="232"/>
      <c r="FOL1" s="232"/>
      <c r="FOM1" s="232"/>
      <c r="FON1" s="232"/>
      <c r="FOO1" s="232"/>
      <c r="FOP1" s="232"/>
      <c r="FOQ1" s="232"/>
      <c r="FOR1" s="232"/>
      <c r="FOS1" s="232"/>
      <c r="FOT1" s="232"/>
      <c r="FOU1" s="232"/>
      <c r="FOV1" s="232"/>
      <c r="FOW1" s="232"/>
      <c r="FOX1" s="232"/>
      <c r="FOY1" s="232"/>
      <c r="FOZ1" s="232"/>
      <c r="FPA1" s="232"/>
      <c r="FPB1" s="232"/>
      <c r="FPC1" s="232"/>
      <c r="FPD1" s="232"/>
      <c r="FPE1" s="232"/>
      <c r="FPF1" s="232"/>
      <c r="FPG1" s="232"/>
      <c r="FPH1" s="232"/>
      <c r="FPI1" s="232"/>
      <c r="FPJ1" s="232"/>
      <c r="FPK1" s="232"/>
      <c r="FPL1" s="232"/>
      <c r="FPM1" s="232"/>
      <c r="FPN1" s="232"/>
      <c r="FPO1" s="232"/>
      <c r="FPP1" s="232"/>
      <c r="FPQ1" s="232"/>
      <c r="FPR1" s="232"/>
      <c r="FPS1" s="232"/>
      <c r="FPT1" s="232"/>
      <c r="FPU1" s="232"/>
      <c r="FPV1" s="232"/>
      <c r="FPW1" s="232"/>
      <c r="FPX1" s="232"/>
      <c r="FPY1" s="232"/>
      <c r="FPZ1" s="232"/>
      <c r="FQA1" s="232"/>
      <c r="FQB1" s="232"/>
      <c r="FQC1" s="232"/>
      <c r="FQD1" s="232"/>
      <c r="FQE1" s="232"/>
      <c r="FQF1" s="232"/>
      <c r="FQG1" s="232"/>
      <c r="FQH1" s="232"/>
      <c r="FQI1" s="232"/>
      <c r="FQJ1" s="232"/>
      <c r="FQK1" s="232"/>
      <c r="FQL1" s="232"/>
      <c r="FQM1" s="232"/>
      <c r="FQN1" s="232"/>
      <c r="FQO1" s="232"/>
      <c r="FQP1" s="232"/>
      <c r="FQQ1" s="232"/>
      <c r="FQR1" s="232"/>
      <c r="FQS1" s="232"/>
      <c r="FQT1" s="232"/>
      <c r="FQU1" s="232"/>
      <c r="FQV1" s="232"/>
      <c r="FQW1" s="232"/>
      <c r="FQX1" s="232"/>
      <c r="FQY1" s="232"/>
      <c r="FQZ1" s="232"/>
      <c r="FRA1" s="232"/>
      <c r="FRB1" s="232"/>
      <c r="FRC1" s="232"/>
      <c r="FRD1" s="232"/>
      <c r="FRE1" s="232"/>
      <c r="FRF1" s="232"/>
      <c r="FRG1" s="232"/>
      <c r="FRH1" s="232"/>
      <c r="FRI1" s="232"/>
      <c r="FRJ1" s="232"/>
      <c r="FRK1" s="232"/>
      <c r="FRL1" s="232"/>
      <c r="FRM1" s="232"/>
      <c r="FRN1" s="232"/>
      <c r="FRO1" s="232"/>
      <c r="FRP1" s="232"/>
      <c r="FRQ1" s="232"/>
      <c r="FRR1" s="232"/>
      <c r="FRS1" s="232"/>
      <c r="FRT1" s="232"/>
      <c r="FRU1" s="232"/>
      <c r="FRV1" s="232"/>
      <c r="FRW1" s="232"/>
      <c r="FRX1" s="232"/>
      <c r="FRY1" s="232"/>
      <c r="FRZ1" s="232"/>
      <c r="FSA1" s="232"/>
      <c r="FSB1" s="232"/>
      <c r="FSC1" s="232"/>
      <c r="FSD1" s="232"/>
      <c r="FSE1" s="232"/>
      <c r="FSF1" s="232"/>
      <c r="FSG1" s="232"/>
      <c r="FSH1" s="232"/>
      <c r="FSI1" s="232"/>
      <c r="FSJ1" s="232"/>
      <c r="FSK1" s="232"/>
      <c r="FSL1" s="232"/>
      <c r="FSM1" s="232"/>
      <c r="FSN1" s="232"/>
      <c r="FSO1" s="232"/>
      <c r="FSP1" s="232"/>
      <c r="FSQ1" s="232"/>
      <c r="FSR1" s="232"/>
      <c r="FSS1" s="232"/>
      <c r="FST1" s="232"/>
      <c r="FSU1" s="232"/>
      <c r="FSV1" s="232"/>
      <c r="FSW1" s="232"/>
      <c r="FSX1" s="232"/>
      <c r="FSY1" s="232"/>
      <c r="FSZ1" s="232"/>
      <c r="FTA1" s="232"/>
      <c r="FTB1" s="232"/>
      <c r="FTC1" s="232"/>
      <c r="FTD1" s="232"/>
      <c r="FTE1" s="232"/>
      <c r="FTF1" s="232"/>
      <c r="FTG1" s="232"/>
      <c r="FTH1" s="232"/>
      <c r="FTI1" s="232"/>
      <c r="FTJ1" s="232"/>
      <c r="FTK1" s="232"/>
      <c r="FTL1" s="232"/>
      <c r="FTM1" s="232"/>
      <c r="FTN1" s="232"/>
      <c r="FTO1" s="232"/>
      <c r="FTP1" s="232"/>
      <c r="FTQ1" s="232"/>
      <c r="FTR1" s="232"/>
      <c r="FTS1" s="232"/>
      <c r="FTT1" s="232"/>
      <c r="FTU1" s="232"/>
      <c r="FTV1" s="232"/>
      <c r="FTW1" s="232"/>
      <c r="FTX1" s="232"/>
      <c r="FTY1" s="232"/>
      <c r="FTZ1" s="232"/>
      <c r="FUA1" s="232"/>
      <c r="FUB1" s="232"/>
      <c r="FUC1" s="232"/>
      <c r="FUD1" s="232"/>
      <c r="FUE1" s="232"/>
      <c r="FUF1" s="232"/>
      <c r="FUG1" s="232"/>
      <c r="FUH1" s="232"/>
      <c r="FUI1" s="232"/>
      <c r="FUJ1" s="232"/>
      <c r="FUK1" s="232"/>
      <c r="FUL1" s="232"/>
      <c r="FUM1" s="232"/>
      <c r="FUN1" s="232"/>
      <c r="FUO1" s="232"/>
      <c r="FUP1" s="232"/>
      <c r="FUQ1" s="232"/>
      <c r="FUR1" s="232"/>
      <c r="FUS1" s="232"/>
      <c r="FUT1" s="232"/>
      <c r="FUU1" s="232"/>
      <c r="FUV1" s="232"/>
      <c r="FUW1" s="232"/>
      <c r="FUX1" s="232"/>
      <c r="FUY1" s="232"/>
      <c r="FUZ1" s="232"/>
      <c r="FVA1" s="232"/>
      <c r="FVB1" s="232"/>
      <c r="FVC1" s="232"/>
      <c r="FVD1" s="232"/>
      <c r="FVE1" s="232"/>
      <c r="FVF1" s="232"/>
      <c r="FVG1" s="232"/>
      <c r="FVH1" s="232"/>
      <c r="FVI1" s="232"/>
      <c r="FVJ1" s="232"/>
      <c r="FVK1" s="232"/>
      <c r="FVL1" s="232"/>
      <c r="FVM1" s="232"/>
      <c r="FVN1" s="232"/>
      <c r="FVO1" s="232"/>
      <c r="FVP1" s="232"/>
      <c r="FVQ1" s="232"/>
      <c r="FVR1" s="232"/>
      <c r="FVS1" s="232"/>
      <c r="FVT1" s="232"/>
      <c r="FVU1" s="232"/>
      <c r="FVV1" s="232"/>
      <c r="FVW1" s="232"/>
      <c r="FVX1" s="232"/>
      <c r="FVY1" s="232"/>
      <c r="FVZ1" s="232"/>
      <c r="FWA1" s="232"/>
      <c r="FWB1" s="232"/>
      <c r="FWC1" s="232"/>
      <c r="FWD1" s="232"/>
      <c r="FWE1" s="232"/>
      <c r="FWF1" s="232"/>
      <c r="FWG1" s="232"/>
      <c r="FWH1" s="232"/>
      <c r="FWI1" s="232"/>
      <c r="FWJ1" s="232"/>
      <c r="FWK1" s="232"/>
      <c r="FWL1" s="232"/>
      <c r="FWM1" s="232"/>
      <c r="FWN1" s="232"/>
      <c r="FWO1" s="232"/>
      <c r="FWP1" s="232"/>
      <c r="FWQ1" s="232"/>
      <c r="FWR1" s="232"/>
      <c r="FWS1" s="232"/>
      <c r="FWT1" s="232"/>
      <c r="FWU1" s="232"/>
      <c r="FWV1" s="232"/>
      <c r="FWW1" s="232"/>
      <c r="FWX1" s="232"/>
      <c r="FWY1" s="232"/>
      <c r="FWZ1" s="232"/>
      <c r="FXA1" s="232"/>
      <c r="FXB1" s="232"/>
      <c r="FXC1" s="232"/>
      <c r="FXD1" s="232"/>
      <c r="FXE1" s="232"/>
      <c r="FXF1" s="232"/>
      <c r="FXG1" s="232"/>
      <c r="FXH1" s="232"/>
      <c r="FXI1" s="232"/>
      <c r="FXJ1" s="232"/>
      <c r="FXK1" s="232"/>
      <c r="FXL1" s="232"/>
      <c r="FXM1" s="232"/>
      <c r="FXN1" s="232"/>
      <c r="FXO1" s="232"/>
      <c r="FXP1" s="232"/>
      <c r="FXQ1" s="232"/>
      <c r="FXR1" s="232"/>
      <c r="FXS1" s="232"/>
      <c r="FXT1" s="232"/>
      <c r="FXU1" s="232"/>
      <c r="FXV1" s="232"/>
      <c r="FXW1" s="232"/>
      <c r="FXX1" s="232"/>
      <c r="FXY1" s="232"/>
      <c r="FXZ1" s="232"/>
      <c r="FYA1" s="232"/>
      <c r="FYB1" s="232"/>
      <c r="FYC1" s="232"/>
      <c r="FYD1" s="232"/>
      <c r="FYE1" s="232"/>
      <c r="FYF1" s="232"/>
      <c r="FYG1" s="232"/>
      <c r="FYH1" s="232"/>
      <c r="FYI1" s="232"/>
      <c r="FYJ1" s="232"/>
      <c r="FYK1" s="232"/>
      <c r="FYL1" s="232"/>
      <c r="FYM1" s="232"/>
      <c r="FYN1" s="232"/>
      <c r="FYO1" s="232"/>
      <c r="FYP1" s="232"/>
      <c r="FYQ1" s="232"/>
      <c r="FYR1" s="232"/>
      <c r="FYS1" s="232"/>
      <c r="FYT1" s="232"/>
      <c r="FYU1" s="232"/>
      <c r="FYV1" s="232"/>
      <c r="FYW1" s="232"/>
      <c r="FYX1" s="232"/>
      <c r="FYY1" s="232"/>
      <c r="FYZ1" s="232"/>
      <c r="FZA1" s="232"/>
      <c r="FZB1" s="232"/>
      <c r="FZC1" s="232"/>
      <c r="FZD1" s="232"/>
      <c r="FZE1" s="232"/>
      <c r="FZF1" s="232"/>
      <c r="FZG1" s="232"/>
      <c r="FZH1" s="232"/>
      <c r="FZI1" s="232"/>
      <c r="FZJ1" s="232"/>
      <c r="FZK1" s="232"/>
      <c r="FZL1" s="232"/>
      <c r="FZM1" s="232"/>
      <c r="FZN1" s="232"/>
      <c r="FZO1" s="232"/>
      <c r="FZP1" s="232"/>
      <c r="FZQ1" s="232"/>
      <c r="FZR1" s="232"/>
      <c r="FZS1" s="232"/>
      <c r="FZT1" s="232"/>
      <c r="FZU1" s="232"/>
      <c r="FZV1" s="232"/>
      <c r="FZW1" s="232"/>
      <c r="FZX1" s="232"/>
      <c r="FZY1" s="232"/>
      <c r="FZZ1" s="232"/>
      <c r="GAA1" s="232"/>
      <c r="GAB1" s="232"/>
      <c r="GAC1" s="232"/>
      <c r="GAD1" s="232"/>
      <c r="GAE1" s="232"/>
      <c r="GAF1" s="232"/>
      <c r="GAG1" s="232"/>
      <c r="GAH1" s="232"/>
      <c r="GAI1" s="232"/>
      <c r="GAJ1" s="232"/>
      <c r="GAK1" s="232"/>
      <c r="GAL1" s="232"/>
      <c r="GAM1" s="232"/>
      <c r="GAN1" s="232"/>
      <c r="GAO1" s="232"/>
      <c r="GAP1" s="232"/>
      <c r="GAQ1" s="232"/>
      <c r="GAR1" s="232"/>
      <c r="GAS1" s="232"/>
      <c r="GAT1" s="232"/>
      <c r="GAU1" s="232"/>
      <c r="GAV1" s="232"/>
      <c r="GAW1" s="232"/>
      <c r="GAX1" s="232"/>
      <c r="GAY1" s="232"/>
      <c r="GAZ1" s="232"/>
      <c r="GBA1" s="232"/>
      <c r="GBB1" s="232"/>
      <c r="GBC1" s="232"/>
      <c r="GBD1" s="232"/>
      <c r="GBE1" s="232"/>
      <c r="GBF1" s="232"/>
      <c r="GBG1" s="232"/>
      <c r="GBH1" s="232"/>
      <c r="GBI1" s="232"/>
      <c r="GBJ1" s="232"/>
      <c r="GBK1" s="232"/>
      <c r="GBL1" s="232"/>
      <c r="GBM1" s="232"/>
      <c r="GBN1" s="232"/>
      <c r="GBO1" s="232"/>
      <c r="GBP1" s="232"/>
      <c r="GBQ1" s="232"/>
      <c r="GBR1" s="232"/>
      <c r="GBS1" s="232"/>
      <c r="GBT1" s="232"/>
      <c r="GBU1" s="232"/>
      <c r="GBV1" s="232"/>
      <c r="GBW1" s="232"/>
      <c r="GBX1" s="232"/>
      <c r="GBY1" s="232"/>
      <c r="GBZ1" s="232"/>
      <c r="GCA1" s="232"/>
      <c r="GCB1" s="232"/>
      <c r="GCC1" s="232"/>
      <c r="GCD1" s="232"/>
      <c r="GCE1" s="232"/>
      <c r="GCF1" s="232"/>
      <c r="GCG1" s="232"/>
      <c r="GCH1" s="232"/>
      <c r="GCI1" s="232"/>
      <c r="GCJ1" s="232"/>
      <c r="GCK1" s="232"/>
      <c r="GCL1" s="232"/>
      <c r="GCM1" s="232"/>
      <c r="GCN1" s="232"/>
      <c r="GCO1" s="232"/>
      <c r="GCP1" s="232"/>
      <c r="GCQ1" s="232"/>
      <c r="GCR1" s="232"/>
      <c r="GCS1" s="232"/>
      <c r="GCT1" s="232"/>
      <c r="GCU1" s="232"/>
      <c r="GCV1" s="232"/>
      <c r="GCW1" s="232"/>
      <c r="GCX1" s="232"/>
      <c r="GCY1" s="232"/>
      <c r="GCZ1" s="232"/>
      <c r="GDA1" s="232"/>
      <c r="GDB1" s="232"/>
      <c r="GDC1" s="232"/>
      <c r="GDD1" s="232"/>
      <c r="GDE1" s="232"/>
      <c r="GDF1" s="232"/>
      <c r="GDG1" s="232"/>
      <c r="GDH1" s="232"/>
      <c r="GDI1" s="232"/>
      <c r="GDJ1" s="232"/>
      <c r="GDK1" s="232"/>
      <c r="GDL1" s="232"/>
      <c r="GDM1" s="232"/>
      <c r="GDN1" s="232"/>
      <c r="GDO1" s="232"/>
      <c r="GDP1" s="232"/>
      <c r="GDQ1" s="232"/>
      <c r="GDR1" s="232"/>
      <c r="GDS1" s="232"/>
      <c r="GDT1" s="232"/>
      <c r="GDU1" s="232"/>
      <c r="GDV1" s="232"/>
      <c r="GDW1" s="232"/>
      <c r="GDX1" s="232"/>
      <c r="GDY1" s="232"/>
      <c r="GDZ1" s="232"/>
      <c r="GEA1" s="232"/>
      <c r="GEB1" s="232"/>
      <c r="GEC1" s="232"/>
      <c r="GED1" s="232"/>
      <c r="GEE1" s="232"/>
      <c r="GEF1" s="232"/>
      <c r="GEG1" s="232"/>
      <c r="GEH1" s="232"/>
      <c r="GEI1" s="232"/>
      <c r="GEJ1" s="232"/>
      <c r="GEK1" s="232"/>
      <c r="GEL1" s="232"/>
      <c r="GEM1" s="232"/>
      <c r="GEN1" s="232"/>
      <c r="GEO1" s="232"/>
      <c r="GEP1" s="232"/>
      <c r="GEQ1" s="232"/>
      <c r="GER1" s="232"/>
      <c r="GES1" s="232"/>
      <c r="GET1" s="232"/>
      <c r="GEU1" s="232"/>
      <c r="GEV1" s="232"/>
      <c r="GEW1" s="232"/>
      <c r="GEX1" s="232"/>
      <c r="GEY1" s="232"/>
      <c r="GEZ1" s="232"/>
      <c r="GFA1" s="232"/>
      <c r="GFB1" s="232"/>
      <c r="GFC1" s="232"/>
      <c r="GFD1" s="232"/>
      <c r="GFE1" s="232"/>
      <c r="GFF1" s="232"/>
      <c r="GFG1" s="232"/>
      <c r="GFH1" s="232"/>
      <c r="GFI1" s="232"/>
      <c r="GFJ1" s="232"/>
      <c r="GFK1" s="232"/>
      <c r="GFL1" s="232"/>
      <c r="GFM1" s="232"/>
      <c r="GFN1" s="232"/>
      <c r="GFO1" s="232"/>
      <c r="GFP1" s="232"/>
      <c r="GFQ1" s="232"/>
      <c r="GFR1" s="232"/>
      <c r="GFS1" s="232"/>
      <c r="GFT1" s="232"/>
      <c r="GFU1" s="232"/>
      <c r="GFV1" s="232"/>
      <c r="GFW1" s="232"/>
      <c r="GFX1" s="232"/>
      <c r="GFY1" s="232"/>
      <c r="GFZ1" s="232"/>
      <c r="GGA1" s="232"/>
      <c r="GGB1" s="232"/>
      <c r="GGC1" s="232"/>
      <c r="GGD1" s="232"/>
      <c r="GGE1" s="232"/>
      <c r="GGF1" s="232"/>
      <c r="GGG1" s="232"/>
      <c r="GGH1" s="232"/>
      <c r="GGI1" s="232"/>
      <c r="GGJ1" s="232"/>
      <c r="GGK1" s="232"/>
      <c r="GGL1" s="232"/>
      <c r="GGM1" s="232"/>
      <c r="GGN1" s="232"/>
      <c r="GGO1" s="232"/>
      <c r="GGP1" s="232"/>
      <c r="GGQ1" s="232"/>
      <c r="GGR1" s="232"/>
      <c r="GGS1" s="232"/>
      <c r="GGT1" s="232"/>
      <c r="GGU1" s="232"/>
      <c r="GGV1" s="232"/>
      <c r="GGW1" s="232"/>
      <c r="GGX1" s="232"/>
      <c r="GGY1" s="232"/>
      <c r="GGZ1" s="232"/>
      <c r="GHA1" s="232"/>
      <c r="GHB1" s="232"/>
      <c r="GHC1" s="232"/>
      <c r="GHD1" s="232"/>
      <c r="GHE1" s="232"/>
      <c r="GHF1" s="232"/>
      <c r="GHG1" s="232"/>
      <c r="GHH1" s="232"/>
      <c r="GHI1" s="232"/>
      <c r="GHJ1" s="232"/>
      <c r="GHK1" s="232"/>
      <c r="GHL1" s="232"/>
      <c r="GHM1" s="232"/>
      <c r="GHN1" s="232"/>
      <c r="GHO1" s="232"/>
      <c r="GHP1" s="232"/>
      <c r="GHQ1" s="232"/>
      <c r="GHR1" s="232"/>
      <c r="GHS1" s="232"/>
      <c r="GHT1" s="232"/>
      <c r="GHU1" s="232"/>
      <c r="GHV1" s="232"/>
      <c r="GHW1" s="232"/>
      <c r="GHX1" s="232"/>
      <c r="GHY1" s="232"/>
      <c r="GHZ1" s="232"/>
      <c r="GIA1" s="232"/>
      <c r="GIB1" s="232"/>
      <c r="GIC1" s="232"/>
      <c r="GID1" s="232"/>
      <c r="GIE1" s="232"/>
      <c r="GIF1" s="232"/>
      <c r="GIG1" s="232"/>
      <c r="GIH1" s="232"/>
      <c r="GII1" s="232"/>
      <c r="GIJ1" s="232"/>
      <c r="GIK1" s="232"/>
      <c r="GIL1" s="232"/>
      <c r="GIM1" s="232"/>
      <c r="GIN1" s="232"/>
      <c r="GIO1" s="232"/>
      <c r="GIP1" s="232"/>
      <c r="GIQ1" s="232"/>
      <c r="GIR1" s="232"/>
      <c r="GIS1" s="232"/>
      <c r="GIT1" s="232"/>
      <c r="GIU1" s="232"/>
      <c r="GIV1" s="232"/>
      <c r="GIW1" s="232"/>
      <c r="GIX1" s="232"/>
      <c r="GIY1" s="232"/>
      <c r="GIZ1" s="232"/>
      <c r="GJA1" s="232"/>
      <c r="GJB1" s="232"/>
      <c r="GJC1" s="232"/>
      <c r="GJD1" s="232"/>
      <c r="GJE1" s="232"/>
      <c r="GJF1" s="232"/>
      <c r="GJG1" s="232"/>
      <c r="GJH1" s="232"/>
      <c r="GJI1" s="232"/>
      <c r="GJJ1" s="232"/>
      <c r="GJK1" s="232"/>
      <c r="GJL1" s="232"/>
      <c r="GJM1" s="232"/>
      <c r="GJN1" s="232"/>
      <c r="GJO1" s="232"/>
      <c r="GJP1" s="232"/>
      <c r="GJQ1" s="232"/>
      <c r="GJR1" s="232"/>
      <c r="GJS1" s="232"/>
      <c r="GJT1" s="232"/>
      <c r="GJU1" s="232"/>
      <c r="GJV1" s="232"/>
      <c r="GJW1" s="232"/>
      <c r="GJX1" s="232"/>
      <c r="GJY1" s="232"/>
      <c r="GJZ1" s="232"/>
      <c r="GKA1" s="232"/>
      <c r="GKB1" s="232"/>
      <c r="GKC1" s="232"/>
      <c r="GKD1" s="232"/>
      <c r="GKE1" s="232"/>
      <c r="GKF1" s="232"/>
      <c r="GKG1" s="232"/>
      <c r="GKH1" s="232"/>
      <c r="GKI1" s="232"/>
      <c r="GKJ1" s="232"/>
      <c r="GKK1" s="232"/>
      <c r="GKL1" s="232"/>
      <c r="GKM1" s="232"/>
      <c r="GKN1" s="232"/>
      <c r="GKO1" s="232"/>
      <c r="GKP1" s="232"/>
      <c r="GKQ1" s="232"/>
      <c r="GKR1" s="232"/>
      <c r="GKS1" s="232"/>
      <c r="GKT1" s="232"/>
      <c r="GKU1" s="232"/>
      <c r="GKV1" s="232"/>
      <c r="GKW1" s="232"/>
      <c r="GKX1" s="232"/>
      <c r="GKY1" s="232"/>
      <c r="GKZ1" s="232"/>
      <c r="GLA1" s="232"/>
      <c r="GLB1" s="232"/>
      <c r="GLC1" s="232"/>
      <c r="GLD1" s="232"/>
      <c r="GLE1" s="232"/>
      <c r="GLF1" s="232"/>
      <c r="GLG1" s="232"/>
      <c r="GLH1" s="232"/>
      <c r="GLI1" s="232"/>
      <c r="GLJ1" s="232"/>
      <c r="GLK1" s="232"/>
      <c r="GLL1" s="232"/>
      <c r="GLM1" s="232"/>
      <c r="GLN1" s="232"/>
      <c r="GLO1" s="232"/>
      <c r="GLP1" s="232"/>
      <c r="GLQ1" s="232"/>
      <c r="GLR1" s="232"/>
      <c r="GLS1" s="232"/>
      <c r="GLT1" s="232"/>
      <c r="GLU1" s="232"/>
      <c r="GLV1" s="232"/>
      <c r="GLW1" s="232"/>
      <c r="GLX1" s="232"/>
      <c r="GLY1" s="232"/>
      <c r="GLZ1" s="232"/>
      <c r="GMA1" s="232"/>
      <c r="GMB1" s="232"/>
      <c r="GMC1" s="232"/>
      <c r="GMD1" s="232"/>
      <c r="GME1" s="232"/>
      <c r="GMF1" s="232"/>
      <c r="GMG1" s="232"/>
      <c r="GMH1" s="232"/>
      <c r="GMI1" s="232"/>
      <c r="GMJ1" s="232"/>
      <c r="GMK1" s="232"/>
      <c r="GML1" s="232"/>
      <c r="GMM1" s="232"/>
      <c r="GMN1" s="232"/>
      <c r="GMO1" s="232"/>
      <c r="GMP1" s="232"/>
      <c r="GMQ1" s="232"/>
      <c r="GMR1" s="232"/>
      <c r="GMS1" s="232"/>
      <c r="GMT1" s="232"/>
      <c r="GMU1" s="232"/>
      <c r="GMV1" s="232"/>
      <c r="GMW1" s="232"/>
      <c r="GMX1" s="232"/>
      <c r="GMY1" s="232"/>
      <c r="GMZ1" s="232"/>
      <c r="GNA1" s="232"/>
      <c r="GNB1" s="232"/>
      <c r="GNC1" s="232"/>
      <c r="GND1" s="232"/>
      <c r="GNE1" s="232"/>
      <c r="GNF1" s="232"/>
      <c r="GNG1" s="232"/>
      <c r="GNH1" s="232"/>
      <c r="GNI1" s="232"/>
      <c r="GNJ1" s="232"/>
      <c r="GNK1" s="232"/>
      <c r="GNL1" s="232"/>
      <c r="GNM1" s="232"/>
      <c r="GNN1" s="232"/>
      <c r="GNO1" s="232"/>
      <c r="GNP1" s="232"/>
      <c r="GNQ1" s="232"/>
      <c r="GNR1" s="232"/>
      <c r="GNS1" s="232"/>
      <c r="GNT1" s="232"/>
      <c r="GNU1" s="232"/>
      <c r="GNV1" s="232"/>
      <c r="GNW1" s="232"/>
      <c r="GNX1" s="232"/>
      <c r="GNY1" s="232"/>
      <c r="GNZ1" s="232"/>
      <c r="GOA1" s="232"/>
      <c r="GOB1" s="232"/>
      <c r="GOC1" s="232"/>
      <c r="GOD1" s="232"/>
      <c r="GOE1" s="232"/>
      <c r="GOF1" s="232"/>
      <c r="GOG1" s="232"/>
      <c r="GOH1" s="232"/>
      <c r="GOI1" s="232"/>
      <c r="GOJ1" s="232"/>
      <c r="GOK1" s="232"/>
      <c r="GOL1" s="232"/>
      <c r="GOM1" s="232"/>
      <c r="GON1" s="232"/>
      <c r="GOO1" s="232"/>
      <c r="GOP1" s="232"/>
      <c r="GOQ1" s="232"/>
      <c r="GOR1" s="232"/>
      <c r="GOS1" s="232"/>
      <c r="GOT1" s="232"/>
      <c r="GOU1" s="232"/>
      <c r="GOV1" s="232"/>
      <c r="GOW1" s="232"/>
      <c r="GOX1" s="232"/>
      <c r="GOY1" s="232"/>
      <c r="GOZ1" s="232"/>
      <c r="GPA1" s="232"/>
      <c r="GPB1" s="232"/>
      <c r="GPC1" s="232"/>
      <c r="GPD1" s="232"/>
      <c r="GPE1" s="232"/>
      <c r="GPF1" s="232"/>
      <c r="GPG1" s="232"/>
      <c r="GPH1" s="232"/>
      <c r="GPI1" s="232"/>
      <c r="GPJ1" s="232"/>
      <c r="GPK1" s="232"/>
      <c r="GPL1" s="232"/>
      <c r="GPM1" s="232"/>
      <c r="GPN1" s="232"/>
      <c r="GPO1" s="232"/>
      <c r="GPP1" s="232"/>
      <c r="GPQ1" s="232"/>
      <c r="GPR1" s="232"/>
      <c r="GPS1" s="232"/>
      <c r="GPT1" s="232"/>
      <c r="GPU1" s="232"/>
      <c r="GPV1" s="232"/>
      <c r="GPW1" s="232"/>
      <c r="GPX1" s="232"/>
      <c r="GPY1" s="232"/>
      <c r="GPZ1" s="232"/>
      <c r="GQA1" s="232"/>
      <c r="GQB1" s="232"/>
      <c r="GQC1" s="232"/>
      <c r="GQD1" s="232"/>
      <c r="GQE1" s="232"/>
      <c r="GQF1" s="232"/>
      <c r="GQG1" s="232"/>
      <c r="GQH1" s="232"/>
      <c r="GQI1" s="232"/>
      <c r="GQJ1" s="232"/>
      <c r="GQK1" s="232"/>
      <c r="GQL1" s="232"/>
      <c r="GQM1" s="232"/>
      <c r="GQN1" s="232"/>
      <c r="GQO1" s="232"/>
      <c r="GQP1" s="232"/>
      <c r="GQQ1" s="232"/>
      <c r="GQR1" s="232"/>
      <c r="GQS1" s="232"/>
      <c r="GQT1" s="232"/>
      <c r="GQU1" s="232"/>
      <c r="GQV1" s="232"/>
      <c r="GQW1" s="232"/>
      <c r="GQX1" s="232"/>
      <c r="GQY1" s="232"/>
      <c r="GQZ1" s="232"/>
      <c r="GRA1" s="232"/>
      <c r="GRB1" s="232"/>
      <c r="GRC1" s="232"/>
      <c r="GRD1" s="232"/>
      <c r="GRE1" s="232"/>
      <c r="GRF1" s="232"/>
      <c r="GRG1" s="232"/>
      <c r="GRH1" s="232"/>
      <c r="GRI1" s="232"/>
      <c r="GRJ1" s="232"/>
      <c r="GRK1" s="232"/>
      <c r="GRL1" s="232"/>
      <c r="GRM1" s="232"/>
      <c r="GRN1" s="232"/>
      <c r="GRO1" s="232"/>
      <c r="GRP1" s="232"/>
      <c r="GRQ1" s="232"/>
      <c r="GRR1" s="232"/>
      <c r="GRS1" s="232"/>
      <c r="GRT1" s="232"/>
      <c r="GRU1" s="232"/>
      <c r="GRV1" s="232"/>
      <c r="GRW1" s="232"/>
      <c r="GRX1" s="232"/>
      <c r="GRY1" s="232"/>
      <c r="GRZ1" s="232"/>
      <c r="GSA1" s="232"/>
      <c r="GSB1" s="232"/>
      <c r="GSC1" s="232"/>
      <c r="GSD1" s="232"/>
      <c r="GSE1" s="232"/>
      <c r="GSF1" s="232"/>
      <c r="GSG1" s="232"/>
      <c r="GSH1" s="232"/>
      <c r="GSI1" s="232"/>
      <c r="GSJ1" s="232"/>
      <c r="GSK1" s="232"/>
      <c r="GSL1" s="232"/>
      <c r="GSM1" s="232"/>
      <c r="GSN1" s="232"/>
      <c r="GSO1" s="232"/>
      <c r="GSP1" s="232"/>
      <c r="GSQ1" s="232"/>
      <c r="GSR1" s="232"/>
      <c r="GSS1" s="232"/>
      <c r="GST1" s="232"/>
      <c r="GSU1" s="232"/>
      <c r="GSV1" s="232"/>
      <c r="GSW1" s="232"/>
      <c r="GSX1" s="232"/>
      <c r="GSY1" s="232"/>
      <c r="GSZ1" s="232"/>
      <c r="GTA1" s="232"/>
      <c r="GTB1" s="232"/>
      <c r="GTC1" s="232"/>
      <c r="GTD1" s="232"/>
      <c r="GTE1" s="232"/>
      <c r="GTF1" s="232"/>
      <c r="GTG1" s="232"/>
      <c r="GTH1" s="232"/>
      <c r="GTI1" s="232"/>
      <c r="GTJ1" s="232"/>
      <c r="GTK1" s="232"/>
      <c r="GTL1" s="232"/>
      <c r="GTM1" s="232"/>
      <c r="GTN1" s="232"/>
      <c r="GTO1" s="232"/>
      <c r="GTP1" s="232"/>
      <c r="GTQ1" s="232"/>
      <c r="GTR1" s="232"/>
      <c r="GTS1" s="232"/>
      <c r="GTT1" s="232"/>
      <c r="GTU1" s="232"/>
      <c r="GTV1" s="232"/>
      <c r="GTW1" s="232"/>
      <c r="GTX1" s="232"/>
      <c r="GTY1" s="232"/>
      <c r="GTZ1" s="232"/>
      <c r="GUA1" s="232"/>
      <c r="GUB1" s="232"/>
      <c r="GUC1" s="232"/>
      <c r="GUD1" s="232"/>
      <c r="GUE1" s="232"/>
      <c r="GUF1" s="232"/>
      <c r="GUG1" s="232"/>
      <c r="GUH1" s="232"/>
      <c r="GUI1" s="232"/>
      <c r="GUJ1" s="232"/>
      <c r="GUK1" s="232"/>
      <c r="GUL1" s="232"/>
      <c r="GUM1" s="232"/>
      <c r="GUN1" s="232"/>
      <c r="GUO1" s="232"/>
      <c r="GUP1" s="232"/>
      <c r="GUQ1" s="232"/>
      <c r="GUR1" s="232"/>
      <c r="GUS1" s="232"/>
      <c r="GUT1" s="232"/>
      <c r="GUU1" s="232"/>
      <c r="GUV1" s="232"/>
      <c r="GUW1" s="232"/>
      <c r="GUX1" s="232"/>
      <c r="GUY1" s="232"/>
      <c r="GUZ1" s="232"/>
      <c r="GVA1" s="232"/>
      <c r="GVB1" s="232"/>
      <c r="GVC1" s="232"/>
      <c r="GVD1" s="232"/>
      <c r="GVE1" s="232"/>
      <c r="GVF1" s="232"/>
      <c r="GVG1" s="232"/>
      <c r="GVH1" s="232"/>
      <c r="GVI1" s="232"/>
      <c r="GVJ1" s="232"/>
      <c r="GVK1" s="232"/>
      <c r="GVL1" s="232"/>
      <c r="GVM1" s="232"/>
      <c r="GVN1" s="232"/>
      <c r="GVO1" s="232"/>
      <c r="GVP1" s="232"/>
      <c r="GVQ1" s="232"/>
      <c r="GVR1" s="232"/>
      <c r="GVS1" s="232"/>
      <c r="GVT1" s="232"/>
      <c r="GVU1" s="232"/>
      <c r="GVV1" s="232"/>
      <c r="GVW1" s="232"/>
      <c r="GVX1" s="232"/>
      <c r="GVY1" s="232"/>
      <c r="GVZ1" s="232"/>
      <c r="GWA1" s="232"/>
      <c r="GWB1" s="232"/>
      <c r="GWC1" s="232"/>
      <c r="GWD1" s="232"/>
      <c r="GWE1" s="232"/>
      <c r="GWF1" s="232"/>
      <c r="GWG1" s="232"/>
      <c r="GWH1" s="232"/>
      <c r="GWI1" s="232"/>
      <c r="GWJ1" s="232"/>
      <c r="GWK1" s="232"/>
      <c r="GWL1" s="232"/>
      <c r="GWM1" s="232"/>
      <c r="GWN1" s="232"/>
      <c r="GWO1" s="232"/>
      <c r="GWP1" s="232"/>
      <c r="GWQ1" s="232"/>
      <c r="GWR1" s="232"/>
      <c r="GWS1" s="232"/>
      <c r="GWT1" s="232"/>
      <c r="GWU1" s="232"/>
      <c r="GWV1" s="232"/>
      <c r="GWW1" s="232"/>
      <c r="GWX1" s="232"/>
      <c r="GWY1" s="232"/>
      <c r="GWZ1" s="232"/>
      <c r="GXA1" s="232"/>
      <c r="GXB1" s="232"/>
      <c r="GXC1" s="232"/>
      <c r="GXD1" s="232"/>
      <c r="GXE1" s="232"/>
      <c r="GXF1" s="232"/>
      <c r="GXG1" s="232"/>
      <c r="GXH1" s="232"/>
      <c r="GXI1" s="232"/>
      <c r="GXJ1" s="232"/>
      <c r="GXK1" s="232"/>
      <c r="GXL1" s="232"/>
      <c r="GXM1" s="232"/>
      <c r="GXN1" s="232"/>
      <c r="GXO1" s="232"/>
      <c r="GXP1" s="232"/>
      <c r="GXQ1" s="232"/>
      <c r="GXR1" s="232"/>
      <c r="GXS1" s="232"/>
      <c r="GXT1" s="232"/>
      <c r="GXU1" s="232"/>
      <c r="GXV1" s="232"/>
      <c r="GXW1" s="232"/>
      <c r="GXX1" s="232"/>
      <c r="GXY1" s="232"/>
      <c r="GXZ1" s="232"/>
      <c r="GYA1" s="232"/>
      <c r="GYB1" s="232"/>
      <c r="GYC1" s="232"/>
      <c r="GYD1" s="232"/>
      <c r="GYE1" s="232"/>
      <c r="GYF1" s="232"/>
      <c r="GYG1" s="232"/>
      <c r="GYH1" s="232"/>
      <c r="GYI1" s="232"/>
      <c r="GYJ1" s="232"/>
      <c r="GYK1" s="232"/>
      <c r="GYL1" s="232"/>
      <c r="GYM1" s="232"/>
      <c r="GYN1" s="232"/>
      <c r="GYO1" s="232"/>
      <c r="GYP1" s="232"/>
      <c r="GYQ1" s="232"/>
      <c r="GYR1" s="232"/>
      <c r="GYS1" s="232"/>
      <c r="GYT1" s="232"/>
      <c r="GYU1" s="232"/>
      <c r="GYV1" s="232"/>
      <c r="GYW1" s="232"/>
      <c r="GYX1" s="232"/>
      <c r="GYY1" s="232"/>
      <c r="GYZ1" s="232"/>
      <c r="GZA1" s="232"/>
      <c r="GZB1" s="232"/>
      <c r="GZC1" s="232"/>
      <c r="GZD1" s="232"/>
      <c r="GZE1" s="232"/>
      <c r="GZF1" s="232"/>
      <c r="GZG1" s="232"/>
      <c r="GZH1" s="232"/>
      <c r="GZI1" s="232"/>
      <c r="GZJ1" s="232"/>
      <c r="GZK1" s="232"/>
      <c r="GZL1" s="232"/>
      <c r="GZM1" s="232"/>
      <c r="GZN1" s="232"/>
      <c r="GZO1" s="232"/>
      <c r="GZP1" s="232"/>
      <c r="GZQ1" s="232"/>
      <c r="GZR1" s="232"/>
      <c r="GZS1" s="232"/>
      <c r="GZT1" s="232"/>
      <c r="GZU1" s="232"/>
      <c r="GZV1" s="232"/>
      <c r="GZW1" s="232"/>
      <c r="GZX1" s="232"/>
      <c r="GZY1" s="232"/>
      <c r="GZZ1" s="232"/>
      <c r="HAA1" s="232"/>
      <c r="HAB1" s="232"/>
      <c r="HAC1" s="232"/>
      <c r="HAD1" s="232"/>
      <c r="HAE1" s="232"/>
      <c r="HAF1" s="232"/>
      <c r="HAG1" s="232"/>
      <c r="HAH1" s="232"/>
      <c r="HAI1" s="232"/>
      <c r="HAJ1" s="232"/>
      <c r="HAK1" s="232"/>
      <c r="HAL1" s="232"/>
      <c r="HAM1" s="232"/>
      <c r="HAN1" s="232"/>
      <c r="HAO1" s="232"/>
      <c r="HAP1" s="232"/>
      <c r="HAQ1" s="232"/>
      <c r="HAR1" s="232"/>
      <c r="HAS1" s="232"/>
      <c r="HAT1" s="232"/>
      <c r="HAU1" s="232"/>
      <c r="HAV1" s="232"/>
      <c r="HAW1" s="232"/>
      <c r="HAX1" s="232"/>
      <c r="HAY1" s="232"/>
      <c r="HAZ1" s="232"/>
      <c r="HBA1" s="232"/>
      <c r="HBB1" s="232"/>
      <c r="HBC1" s="232"/>
      <c r="HBD1" s="232"/>
      <c r="HBE1" s="232"/>
      <c r="HBF1" s="232"/>
      <c r="HBG1" s="232"/>
      <c r="HBH1" s="232"/>
      <c r="HBI1" s="232"/>
      <c r="HBJ1" s="232"/>
      <c r="HBK1" s="232"/>
      <c r="HBL1" s="232"/>
      <c r="HBM1" s="232"/>
      <c r="HBN1" s="232"/>
      <c r="HBO1" s="232"/>
      <c r="HBP1" s="232"/>
      <c r="HBQ1" s="232"/>
      <c r="HBR1" s="232"/>
      <c r="HBS1" s="232"/>
      <c r="HBT1" s="232"/>
      <c r="HBU1" s="232"/>
      <c r="HBV1" s="232"/>
      <c r="HBW1" s="232"/>
      <c r="HBX1" s="232"/>
      <c r="HBY1" s="232"/>
      <c r="HBZ1" s="232"/>
      <c r="HCA1" s="232"/>
      <c r="HCB1" s="232"/>
      <c r="HCC1" s="232"/>
      <c r="HCD1" s="232"/>
      <c r="HCE1" s="232"/>
      <c r="HCF1" s="232"/>
      <c r="HCG1" s="232"/>
      <c r="HCH1" s="232"/>
      <c r="HCI1" s="232"/>
      <c r="HCJ1" s="232"/>
      <c r="HCK1" s="232"/>
      <c r="HCL1" s="232"/>
      <c r="HCM1" s="232"/>
      <c r="HCN1" s="232"/>
      <c r="HCO1" s="232"/>
      <c r="HCP1" s="232"/>
      <c r="HCQ1" s="232"/>
      <c r="HCR1" s="232"/>
      <c r="HCS1" s="232"/>
      <c r="HCT1" s="232"/>
      <c r="HCU1" s="232"/>
      <c r="HCV1" s="232"/>
      <c r="HCW1" s="232"/>
      <c r="HCX1" s="232"/>
      <c r="HCY1" s="232"/>
      <c r="HCZ1" s="232"/>
      <c r="HDA1" s="232"/>
      <c r="HDB1" s="232"/>
      <c r="HDC1" s="232"/>
      <c r="HDD1" s="232"/>
      <c r="HDE1" s="232"/>
      <c r="HDF1" s="232"/>
      <c r="HDG1" s="232"/>
      <c r="HDH1" s="232"/>
      <c r="HDI1" s="232"/>
      <c r="HDJ1" s="232"/>
      <c r="HDK1" s="232"/>
      <c r="HDL1" s="232"/>
      <c r="HDM1" s="232"/>
      <c r="HDN1" s="232"/>
      <c r="HDO1" s="232"/>
      <c r="HDP1" s="232"/>
      <c r="HDQ1" s="232"/>
      <c r="HDR1" s="232"/>
      <c r="HDS1" s="232"/>
      <c r="HDT1" s="232"/>
      <c r="HDU1" s="232"/>
      <c r="HDV1" s="232"/>
      <c r="HDW1" s="232"/>
      <c r="HDX1" s="232"/>
      <c r="HDY1" s="232"/>
      <c r="HDZ1" s="232"/>
      <c r="HEA1" s="232"/>
      <c r="HEB1" s="232"/>
      <c r="HEC1" s="232"/>
      <c r="HED1" s="232"/>
      <c r="HEE1" s="232"/>
      <c r="HEF1" s="232"/>
      <c r="HEG1" s="232"/>
      <c r="HEH1" s="232"/>
      <c r="HEI1" s="232"/>
      <c r="HEJ1" s="232"/>
      <c r="HEK1" s="232"/>
      <c r="HEL1" s="232"/>
      <c r="HEM1" s="232"/>
      <c r="HEN1" s="232"/>
      <c r="HEO1" s="232"/>
      <c r="HEP1" s="232"/>
      <c r="HEQ1" s="232"/>
      <c r="HER1" s="232"/>
      <c r="HES1" s="232"/>
      <c r="HET1" s="232"/>
      <c r="HEU1" s="232"/>
      <c r="HEV1" s="232"/>
      <c r="HEW1" s="232"/>
      <c r="HEX1" s="232"/>
      <c r="HEY1" s="232"/>
      <c r="HEZ1" s="232"/>
      <c r="HFA1" s="232"/>
      <c r="HFB1" s="232"/>
      <c r="HFC1" s="232"/>
      <c r="HFD1" s="232"/>
      <c r="HFE1" s="232"/>
      <c r="HFF1" s="232"/>
      <c r="HFG1" s="232"/>
      <c r="HFH1" s="232"/>
      <c r="HFI1" s="232"/>
      <c r="HFJ1" s="232"/>
      <c r="HFK1" s="232"/>
      <c r="HFL1" s="232"/>
      <c r="HFM1" s="232"/>
      <c r="HFN1" s="232"/>
      <c r="HFO1" s="232"/>
      <c r="HFP1" s="232"/>
      <c r="HFQ1" s="232"/>
      <c r="HFR1" s="232"/>
      <c r="HFS1" s="232"/>
      <c r="HFT1" s="232"/>
      <c r="HFU1" s="232"/>
      <c r="HFV1" s="232"/>
      <c r="HFW1" s="232"/>
      <c r="HFX1" s="232"/>
      <c r="HFY1" s="232"/>
      <c r="HFZ1" s="232"/>
      <c r="HGA1" s="232"/>
      <c r="HGB1" s="232"/>
      <c r="HGC1" s="232"/>
      <c r="HGD1" s="232"/>
      <c r="HGE1" s="232"/>
      <c r="HGF1" s="232"/>
      <c r="HGG1" s="232"/>
      <c r="HGH1" s="232"/>
      <c r="HGI1" s="232"/>
      <c r="HGJ1" s="232"/>
      <c r="HGK1" s="232"/>
      <c r="HGL1" s="232"/>
      <c r="HGM1" s="232"/>
      <c r="HGN1" s="232"/>
      <c r="HGO1" s="232"/>
      <c r="HGP1" s="232"/>
      <c r="HGQ1" s="232"/>
      <c r="HGR1" s="232"/>
      <c r="HGS1" s="232"/>
      <c r="HGT1" s="232"/>
      <c r="HGU1" s="232"/>
      <c r="HGV1" s="232"/>
      <c r="HGW1" s="232"/>
      <c r="HGX1" s="232"/>
      <c r="HGY1" s="232"/>
      <c r="HGZ1" s="232"/>
      <c r="HHA1" s="232"/>
      <c r="HHB1" s="232"/>
      <c r="HHC1" s="232"/>
      <c r="HHD1" s="232"/>
      <c r="HHE1" s="232"/>
      <c r="HHF1" s="232"/>
      <c r="HHG1" s="232"/>
      <c r="HHH1" s="232"/>
      <c r="HHI1" s="232"/>
      <c r="HHJ1" s="232"/>
      <c r="HHK1" s="232"/>
      <c r="HHL1" s="232"/>
      <c r="HHM1" s="232"/>
      <c r="HHN1" s="232"/>
      <c r="HHO1" s="232"/>
      <c r="HHP1" s="232"/>
      <c r="HHQ1" s="232"/>
      <c r="HHR1" s="232"/>
      <c r="HHS1" s="232"/>
      <c r="HHT1" s="232"/>
      <c r="HHU1" s="232"/>
      <c r="HHV1" s="232"/>
      <c r="HHW1" s="232"/>
      <c r="HHX1" s="232"/>
      <c r="HHY1" s="232"/>
      <c r="HHZ1" s="232"/>
      <c r="HIA1" s="232"/>
      <c r="HIB1" s="232"/>
      <c r="HIC1" s="232"/>
      <c r="HID1" s="232"/>
      <c r="HIE1" s="232"/>
      <c r="HIF1" s="232"/>
      <c r="HIG1" s="232"/>
      <c r="HIH1" s="232"/>
      <c r="HII1" s="232"/>
      <c r="HIJ1" s="232"/>
      <c r="HIK1" s="232"/>
      <c r="HIL1" s="232"/>
      <c r="HIM1" s="232"/>
      <c r="HIN1" s="232"/>
      <c r="HIO1" s="232"/>
      <c r="HIP1" s="232"/>
      <c r="HIQ1" s="232"/>
      <c r="HIR1" s="232"/>
      <c r="HIS1" s="232"/>
      <c r="HIT1" s="232"/>
      <c r="HIU1" s="232"/>
      <c r="HIV1" s="232"/>
      <c r="HIW1" s="232"/>
      <c r="HIX1" s="232"/>
      <c r="HIY1" s="232"/>
      <c r="HIZ1" s="232"/>
      <c r="HJA1" s="232"/>
      <c r="HJB1" s="232"/>
      <c r="HJC1" s="232"/>
      <c r="HJD1" s="232"/>
      <c r="HJE1" s="232"/>
      <c r="HJF1" s="232"/>
      <c r="HJG1" s="232"/>
      <c r="HJH1" s="232"/>
      <c r="HJI1" s="232"/>
      <c r="HJJ1" s="232"/>
      <c r="HJK1" s="232"/>
      <c r="HJL1" s="232"/>
      <c r="HJM1" s="232"/>
      <c r="HJN1" s="232"/>
      <c r="HJO1" s="232"/>
      <c r="HJP1" s="232"/>
      <c r="HJQ1" s="232"/>
      <c r="HJR1" s="232"/>
      <c r="HJS1" s="232"/>
      <c r="HJT1" s="232"/>
      <c r="HJU1" s="232"/>
      <c r="HJV1" s="232"/>
      <c r="HJW1" s="232"/>
      <c r="HJX1" s="232"/>
      <c r="HJY1" s="232"/>
      <c r="HJZ1" s="232"/>
      <c r="HKA1" s="232"/>
      <c r="HKB1" s="232"/>
      <c r="HKC1" s="232"/>
      <c r="HKD1" s="232"/>
      <c r="HKE1" s="232"/>
      <c r="HKF1" s="232"/>
      <c r="HKG1" s="232"/>
      <c r="HKH1" s="232"/>
      <c r="HKI1" s="232"/>
      <c r="HKJ1" s="232"/>
      <c r="HKK1" s="232"/>
      <c r="HKL1" s="232"/>
      <c r="HKM1" s="232"/>
      <c r="HKN1" s="232"/>
      <c r="HKO1" s="232"/>
      <c r="HKP1" s="232"/>
      <c r="HKQ1" s="232"/>
      <c r="HKR1" s="232"/>
      <c r="HKS1" s="232"/>
      <c r="HKT1" s="232"/>
      <c r="HKU1" s="232"/>
      <c r="HKV1" s="232"/>
      <c r="HKW1" s="232"/>
      <c r="HKX1" s="232"/>
      <c r="HKY1" s="232"/>
      <c r="HKZ1" s="232"/>
      <c r="HLA1" s="232"/>
      <c r="HLB1" s="232"/>
      <c r="HLC1" s="232"/>
      <c r="HLD1" s="232"/>
      <c r="HLE1" s="232"/>
      <c r="HLF1" s="232"/>
      <c r="HLG1" s="232"/>
      <c r="HLH1" s="232"/>
      <c r="HLI1" s="232"/>
      <c r="HLJ1" s="232"/>
      <c r="HLK1" s="232"/>
      <c r="HLL1" s="232"/>
      <c r="HLM1" s="232"/>
      <c r="HLN1" s="232"/>
      <c r="HLO1" s="232"/>
      <c r="HLP1" s="232"/>
      <c r="HLQ1" s="232"/>
      <c r="HLR1" s="232"/>
      <c r="HLS1" s="232"/>
      <c r="HLT1" s="232"/>
      <c r="HLU1" s="232"/>
      <c r="HLV1" s="232"/>
      <c r="HLW1" s="232"/>
      <c r="HLX1" s="232"/>
      <c r="HLY1" s="232"/>
      <c r="HLZ1" s="232"/>
      <c r="HMA1" s="232"/>
      <c r="HMB1" s="232"/>
      <c r="HMC1" s="232"/>
      <c r="HMD1" s="232"/>
      <c r="HME1" s="232"/>
      <c r="HMF1" s="232"/>
      <c r="HMG1" s="232"/>
      <c r="HMH1" s="232"/>
      <c r="HMI1" s="232"/>
      <c r="HMJ1" s="232"/>
      <c r="HMK1" s="232"/>
      <c r="HML1" s="232"/>
      <c r="HMM1" s="232"/>
      <c r="HMN1" s="232"/>
      <c r="HMO1" s="232"/>
      <c r="HMP1" s="232"/>
      <c r="HMQ1" s="232"/>
      <c r="HMR1" s="232"/>
      <c r="HMS1" s="232"/>
      <c r="HMT1" s="232"/>
      <c r="HMU1" s="232"/>
      <c r="HMV1" s="232"/>
      <c r="HMW1" s="232"/>
      <c r="HMX1" s="232"/>
      <c r="HMY1" s="232"/>
      <c r="HMZ1" s="232"/>
      <c r="HNA1" s="232"/>
      <c r="HNB1" s="232"/>
      <c r="HNC1" s="232"/>
      <c r="HND1" s="232"/>
      <c r="HNE1" s="232"/>
      <c r="HNF1" s="232"/>
      <c r="HNG1" s="232"/>
      <c r="HNH1" s="232"/>
      <c r="HNI1" s="232"/>
      <c r="HNJ1" s="232"/>
      <c r="HNK1" s="232"/>
      <c r="HNL1" s="232"/>
      <c r="HNM1" s="232"/>
      <c r="HNN1" s="232"/>
      <c r="HNO1" s="232"/>
      <c r="HNP1" s="232"/>
      <c r="HNQ1" s="232"/>
      <c r="HNR1" s="232"/>
      <c r="HNS1" s="232"/>
      <c r="HNT1" s="232"/>
      <c r="HNU1" s="232"/>
      <c r="HNV1" s="232"/>
      <c r="HNW1" s="232"/>
      <c r="HNX1" s="232"/>
      <c r="HNY1" s="232"/>
      <c r="HNZ1" s="232"/>
      <c r="HOA1" s="232"/>
      <c r="HOB1" s="232"/>
      <c r="HOC1" s="232"/>
      <c r="HOD1" s="232"/>
      <c r="HOE1" s="232"/>
      <c r="HOF1" s="232"/>
      <c r="HOG1" s="232"/>
      <c r="HOH1" s="232"/>
      <c r="HOI1" s="232"/>
      <c r="HOJ1" s="232"/>
      <c r="HOK1" s="232"/>
      <c r="HOL1" s="232"/>
      <c r="HOM1" s="232"/>
      <c r="HON1" s="232"/>
      <c r="HOO1" s="232"/>
      <c r="HOP1" s="232"/>
      <c r="HOQ1" s="232"/>
      <c r="HOR1" s="232"/>
      <c r="HOS1" s="232"/>
      <c r="HOT1" s="232"/>
      <c r="HOU1" s="232"/>
      <c r="HOV1" s="232"/>
      <c r="HOW1" s="232"/>
      <c r="HOX1" s="232"/>
      <c r="HOY1" s="232"/>
      <c r="HOZ1" s="232"/>
      <c r="HPA1" s="232"/>
      <c r="HPB1" s="232"/>
      <c r="HPC1" s="232"/>
      <c r="HPD1" s="232"/>
      <c r="HPE1" s="232"/>
      <c r="HPF1" s="232"/>
      <c r="HPG1" s="232"/>
      <c r="HPH1" s="232"/>
      <c r="HPI1" s="232"/>
      <c r="HPJ1" s="232"/>
      <c r="HPK1" s="232"/>
      <c r="HPL1" s="232"/>
      <c r="HPM1" s="232"/>
      <c r="HPN1" s="232"/>
      <c r="HPO1" s="232"/>
      <c r="HPP1" s="232"/>
      <c r="HPQ1" s="232"/>
      <c r="HPR1" s="232"/>
      <c r="HPS1" s="232"/>
      <c r="HPT1" s="232"/>
      <c r="HPU1" s="232"/>
      <c r="HPV1" s="232"/>
      <c r="HPW1" s="232"/>
      <c r="HPX1" s="232"/>
      <c r="HPY1" s="232"/>
      <c r="HPZ1" s="232"/>
      <c r="HQA1" s="232"/>
      <c r="HQB1" s="232"/>
      <c r="HQC1" s="232"/>
      <c r="HQD1" s="232"/>
      <c r="HQE1" s="232"/>
      <c r="HQF1" s="232"/>
      <c r="HQG1" s="232"/>
      <c r="HQH1" s="232"/>
      <c r="HQI1" s="232"/>
      <c r="HQJ1" s="232"/>
      <c r="HQK1" s="232"/>
      <c r="HQL1" s="232"/>
      <c r="HQM1" s="232"/>
      <c r="HQN1" s="232"/>
      <c r="HQO1" s="232"/>
      <c r="HQP1" s="232"/>
      <c r="HQQ1" s="232"/>
      <c r="HQR1" s="232"/>
      <c r="HQS1" s="232"/>
      <c r="HQT1" s="232"/>
      <c r="HQU1" s="232"/>
      <c r="HQV1" s="232"/>
      <c r="HQW1" s="232"/>
      <c r="HQX1" s="232"/>
      <c r="HQY1" s="232"/>
      <c r="HQZ1" s="232"/>
      <c r="HRA1" s="232"/>
      <c r="HRB1" s="232"/>
      <c r="HRC1" s="232"/>
      <c r="HRD1" s="232"/>
      <c r="HRE1" s="232"/>
      <c r="HRF1" s="232"/>
      <c r="HRG1" s="232"/>
      <c r="HRH1" s="232"/>
      <c r="HRI1" s="232"/>
      <c r="HRJ1" s="232"/>
      <c r="HRK1" s="232"/>
      <c r="HRL1" s="232"/>
      <c r="HRM1" s="232"/>
      <c r="HRN1" s="232"/>
      <c r="HRO1" s="232"/>
      <c r="HRP1" s="232"/>
      <c r="HRQ1" s="232"/>
      <c r="HRR1" s="232"/>
      <c r="HRS1" s="232"/>
      <c r="HRT1" s="232"/>
      <c r="HRU1" s="232"/>
      <c r="HRV1" s="232"/>
      <c r="HRW1" s="232"/>
      <c r="HRX1" s="232"/>
      <c r="HRY1" s="232"/>
      <c r="HRZ1" s="232"/>
      <c r="HSA1" s="232"/>
      <c r="HSB1" s="232"/>
      <c r="HSC1" s="232"/>
      <c r="HSD1" s="232"/>
      <c r="HSE1" s="232"/>
      <c r="HSF1" s="232"/>
      <c r="HSG1" s="232"/>
      <c r="HSH1" s="232"/>
      <c r="HSI1" s="232"/>
      <c r="HSJ1" s="232"/>
      <c r="HSK1" s="232"/>
      <c r="HSL1" s="232"/>
      <c r="HSM1" s="232"/>
      <c r="HSN1" s="232"/>
      <c r="HSO1" s="232"/>
      <c r="HSP1" s="232"/>
      <c r="HSQ1" s="232"/>
      <c r="HSR1" s="232"/>
      <c r="HSS1" s="232"/>
      <c r="HST1" s="232"/>
      <c r="HSU1" s="232"/>
      <c r="HSV1" s="232"/>
      <c r="HSW1" s="232"/>
      <c r="HSX1" s="232"/>
      <c r="HSY1" s="232"/>
      <c r="HSZ1" s="232"/>
      <c r="HTA1" s="232"/>
      <c r="HTB1" s="232"/>
      <c r="HTC1" s="232"/>
      <c r="HTD1" s="232"/>
      <c r="HTE1" s="232"/>
      <c r="HTF1" s="232"/>
      <c r="HTG1" s="232"/>
      <c r="HTH1" s="232"/>
      <c r="HTI1" s="232"/>
      <c r="HTJ1" s="232"/>
      <c r="HTK1" s="232"/>
      <c r="HTL1" s="232"/>
      <c r="HTM1" s="232"/>
      <c r="HTN1" s="232"/>
      <c r="HTO1" s="232"/>
      <c r="HTP1" s="232"/>
      <c r="HTQ1" s="232"/>
      <c r="HTR1" s="232"/>
      <c r="HTS1" s="232"/>
      <c r="HTT1" s="232"/>
      <c r="HTU1" s="232"/>
      <c r="HTV1" s="232"/>
      <c r="HTW1" s="232"/>
      <c r="HTX1" s="232"/>
      <c r="HTY1" s="232"/>
      <c r="HTZ1" s="232"/>
      <c r="HUA1" s="232"/>
      <c r="HUB1" s="232"/>
      <c r="HUC1" s="232"/>
      <c r="HUD1" s="232"/>
      <c r="HUE1" s="232"/>
      <c r="HUF1" s="232"/>
      <c r="HUG1" s="232"/>
      <c r="HUH1" s="232"/>
      <c r="HUI1" s="232"/>
      <c r="HUJ1" s="232"/>
      <c r="HUK1" s="232"/>
      <c r="HUL1" s="232"/>
      <c r="HUM1" s="232"/>
      <c r="HUN1" s="232"/>
      <c r="HUO1" s="232"/>
      <c r="HUP1" s="232"/>
      <c r="HUQ1" s="232"/>
      <c r="HUR1" s="232"/>
      <c r="HUS1" s="232"/>
      <c r="HUT1" s="232"/>
      <c r="HUU1" s="232"/>
      <c r="HUV1" s="232"/>
      <c r="HUW1" s="232"/>
      <c r="HUX1" s="232"/>
      <c r="HUY1" s="232"/>
      <c r="HUZ1" s="232"/>
      <c r="HVA1" s="232"/>
      <c r="HVB1" s="232"/>
      <c r="HVC1" s="232"/>
      <c r="HVD1" s="232"/>
      <c r="HVE1" s="232"/>
      <c r="HVF1" s="232"/>
      <c r="HVG1" s="232"/>
      <c r="HVH1" s="232"/>
      <c r="HVI1" s="232"/>
      <c r="HVJ1" s="232"/>
      <c r="HVK1" s="232"/>
      <c r="HVL1" s="232"/>
      <c r="HVM1" s="232"/>
      <c r="HVN1" s="232"/>
      <c r="HVO1" s="232"/>
      <c r="HVP1" s="232"/>
      <c r="HVQ1" s="232"/>
      <c r="HVR1" s="232"/>
      <c r="HVS1" s="232"/>
      <c r="HVT1" s="232"/>
      <c r="HVU1" s="232"/>
      <c r="HVV1" s="232"/>
      <c r="HVW1" s="232"/>
      <c r="HVX1" s="232"/>
      <c r="HVY1" s="232"/>
      <c r="HVZ1" s="232"/>
      <c r="HWA1" s="232"/>
      <c r="HWB1" s="232"/>
      <c r="HWC1" s="232"/>
      <c r="HWD1" s="232"/>
      <c r="HWE1" s="232"/>
      <c r="HWF1" s="232"/>
      <c r="HWG1" s="232"/>
      <c r="HWH1" s="232"/>
      <c r="HWI1" s="232"/>
      <c r="HWJ1" s="232"/>
      <c r="HWK1" s="232"/>
      <c r="HWL1" s="232"/>
      <c r="HWM1" s="232"/>
      <c r="HWN1" s="232"/>
      <c r="HWO1" s="232"/>
      <c r="HWP1" s="232"/>
      <c r="HWQ1" s="232"/>
      <c r="HWR1" s="232"/>
      <c r="HWS1" s="232"/>
      <c r="HWT1" s="232"/>
      <c r="HWU1" s="232"/>
      <c r="HWV1" s="232"/>
      <c r="HWW1" s="232"/>
      <c r="HWX1" s="232"/>
      <c r="HWY1" s="232"/>
      <c r="HWZ1" s="232"/>
      <c r="HXA1" s="232"/>
      <c r="HXB1" s="232"/>
      <c r="HXC1" s="232"/>
      <c r="HXD1" s="232"/>
      <c r="HXE1" s="232"/>
      <c r="HXF1" s="232"/>
      <c r="HXG1" s="232"/>
      <c r="HXH1" s="232"/>
      <c r="HXI1" s="232"/>
      <c r="HXJ1" s="232"/>
      <c r="HXK1" s="232"/>
      <c r="HXL1" s="232"/>
      <c r="HXM1" s="232"/>
      <c r="HXN1" s="232"/>
      <c r="HXO1" s="232"/>
      <c r="HXP1" s="232"/>
      <c r="HXQ1" s="232"/>
      <c r="HXR1" s="232"/>
      <c r="HXS1" s="232"/>
      <c r="HXT1" s="232"/>
      <c r="HXU1" s="232"/>
      <c r="HXV1" s="232"/>
      <c r="HXW1" s="232"/>
      <c r="HXX1" s="232"/>
      <c r="HXY1" s="232"/>
      <c r="HXZ1" s="232"/>
      <c r="HYA1" s="232"/>
      <c r="HYB1" s="232"/>
      <c r="HYC1" s="232"/>
      <c r="HYD1" s="232"/>
      <c r="HYE1" s="232"/>
      <c r="HYF1" s="232"/>
      <c r="HYG1" s="232"/>
      <c r="HYH1" s="232"/>
      <c r="HYI1" s="232"/>
      <c r="HYJ1" s="232"/>
      <c r="HYK1" s="232"/>
      <c r="HYL1" s="232"/>
      <c r="HYM1" s="232"/>
      <c r="HYN1" s="232"/>
      <c r="HYO1" s="232"/>
      <c r="HYP1" s="232"/>
      <c r="HYQ1" s="232"/>
      <c r="HYR1" s="232"/>
      <c r="HYS1" s="232"/>
      <c r="HYT1" s="232"/>
      <c r="HYU1" s="232"/>
      <c r="HYV1" s="232"/>
      <c r="HYW1" s="232"/>
      <c r="HYX1" s="232"/>
      <c r="HYY1" s="232"/>
      <c r="HYZ1" s="232"/>
      <c r="HZA1" s="232"/>
      <c r="HZB1" s="232"/>
      <c r="HZC1" s="232"/>
      <c r="HZD1" s="232"/>
      <c r="HZE1" s="232"/>
      <c r="HZF1" s="232"/>
      <c r="HZG1" s="232"/>
      <c r="HZH1" s="232"/>
      <c r="HZI1" s="232"/>
      <c r="HZJ1" s="232"/>
      <c r="HZK1" s="232"/>
      <c r="HZL1" s="232"/>
      <c r="HZM1" s="232"/>
      <c r="HZN1" s="232"/>
      <c r="HZO1" s="232"/>
      <c r="HZP1" s="232"/>
      <c r="HZQ1" s="232"/>
      <c r="HZR1" s="232"/>
      <c r="HZS1" s="232"/>
      <c r="HZT1" s="232"/>
      <c r="HZU1" s="232"/>
      <c r="HZV1" s="232"/>
      <c r="HZW1" s="232"/>
      <c r="HZX1" s="232"/>
      <c r="HZY1" s="232"/>
      <c r="HZZ1" s="232"/>
      <c r="IAA1" s="232"/>
      <c r="IAB1" s="232"/>
      <c r="IAC1" s="232"/>
      <c r="IAD1" s="232"/>
      <c r="IAE1" s="232"/>
      <c r="IAF1" s="232"/>
      <c r="IAG1" s="232"/>
      <c r="IAH1" s="232"/>
      <c r="IAI1" s="232"/>
      <c r="IAJ1" s="232"/>
      <c r="IAK1" s="232"/>
      <c r="IAL1" s="232"/>
      <c r="IAM1" s="232"/>
      <c r="IAN1" s="232"/>
      <c r="IAO1" s="232"/>
      <c r="IAP1" s="232"/>
      <c r="IAQ1" s="232"/>
      <c r="IAR1" s="232"/>
      <c r="IAS1" s="232"/>
      <c r="IAT1" s="232"/>
      <c r="IAU1" s="232"/>
      <c r="IAV1" s="232"/>
      <c r="IAW1" s="232"/>
      <c r="IAX1" s="232"/>
      <c r="IAY1" s="232"/>
      <c r="IAZ1" s="232"/>
      <c r="IBA1" s="232"/>
      <c r="IBB1" s="232"/>
      <c r="IBC1" s="232"/>
      <c r="IBD1" s="232"/>
      <c r="IBE1" s="232"/>
      <c r="IBF1" s="232"/>
      <c r="IBG1" s="232"/>
      <c r="IBH1" s="232"/>
      <c r="IBI1" s="232"/>
      <c r="IBJ1" s="232"/>
      <c r="IBK1" s="232"/>
      <c r="IBL1" s="232"/>
      <c r="IBM1" s="232"/>
      <c r="IBN1" s="232"/>
      <c r="IBO1" s="232"/>
      <c r="IBP1" s="232"/>
      <c r="IBQ1" s="232"/>
      <c r="IBR1" s="232"/>
      <c r="IBS1" s="232"/>
      <c r="IBT1" s="232"/>
      <c r="IBU1" s="232"/>
      <c r="IBV1" s="232"/>
      <c r="IBW1" s="232"/>
      <c r="IBX1" s="232"/>
      <c r="IBY1" s="232"/>
      <c r="IBZ1" s="232"/>
      <c r="ICA1" s="232"/>
      <c r="ICB1" s="232"/>
      <c r="ICC1" s="232"/>
      <c r="ICD1" s="232"/>
      <c r="ICE1" s="232"/>
      <c r="ICF1" s="232"/>
      <c r="ICG1" s="232"/>
      <c r="ICH1" s="232"/>
      <c r="ICI1" s="232"/>
      <c r="ICJ1" s="232"/>
      <c r="ICK1" s="232"/>
      <c r="ICL1" s="232"/>
      <c r="ICM1" s="232"/>
      <c r="ICN1" s="232"/>
      <c r="ICO1" s="232"/>
      <c r="ICP1" s="232"/>
      <c r="ICQ1" s="232"/>
      <c r="ICR1" s="232"/>
      <c r="ICS1" s="232"/>
      <c r="ICT1" s="232"/>
      <c r="ICU1" s="232"/>
      <c r="ICV1" s="232"/>
      <c r="ICW1" s="232"/>
      <c r="ICX1" s="232"/>
      <c r="ICY1" s="232"/>
      <c r="ICZ1" s="232"/>
      <c r="IDA1" s="232"/>
      <c r="IDB1" s="232"/>
      <c r="IDC1" s="232"/>
      <c r="IDD1" s="232"/>
      <c r="IDE1" s="232"/>
      <c r="IDF1" s="232"/>
      <c r="IDG1" s="232"/>
      <c r="IDH1" s="232"/>
      <c r="IDI1" s="232"/>
      <c r="IDJ1" s="232"/>
      <c r="IDK1" s="232"/>
      <c r="IDL1" s="232"/>
      <c r="IDM1" s="232"/>
      <c r="IDN1" s="232"/>
      <c r="IDO1" s="232"/>
      <c r="IDP1" s="232"/>
      <c r="IDQ1" s="232"/>
      <c r="IDR1" s="232"/>
      <c r="IDS1" s="232"/>
      <c r="IDT1" s="232"/>
      <c r="IDU1" s="232"/>
      <c r="IDV1" s="232"/>
      <c r="IDW1" s="232"/>
      <c r="IDX1" s="232"/>
      <c r="IDY1" s="232"/>
      <c r="IDZ1" s="232"/>
      <c r="IEA1" s="232"/>
      <c r="IEB1" s="232"/>
      <c r="IEC1" s="232"/>
      <c r="IED1" s="232"/>
      <c r="IEE1" s="232"/>
      <c r="IEF1" s="232"/>
      <c r="IEG1" s="232"/>
      <c r="IEH1" s="232"/>
      <c r="IEI1" s="232"/>
      <c r="IEJ1" s="232"/>
      <c r="IEK1" s="232"/>
      <c r="IEL1" s="232"/>
      <c r="IEM1" s="232"/>
      <c r="IEN1" s="232"/>
      <c r="IEO1" s="232"/>
      <c r="IEP1" s="232"/>
      <c r="IEQ1" s="232"/>
      <c r="IER1" s="232"/>
      <c r="IES1" s="232"/>
      <c r="IET1" s="232"/>
      <c r="IEU1" s="232"/>
      <c r="IEV1" s="232"/>
      <c r="IEW1" s="232"/>
      <c r="IEX1" s="232"/>
      <c r="IEY1" s="232"/>
      <c r="IEZ1" s="232"/>
      <c r="IFA1" s="232"/>
      <c r="IFB1" s="232"/>
      <c r="IFC1" s="232"/>
      <c r="IFD1" s="232"/>
      <c r="IFE1" s="232"/>
      <c r="IFF1" s="232"/>
      <c r="IFG1" s="232"/>
      <c r="IFH1" s="232"/>
      <c r="IFI1" s="232"/>
      <c r="IFJ1" s="232"/>
      <c r="IFK1" s="232"/>
      <c r="IFL1" s="232"/>
      <c r="IFM1" s="232"/>
      <c r="IFN1" s="232"/>
      <c r="IFO1" s="232"/>
      <c r="IFP1" s="232"/>
      <c r="IFQ1" s="232"/>
      <c r="IFR1" s="232"/>
      <c r="IFS1" s="232"/>
      <c r="IFT1" s="232"/>
      <c r="IFU1" s="232"/>
      <c r="IFV1" s="232"/>
      <c r="IFW1" s="232"/>
      <c r="IFX1" s="232"/>
      <c r="IFY1" s="232"/>
      <c r="IFZ1" s="232"/>
      <c r="IGA1" s="232"/>
      <c r="IGB1" s="232"/>
      <c r="IGC1" s="232"/>
      <c r="IGD1" s="232"/>
      <c r="IGE1" s="232"/>
      <c r="IGF1" s="232"/>
      <c r="IGG1" s="232"/>
      <c r="IGH1" s="232"/>
      <c r="IGI1" s="232"/>
      <c r="IGJ1" s="232"/>
      <c r="IGK1" s="232"/>
      <c r="IGL1" s="232"/>
      <c r="IGM1" s="232"/>
      <c r="IGN1" s="232"/>
      <c r="IGO1" s="232"/>
      <c r="IGP1" s="232"/>
      <c r="IGQ1" s="232"/>
      <c r="IGR1" s="232"/>
      <c r="IGS1" s="232"/>
      <c r="IGT1" s="232"/>
      <c r="IGU1" s="232"/>
      <c r="IGV1" s="232"/>
      <c r="IGW1" s="232"/>
      <c r="IGX1" s="232"/>
      <c r="IGY1" s="232"/>
      <c r="IGZ1" s="232"/>
      <c r="IHA1" s="232"/>
      <c r="IHB1" s="232"/>
      <c r="IHC1" s="232"/>
      <c r="IHD1" s="232"/>
      <c r="IHE1" s="232"/>
      <c r="IHF1" s="232"/>
      <c r="IHG1" s="232"/>
      <c r="IHH1" s="232"/>
      <c r="IHI1" s="232"/>
      <c r="IHJ1" s="232"/>
      <c r="IHK1" s="232"/>
      <c r="IHL1" s="232"/>
      <c r="IHM1" s="232"/>
      <c r="IHN1" s="232"/>
      <c r="IHO1" s="232"/>
      <c r="IHP1" s="232"/>
      <c r="IHQ1" s="232"/>
      <c r="IHR1" s="232"/>
      <c r="IHS1" s="232"/>
      <c r="IHT1" s="232"/>
      <c r="IHU1" s="232"/>
      <c r="IHV1" s="232"/>
      <c r="IHW1" s="232"/>
      <c r="IHX1" s="232"/>
      <c r="IHY1" s="232"/>
      <c r="IHZ1" s="232"/>
      <c r="IIA1" s="232"/>
      <c r="IIB1" s="232"/>
      <c r="IIC1" s="232"/>
      <c r="IID1" s="232"/>
      <c r="IIE1" s="232"/>
      <c r="IIF1" s="232"/>
      <c r="IIG1" s="232"/>
      <c r="IIH1" s="232"/>
      <c r="III1" s="232"/>
      <c r="IIJ1" s="232"/>
      <c r="IIK1" s="232"/>
      <c r="IIL1" s="232"/>
      <c r="IIM1" s="232"/>
      <c r="IIN1" s="232"/>
      <c r="IIO1" s="232"/>
      <c r="IIP1" s="232"/>
      <c r="IIQ1" s="232"/>
      <c r="IIR1" s="232"/>
      <c r="IIS1" s="232"/>
      <c r="IIT1" s="232"/>
      <c r="IIU1" s="232"/>
      <c r="IIV1" s="232"/>
      <c r="IIW1" s="232"/>
      <c r="IIX1" s="232"/>
      <c r="IIY1" s="232"/>
      <c r="IIZ1" s="232"/>
      <c r="IJA1" s="232"/>
      <c r="IJB1" s="232"/>
      <c r="IJC1" s="232"/>
      <c r="IJD1" s="232"/>
      <c r="IJE1" s="232"/>
      <c r="IJF1" s="232"/>
      <c r="IJG1" s="232"/>
      <c r="IJH1" s="232"/>
      <c r="IJI1" s="232"/>
      <c r="IJJ1" s="232"/>
      <c r="IJK1" s="232"/>
      <c r="IJL1" s="232"/>
      <c r="IJM1" s="232"/>
      <c r="IJN1" s="232"/>
      <c r="IJO1" s="232"/>
      <c r="IJP1" s="232"/>
      <c r="IJQ1" s="232"/>
      <c r="IJR1" s="232"/>
      <c r="IJS1" s="232"/>
      <c r="IJT1" s="232"/>
      <c r="IJU1" s="232"/>
      <c r="IJV1" s="232"/>
      <c r="IJW1" s="232"/>
      <c r="IJX1" s="232"/>
      <c r="IJY1" s="232"/>
      <c r="IJZ1" s="232"/>
      <c r="IKA1" s="232"/>
      <c r="IKB1" s="232"/>
      <c r="IKC1" s="232"/>
      <c r="IKD1" s="232"/>
      <c r="IKE1" s="232"/>
      <c r="IKF1" s="232"/>
      <c r="IKG1" s="232"/>
      <c r="IKH1" s="232"/>
      <c r="IKI1" s="232"/>
      <c r="IKJ1" s="232"/>
      <c r="IKK1" s="232"/>
      <c r="IKL1" s="232"/>
      <c r="IKM1" s="232"/>
      <c r="IKN1" s="232"/>
      <c r="IKO1" s="232"/>
      <c r="IKP1" s="232"/>
      <c r="IKQ1" s="232"/>
      <c r="IKR1" s="232"/>
      <c r="IKS1" s="232"/>
      <c r="IKT1" s="232"/>
      <c r="IKU1" s="232"/>
      <c r="IKV1" s="232"/>
      <c r="IKW1" s="232"/>
      <c r="IKX1" s="232"/>
      <c r="IKY1" s="232"/>
      <c r="IKZ1" s="232"/>
      <c r="ILA1" s="232"/>
      <c r="ILB1" s="232"/>
      <c r="ILC1" s="232"/>
      <c r="ILD1" s="232"/>
      <c r="ILE1" s="232"/>
      <c r="ILF1" s="232"/>
      <c r="ILG1" s="232"/>
      <c r="ILH1" s="232"/>
      <c r="ILI1" s="232"/>
      <c r="ILJ1" s="232"/>
      <c r="ILK1" s="232"/>
      <c r="ILL1" s="232"/>
      <c r="ILM1" s="232"/>
      <c r="ILN1" s="232"/>
      <c r="ILO1" s="232"/>
      <c r="ILP1" s="232"/>
      <c r="ILQ1" s="232"/>
      <c r="ILR1" s="232"/>
      <c r="ILS1" s="232"/>
      <c r="ILT1" s="232"/>
      <c r="ILU1" s="232"/>
      <c r="ILV1" s="232"/>
      <c r="ILW1" s="232"/>
      <c r="ILX1" s="232"/>
      <c r="ILY1" s="232"/>
      <c r="ILZ1" s="232"/>
      <c r="IMA1" s="232"/>
      <c r="IMB1" s="232"/>
      <c r="IMC1" s="232"/>
      <c r="IMD1" s="232"/>
      <c r="IME1" s="232"/>
      <c r="IMF1" s="232"/>
      <c r="IMG1" s="232"/>
      <c r="IMH1" s="232"/>
      <c r="IMI1" s="232"/>
      <c r="IMJ1" s="232"/>
      <c r="IMK1" s="232"/>
      <c r="IML1" s="232"/>
      <c r="IMM1" s="232"/>
      <c r="IMN1" s="232"/>
      <c r="IMO1" s="232"/>
      <c r="IMP1" s="232"/>
      <c r="IMQ1" s="232"/>
      <c r="IMR1" s="232"/>
      <c r="IMS1" s="232"/>
      <c r="IMT1" s="232"/>
      <c r="IMU1" s="232"/>
      <c r="IMV1" s="232"/>
      <c r="IMW1" s="232"/>
      <c r="IMX1" s="232"/>
      <c r="IMY1" s="232"/>
      <c r="IMZ1" s="232"/>
      <c r="INA1" s="232"/>
      <c r="INB1" s="232"/>
      <c r="INC1" s="232"/>
      <c r="IND1" s="232"/>
      <c r="INE1" s="232"/>
      <c r="INF1" s="232"/>
      <c r="ING1" s="232"/>
      <c r="INH1" s="232"/>
      <c r="INI1" s="232"/>
      <c r="INJ1" s="232"/>
      <c r="INK1" s="232"/>
      <c r="INL1" s="232"/>
      <c r="INM1" s="232"/>
      <c r="INN1" s="232"/>
      <c r="INO1" s="232"/>
      <c r="INP1" s="232"/>
      <c r="INQ1" s="232"/>
      <c r="INR1" s="232"/>
      <c r="INS1" s="232"/>
      <c r="INT1" s="232"/>
      <c r="INU1" s="232"/>
      <c r="INV1" s="232"/>
      <c r="INW1" s="232"/>
      <c r="INX1" s="232"/>
      <c r="INY1" s="232"/>
      <c r="INZ1" s="232"/>
      <c r="IOA1" s="232"/>
      <c r="IOB1" s="232"/>
      <c r="IOC1" s="232"/>
      <c r="IOD1" s="232"/>
      <c r="IOE1" s="232"/>
      <c r="IOF1" s="232"/>
      <c r="IOG1" s="232"/>
      <c r="IOH1" s="232"/>
      <c r="IOI1" s="232"/>
      <c r="IOJ1" s="232"/>
      <c r="IOK1" s="232"/>
      <c r="IOL1" s="232"/>
      <c r="IOM1" s="232"/>
      <c r="ION1" s="232"/>
      <c r="IOO1" s="232"/>
      <c r="IOP1" s="232"/>
      <c r="IOQ1" s="232"/>
      <c r="IOR1" s="232"/>
      <c r="IOS1" s="232"/>
      <c r="IOT1" s="232"/>
      <c r="IOU1" s="232"/>
      <c r="IOV1" s="232"/>
      <c r="IOW1" s="232"/>
      <c r="IOX1" s="232"/>
      <c r="IOY1" s="232"/>
      <c r="IOZ1" s="232"/>
      <c r="IPA1" s="232"/>
      <c r="IPB1" s="232"/>
      <c r="IPC1" s="232"/>
      <c r="IPD1" s="232"/>
      <c r="IPE1" s="232"/>
      <c r="IPF1" s="232"/>
      <c r="IPG1" s="232"/>
      <c r="IPH1" s="232"/>
      <c r="IPI1" s="232"/>
      <c r="IPJ1" s="232"/>
      <c r="IPK1" s="232"/>
      <c r="IPL1" s="232"/>
      <c r="IPM1" s="232"/>
      <c r="IPN1" s="232"/>
      <c r="IPO1" s="232"/>
      <c r="IPP1" s="232"/>
      <c r="IPQ1" s="232"/>
      <c r="IPR1" s="232"/>
      <c r="IPS1" s="232"/>
      <c r="IPT1" s="232"/>
      <c r="IPU1" s="232"/>
      <c r="IPV1" s="232"/>
      <c r="IPW1" s="232"/>
      <c r="IPX1" s="232"/>
      <c r="IPY1" s="232"/>
      <c r="IPZ1" s="232"/>
      <c r="IQA1" s="232"/>
      <c r="IQB1" s="232"/>
      <c r="IQC1" s="232"/>
      <c r="IQD1" s="232"/>
      <c r="IQE1" s="232"/>
      <c r="IQF1" s="232"/>
      <c r="IQG1" s="232"/>
      <c r="IQH1" s="232"/>
      <c r="IQI1" s="232"/>
      <c r="IQJ1" s="232"/>
      <c r="IQK1" s="232"/>
      <c r="IQL1" s="232"/>
      <c r="IQM1" s="232"/>
      <c r="IQN1" s="232"/>
      <c r="IQO1" s="232"/>
      <c r="IQP1" s="232"/>
      <c r="IQQ1" s="232"/>
      <c r="IQR1" s="232"/>
      <c r="IQS1" s="232"/>
      <c r="IQT1" s="232"/>
      <c r="IQU1" s="232"/>
      <c r="IQV1" s="232"/>
      <c r="IQW1" s="232"/>
      <c r="IQX1" s="232"/>
      <c r="IQY1" s="232"/>
      <c r="IQZ1" s="232"/>
      <c r="IRA1" s="232"/>
      <c r="IRB1" s="232"/>
      <c r="IRC1" s="232"/>
      <c r="IRD1" s="232"/>
      <c r="IRE1" s="232"/>
      <c r="IRF1" s="232"/>
      <c r="IRG1" s="232"/>
      <c r="IRH1" s="232"/>
      <c r="IRI1" s="232"/>
      <c r="IRJ1" s="232"/>
      <c r="IRK1" s="232"/>
      <c r="IRL1" s="232"/>
      <c r="IRM1" s="232"/>
      <c r="IRN1" s="232"/>
      <c r="IRO1" s="232"/>
      <c r="IRP1" s="232"/>
      <c r="IRQ1" s="232"/>
      <c r="IRR1" s="232"/>
      <c r="IRS1" s="232"/>
      <c r="IRT1" s="232"/>
      <c r="IRU1" s="232"/>
      <c r="IRV1" s="232"/>
      <c r="IRW1" s="232"/>
      <c r="IRX1" s="232"/>
      <c r="IRY1" s="232"/>
      <c r="IRZ1" s="232"/>
      <c r="ISA1" s="232"/>
      <c r="ISB1" s="232"/>
      <c r="ISC1" s="232"/>
      <c r="ISD1" s="232"/>
      <c r="ISE1" s="232"/>
      <c r="ISF1" s="232"/>
      <c r="ISG1" s="232"/>
      <c r="ISH1" s="232"/>
      <c r="ISI1" s="232"/>
      <c r="ISJ1" s="232"/>
      <c r="ISK1" s="232"/>
      <c r="ISL1" s="232"/>
      <c r="ISM1" s="232"/>
      <c r="ISN1" s="232"/>
      <c r="ISO1" s="232"/>
      <c r="ISP1" s="232"/>
      <c r="ISQ1" s="232"/>
      <c r="ISR1" s="232"/>
      <c r="ISS1" s="232"/>
      <c r="IST1" s="232"/>
      <c r="ISU1" s="232"/>
      <c r="ISV1" s="232"/>
      <c r="ISW1" s="232"/>
      <c r="ISX1" s="232"/>
      <c r="ISY1" s="232"/>
      <c r="ISZ1" s="232"/>
      <c r="ITA1" s="232"/>
      <c r="ITB1" s="232"/>
      <c r="ITC1" s="232"/>
      <c r="ITD1" s="232"/>
      <c r="ITE1" s="232"/>
      <c r="ITF1" s="232"/>
      <c r="ITG1" s="232"/>
      <c r="ITH1" s="232"/>
      <c r="ITI1" s="232"/>
      <c r="ITJ1" s="232"/>
      <c r="ITK1" s="232"/>
      <c r="ITL1" s="232"/>
      <c r="ITM1" s="232"/>
      <c r="ITN1" s="232"/>
      <c r="ITO1" s="232"/>
      <c r="ITP1" s="232"/>
      <c r="ITQ1" s="232"/>
      <c r="ITR1" s="232"/>
      <c r="ITS1" s="232"/>
      <c r="ITT1" s="232"/>
      <c r="ITU1" s="232"/>
      <c r="ITV1" s="232"/>
      <c r="ITW1" s="232"/>
      <c r="ITX1" s="232"/>
      <c r="ITY1" s="232"/>
      <c r="ITZ1" s="232"/>
      <c r="IUA1" s="232"/>
      <c r="IUB1" s="232"/>
      <c r="IUC1" s="232"/>
      <c r="IUD1" s="232"/>
      <c r="IUE1" s="232"/>
      <c r="IUF1" s="232"/>
      <c r="IUG1" s="232"/>
      <c r="IUH1" s="232"/>
      <c r="IUI1" s="232"/>
      <c r="IUJ1" s="232"/>
      <c r="IUK1" s="232"/>
      <c r="IUL1" s="232"/>
      <c r="IUM1" s="232"/>
      <c r="IUN1" s="232"/>
      <c r="IUO1" s="232"/>
      <c r="IUP1" s="232"/>
      <c r="IUQ1" s="232"/>
      <c r="IUR1" s="232"/>
      <c r="IUS1" s="232"/>
      <c r="IUT1" s="232"/>
      <c r="IUU1" s="232"/>
      <c r="IUV1" s="232"/>
      <c r="IUW1" s="232"/>
      <c r="IUX1" s="232"/>
      <c r="IUY1" s="232"/>
      <c r="IUZ1" s="232"/>
      <c r="IVA1" s="232"/>
      <c r="IVB1" s="232"/>
      <c r="IVC1" s="232"/>
      <c r="IVD1" s="232"/>
      <c r="IVE1" s="232"/>
      <c r="IVF1" s="232"/>
      <c r="IVG1" s="232"/>
      <c r="IVH1" s="232"/>
      <c r="IVI1" s="232"/>
      <c r="IVJ1" s="232"/>
      <c r="IVK1" s="232"/>
      <c r="IVL1" s="232"/>
      <c r="IVM1" s="232"/>
      <c r="IVN1" s="232"/>
      <c r="IVO1" s="232"/>
      <c r="IVP1" s="232"/>
      <c r="IVQ1" s="232"/>
      <c r="IVR1" s="232"/>
      <c r="IVS1" s="232"/>
      <c r="IVT1" s="232"/>
      <c r="IVU1" s="232"/>
      <c r="IVV1" s="232"/>
      <c r="IVW1" s="232"/>
      <c r="IVX1" s="232"/>
      <c r="IVY1" s="232"/>
      <c r="IVZ1" s="232"/>
      <c r="IWA1" s="232"/>
      <c r="IWB1" s="232"/>
      <c r="IWC1" s="232"/>
      <c r="IWD1" s="232"/>
      <c r="IWE1" s="232"/>
      <c r="IWF1" s="232"/>
      <c r="IWG1" s="232"/>
      <c r="IWH1" s="232"/>
      <c r="IWI1" s="232"/>
      <c r="IWJ1" s="232"/>
      <c r="IWK1" s="232"/>
      <c r="IWL1" s="232"/>
      <c r="IWM1" s="232"/>
      <c r="IWN1" s="232"/>
      <c r="IWO1" s="232"/>
      <c r="IWP1" s="232"/>
      <c r="IWQ1" s="232"/>
      <c r="IWR1" s="232"/>
      <c r="IWS1" s="232"/>
      <c r="IWT1" s="232"/>
      <c r="IWU1" s="232"/>
      <c r="IWV1" s="232"/>
      <c r="IWW1" s="232"/>
      <c r="IWX1" s="232"/>
      <c r="IWY1" s="232"/>
      <c r="IWZ1" s="232"/>
      <c r="IXA1" s="232"/>
      <c r="IXB1" s="232"/>
      <c r="IXC1" s="232"/>
      <c r="IXD1" s="232"/>
      <c r="IXE1" s="232"/>
      <c r="IXF1" s="232"/>
      <c r="IXG1" s="232"/>
      <c r="IXH1" s="232"/>
      <c r="IXI1" s="232"/>
      <c r="IXJ1" s="232"/>
      <c r="IXK1" s="232"/>
      <c r="IXL1" s="232"/>
      <c r="IXM1" s="232"/>
      <c r="IXN1" s="232"/>
      <c r="IXO1" s="232"/>
      <c r="IXP1" s="232"/>
      <c r="IXQ1" s="232"/>
      <c r="IXR1" s="232"/>
      <c r="IXS1" s="232"/>
      <c r="IXT1" s="232"/>
      <c r="IXU1" s="232"/>
      <c r="IXV1" s="232"/>
      <c r="IXW1" s="232"/>
      <c r="IXX1" s="232"/>
      <c r="IXY1" s="232"/>
      <c r="IXZ1" s="232"/>
      <c r="IYA1" s="232"/>
      <c r="IYB1" s="232"/>
      <c r="IYC1" s="232"/>
      <c r="IYD1" s="232"/>
      <c r="IYE1" s="232"/>
      <c r="IYF1" s="232"/>
      <c r="IYG1" s="232"/>
      <c r="IYH1" s="232"/>
      <c r="IYI1" s="232"/>
      <c r="IYJ1" s="232"/>
      <c r="IYK1" s="232"/>
      <c r="IYL1" s="232"/>
      <c r="IYM1" s="232"/>
      <c r="IYN1" s="232"/>
      <c r="IYO1" s="232"/>
      <c r="IYP1" s="232"/>
      <c r="IYQ1" s="232"/>
      <c r="IYR1" s="232"/>
      <c r="IYS1" s="232"/>
      <c r="IYT1" s="232"/>
      <c r="IYU1" s="232"/>
      <c r="IYV1" s="232"/>
      <c r="IYW1" s="232"/>
      <c r="IYX1" s="232"/>
      <c r="IYY1" s="232"/>
      <c r="IYZ1" s="232"/>
      <c r="IZA1" s="232"/>
      <c r="IZB1" s="232"/>
      <c r="IZC1" s="232"/>
      <c r="IZD1" s="232"/>
      <c r="IZE1" s="232"/>
      <c r="IZF1" s="232"/>
      <c r="IZG1" s="232"/>
      <c r="IZH1" s="232"/>
      <c r="IZI1" s="232"/>
      <c r="IZJ1" s="232"/>
      <c r="IZK1" s="232"/>
      <c r="IZL1" s="232"/>
      <c r="IZM1" s="232"/>
      <c r="IZN1" s="232"/>
      <c r="IZO1" s="232"/>
      <c r="IZP1" s="232"/>
      <c r="IZQ1" s="232"/>
      <c r="IZR1" s="232"/>
      <c r="IZS1" s="232"/>
      <c r="IZT1" s="232"/>
      <c r="IZU1" s="232"/>
      <c r="IZV1" s="232"/>
      <c r="IZW1" s="232"/>
      <c r="IZX1" s="232"/>
      <c r="IZY1" s="232"/>
      <c r="IZZ1" s="232"/>
      <c r="JAA1" s="232"/>
      <c r="JAB1" s="232"/>
      <c r="JAC1" s="232"/>
      <c r="JAD1" s="232"/>
      <c r="JAE1" s="232"/>
      <c r="JAF1" s="232"/>
      <c r="JAG1" s="232"/>
      <c r="JAH1" s="232"/>
      <c r="JAI1" s="232"/>
      <c r="JAJ1" s="232"/>
      <c r="JAK1" s="232"/>
      <c r="JAL1" s="232"/>
      <c r="JAM1" s="232"/>
      <c r="JAN1" s="232"/>
      <c r="JAO1" s="232"/>
      <c r="JAP1" s="232"/>
      <c r="JAQ1" s="232"/>
      <c r="JAR1" s="232"/>
      <c r="JAS1" s="232"/>
      <c r="JAT1" s="232"/>
      <c r="JAU1" s="232"/>
      <c r="JAV1" s="232"/>
      <c r="JAW1" s="232"/>
      <c r="JAX1" s="232"/>
      <c r="JAY1" s="232"/>
      <c r="JAZ1" s="232"/>
      <c r="JBA1" s="232"/>
      <c r="JBB1" s="232"/>
      <c r="JBC1" s="232"/>
      <c r="JBD1" s="232"/>
      <c r="JBE1" s="232"/>
      <c r="JBF1" s="232"/>
      <c r="JBG1" s="232"/>
      <c r="JBH1" s="232"/>
      <c r="JBI1" s="232"/>
      <c r="JBJ1" s="232"/>
      <c r="JBK1" s="232"/>
      <c r="JBL1" s="232"/>
      <c r="JBM1" s="232"/>
      <c r="JBN1" s="232"/>
      <c r="JBO1" s="232"/>
      <c r="JBP1" s="232"/>
      <c r="JBQ1" s="232"/>
      <c r="JBR1" s="232"/>
      <c r="JBS1" s="232"/>
      <c r="JBT1" s="232"/>
      <c r="JBU1" s="232"/>
      <c r="JBV1" s="232"/>
      <c r="JBW1" s="232"/>
      <c r="JBX1" s="232"/>
      <c r="JBY1" s="232"/>
      <c r="JBZ1" s="232"/>
      <c r="JCA1" s="232"/>
      <c r="JCB1" s="232"/>
      <c r="JCC1" s="232"/>
      <c r="JCD1" s="232"/>
      <c r="JCE1" s="232"/>
      <c r="JCF1" s="232"/>
      <c r="JCG1" s="232"/>
      <c r="JCH1" s="232"/>
      <c r="JCI1" s="232"/>
      <c r="JCJ1" s="232"/>
      <c r="JCK1" s="232"/>
      <c r="JCL1" s="232"/>
      <c r="JCM1" s="232"/>
      <c r="JCN1" s="232"/>
      <c r="JCO1" s="232"/>
      <c r="JCP1" s="232"/>
      <c r="JCQ1" s="232"/>
      <c r="JCR1" s="232"/>
      <c r="JCS1" s="232"/>
      <c r="JCT1" s="232"/>
      <c r="JCU1" s="232"/>
      <c r="JCV1" s="232"/>
      <c r="JCW1" s="232"/>
      <c r="JCX1" s="232"/>
      <c r="JCY1" s="232"/>
      <c r="JCZ1" s="232"/>
      <c r="JDA1" s="232"/>
      <c r="JDB1" s="232"/>
      <c r="JDC1" s="232"/>
      <c r="JDD1" s="232"/>
      <c r="JDE1" s="232"/>
      <c r="JDF1" s="232"/>
      <c r="JDG1" s="232"/>
      <c r="JDH1" s="232"/>
      <c r="JDI1" s="232"/>
      <c r="JDJ1" s="232"/>
      <c r="JDK1" s="232"/>
      <c r="JDL1" s="232"/>
      <c r="JDM1" s="232"/>
      <c r="JDN1" s="232"/>
      <c r="JDO1" s="232"/>
      <c r="JDP1" s="232"/>
      <c r="JDQ1" s="232"/>
      <c r="JDR1" s="232"/>
      <c r="JDS1" s="232"/>
      <c r="JDT1" s="232"/>
      <c r="JDU1" s="232"/>
      <c r="JDV1" s="232"/>
      <c r="JDW1" s="232"/>
      <c r="JDX1" s="232"/>
      <c r="JDY1" s="232"/>
      <c r="JDZ1" s="232"/>
      <c r="JEA1" s="232"/>
      <c r="JEB1" s="232"/>
      <c r="JEC1" s="232"/>
      <c r="JED1" s="232"/>
      <c r="JEE1" s="232"/>
      <c r="JEF1" s="232"/>
      <c r="JEG1" s="232"/>
      <c r="JEH1" s="232"/>
      <c r="JEI1" s="232"/>
      <c r="JEJ1" s="232"/>
      <c r="JEK1" s="232"/>
      <c r="JEL1" s="232"/>
      <c r="JEM1" s="232"/>
      <c r="JEN1" s="232"/>
      <c r="JEO1" s="232"/>
      <c r="JEP1" s="232"/>
      <c r="JEQ1" s="232"/>
      <c r="JER1" s="232"/>
      <c r="JES1" s="232"/>
      <c r="JET1" s="232"/>
      <c r="JEU1" s="232"/>
      <c r="JEV1" s="232"/>
      <c r="JEW1" s="232"/>
      <c r="JEX1" s="232"/>
      <c r="JEY1" s="232"/>
      <c r="JEZ1" s="232"/>
      <c r="JFA1" s="232"/>
      <c r="JFB1" s="232"/>
      <c r="JFC1" s="232"/>
      <c r="JFD1" s="232"/>
      <c r="JFE1" s="232"/>
      <c r="JFF1" s="232"/>
      <c r="JFG1" s="232"/>
      <c r="JFH1" s="232"/>
      <c r="JFI1" s="232"/>
      <c r="JFJ1" s="232"/>
      <c r="JFK1" s="232"/>
      <c r="JFL1" s="232"/>
      <c r="JFM1" s="232"/>
      <c r="JFN1" s="232"/>
      <c r="JFO1" s="232"/>
      <c r="JFP1" s="232"/>
      <c r="JFQ1" s="232"/>
      <c r="JFR1" s="232"/>
      <c r="JFS1" s="232"/>
      <c r="JFT1" s="232"/>
      <c r="JFU1" s="232"/>
      <c r="JFV1" s="232"/>
      <c r="JFW1" s="232"/>
      <c r="JFX1" s="232"/>
      <c r="JFY1" s="232"/>
      <c r="JFZ1" s="232"/>
      <c r="JGA1" s="232"/>
      <c r="JGB1" s="232"/>
      <c r="JGC1" s="232"/>
      <c r="JGD1" s="232"/>
      <c r="JGE1" s="232"/>
      <c r="JGF1" s="232"/>
      <c r="JGG1" s="232"/>
      <c r="JGH1" s="232"/>
      <c r="JGI1" s="232"/>
      <c r="JGJ1" s="232"/>
      <c r="JGK1" s="232"/>
      <c r="JGL1" s="232"/>
      <c r="JGM1" s="232"/>
      <c r="JGN1" s="232"/>
      <c r="JGO1" s="232"/>
      <c r="JGP1" s="232"/>
      <c r="JGQ1" s="232"/>
      <c r="JGR1" s="232"/>
      <c r="JGS1" s="232"/>
      <c r="JGT1" s="232"/>
      <c r="JGU1" s="232"/>
      <c r="JGV1" s="232"/>
      <c r="JGW1" s="232"/>
      <c r="JGX1" s="232"/>
      <c r="JGY1" s="232"/>
      <c r="JGZ1" s="232"/>
      <c r="JHA1" s="232"/>
      <c r="JHB1" s="232"/>
      <c r="JHC1" s="232"/>
      <c r="JHD1" s="232"/>
      <c r="JHE1" s="232"/>
      <c r="JHF1" s="232"/>
      <c r="JHG1" s="232"/>
      <c r="JHH1" s="232"/>
      <c r="JHI1" s="232"/>
      <c r="JHJ1" s="232"/>
      <c r="JHK1" s="232"/>
      <c r="JHL1" s="232"/>
      <c r="JHM1" s="232"/>
      <c r="JHN1" s="232"/>
      <c r="JHO1" s="232"/>
      <c r="JHP1" s="232"/>
      <c r="JHQ1" s="232"/>
      <c r="JHR1" s="232"/>
      <c r="JHS1" s="232"/>
      <c r="JHT1" s="232"/>
      <c r="JHU1" s="232"/>
      <c r="JHV1" s="232"/>
      <c r="JHW1" s="232"/>
      <c r="JHX1" s="232"/>
      <c r="JHY1" s="232"/>
      <c r="JHZ1" s="232"/>
      <c r="JIA1" s="232"/>
      <c r="JIB1" s="232"/>
      <c r="JIC1" s="232"/>
      <c r="JID1" s="232"/>
      <c r="JIE1" s="232"/>
      <c r="JIF1" s="232"/>
      <c r="JIG1" s="232"/>
      <c r="JIH1" s="232"/>
      <c r="JII1" s="232"/>
      <c r="JIJ1" s="232"/>
      <c r="JIK1" s="232"/>
      <c r="JIL1" s="232"/>
      <c r="JIM1" s="232"/>
      <c r="JIN1" s="232"/>
      <c r="JIO1" s="232"/>
      <c r="JIP1" s="232"/>
      <c r="JIQ1" s="232"/>
      <c r="JIR1" s="232"/>
      <c r="JIS1" s="232"/>
      <c r="JIT1" s="232"/>
      <c r="JIU1" s="232"/>
      <c r="JIV1" s="232"/>
      <c r="JIW1" s="232"/>
      <c r="JIX1" s="232"/>
      <c r="JIY1" s="232"/>
      <c r="JIZ1" s="232"/>
      <c r="JJA1" s="232"/>
      <c r="JJB1" s="232"/>
      <c r="JJC1" s="232"/>
      <c r="JJD1" s="232"/>
      <c r="JJE1" s="232"/>
      <c r="JJF1" s="232"/>
      <c r="JJG1" s="232"/>
      <c r="JJH1" s="232"/>
      <c r="JJI1" s="232"/>
      <c r="JJJ1" s="232"/>
      <c r="JJK1" s="232"/>
      <c r="JJL1" s="232"/>
      <c r="JJM1" s="232"/>
      <c r="JJN1" s="232"/>
      <c r="JJO1" s="232"/>
      <c r="JJP1" s="232"/>
      <c r="JJQ1" s="232"/>
      <c r="JJR1" s="232"/>
      <c r="JJS1" s="232"/>
      <c r="JJT1" s="232"/>
      <c r="JJU1" s="232"/>
      <c r="JJV1" s="232"/>
      <c r="JJW1" s="232"/>
      <c r="JJX1" s="232"/>
      <c r="JJY1" s="232"/>
      <c r="JJZ1" s="232"/>
      <c r="JKA1" s="232"/>
      <c r="JKB1" s="232"/>
      <c r="JKC1" s="232"/>
      <c r="JKD1" s="232"/>
      <c r="JKE1" s="232"/>
      <c r="JKF1" s="232"/>
      <c r="JKG1" s="232"/>
      <c r="JKH1" s="232"/>
      <c r="JKI1" s="232"/>
      <c r="JKJ1" s="232"/>
      <c r="JKK1" s="232"/>
      <c r="JKL1" s="232"/>
      <c r="JKM1" s="232"/>
      <c r="JKN1" s="232"/>
      <c r="JKO1" s="232"/>
      <c r="JKP1" s="232"/>
      <c r="JKQ1" s="232"/>
      <c r="JKR1" s="232"/>
      <c r="JKS1" s="232"/>
      <c r="JKT1" s="232"/>
      <c r="JKU1" s="232"/>
      <c r="JKV1" s="232"/>
      <c r="JKW1" s="232"/>
      <c r="JKX1" s="232"/>
      <c r="JKY1" s="232"/>
      <c r="JKZ1" s="232"/>
      <c r="JLA1" s="232"/>
      <c r="JLB1" s="232"/>
      <c r="JLC1" s="232"/>
      <c r="JLD1" s="232"/>
      <c r="JLE1" s="232"/>
      <c r="JLF1" s="232"/>
      <c r="JLG1" s="232"/>
      <c r="JLH1" s="232"/>
      <c r="JLI1" s="232"/>
      <c r="JLJ1" s="232"/>
      <c r="JLK1" s="232"/>
      <c r="JLL1" s="232"/>
      <c r="JLM1" s="232"/>
      <c r="JLN1" s="232"/>
      <c r="JLO1" s="232"/>
      <c r="JLP1" s="232"/>
      <c r="JLQ1" s="232"/>
      <c r="JLR1" s="232"/>
      <c r="JLS1" s="232"/>
      <c r="JLT1" s="232"/>
      <c r="JLU1" s="232"/>
      <c r="JLV1" s="232"/>
      <c r="JLW1" s="232"/>
      <c r="JLX1" s="232"/>
      <c r="JLY1" s="232"/>
      <c r="JLZ1" s="232"/>
      <c r="JMA1" s="232"/>
      <c r="JMB1" s="232"/>
      <c r="JMC1" s="232"/>
      <c r="JMD1" s="232"/>
      <c r="JME1" s="232"/>
      <c r="JMF1" s="232"/>
      <c r="JMG1" s="232"/>
      <c r="JMH1" s="232"/>
      <c r="JMI1" s="232"/>
      <c r="JMJ1" s="232"/>
      <c r="JMK1" s="232"/>
      <c r="JML1" s="232"/>
      <c r="JMM1" s="232"/>
      <c r="JMN1" s="232"/>
      <c r="JMO1" s="232"/>
      <c r="JMP1" s="232"/>
      <c r="JMQ1" s="232"/>
      <c r="JMR1" s="232"/>
      <c r="JMS1" s="232"/>
      <c r="JMT1" s="232"/>
      <c r="JMU1" s="232"/>
      <c r="JMV1" s="232"/>
      <c r="JMW1" s="232"/>
      <c r="JMX1" s="232"/>
      <c r="JMY1" s="232"/>
      <c r="JMZ1" s="232"/>
      <c r="JNA1" s="232"/>
      <c r="JNB1" s="232"/>
      <c r="JNC1" s="232"/>
      <c r="JND1" s="232"/>
      <c r="JNE1" s="232"/>
      <c r="JNF1" s="232"/>
      <c r="JNG1" s="232"/>
      <c r="JNH1" s="232"/>
      <c r="JNI1" s="232"/>
      <c r="JNJ1" s="232"/>
      <c r="JNK1" s="232"/>
      <c r="JNL1" s="232"/>
      <c r="JNM1" s="232"/>
      <c r="JNN1" s="232"/>
      <c r="JNO1" s="232"/>
      <c r="JNP1" s="232"/>
      <c r="JNQ1" s="232"/>
      <c r="JNR1" s="232"/>
      <c r="JNS1" s="232"/>
      <c r="JNT1" s="232"/>
      <c r="JNU1" s="232"/>
      <c r="JNV1" s="232"/>
      <c r="JNW1" s="232"/>
      <c r="JNX1" s="232"/>
      <c r="JNY1" s="232"/>
      <c r="JNZ1" s="232"/>
      <c r="JOA1" s="232"/>
      <c r="JOB1" s="232"/>
      <c r="JOC1" s="232"/>
      <c r="JOD1" s="232"/>
      <c r="JOE1" s="232"/>
      <c r="JOF1" s="232"/>
      <c r="JOG1" s="232"/>
      <c r="JOH1" s="232"/>
      <c r="JOI1" s="232"/>
      <c r="JOJ1" s="232"/>
      <c r="JOK1" s="232"/>
      <c r="JOL1" s="232"/>
      <c r="JOM1" s="232"/>
      <c r="JON1" s="232"/>
      <c r="JOO1" s="232"/>
      <c r="JOP1" s="232"/>
      <c r="JOQ1" s="232"/>
      <c r="JOR1" s="232"/>
      <c r="JOS1" s="232"/>
      <c r="JOT1" s="232"/>
      <c r="JOU1" s="232"/>
      <c r="JOV1" s="232"/>
      <c r="JOW1" s="232"/>
      <c r="JOX1" s="232"/>
      <c r="JOY1" s="232"/>
      <c r="JOZ1" s="232"/>
      <c r="JPA1" s="232"/>
      <c r="JPB1" s="232"/>
      <c r="JPC1" s="232"/>
      <c r="JPD1" s="232"/>
      <c r="JPE1" s="232"/>
      <c r="JPF1" s="232"/>
      <c r="JPG1" s="232"/>
      <c r="JPH1" s="232"/>
      <c r="JPI1" s="232"/>
      <c r="JPJ1" s="232"/>
      <c r="JPK1" s="232"/>
      <c r="JPL1" s="232"/>
      <c r="JPM1" s="232"/>
      <c r="JPN1" s="232"/>
      <c r="JPO1" s="232"/>
      <c r="JPP1" s="232"/>
      <c r="JPQ1" s="232"/>
      <c r="JPR1" s="232"/>
      <c r="JPS1" s="232"/>
      <c r="JPT1" s="232"/>
      <c r="JPU1" s="232"/>
      <c r="JPV1" s="232"/>
      <c r="JPW1" s="232"/>
      <c r="JPX1" s="232"/>
      <c r="JPY1" s="232"/>
      <c r="JPZ1" s="232"/>
      <c r="JQA1" s="232"/>
      <c r="JQB1" s="232"/>
      <c r="JQC1" s="232"/>
      <c r="JQD1" s="232"/>
      <c r="JQE1" s="232"/>
      <c r="JQF1" s="232"/>
      <c r="JQG1" s="232"/>
      <c r="JQH1" s="232"/>
      <c r="JQI1" s="232"/>
      <c r="JQJ1" s="232"/>
      <c r="JQK1" s="232"/>
      <c r="JQL1" s="232"/>
      <c r="JQM1" s="232"/>
      <c r="JQN1" s="232"/>
      <c r="JQO1" s="232"/>
      <c r="JQP1" s="232"/>
      <c r="JQQ1" s="232"/>
      <c r="JQR1" s="232"/>
      <c r="JQS1" s="232"/>
      <c r="JQT1" s="232"/>
      <c r="JQU1" s="232"/>
      <c r="JQV1" s="232"/>
      <c r="JQW1" s="232"/>
      <c r="JQX1" s="232"/>
      <c r="JQY1" s="232"/>
      <c r="JQZ1" s="232"/>
      <c r="JRA1" s="232"/>
      <c r="JRB1" s="232"/>
      <c r="JRC1" s="232"/>
      <c r="JRD1" s="232"/>
      <c r="JRE1" s="232"/>
      <c r="JRF1" s="232"/>
      <c r="JRG1" s="232"/>
      <c r="JRH1" s="232"/>
      <c r="JRI1" s="232"/>
      <c r="JRJ1" s="232"/>
      <c r="JRK1" s="232"/>
      <c r="JRL1" s="232"/>
      <c r="JRM1" s="232"/>
      <c r="JRN1" s="232"/>
      <c r="JRO1" s="232"/>
      <c r="JRP1" s="232"/>
      <c r="JRQ1" s="232"/>
      <c r="JRR1" s="232"/>
      <c r="JRS1" s="232"/>
      <c r="JRT1" s="232"/>
      <c r="JRU1" s="232"/>
      <c r="JRV1" s="232"/>
      <c r="JRW1" s="232"/>
      <c r="JRX1" s="232"/>
      <c r="JRY1" s="232"/>
      <c r="JRZ1" s="232"/>
      <c r="JSA1" s="232"/>
      <c r="JSB1" s="232"/>
      <c r="JSC1" s="232"/>
      <c r="JSD1" s="232"/>
      <c r="JSE1" s="232"/>
      <c r="JSF1" s="232"/>
      <c r="JSG1" s="232"/>
      <c r="JSH1" s="232"/>
      <c r="JSI1" s="232"/>
      <c r="JSJ1" s="232"/>
      <c r="JSK1" s="232"/>
      <c r="JSL1" s="232"/>
      <c r="JSM1" s="232"/>
      <c r="JSN1" s="232"/>
      <c r="JSO1" s="232"/>
      <c r="JSP1" s="232"/>
      <c r="JSQ1" s="232"/>
      <c r="JSR1" s="232"/>
      <c r="JSS1" s="232"/>
      <c r="JST1" s="232"/>
      <c r="JSU1" s="232"/>
      <c r="JSV1" s="232"/>
      <c r="JSW1" s="232"/>
      <c r="JSX1" s="232"/>
      <c r="JSY1" s="232"/>
      <c r="JSZ1" s="232"/>
      <c r="JTA1" s="232"/>
      <c r="JTB1" s="232"/>
      <c r="JTC1" s="232"/>
      <c r="JTD1" s="232"/>
      <c r="JTE1" s="232"/>
      <c r="JTF1" s="232"/>
      <c r="JTG1" s="232"/>
      <c r="JTH1" s="232"/>
      <c r="JTI1" s="232"/>
      <c r="JTJ1" s="232"/>
      <c r="JTK1" s="232"/>
      <c r="JTL1" s="232"/>
      <c r="JTM1" s="232"/>
      <c r="JTN1" s="232"/>
      <c r="JTO1" s="232"/>
      <c r="JTP1" s="232"/>
      <c r="JTQ1" s="232"/>
      <c r="JTR1" s="232"/>
      <c r="JTS1" s="232"/>
      <c r="JTT1" s="232"/>
      <c r="JTU1" s="232"/>
      <c r="JTV1" s="232"/>
      <c r="JTW1" s="232"/>
      <c r="JTX1" s="232"/>
      <c r="JTY1" s="232"/>
      <c r="JTZ1" s="232"/>
      <c r="JUA1" s="232"/>
      <c r="JUB1" s="232"/>
      <c r="JUC1" s="232"/>
      <c r="JUD1" s="232"/>
      <c r="JUE1" s="232"/>
      <c r="JUF1" s="232"/>
      <c r="JUG1" s="232"/>
      <c r="JUH1" s="232"/>
      <c r="JUI1" s="232"/>
      <c r="JUJ1" s="232"/>
      <c r="JUK1" s="232"/>
      <c r="JUL1" s="232"/>
      <c r="JUM1" s="232"/>
      <c r="JUN1" s="232"/>
      <c r="JUO1" s="232"/>
      <c r="JUP1" s="232"/>
      <c r="JUQ1" s="232"/>
      <c r="JUR1" s="232"/>
      <c r="JUS1" s="232"/>
      <c r="JUT1" s="232"/>
      <c r="JUU1" s="232"/>
      <c r="JUV1" s="232"/>
      <c r="JUW1" s="232"/>
      <c r="JUX1" s="232"/>
      <c r="JUY1" s="232"/>
      <c r="JUZ1" s="232"/>
      <c r="JVA1" s="232"/>
      <c r="JVB1" s="232"/>
      <c r="JVC1" s="232"/>
      <c r="JVD1" s="232"/>
      <c r="JVE1" s="232"/>
      <c r="JVF1" s="232"/>
      <c r="JVG1" s="232"/>
      <c r="JVH1" s="232"/>
      <c r="JVI1" s="232"/>
      <c r="JVJ1" s="232"/>
      <c r="JVK1" s="232"/>
      <c r="JVL1" s="232"/>
      <c r="JVM1" s="232"/>
      <c r="JVN1" s="232"/>
      <c r="JVO1" s="232"/>
      <c r="JVP1" s="232"/>
      <c r="JVQ1" s="232"/>
      <c r="JVR1" s="232"/>
      <c r="JVS1" s="232"/>
      <c r="JVT1" s="232"/>
      <c r="JVU1" s="232"/>
      <c r="JVV1" s="232"/>
      <c r="JVW1" s="232"/>
      <c r="JVX1" s="232"/>
      <c r="JVY1" s="232"/>
      <c r="JVZ1" s="232"/>
      <c r="JWA1" s="232"/>
      <c r="JWB1" s="232"/>
      <c r="JWC1" s="232"/>
      <c r="JWD1" s="232"/>
      <c r="JWE1" s="232"/>
      <c r="JWF1" s="232"/>
      <c r="JWG1" s="232"/>
      <c r="JWH1" s="232"/>
      <c r="JWI1" s="232"/>
      <c r="JWJ1" s="232"/>
      <c r="JWK1" s="232"/>
      <c r="JWL1" s="232"/>
      <c r="JWM1" s="232"/>
      <c r="JWN1" s="232"/>
      <c r="JWO1" s="232"/>
      <c r="JWP1" s="232"/>
      <c r="JWQ1" s="232"/>
      <c r="JWR1" s="232"/>
      <c r="JWS1" s="232"/>
      <c r="JWT1" s="232"/>
      <c r="JWU1" s="232"/>
      <c r="JWV1" s="232"/>
      <c r="JWW1" s="232"/>
      <c r="JWX1" s="232"/>
      <c r="JWY1" s="232"/>
      <c r="JWZ1" s="232"/>
      <c r="JXA1" s="232"/>
      <c r="JXB1" s="232"/>
      <c r="JXC1" s="232"/>
      <c r="JXD1" s="232"/>
      <c r="JXE1" s="232"/>
      <c r="JXF1" s="232"/>
      <c r="JXG1" s="232"/>
      <c r="JXH1" s="232"/>
      <c r="JXI1" s="232"/>
      <c r="JXJ1" s="232"/>
      <c r="JXK1" s="232"/>
      <c r="JXL1" s="232"/>
      <c r="JXM1" s="232"/>
      <c r="JXN1" s="232"/>
      <c r="JXO1" s="232"/>
      <c r="JXP1" s="232"/>
      <c r="JXQ1" s="232"/>
      <c r="JXR1" s="232"/>
      <c r="JXS1" s="232"/>
      <c r="JXT1" s="232"/>
      <c r="JXU1" s="232"/>
      <c r="JXV1" s="232"/>
      <c r="JXW1" s="232"/>
      <c r="JXX1" s="232"/>
      <c r="JXY1" s="232"/>
      <c r="JXZ1" s="232"/>
      <c r="JYA1" s="232"/>
      <c r="JYB1" s="232"/>
      <c r="JYC1" s="232"/>
      <c r="JYD1" s="232"/>
      <c r="JYE1" s="232"/>
      <c r="JYF1" s="232"/>
      <c r="JYG1" s="232"/>
      <c r="JYH1" s="232"/>
      <c r="JYI1" s="232"/>
      <c r="JYJ1" s="232"/>
      <c r="JYK1" s="232"/>
      <c r="JYL1" s="232"/>
      <c r="JYM1" s="232"/>
      <c r="JYN1" s="232"/>
      <c r="JYO1" s="232"/>
      <c r="JYP1" s="232"/>
      <c r="JYQ1" s="232"/>
      <c r="JYR1" s="232"/>
      <c r="JYS1" s="232"/>
      <c r="JYT1" s="232"/>
      <c r="JYU1" s="232"/>
      <c r="JYV1" s="232"/>
      <c r="JYW1" s="232"/>
      <c r="JYX1" s="232"/>
      <c r="JYY1" s="232"/>
      <c r="JYZ1" s="232"/>
      <c r="JZA1" s="232"/>
      <c r="JZB1" s="232"/>
      <c r="JZC1" s="232"/>
      <c r="JZD1" s="232"/>
      <c r="JZE1" s="232"/>
      <c r="JZF1" s="232"/>
      <c r="JZG1" s="232"/>
      <c r="JZH1" s="232"/>
      <c r="JZI1" s="232"/>
      <c r="JZJ1" s="232"/>
      <c r="JZK1" s="232"/>
      <c r="JZL1" s="232"/>
      <c r="JZM1" s="232"/>
      <c r="JZN1" s="232"/>
      <c r="JZO1" s="232"/>
      <c r="JZP1" s="232"/>
      <c r="JZQ1" s="232"/>
      <c r="JZR1" s="232"/>
      <c r="JZS1" s="232"/>
      <c r="JZT1" s="232"/>
      <c r="JZU1" s="232"/>
      <c r="JZV1" s="232"/>
      <c r="JZW1" s="232"/>
      <c r="JZX1" s="232"/>
      <c r="JZY1" s="232"/>
      <c r="JZZ1" s="232"/>
      <c r="KAA1" s="232"/>
      <c r="KAB1" s="232"/>
      <c r="KAC1" s="232"/>
      <c r="KAD1" s="232"/>
      <c r="KAE1" s="232"/>
      <c r="KAF1" s="232"/>
      <c r="KAG1" s="232"/>
      <c r="KAH1" s="232"/>
      <c r="KAI1" s="232"/>
      <c r="KAJ1" s="232"/>
      <c r="KAK1" s="232"/>
      <c r="KAL1" s="232"/>
      <c r="KAM1" s="232"/>
      <c r="KAN1" s="232"/>
      <c r="KAO1" s="232"/>
      <c r="KAP1" s="232"/>
      <c r="KAQ1" s="232"/>
      <c r="KAR1" s="232"/>
      <c r="KAS1" s="232"/>
      <c r="KAT1" s="232"/>
      <c r="KAU1" s="232"/>
      <c r="KAV1" s="232"/>
      <c r="KAW1" s="232"/>
      <c r="KAX1" s="232"/>
      <c r="KAY1" s="232"/>
      <c r="KAZ1" s="232"/>
      <c r="KBA1" s="232"/>
      <c r="KBB1" s="232"/>
      <c r="KBC1" s="232"/>
      <c r="KBD1" s="232"/>
      <c r="KBE1" s="232"/>
      <c r="KBF1" s="232"/>
      <c r="KBG1" s="232"/>
      <c r="KBH1" s="232"/>
      <c r="KBI1" s="232"/>
      <c r="KBJ1" s="232"/>
      <c r="KBK1" s="232"/>
      <c r="KBL1" s="232"/>
      <c r="KBM1" s="232"/>
      <c r="KBN1" s="232"/>
      <c r="KBO1" s="232"/>
      <c r="KBP1" s="232"/>
      <c r="KBQ1" s="232"/>
      <c r="KBR1" s="232"/>
      <c r="KBS1" s="232"/>
      <c r="KBT1" s="232"/>
      <c r="KBU1" s="232"/>
      <c r="KBV1" s="232"/>
      <c r="KBW1" s="232"/>
      <c r="KBX1" s="232"/>
      <c r="KBY1" s="232"/>
      <c r="KBZ1" s="232"/>
      <c r="KCA1" s="232"/>
      <c r="KCB1" s="232"/>
      <c r="KCC1" s="232"/>
      <c r="KCD1" s="232"/>
      <c r="KCE1" s="232"/>
      <c r="KCF1" s="232"/>
      <c r="KCG1" s="232"/>
      <c r="KCH1" s="232"/>
      <c r="KCI1" s="232"/>
      <c r="KCJ1" s="232"/>
      <c r="KCK1" s="232"/>
      <c r="KCL1" s="232"/>
      <c r="KCM1" s="232"/>
      <c r="KCN1" s="232"/>
      <c r="KCO1" s="232"/>
      <c r="KCP1" s="232"/>
      <c r="KCQ1" s="232"/>
      <c r="KCR1" s="232"/>
      <c r="KCS1" s="232"/>
      <c r="KCT1" s="232"/>
      <c r="KCU1" s="232"/>
      <c r="KCV1" s="232"/>
      <c r="KCW1" s="232"/>
      <c r="KCX1" s="232"/>
      <c r="KCY1" s="232"/>
      <c r="KCZ1" s="232"/>
      <c r="KDA1" s="232"/>
      <c r="KDB1" s="232"/>
      <c r="KDC1" s="232"/>
      <c r="KDD1" s="232"/>
      <c r="KDE1" s="232"/>
      <c r="KDF1" s="232"/>
      <c r="KDG1" s="232"/>
      <c r="KDH1" s="232"/>
      <c r="KDI1" s="232"/>
      <c r="KDJ1" s="232"/>
      <c r="KDK1" s="232"/>
      <c r="KDL1" s="232"/>
      <c r="KDM1" s="232"/>
      <c r="KDN1" s="232"/>
      <c r="KDO1" s="232"/>
      <c r="KDP1" s="232"/>
      <c r="KDQ1" s="232"/>
      <c r="KDR1" s="232"/>
      <c r="KDS1" s="232"/>
      <c r="KDT1" s="232"/>
      <c r="KDU1" s="232"/>
      <c r="KDV1" s="232"/>
      <c r="KDW1" s="232"/>
      <c r="KDX1" s="232"/>
      <c r="KDY1" s="232"/>
      <c r="KDZ1" s="232"/>
      <c r="KEA1" s="232"/>
      <c r="KEB1" s="232"/>
      <c r="KEC1" s="232"/>
      <c r="KED1" s="232"/>
      <c r="KEE1" s="232"/>
      <c r="KEF1" s="232"/>
      <c r="KEG1" s="232"/>
      <c r="KEH1" s="232"/>
      <c r="KEI1" s="232"/>
      <c r="KEJ1" s="232"/>
      <c r="KEK1" s="232"/>
      <c r="KEL1" s="232"/>
      <c r="KEM1" s="232"/>
      <c r="KEN1" s="232"/>
      <c r="KEO1" s="232"/>
      <c r="KEP1" s="232"/>
      <c r="KEQ1" s="232"/>
      <c r="KER1" s="232"/>
      <c r="KES1" s="232"/>
      <c r="KET1" s="232"/>
      <c r="KEU1" s="232"/>
      <c r="KEV1" s="232"/>
      <c r="KEW1" s="232"/>
      <c r="KEX1" s="232"/>
      <c r="KEY1" s="232"/>
      <c r="KEZ1" s="232"/>
      <c r="KFA1" s="232"/>
      <c r="KFB1" s="232"/>
      <c r="KFC1" s="232"/>
      <c r="KFD1" s="232"/>
      <c r="KFE1" s="232"/>
      <c r="KFF1" s="232"/>
      <c r="KFG1" s="232"/>
      <c r="KFH1" s="232"/>
      <c r="KFI1" s="232"/>
      <c r="KFJ1" s="232"/>
      <c r="KFK1" s="232"/>
      <c r="KFL1" s="232"/>
      <c r="KFM1" s="232"/>
      <c r="KFN1" s="232"/>
      <c r="KFO1" s="232"/>
      <c r="KFP1" s="232"/>
      <c r="KFQ1" s="232"/>
      <c r="KFR1" s="232"/>
      <c r="KFS1" s="232"/>
      <c r="KFT1" s="232"/>
      <c r="KFU1" s="232"/>
      <c r="KFV1" s="232"/>
      <c r="KFW1" s="232"/>
      <c r="KFX1" s="232"/>
      <c r="KFY1" s="232"/>
      <c r="KFZ1" s="232"/>
      <c r="KGA1" s="232"/>
      <c r="KGB1" s="232"/>
      <c r="KGC1" s="232"/>
      <c r="KGD1" s="232"/>
      <c r="KGE1" s="232"/>
      <c r="KGF1" s="232"/>
      <c r="KGG1" s="232"/>
      <c r="KGH1" s="232"/>
      <c r="KGI1" s="232"/>
      <c r="KGJ1" s="232"/>
      <c r="KGK1" s="232"/>
      <c r="KGL1" s="232"/>
      <c r="KGM1" s="232"/>
      <c r="KGN1" s="232"/>
      <c r="KGO1" s="232"/>
      <c r="KGP1" s="232"/>
      <c r="KGQ1" s="232"/>
      <c r="KGR1" s="232"/>
      <c r="KGS1" s="232"/>
      <c r="KGT1" s="232"/>
      <c r="KGU1" s="232"/>
      <c r="KGV1" s="232"/>
      <c r="KGW1" s="232"/>
      <c r="KGX1" s="232"/>
      <c r="KGY1" s="232"/>
      <c r="KGZ1" s="232"/>
      <c r="KHA1" s="232"/>
      <c r="KHB1" s="232"/>
      <c r="KHC1" s="232"/>
      <c r="KHD1" s="232"/>
      <c r="KHE1" s="232"/>
      <c r="KHF1" s="232"/>
      <c r="KHG1" s="232"/>
      <c r="KHH1" s="232"/>
      <c r="KHI1" s="232"/>
      <c r="KHJ1" s="232"/>
      <c r="KHK1" s="232"/>
      <c r="KHL1" s="232"/>
      <c r="KHM1" s="232"/>
      <c r="KHN1" s="232"/>
      <c r="KHO1" s="232"/>
      <c r="KHP1" s="232"/>
      <c r="KHQ1" s="232"/>
      <c r="KHR1" s="232"/>
      <c r="KHS1" s="232"/>
      <c r="KHT1" s="232"/>
      <c r="KHU1" s="232"/>
      <c r="KHV1" s="232"/>
      <c r="KHW1" s="232"/>
      <c r="KHX1" s="232"/>
      <c r="KHY1" s="232"/>
      <c r="KHZ1" s="232"/>
      <c r="KIA1" s="232"/>
      <c r="KIB1" s="232"/>
      <c r="KIC1" s="232"/>
      <c r="KID1" s="232"/>
      <c r="KIE1" s="232"/>
      <c r="KIF1" s="232"/>
      <c r="KIG1" s="232"/>
      <c r="KIH1" s="232"/>
      <c r="KII1" s="232"/>
      <c r="KIJ1" s="232"/>
      <c r="KIK1" s="232"/>
      <c r="KIL1" s="232"/>
      <c r="KIM1" s="232"/>
      <c r="KIN1" s="232"/>
      <c r="KIO1" s="232"/>
      <c r="KIP1" s="232"/>
      <c r="KIQ1" s="232"/>
      <c r="KIR1" s="232"/>
      <c r="KIS1" s="232"/>
      <c r="KIT1" s="232"/>
      <c r="KIU1" s="232"/>
      <c r="KIV1" s="232"/>
      <c r="KIW1" s="232"/>
      <c r="KIX1" s="232"/>
      <c r="KIY1" s="232"/>
      <c r="KIZ1" s="232"/>
      <c r="KJA1" s="232"/>
      <c r="KJB1" s="232"/>
      <c r="KJC1" s="232"/>
      <c r="KJD1" s="232"/>
      <c r="KJE1" s="232"/>
      <c r="KJF1" s="232"/>
      <c r="KJG1" s="232"/>
      <c r="KJH1" s="232"/>
      <c r="KJI1" s="232"/>
      <c r="KJJ1" s="232"/>
      <c r="KJK1" s="232"/>
      <c r="KJL1" s="232"/>
      <c r="KJM1" s="232"/>
      <c r="KJN1" s="232"/>
      <c r="KJO1" s="232"/>
      <c r="KJP1" s="232"/>
      <c r="KJQ1" s="232"/>
      <c r="KJR1" s="232"/>
      <c r="KJS1" s="232"/>
      <c r="KJT1" s="232"/>
      <c r="KJU1" s="232"/>
      <c r="KJV1" s="232"/>
      <c r="KJW1" s="232"/>
      <c r="KJX1" s="232"/>
      <c r="KJY1" s="232"/>
      <c r="KJZ1" s="232"/>
      <c r="KKA1" s="232"/>
      <c r="KKB1" s="232"/>
      <c r="KKC1" s="232"/>
      <c r="KKD1" s="232"/>
      <c r="KKE1" s="232"/>
      <c r="KKF1" s="232"/>
      <c r="KKG1" s="232"/>
      <c r="KKH1" s="232"/>
      <c r="KKI1" s="232"/>
      <c r="KKJ1" s="232"/>
      <c r="KKK1" s="232"/>
      <c r="KKL1" s="232"/>
      <c r="KKM1" s="232"/>
      <c r="KKN1" s="232"/>
      <c r="KKO1" s="232"/>
      <c r="KKP1" s="232"/>
      <c r="KKQ1" s="232"/>
      <c r="KKR1" s="232"/>
      <c r="KKS1" s="232"/>
      <c r="KKT1" s="232"/>
      <c r="KKU1" s="232"/>
      <c r="KKV1" s="232"/>
      <c r="KKW1" s="232"/>
      <c r="KKX1" s="232"/>
      <c r="KKY1" s="232"/>
      <c r="KKZ1" s="232"/>
      <c r="KLA1" s="232"/>
      <c r="KLB1" s="232"/>
      <c r="KLC1" s="232"/>
      <c r="KLD1" s="232"/>
      <c r="KLE1" s="232"/>
      <c r="KLF1" s="232"/>
      <c r="KLG1" s="232"/>
      <c r="KLH1" s="232"/>
      <c r="KLI1" s="232"/>
      <c r="KLJ1" s="232"/>
      <c r="KLK1" s="232"/>
      <c r="KLL1" s="232"/>
      <c r="KLM1" s="232"/>
      <c r="KLN1" s="232"/>
      <c r="KLO1" s="232"/>
      <c r="KLP1" s="232"/>
      <c r="KLQ1" s="232"/>
      <c r="KLR1" s="232"/>
      <c r="KLS1" s="232"/>
      <c r="KLT1" s="232"/>
      <c r="KLU1" s="232"/>
      <c r="KLV1" s="232"/>
      <c r="KLW1" s="232"/>
      <c r="KLX1" s="232"/>
      <c r="KLY1" s="232"/>
      <c r="KLZ1" s="232"/>
      <c r="KMA1" s="232"/>
      <c r="KMB1" s="232"/>
      <c r="KMC1" s="232"/>
      <c r="KMD1" s="232"/>
      <c r="KME1" s="232"/>
      <c r="KMF1" s="232"/>
      <c r="KMG1" s="232"/>
      <c r="KMH1" s="232"/>
      <c r="KMI1" s="232"/>
      <c r="KMJ1" s="232"/>
      <c r="KMK1" s="232"/>
      <c r="KML1" s="232"/>
      <c r="KMM1" s="232"/>
      <c r="KMN1" s="232"/>
      <c r="KMO1" s="232"/>
      <c r="KMP1" s="232"/>
      <c r="KMQ1" s="232"/>
      <c r="KMR1" s="232"/>
      <c r="KMS1" s="232"/>
      <c r="KMT1" s="232"/>
      <c r="KMU1" s="232"/>
      <c r="KMV1" s="232"/>
      <c r="KMW1" s="232"/>
      <c r="KMX1" s="232"/>
      <c r="KMY1" s="232"/>
      <c r="KMZ1" s="232"/>
      <c r="KNA1" s="232"/>
      <c r="KNB1" s="232"/>
      <c r="KNC1" s="232"/>
      <c r="KND1" s="232"/>
      <c r="KNE1" s="232"/>
      <c r="KNF1" s="232"/>
      <c r="KNG1" s="232"/>
      <c r="KNH1" s="232"/>
      <c r="KNI1" s="232"/>
      <c r="KNJ1" s="232"/>
      <c r="KNK1" s="232"/>
      <c r="KNL1" s="232"/>
      <c r="KNM1" s="232"/>
      <c r="KNN1" s="232"/>
      <c r="KNO1" s="232"/>
      <c r="KNP1" s="232"/>
      <c r="KNQ1" s="232"/>
      <c r="KNR1" s="232"/>
      <c r="KNS1" s="232"/>
      <c r="KNT1" s="232"/>
      <c r="KNU1" s="232"/>
      <c r="KNV1" s="232"/>
      <c r="KNW1" s="232"/>
      <c r="KNX1" s="232"/>
      <c r="KNY1" s="232"/>
      <c r="KNZ1" s="232"/>
      <c r="KOA1" s="232"/>
      <c r="KOB1" s="232"/>
      <c r="KOC1" s="232"/>
      <c r="KOD1" s="232"/>
      <c r="KOE1" s="232"/>
      <c r="KOF1" s="232"/>
      <c r="KOG1" s="232"/>
      <c r="KOH1" s="232"/>
      <c r="KOI1" s="232"/>
      <c r="KOJ1" s="232"/>
      <c r="KOK1" s="232"/>
      <c r="KOL1" s="232"/>
      <c r="KOM1" s="232"/>
      <c r="KON1" s="232"/>
      <c r="KOO1" s="232"/>
      <c r="KOP1" s="232"/>
      <c r="KOQ1" s="232"/>
      <c r="KOR1" s="232"/>
      <c r="KOS1" s="232"/>
      <c r="KOT1" s="232"/>
      <c r="KOU1" s="232"/>
      <c r="KOV1" s="232"/>
      <c r="KOW1" s="232"/>
      <c r="KOX1" s="232"/>
      <c r="KOY1" s="232"/>
      <c r="KOZ1" s="232"/>
      <c r="KPA1" s="232"/>
      <c r="KPB1" s="232"/>
      <c r="KPC1" s="232"/>
      <c r="KPD1" s="232"/>
      <c r="KPE1" s="232"/>
      <c r="KPF1" s="232"/>
      <c r="KPG1" s="232"/>
      <c r="KPH1" s="232"/>
      <c r="KPI1" s="232"/>
      <c r="KPJ1" s="232"/>
      <c r="KPK1" s="232"/>
      <c r="KPL1" s="232"/>
      <c r="KPM1" s="232"/>
      <c r="KPN1" s="232"/>
      <c r="KPO1" s="232"/>
      <c r="KPP1" s="232"/>
      <c r="KPQ1" s="232"/>
      <c r="KPR1" s="232"/>
      <c r="KPS1" s="232"/>
      <c r="KPT1" s="232"/>
      <c r="KPU1" s="232"/>
      <c r="KPV1" s="232"/>
      <c r="KPW1" s="232"/>
      <c r="KPX1" s="232"/>
      <c r="KPY1" s="232"/>
      <c r="KPZ1" s="232"/>
      <c r="KQA1" s="232"/>
      <c r="KQB1" s="232"/>
      <c r="KQC1" s="232"/>
      <c r="KQD1" s="232"/>
      <c r="KQE1" s="232"/>
      <c r="KQF1" s="232"/>
      <c r="KQG1" s="232"/>
      <c r="KQH1" s="232"/>
      <c r="KQI1" s="232"/>
      <c r="KQJ1" s="232"/>
      <c r="KQK1" s="232"/>
      <c r="KQL1" s="232"/>
      <c r="KQM1" s="232"/>
      <c r="KQN1" s="232"/>
      <c r="KQO1" s="232"/>
      <c r="KQP1" s="232"/>
      <c r="KQQ1" s="232"/>
      <c r="KQR1" s="232"/>
      <c r="KQS1" s="232"/>
      <c r="KQT1" s="232"/>
      <c r="KQU1" s="232"/>
      <c r="KQV1" s="232"/>
      <c r="KQW1" s="232"/>
      <c r="KQX1" s="232"/>
      <c r="KQY1" s="232"/>
      <c r="KQZ1" s="232"/>
      <c r="KRA1" s="232"/>
      <c r="KRB1" s="232"/>
      <c r="KRC1" s="232"/>
      <c r="KRD1" s="232"/>
      <c r="KRE1" s="232"/>
      <c r="KRF1" s="232"/>
      <c r="KRG1" s="232"/>
      <c r="KRH1" s="232"/>
      <c r="KRI1" s="232"/>
      <c r="KRJ1" s="232"/>
      <c r="KRK1" s="232"/>
      <c r="KRL1" s="232"/>
      <c r="KRM1" s="232"/>
      <c r="KRN1" s="232"/>
      <c r="KRO1" s="232"/>
      <c r="KRP1" s="232"/>
      <c r="KRQ1" s="232"/>
      <c r="KRR1" s="232"/>
      <c r="KRS1" s="232"/>
      <c r="KRT1" s="232"/>
      <c r="KRU1" s="232"/>
      <c r="KRV1" s="232"/>
      <c r="KRW1" s="232"/>
      <c r="KRX1" s="232"/>
      <c r="KRY1" s="232"/>
      <c r="KRZ1" s="232"/>
      <c r="KSA1" s="232"/>
      <c r="KSB1" s="232"/>
      <c r="KSC1" s="232"/>
      <c r="KSD1" s="232"/>
      <c r="KSE1" s="232"/>
      <c r="KSF1" s="232"/>
      <c r="KSG1" s="232"/>
      <c r="KSH1" s="232"/>
      <c r="KSI1" s="232"/>
      <c r="KSJ1" s="232"/>
      <c r="KSK1" s="232"/>
      <c r="KSL1" s="232"/>
      <c r="KSM1" s="232"/>
      <c r="KSN1" s="232"/>
      <c r="KSO1" s="232"/>
      <c r="KSP1" s="232"/>
      <c r="KSQ1" s="232"/>
      <c r="KSR1" s="232"/>
      <c r="KSS1" s="232"/>
      <c r="KST1" s="232"/>
      <c r="KSU1" s="232"/>
      <c r="KSV1" s="232"/>
      <c r="KSW1" s="232"/>
      <c r="KSX1" s="232"/>
      <c r="KSY1" s="232"/>
      <c r="KSZ1" s="232"/>
      <c r="KTA1" s="232"/>
      <c r="KTB1" s="232"/>
      <c r="KTC1" s="232"/>
      <c r="KTD1" s="232"/>
      <c r="KTE1" s="232"/>
      <c r="KTF1" s="232"/>
      <c r="KTG1" s="232"/>
      <c r="KTH1" s="232"/>
      <c r="KTI1" s="232"/>
      <c r="KTJ1" s="232"/>
      <c r="KTK1" s="232"/>
      <c r="KTL1" s="232"/>
      <c r="KTM1" s="232"/>
      <c r="KTN1" s="232"/>
      <c r="KTO1" s="232"/>
      <c r="KTP1" s="232"/>
      <c r="KTQ1" s="232"/>
      <c r="KTR1" s="232"/>
      <c r="KTS1" s="232"/>
      <c r="KTT1" s="232"/>
      <c r="KTU1" s="232"/>
      <c r="KTV1" s="232"/>
      <c r="KTW1" s="232"/>
      <c r="KTX1" s="232"/>
      <c r="KTY1" s="232"/>
      <c r="KTZ1" s="232"/>
      <c r="KUA1" s="232"/>
      <c r="KUB1" s="232"/>
      <c r="KUC1" s="232"/>
      <c r="KUD1" s="232"/>
      <c r="KUE1" s="232"/>
      <c r="KUF1" s="232"/>
      <c r="KUG1" s="232"/>
      <c r="KUH1" s="232"/>
      <c r="KUI1" s="232"/>
      <c r="KUJ1" s="232"/>
      <c r="KUK1" s="232"/>
      <c r="KUL1" s="232"/>
      <c r="KUM1" s="232"/>
      <c r="KUN1" s="232"/>
      <c r="KUO1" s="232"/>
      <c r="KUP1" s="232"/>
      <c r="KUQ1" s="232"/>
      <c r="KUR1" s="232"/>
      <c r="KUS1" s="232"/>
      <c r="KUT1" s="232"/>
      <c r="KUU1" s="232"/>
      <c r="KUV1" s="232"/>
      <c r="KUW1" s="232"/>
      <c r="KUX1" s="232"/>
      <c r="KUY1" s="232"/>
      <c r="KUZ1" s="232"/>
      <c r="KVA1" s="232"/>
      <c r="KVB1" s="232"/>
      <c r="KVC1" s="232"/>
      <c r="KVD1" s="232"/>
      <c r="KVE1" s="232"/>
      <c r="KVF1" s="232"/>
      <c r="KVG1" s="232"/>
      <c r="KVH1" s="232"/>
      <c r="KVI1" s="232"/>
      <c r="KVJ1" s="232"/>
      <c r="KVK1" s="232"/>
      <c r="KVL1" s="232"/>
      <c r="KVM1" s="232"/>
      <c r="KVN1" s="232"/>
      <c r="KVO1" s="232"/>
      <c r="KVP1" s="232"/>
      <c r="KVQ1" s="232"/>
      <c r="KVR1" s="232"/>
      <c r="KVS1" s="232"/>
      <c r="KVT1" s="232"/>
      <c r="KVU1" s="232"/>
      <c r="KVV1" s="232"/>
      <c r="KVW1" s="232"/>
      <c r="KVX1" s="232"/>
      <c r="KVY1" s="232"/>
      <c r="KVZ1" s="232"/>
      <c r="KWA1" s="232"/>
      <c r="KWB1" s="232"/>
      <c r="KWC1" s="232"/>
      <c r="KWD1" s="232"/>
      <c r="KWE1" s="232"/>
      <c r="KWF1" s="232"/>
      <c r="KWG1" s="232"/>
      <c r="KWH1" s="232"/>
      <c r="KWI1" s="232"/>
      <c r="KWJ1" s="232"/>
      <c r="KWK1" s="232"/>
      <c r="KWL1" s="232"/>
      <c r="KWM1" s="232"/>
      <c r="KWN1" s="232"/>
      <c r="KWO1" s="232"/>
      <c r="KWP1" s="232"/>
      <c r="KWQ1" s="232"/>
      <c r="KWR1" s="232"/>
      <c r="KWS1" s="232"/>
      <c r="KWT1" s="232"/>
      <c r="KWU1" s="232"/>
      <c r="KWV1" s="232"/>
      <c r="KWW1" s="232"/>
      <c r="KWX1" s="232"/>
      <c r="KWY1" s="232"/>
      <c r="KWZ1" s="232"/>
      <c r="KXA1" s="232"/>
      <c r="KXB1" s="232"/>
      <c r="KXC1" s="232"/>
      <c r="KXD1" s="232"/>
      <c r="KXE1" s="232"/>
      <c r="KXF1" s="232"/>
      <c r="KXG1" s="232"/>
      <c r="KXH1" s="232"/>
      <c r="KXI1" s="232"/>
      <c r="KXJ1" s="232"/>
      <c r="KXK1" s="232"/>
      <c r="KXL1" s="232"/>
      <c r="KXM1" s="232"/>
      <c r="KXN1" s="232"/>
      <c r="KXO1" s="232"/>
      <c r="KXP1" s="232"/>
      <c r="KXQ1" s="232"/>
      <c r="KXR1" s="232"/>
      <c r="KXS1" s="232"/>
      <c r="KXT1" s="232"/>
      <c r="KXU1" s="232"/>
      <c r="KXV1" s="232"/>
      <c r="KXW1" s="232"/>
      <c r="KXX1" s="232"/>
      <c r="KXY1" s="232"/>
      <c r="KXZ1" s="232"/>
      <c r="KYA1" s="232"/>
      <c r="KYB1" s="232"/>
      <c r="KYC1" s="232"/>
      <c r="KYD1" s="232"/>
      <c r="KYE1" s="232"/>
      <c r="KYF1" s="232"/>
      <c r="KYG1" s="232"/>
      <c r="KYH1" s="232"/>
      <c r="KYI1" s="232"/>
      <c r="KYJ1" s="232"/>
      <c r="KYK1" s="232"/>
      <c r="KYL1" s="232"/>
      <c r="KYM1" s="232"/>
      <c r="KYN1" s="232"/>
      <c r="KYO1" s="232"/>
      <c r="KYP1" s="232"/>
      <c r="KYQ1" s="232"/>
      <c r="KYR1" s="232"/>
      <c r="KYS1" s="232"/>
      <c r="KYT1" s="232"/>
      <c r="KYU1" s="232"/>
      <c r="KYV1" s="232"/>
      <c r="KYW1" s="232"/>
      <c r="KYX1" s="232"/>
      <c r="KYY1" s="232"/>
      <c r="KYZ1" s="232"/>
      <c r="KZA1" s="232"/>
      <c r="KZB1" s="232"/>
      <c r="KZC1" s="232"/>
      <c r="KZD1" s="232"/>
      <c r="KZE1" s="232"/>
      <c r="KZF1" s="232"/>
      <c r="KZG1" s="232"/>
      <c r="KZH1" s="232"/>
      <c r="KZI1" s="232"/>
      <c r="KZJ1" s="232"/>
      <c r="KZK1" s="232"/>
      <c r="KZL1" s="232"/>
      <c r="KZM1" s="232"/>
      <c r="KZN1" s="232"/>
      <c r="KZO1" s="232"/>
      <c r="KZP1" s="232"/>
      <c r="KZQ1" s="232"/>
      <c r="KZR1" s="232"/>
      <c r="KZS1" s="232"/>
      <c r="KZT1" s="232"/>
      <c r="KZU1" s="232"/>
      <c r="KZV1" s="232"/>
      <c r="KZW1" s="232"/>
      <c r="KZX1" s="232"/>
      <c r="KZY1" s="232"/>
      <c r="KZZ1" s="232"/>
      <c r="LAA1" s="232"/>
      <c r="LAB1" s="232"/>
      <c r="LAC1" s="232"/>
      <c r="LAD1" s="232"/>
      <c r="LAE1" s="232"/>
      <c r="LAF1" s="232"/>
      <c r="LAG1" s="232"/>
      <c r="LAH1" s="232"/>
      <c r="LAI1" s="232"/>
      <c r="LAJ1" s="232"/>
      <c r="LAK1" s="232"/>
      <c r="LAL1" s="232"/>
      <c r="LAM1" s="232"/>
      <c r="LAN1" s="232"/>
      <c r="LAO1" s="232"/>
      <c r="LAP1" s="232"/>
      <c r="LAQ1" s="232"/>
      <c r="LAR1" s="232"/>
      <c r="LAS1" s="232"/>
      <c r="LAT1" s="232"/>
      <c r="LAU1" s="232"/>
      <c r="LAV1" s="232"/>
      <c r="LAW1" s="232"/>
      <c r="LAX1" s="232"/>
      <c r="LAY1" s="232"/>
      <c r="LAZ1" s="232"/>
      <c r="LBA1" s="232"/>
      <c r="LBB1" s="232"/>
      <c r="LBC1" s="232"/>
      <c r="LBD1" s="232"/>
      <c r="LBE1" s="232"/>
      <c r="LBF1" s="232"/>
      <c r="LBG1" s="232"/>
      <c r="LBH1" s="232"/>
      <c r="LBI1" s="232"/>
      <c r="LBJ1" s="232"/>
      <c r="LBK1" s="232"/>
      <c r="LBL1" s="232"/>
      <c r="LBM1" s="232"/>
      <c r="LBN1" s="232"/>
      <c r="LBO1" s="232"/>
      <c r="LBP1" s="232"/>
      <c r="LBQ1" s="232"/>
      <c r="LBR1" s="232"/>
      <c r="LBS1" s="232"/>
      <c r="LBT1" s="232"/>
      <c r="LBU1" s="232"/>
      <c r="LBV1" s="232"/>
      <c r="LBW1" s="232"/>
      <c r="LBX1" s="232"/>
      <c r="LBY1" s="232"/>
      <c r="LBZ1" s="232"/>
      <c r="LCA1" s="232"/>
      <c r="LCB1" s="232"/>
      <c r="LCC1" s="232"/>
      <c r="LCD1" s="232"/>
      <c r="LCE1" s="232"/>
      <c r="LCF1" s="232"/>
      <c r="LCG1" s="232"/>
      <c r="LCH1" s="232"/>
      <c r="LCI1" s="232"/>
      <c r="LCJ1" s="232"/>
      <c r="LCK1" s="232"/>
      <c r="LCL1" s="232"/>
      <c r="LCM1" s="232"/>
      <c r="LCN1" s="232"/>
      <c r="LCO1" s="232"/>
      <c r="LCP1" s="232"/>
      <c r="LCQ1" s="232"/>
      <c r="LCR1" s="232"/>
      <c r="LCS1" s="232"/>
      <c r="LCT1" s="232"/>
      <c r="LCU1" s="232"/>
      <c r="LCV1" s="232"/>
      <c r="LCW1" s="232"/>
      <c r="LCX1" s="232"/>
      <c r="LCY1" s="232"/>
      <c r="LCZ1" s="232"/>
      <c r="LDA1" s="232"/>
      <c r="LDB1" s="232"/>
      <c r="LDC1" s="232"/>
      <c r="LDD1" s="232"/>
      <c r="LDE1" s="232"/>
      <c r="LDF1" s="232"/>
      <c r="LDG1" s="232"/>
      <c r="LDH1" s="232"/>
      <c r="LDI1" s="232"/>
      <c r="LDJ1" s="232"/>
      <c r="LDK1" s="232"/>
      <c r="LDL1" s="232"/>
      <c r="LDM1" s="232"/>
      <c r="LDN1" s="232"/>
      <c r="LDO1" s="232"/>
      <c r="LDP1" s="232"/>
      <c r="LDQ1" s="232"/>
      <c r="LDR1" s="232"/>
      <c r="LDS1" s="232"/>
      <c r="LDT1" s="232"/>
      <c r="LDU1" s="232"/>
      <c r="LDV1" s="232"/>
      <c r="LDW1" s="232"/>
      <c r="LDX1" s="232"/>
      <c r="LDY1" s="232"/>
      <c r="LDZ1" s="232"/>
      <c r="LEA1" s="232"/>
      <c r="LEB1" s="232"/>
      <c r="LEC1" s="232"/>
      <c r="LED1" s="232"/>
      <c r="LEE1" s="232"/>
      <c r="LEF1" s="232"/>
      <c r="LEG1" s="232"/>
      <c r="LEH1" s="232"/>
      <c r="LEI1" s="232"/>
      <c r="LEJ1" s="232"/>
      <c r="LEK1" s="232"/>
      <c r="LEL1" s="232"/>
      <c r="LEM1" s="232"/>
      <c r="LEN1" s="232"/>
      <c r="LEO1" s="232"/>
      <c r="LEP1" s="232"/>
      <c r="LEQ1" s="232"/>
      <c r="LER1" s="232"/>
      <c r="LES1" s="232"/>
      <c r="LET1" s="232"/>
      <c r="LEU1" s="232"/>
      <c r="LEV1" s="232"/>
      <c r="LEW1" s="232"/>
      <c r="LEX1" s="232"/>
      <c r="LEY1" s="232"/>
      <c r="LEZ1" s="232"/>
      <c r="LFA1" s="232"/>
      <c r="LFB1" s="232"/>
      <c r="LFC1" s="232"/>
      <c r="LFD1" s="232"/>
      <c r="LFE1" s="232"/>
      <c r="LFF1" s="232"/>
      <c r="LFG1" s="232"/>
      <c r="LFH1" s="232"/>
      <c r="LFI1" s="232"/>
      <c r="LFJ1" s="232"/>
      <c r="LFK1" s="232"/>
      <c r="LFL1" s="232"/>
      <c r="LFM1" s="232"/>
      <c r="LFN1" s="232"/>
      <c r="LFO1" s="232"/>
      <c r="LFP1" s="232"/>
      <c r="LFQ1" s="232"/>
      <c r="LFR1" s="232"/>
      <c r="LFS1" s="232"/>
      <c r="LFT1" s="232"/>
      <c r="LFU1" s="232"/>
      <c r="LFV1" s="232"/>
      <c r="LFW1" s="232"/>
      <c r="LFX1" s="232"/>
      <c r="LFY1" s="232"/>
      <c r="LFZ1" s="232"/>
      <c r="LGA1" s="232"/>
      <c r="LGB1" s="232"/>
      <c r="LGC1" s="232"/>
      <c r="LGD1" s="232"/>
      <c r="LGE1" s="232"/>
      <c r="LGF1" s="232"/>
      <c r="LGG1" s="232"/>
      <c r="LGH1" s="232"/>
      <c r="LGI1" s="232"/>
      <c r="LGJ1" s="232"/>
      <c r="LGK1" s="232"/>
      <c r="LGL1" s="232"/>
      <c r="LGM1" s="232"/>
      <c r="LGN1" s="232"/>
      <c r="LGO1" s="232"/>
      <c r="LGP1" s="232"/>
      <c r="LGQ1" s="232"/>
      <c r="LGR1" s="232"/>
      <c r="LGS1" s="232"/>
      <c r="LGT1" s="232"/>
      <c r="LGU1" s="232"/>
      <c r="LGV1" s="232"/>
      <c r="LGW1" s="232"/>
      <c r="LGX1" s="232"/>
      <c r="LGY1" s="232"/>
      <c r="LGZ1" s="232"/>
      <c r="LHA1" s="232"/>
      <c r="LHB1" s="232"/>
      <c r="LHC1" s="232"/>
      <c r="LHD1" s="232"/>
      <c r="LHE1" s="232"/>
      <c r="LHF1" s="232"/>
      <c r="LHG1" s="232"/>
      <c r="LHH1" s="232"/>
      <c r="LHI1" s="232"/>
      <c r="LHJ1" s="232"/>
      <c r="LHK1" s="232"/>
      <c r="LHL1" s="232"/>
      <c r="LHM1" s="232"/>
      <c r="LHN1" s="232"/>
      <c r="LHO1" s="232"/>
      <c r="LHP1" s="232"/>
      <c r="LHQ1" s="232"/>
      <c r="LHR1" s="232"/>
      <c r="LHS1" s="232"/>
      <c r="LHT1" s="232"/>
      <c r="LHU1" s="232"/>
      <c r="LHV1" s="232"/>
      <c r="LHW1" s="232"/>
      <c r="LHX1" s="232"/>
      <c r="LHY1" s="232"/>
      <c r="LHZ1" s="232"/>
      <c r="LIA1" s="232"/>
      <c r="LIB1" s="232"/>
      <c r="LIC1" s="232"/>
      <c r="LID1" s="232"/>
      <c r="LIE1" s="232"/>
      <c r="LIF1" s="232"/>
      <c r="LIG1" s="232"/>
      <c r="LIH1" s="232"/>
      <c r="LII1" s="232"/>
      <c r="LIJ1" s="232"/>
      <c r="LIK1" s="232"/>
      <c r="LIL1" s="232"/>
      <c r="LIM1" s="232"/>
      <c r="LIN1" s="232"/>
      <c r="LIO1" s="232"/>
      <c r="LIP1" s="232"/>
      <c r="LIQ1" s="232"/>
      <c r="LIR1" s="232"/>
      <c r="LIS1" s="232"/>
      <c r="LIT1" s="232"/>
      <c r="LIU1" s="232"/>
      <c r="LIV1" s="232"/>
      <c r="LIW1" s="232"/>
      <c r="LIX1" s="232"/>
      <c r="LIY1" s="232"/>
      <c r="LIZ1" s="232"/>
      <c r="LJA1" s="232"/>
      <c r="LJB1" s="232"/>
      <c r="LJC1" s="232"/>
      <c r="LJD1" s="232"/>
      <c r="LJE1" s="232"/>
      <c r="LJF1" s="232"/>
      <c r="LJG1" s="232"/>
      <c r="LJH1" s="232"/>
      <c r="LJI1" s="232"/>
      <c r="LJJ1" s="232"/>
      <c r="LJK1" s="232"/>
      <c r="LJL1" s="232"/>
      <c r="LJM1" s="232"/>
      <c r="LJN1" s="232"/>
      <c r="LJO1" s="232"/>
      <c r="LJP1" s="232"/>
      <c r="LJQ1" s="232"/>
      <c r="LJR1" s="232"/>
      <c r="LJS1" s="232"/>
      <c r="LJT1" s="232"/>
      <c r="LJU1" s="232"/>
      <c r="LJV1" s="232"/>
      <c r="LJW1" s="232"/>
      <c r="LJX1" s="232"/>
      <c r="LJY1" s="232"/>
      <c r="LJZ1" s="232"/>
      <c r="LKA1" s="232"/>
      <c r="LKB1" s="232"/>
      <c r="LKC1" s="232"/>
      <c r="LKD1" s="232"/>
      <c r="LKE1" s="232"/>
      <c r="LKF1" s="232"/>
      <c r="LKG1" s="232"/>
      <c r="LKH1" s="232"/>
      <c r="LKI1" s="232"/>
      <c r="LKJ1" s="232"/>
      <c r="LKK1" s="232"/>
      <c r="LKL1" s="232"/>
      <c r="LKM1" s="232"/>
      <c r="LKN1" s="232"/>
      <c r="LKO1" s="232"/>
      <c r="LKP1" s="232"/>
      <c r="LKQ1" s="232"/>
      <c r="LKR1" s="232"/>
      <c r="LKS1" s="232"/>
      <c r="LKT1" s="232"/>
      <c r="LKU1" s="232"/>
      <c r="LKV1" s="232"/>
      <c r="LKW1" s="232"/>
      <c r="LKX1" s="232"/>
      <c r="LKY1" s="232"/>
      <c r="LKZ1" s="232"/>
      <c r="LLA1" s="232"/>
      <c r="LLB1" s="232"/>
      <c r="LLC1" s="232"/>
      <c r="LLD1" s="232"/>
      <c r="LLE1" s="232"/>
      <c r="LLF1" s="232"/>
      <c r="LLG1" s="232"/>
      <c r="LLH1" s="232"/>
      <c r="LLI1" s="232"/>
      <c r="LLJ1" s="232"/>
      <c r="LLK1" s="232"/>
      <c r="LLL1" s="232"/>
      <c r="LLM1" s="232"/>
      <c r="LLN1" s="232"/>
      <c r="LLO1" s="232"/>
      <c r="LLP1" s="232"/>
      <c r="LLQ1" s="232"/>
      <c r="LLR1" s="232"/>
      <c r="LLS1" s="232"/>
      <c r="LLT1" s="232"/>
      <c r="LLU1" s="232"/>
      <c r="LLV1" s="232"/>
      <c r="LLW1" s="232"/>
      <c r="LLX1" s="232"/>
      <c r="LLY1" s="232"/>
      <c r="LLZ1" s="232"/>
      <c r="LMA1" s="232"/>
      <c r="LMB1" s="232"/>
      <c r="LMC1" s="232"/>
      <c r="LMD1" s="232"/>
      <c r="LME1" s="232"/>
      <c r="LMF1" s="232"/>
      <c r="LMG1" s="232"/>
      <c r="LMH1" s="232"/>
      <c r="LMI1" s="232"/>
      <c r="LMJ1" s="232"/>
      <c r="LMK1" s="232"/>
      <c r="LML1" s="232"/>
      <c r="LMM1" s="232"/>
      <c r="LMN1" s="232"/>
      <c r="LMO1" s="232"/>
      <c r="LMP1" s="232"/>
      <c r="LMQ1" s="232"/>
      <c r="LMR1" s="232"/>
      <c r="LMS1" s="232"/>
      <c r="LMT1" s="232"/>
      <c r="LMU1" s="232"/>
      <c r="LMV1" s="232"/>
      <c r="LMW1" s="232"/>
      <c r="LMX1" s="232"/>
      <c r="LMY1" s="232"/>
      <c r="LMZ1" s="232"/>
      <c r="LNA1" s="232"/>
      <c r="LNB1" s="232"/>
      <c r="LNC1" s="232"/>
      <c r="LND1" s="232"/>
      <c r="LNE1" s="232"/>
      <c r="LNF1" s="232"/>
      <c r="LNG1" s="232"/>
      <c r="LNH1" s="232"/>
      <c r="LNI1" s="232"/>
      <c r="LNJ1" s="232"/>
      <c r="LNK1" s="232"/>
      <c r="LNL1" s="232"/>
      <c r="LNM1" s="232"/>
      <c r="LNN1" s="232"/>
      <c r="LNO1" s="232"/>
      <c r="LNP1" s="232"/>
      <c r="LNQ1" s="232"/>
      <c r="LNR1" s="232"/>
      <c r="LNS1" s="232"/>
      <c r="LNT1" s="232"/>
      <c r="LNU1" s="232"/>
      <c r="LNV1" s="232"/>
      <c r="LNW1" s="232"/>
      <c r="LNX1" s="232"/>
      <c r="LNY1" s="232"/>
      <c r="LNZ1" s="232"/>
      <c r="LOA1" s="232"/>
      <c r="LOB1" s="232"/>
      <c r="LOC1" s="232"/>
      <c r="LOD1" s="232"/>
      <c r="LOE1" s="232"/>
      <c r="LOF1" s="232"/>
      <c r="LOG1" s="232"/>
      <c r="LOH1" s="232"/>
      <c r="LOI1" s="232"/>
      <c r="LOJ1" s="232"/>
      <c r="LOK1" s="232"/>
      <c r="LOL1" s="232"/>
      <c r="LOM1" s="232"/>
      <c r="LON1" s="232"/>
      <c r="LOO1" s="232"/>
      <c r="LOP1" s="232"/>
      <c r="LOQ1" s="232"/>
      <c r="LOR1" s="232"/>
      <c r="LOS1" s="232"/>
      <c r="LOT1" s="232"/>
      <c r="LOU1" s="232"/>
      <c r="LOV1" s="232"/>
      <c r="LOW1" s="232"/>
      <c r="LOX1" s="232"/>
      <c r="LOY1" s="232"/>
      <c r="LOZ1" s="232"/>
      <c r="LPA1" s="232"/>
      <c r="LPB1" s="232"/>
      <c r="LPC1" s="232"/>
      <c r="LPD1" s="232"/>
      <c r="LPE1" s="232"/>
      <c r="LPF1" s="232"/>
      <c r="LPG1" s="232"/>
      <c r="LPH1" s="232"/>
      <c r="LPI1" s="232"/>
      <c r="LPJ1" s="232"/>
      <c r="LPK1" s="232"/>
      <c r="LPL1" s="232"/>
      <c r="LPM1" s="232"/>
      <c r="LPN1" s="232"/>
      <c r="LPO1" s="232"/>
      <c r="LPP1" s="232"/>
      <c r="LPQ1" s="232"/>
      <c r="LPR1" s="232"/>
      <c r="LPS1" s="232"/>
      <c r="LPT1" s="232"/>
      <c r="LPU1" s="232"/>
      <c r="LPV1" s="232"/>
      <c r="LPW1" s="232"/>
      <c r="LPX1" s="232"/>
      <c r="LPY1" s="232"/>
      <c r="LPZ1" s="232"/>
      <c r="LQA1" s="232"/>
      <c r="LQB1" s="232"/>
      <c r="LQC1" s="232"/>
      <c r="LQD1" s="232"/>
      <c r="LQE1" s="232"/>
      <c r="LQF1" s="232"/>
      <c r="LQG1" s="232"/>
      <c r="LQH1" s="232"/>
      <c r="LQI1" s="232"/>
      <c r="LQJ1" s="232"/>
      <c r="LQK1" s="232"/>
      <c r="LQL1" s="232"/>
      <c r="LQM1" s="232"/>
      <c r="LQN1" s="232"/>
      <c r="LQO1" s="232"/>
      <c r="LQP1" s="232"/>
      <c r="LQQ1" s="232"/>
      <c r="LQR1" s="232"/>
      <c r="LQS1" s="232"/>
      <c r="LQT1" s="232"/>
      <c r="LQU1" s="232"/>
      <c r="LQV1" s="232"/>
      <c r="LQW1" s="232"/>
      <c r="LQX1" s="232"/>
      <c r="LQY1" s="232"/>
      <c r="LQZ1" s="232"/>
      <c r="LRA1" s="232"/>
      <c r="LRB1" s="232"/>
      <c r="LRC1" s="232"/>
      <c r="LRD1" s="232"/>
      <c r="LRE1" s="232"/>
      <c r="LRF1" s="232"/>
      <c r="LRG1" s="232"/>
      <c r="LRH1" s="232"/>
      <c r="LRI1" s="232"/>
      <c r="LRJ1" s="232"/>
      <c r="LRK1" s="232"/>
      <c r="LRL1" s="232"/>
      <c r="LRM1" s="232"/>
      <c r="LRN1" s="232"/>
      <c r="LRO1" s="232"/>
      <c r="LRP1" s="232"/>
      <c r="LRQ1" s="232"/>
      <c r="LRR1" s="232"/>
      <c r="LRS1" s="232"/>
      <c r="LRT1" s="232"/>
      <c r="LRU1" s="232"/>
      <c r="LRV1" s="232"/>
      <c r="LRW1" s="232"/>
      <c r="LRX1" s="232"/>
      <c r="LRY1" s="232"/>
      <c r="LRZ1" s="232"/>
      <c r="LSA1" s="232"/>
      <c r="LSB1" s="232"/>
      <c r="LSC1" s="232"/>
      <c r="LSD1" s="232"/>
      <c r="LSE1" s="232"/>
      <c r="LSF1" s="232"/>
      <c r="LSG1" s="232"/>
      <c r="LSH1" s="232"/>
      <c r="LSI1" s="232"/>
      <c r="LSJ1" s="232"/>
      <c r="LSK1" s="232"/>
      <c r="LSL1" s="232"/>
      <c r="LSM1" s="232"/>
      <c r="LSN1" s="232"/>
      <c r="LSO1" s="232"/>
      <c r="LSP1" s="232"/>
      <c r="LSQ1" s="232"/>
      <c r="LSR1" s="232"/>
      <c r="LSS1" s="232"/>
      <c r="LST1" s="232"/>
      <c r="LSU1" s="232"/>
      <c r="LSV1" s="232"/>
      <c r="LSW1" s="232"/>
      <c r="LSX1" s="232"/>
      <c r="LSY1" s="232"/>
      <c r="LSZ1" s="232"/>
      <c r="LTA1" s="232"/>
      <c r="LTB1" s="232"/>
      <c r="LTC1" s="232"/>
      <c r="LTD1" s="232"/>
      <c r="LTE1" s="232"/>
      <c r="LTF1" s="232"/>
      <c r="LTG1" s="232"/>
      <c r="LTH1" s="232"/>
      <c r="LTI1" s="232"/>
      <c r="LTJ1" s="232"/>
      <c r="LTK1" s="232"/>
      <c r="LTL1" s="232"/>
      <c r="LTM1" s="232"/>
      <c r="LTN1" s="232"/>
      <c r="LTO1" s="232"/>
      <c r="LTP1" s="232"/>
      <c r="LTQ1" s="232"/>
      <c r="LTR1" s="232"/>
      <c r="LTS1" s="232"/>
      <c r="LTT1" s="232"/>
      <c r="LTU1" s="232"/>
      <c r="LTV1" s="232"/>
      <c r="LTW1" s="232"/>
      <c r="LTX1" s="232"/>
      <c r="LTY1" s="232"/>
      <c r="LTZ1" s="232"/>
      <c r="LUA1" s="232"/>
      <c r="LUB1" s="232"/>
      <c r="LUC1" s="232"/>
      <c r="LUD1" s="232"/>
      <c r="LUE1" s="232"/>
      <c r="LUF1" s="232"/>
      <c r="LUG1" s="232"/>
      <c r="LUH1" s="232"/>
      <c r="LUI1" s="232"/>
      <c r="LUJ1" s="232"/>
      <c r="LUK1" s="232"/>
      <c r="LUL1" s="232"/>
      <c r="LUM1" s="232"/>
      <c r="LUN1" s="232"/>
      <c r="LUO1" s="232"/>
      <c r="LUP1" s="232"/>
      <c r="LUQ1" s="232"/>
      <c r="LUR1" s="232"/>
      <c r="LUS1" s="232"/>
      <c r="LUT1" s="232"/>
      <c r="LUU1" s="232"/>
      <c r="LUV1" s="232"/>
      <c r="LUW1" s="232"/>
      <c r="LUX1" s="232"/>
      <c r="LUY1" s="232"/>
      <c r="LUZ1" s="232"/>
      <c r="LVA1" s="232"/>
      <c r="LVB1" s="232"/>
      <c r="LVC1" s="232"/>
      <c r="LVD1" s="232"/>
      <c r="LVE1" s="232"/>
      <c r="LVF1" s="232"/>
      <c r="LVG1" s="232"/>
      <c r="LVH1" s="232"/>
      <c r="LVI1" s="232"/>
      <c r="LVJ1" s="232"/>
      <c r="LVK1" s="232"/>
      <c r="LVL1" s="232"/>
      <c r="LVM1" s="232"/>
      <c r="LVN1" s="232"/>
      <c r="LVO1" s="232"/>
      <c r="LVP1" s="232"/>
      <c r="LVQ1" s="232"/>
      <c r="LVR1" s="232"/>
      <c r="LVS1" s="232"/>
      <c r="LVT1" s="232"/>
      <c r="LVU1" s="232"/>
      <c r="LVV1" s="232"/>
      <c r="LVW1" s="232"/>
      <c r="LVX1" s="232"/>
      <c r="LVY1" s="232"/>
      <c r="LVZ1" s="232"/>
      <c r="LWA1" s="232"/>
      <c r="LWB1" s="232"/>
      <c r="LWC1" s="232"/>
      <c r="LWD1" s="232"/>
      <c r="LWE1" s="232"/>
      <c r="LWF1" s="232"/>
      <c r="LWG1" s="232"/>
      <c r="LWH1" s="232"/>
      <c r="LWI1" s="232"/>
      <c r="LWJ1" s="232"/>
      <c r="LWK1" s="232"/>
      <c r="LWL1" s="232"/>
      <c r="LWM1" s="232"/>
      <c r="LWN1" s="232"/>
      <c r="LWO1" s="232"/>
      <c r="LWP1" s="232"/>
      <c r="LWQ1" s="232"/>
      <c r="LWR1" s="232"/>
      <c r="LWS1" s="232"/>
      <c r="LWT1" s="232"/>
      <c r="LWU1" s="232"/>
      <c r="LWV1" s="232"/>
      <c r="LWW1" s="232"/>
      <c r="LWX1" s="232"/>
      <c r="LWY1" s="232"/>
      <c r="LWZ1" s="232"/>
      <c r="LXA1" s="232"/>
      <c r="LXB1" s="232"/>
      <c r="LXC1" s="232"/>
      <c r="LXD1" s="232"/>
      <c r="LXE1" s="232"/>
      <c r="LXF1" s="232"/>
      <c r="LXG1" s="232"/>
      <c r="LXH1" s="232"/>
      <c r="LXI1" s="232"/>
      <c r="LXJ1" s="232"/>
      <c r="LXK1" s="232"/>
      <c r="LXL1" s="232"/>
      <c r="LXM1" s="232"/>
      <c r="LXN1" s="232"/>
      <c r="LXO1" s="232"/>
      <c r="LXP1" s="232"/>
      <c r="LXQ1" s="232"/>
      <c r="LXR1" s="232"/>
      <c r="LXS1" s="232"/>
      <c r="LXT1" s="232"/>
      <c r="LXU1" s="232"/>
      <c r="LXV1" s="232"/>
      <c r="LXW1" s="232"/>
      <c r="LXX1" s="232"/>
      <c r="LXY1" s="232"/>
      <c r="LXZ1" s="232"/>
      <c r="LYA1" s="232"/>
      <c r="LYB1" s="232"/>
      <c r="LYC1" s="232"/>
      <c r="LYD1" s="232"/>
      <c r="LYE1" s="232"/>
      <c r="LYF1" s="232"/>
      <c r="LYG1" s="232"/>
      <c r="LYH1" s="232"/>
      <c r="LYI1" s="232"/>
      <c r="LYJ1" s="232"/>
      <c r="LYK1" s="232"/>
      <c r="LYL1" s="232"/>
      <c r="LYM1" s="232"/>
      <c r="LYN1" s="232"/>
      <c r="LYO1" s="232"/>
      <c r="LYP1" s="232"/>
      <c r="LYQ1" s="232"/>
      <c r="LYR1" s="232"/>
      <c r="LYS1" s="232"/>
      <c r="LYT1" s="232"/>
      <c r="LYU1" s="232"/>
      <c r="LYV1" s="232"/>
      <c r="LYW1" s="232"/>
      <c r="LYX1" s="232"/>
      <c r="LYY1" s="232"/>
      <c r="LYZ1" s="232"/>
      <c r="LZA1" s="232"/>
      <c r="LZB1" s="232"/>
      <c r="LZC1" s="232"/>
      <c r="LZD1" s="232"/>
      <c r="LZE1" s="232"/>
      <c r="LZF1" s="232"/>
      <c r="LZG1" s="232"/>
      <c r="LZH1" s="232"/>
      <c r="LZI1" s="232"/>
      <c r="LZJ1" s="232"/>
      <c r="LZK1" s="232"/>
      <c r="LZL1" s="232"/>
      <c r="LZM1" s="232"/>
      <c r="LZN1" s="232"/>
      <c r="LZO1" s="232"/>
      <c r="LZP1" s="232"/>
      <c r="LZQ1" s="232"/>
      <c r="LZR1" s="232"/>
      <c r="LZS1" s="232"/>
      <c r="LZT1" s="232"/>
      <c r="LZU1" s="232"/>
      <c r="LZV1" s="232"/>
      <c r="LZW1" s="232"/>
      <c r="LZX1" s="232"/>
      <c r="LZY1" s="232"/>
      <c r="LZZ1" s="232"/>
      <c r="MAA1" s="232"/>
      <c r="MAB1" s="232"/>
      <c r="MAC1" s="232"/>
      <c r="MAD1" s="232"/>
      <c r="MAE1" s="232"/>
      <c r="MAF1" s="232"/>
      <c r="MAG1" s="232"/>
      <c r="MAH1" s="232"/>
      <c r="MAI1" s="232"/>
      <c r="MAJ1" s="232"/>
      <c r="MAK1" s="232"/>
      <c r="MAL1" s="232"/>
      <c r="MAM1" s="232"/>
      <c r="MAN1" s="232"/>
      <c r="MAO1" s="232"/>
      <c r="MAP1" s="232"/>
      <c r="MAQ1" s="232"/>
      <c r="MAR1" s="232"/>
      <c r="MAS1" s="232"/>
      <c r="MAT1" s="232"/>
      <c r="MAU1" s="232"/>
      <c r="MAV1" s="232"/>
      <c r="MAW1" s="232"/>
      <c r="MAX1" s="232"/>
      <c r="MAY1" s="232"/>
      <c r="MAZ1" s="232"/>
      <c r="MBA1" s="232"/>
      <c r="MBB1" s="232"/>
      <c r="MBC1" s="232"/>
      <c r="MBD1" s="232"/>
      <c r="MBE1" s="232"/>
      <c r="MBF1" s="232"/>
      <c r="MBG1" s="232"/>
      <c r="MBH1" s="232"/>
      <c r="MBI1" s="232"/>
      <c r="MBJ1" s="232"/>
      <c r="MBK1" s="232"/>
      <c r="MBL1" s="232"/>
      <c r="MBM1" s="232"/>
      <c r="MBN1" s="232"/>
      <c r="MBO1" s="232"/>
      <c r="MBP1" s="232"/>
      <c r="MBQ1" s="232"/>
      <c r="MBR1" s="232"/>
      <c r="MBS1" s="232"/>
      <c r="MBT1" s="232"/>
      <c r="MBU1" s="232"/>
      <c r="MBV1" s="232"/>
      <c r="MBW1" s="232"/>
      <c r="MBX1" s="232"/>
      <c r="MBY1" s="232"/>
      <c r="MBZ1" s="232"/>
      <c r="MCA1" s="232"/>
      <c r="MCB1" s="232"/>
      <c r="MCC1" s="232"/>
      <c r="MCD1" s="232"/>
      <c r="MCE1" s="232"/>
      <c r="MCF1" s="232"/>
      <c r="MCG1" s="232"/>
      <c r="MCH1" s="232"/>
      <c r="MCI1" s="232"/>
      <c r="MCJ1" s="232"/>
      <c r="MCK1" s="232"/>
      <c r="MCL1" s="232"/>
      <c r="MCM1" s="232"/>
      <c r="MCN1" s="232"/>
      <c r="MCO1" s="232"/>
      <c r="MCP1" s="232"/>
      <c r="MCQ1" s="232"/>
      <c r="MCR1" s="232"/>
      <c r="MCS1" s="232"/>
      <c r="MCT1" s="232"/>
      <c r="MCU1" s="232"/>
      <c r="MCV1" s="232"/>
      <c r="MCW1" s="232"/>
      <c r="MCX1" s="232"/>
      <c r="MCY1" s="232"/>
      <c r="MCZ1" s="232"/>
      <c r="MDA1" s="232"/>
      <c r="MDB1" s="232"/>
      <c r="MDC1" s="232"/>
      <c r="MDD1" s="232"/>
      <c r="MDE1" s="232"/>
      <c r="MDF1" s="232"/>
      <c r="MDG1" s="232"/>
      <c r="MDH1" s="232"/>
      <c r="MDI1" s="232"/>
      <c r="MDJ1" s="232"/>
      <c r="MDK1" s="232"/>
      <c r="MDL1" s="232"/>
      <c r="MDM1" s="232"/>
      <c r="MDN1" s="232"/>
      <c r="MDO1" s="232"/>
      <c r="MDP1" s="232"/>
      <c r="MDQ1" s="232"/>
      <c r="MDR1" s="232"/>
      <c r="MDS1" s="232"/>
      <c r="MDT1" s="232"/>
      <c r="MDU1" s="232"/>
      <c r="MDV1" s="232"/>
      <c r="MDW1" s="232"/>
      <c r="MDX1" s="232"/>
      <c r="MDY1" s="232"/>
      <c r="MDZ1" s="232"/>
      <c r="MEA1" s="232"/>
      <c r="MEB1" s="232"/>
      <c r="MEC1" s="232"/>
      <c r="MED1" s="232"/>
      <c r="MEE1" s="232"/>
      <c r="MEF1" s="232"/>
      <c r="MEG1" s="232"/>
      <c r="MEH1" s="232"/>
      <c r="MEI1" s="232"/>
      <c r="MEJ1" s="232"/>
      <c r="MEK1" s="232"/>
      <c r="MEL1" s="232"/>
      <c r="MEM1" s="232"/>
      <c r="MEN1" s="232"/>
      <c r="MEO1" s="232"/>
      <c r="MEP1" s="232"/>
      <c r="MEQ1" s="232"/>
      <c r="MER1" s="232"/>
      <c r="MES1" s="232"/>
      <c r="MET1" s="232"/>
      <c r="MEU1" s="232"/>
      <c r="MEV1" s="232"/>
      <c r="MEW1" s="232"/>
      <c r="MEX1" s="232"/>
      <c r="MEY1" s="232"/>
      <c r="MEZ1" s="232"/>
      <c r="MFA1" s="232"/>
      <c r="MFB1" s="232"/>
      <c r="MFC1" s="232"/>
      <c r="MFD1" s="232"/>
      <c r="MFE1" s="232"/>
      <c r="MFF1" s="232"/>
      <c r="MFG1" s="232"/>
      <c r="MFH1" s="232"/>
      <c r="MFI1" s="232"/>
      <c r="MFJ1" s="232"/>
      <c r="MFK1" s="232"/>
      <c r="MFL1" s="232"/>
      <c r="MFM1" s="232"/>
      <c r="MFN1" s="232"/>
      <c r="MFO1" s="232"/>
      <c r="MFP1" s="232"/>
      <c r="MFQ1" s="232"/>
      <c r="MFR1" s="232"/>
      <c r="MFS1" s="232"/>
      <c r="MFT1" s="232"/>
      <c r="MFU1" s="232"/>
      <c r="MFV1" s="232"/>
      <c r="MFW1" s="232"/>
      <c r="MFX1" s="232"/>
      <c r="MFY1" s="232"/>
      <c r="MFZ1" s="232"/>
      <c r="MGA1" s="232"/>
      <c r="MGB1" s="232"/>
      <c r="MGC1" s="232"/>
      <c r="MGD1" s="232"/>
      <c r="MGE1" s="232"/>
      <c r="MGF1" s="232"/>
      <c r="MGG1" s="232"/>
      <c r="MGH1" s="232"/>
      <c r="MGI1" s="232"/>
      <c r="MGJ1" s="232"/>
      <c r="MGK1" s="232"/>
      <c r="MGL1" s="232"/>
      <c r="MGM1" s="232"/>
      <c r="MGN1" s="232"/>
      <c r="MGO1" s="232"/>
      <c r="MGP1" s="232"/>
      <c r="MGQ1" s="232"/>
      <c r="MGR1" s="232"/>
      <c r="MGS1" s="232"/>
      <c r="MGT1" s="232"/>
      <c r="MGU1" s="232"/>
      <c r="MGV1" s="232"/>
      <c r="MGW1" s="232"/>
      <c r="MGX1" s="232"/>
      <c r="MGY1" s="232"/>
      <c r="MGZ1" s="232"/>
      <c r="MHA1" s="232"/>
      <c r="MHB1" s="232"/>
      <c r="MHC1" s="232"/>
      <c r="MHD1" s="232"/>
      <c r="MHE1" s="232"/>
      <c r="MHF1" s="232"/>
      <c r="MHG1" s="232"/>
      <c r="MHH1" s="232"/>
      <c r="MHI1" s="232"/>
      <c r="MHJ1" s="232"/>
      <c r="MHK1" s="232"/>
      <c r="MHL1" s="232"/>
      <c r="MHM1" s="232"/>
      <c r="MHN1" s="232"/>
      <c r="MHO1" s="232"/>
      <c r="MHP1" s="232"/>
      <c r="MHQ1" s="232"/>
      <c r="MHR1" s="232"/>
      <c r="MHS1" s="232"/>
      <c r="MHT1" s="232"/>
      <c r="MHU1" s="232"/>
      <c r="MHV1" s="232"/>
      <c r="MHW1" s="232"/>
      <c r="MHX1" s="232"/>
      <c r="MHY1" s="232"/>
      <c r="MHZ1" s="232"/>
      <c r="MIA1" s="232"/>
      <c r="MIB1" s="232"/>
      <c r="MIC1" s="232"/>
      <c r="MID1" s="232"/>
      <c r="MIE1" s="232"/>
      <c r="MIF1" s="232"/>
      <c r="MIG1" s="232"/>
      <c r="MIH1" s="232"/>
      <c r="MII1" s="232"/>
      <c r="MIJ1" s="232"/>
      <c r="MIK1" s="232"/>
      <c r="MIL1" s="232"/>
      <c r="MIM1" s="232"/>
      <c r="MIN1" s="232"/>
      <c r="MIO1" s="232"/>
      <c r="MIP1" s="232"/>
      <c r="MIQ1" s="232"/>
      <c r="MIR1" s="232"/>
      <c r="MIS1" s="232"/>
      <c r="MIT1" s="232"/>
      <c r="MIU1" s="232"/>
      <c r="MIV1" s="232"/>
      <c r="MIW1" s="232"/>
      <c r="MIX1" s="232"/>
      <c r="MIY1" s="232"/>
      <c r="MIZ1" s="232"/>
      <c r="MJA1" s="232"/>
      <c r="MJB1" s="232"/>
      <c r="MJC1" s="232"/>
      <c r="MJD1" s="232"/>
      <c r="MJE1" s="232"/>
      <c r="MJF1" s="232"/>
      <c r="MJG1" s="232"/>
      <c r="MJH1" s="232"/>
      <c r="MJI1" s="232"/>
      <c r="MJJ1" s="232"/>
      <c r="MJK1" s="232"/>
      <c r="MJL1" s="232"/>
      <c r="MJM1" s="232"/>
      <c r="MJN1" s="232"/>
      <c r="MJO1" s="232"/>
      <c r="MJP1" s="232"/>
      <c r="MJQ1" s="232"/>
      <c r="MJR1" s="232"/>
      <c r="MJS1" s="232"/>
      <c r="MJT1" s="232"/>
      <c r="MJU1" s="232"/>
      <c r="MJV1" s="232"/>
      <c r="MJW1" s="232"/>
      <c r="MJX1" s="232"/>
      <c r="MJY1" s="232"/>
      <c r="MJZ1" s="232"/>
      <c r="MKA1" s="232"/>
      <c r="MKB1" s="232"/>
      <c r="MKC1" s="232"/>
      <c r="MKD1" s="232"/>
      <c r="MKE1" s="232"/>
      <c r="MKF1" s="232"/>
      <c r="MKG1" s="232"/>
      <c r="MKH1" s="232"/>
      <c r="MKI1" s="232"/>
      <c r="MKJ1" s="232"/>
      <c r="MKK1" s="232"/>
      <c r="MKL1" s="232"/>
      <c r="MKM1" s="232"/>
      <c r="MKN1" s="232"/>
      <c r="MKO1" s="232"/>
      <c r="MKP1" s="232"/>
      <c r="MKQ1" s="232"/>
      <c r="MKR1" s="232"/>
      <c r="MKS1" s="232"/>
      <c r="MKT1" s="232"/>
      <c r="MKU1" s="232"/>
      <c r="MKV1" s="232"/>
      <c r="MKW1" s="232"/>
      <c r="MKX1" s="232"/>
      <c r="MKY1" s="232"/>
      <c r="MKZ1" s="232"/>
      <c r="MLA1" s="232"/>
      <c r="MLB1" s="232"/>
      <c r="MLC1" s="232"/>
      <c r="MLD1" s="232"/>
      <c r="MLE1" s="232"/>
      <c r="MLF1" s="232"/>
      <c r="MLG1" s="232"/>
      <c r="MLH1" s="232"/>
      <c r="MLI1" s="232"/>
      <c r="MLJ1" s="232"/>
      <c r="MLK1" s="232"/>
      <c r="MLL1" s="232"/>
      <c r="MLM1" s="232"/>
      <c r="MLN1" s="232"/>
      <c r="MLO1" s="232"/>
      <c r="MLP1" s="232"/>
      <c r="MLQ1" s="232"/>
      <c r="MLR1" s="232"/>
      <c r="MLS1" s="232"/>
      <c r="MLT1" s="232"/>
      <c r="MLU1" s="232"/>
      <c r="MLV1" s="232"/>
      <c r="MLW1" s="232"/>
      <c r="MLX1" s="232"/>
      <c r="MLY1" s="232"/>
      <c r="MLZ1" s="232"/>
      <c r="MMA1" s="232"/>
      <c r="MMB1" s="232"/>
      <c r="MMC1" s="232"/>
      <c r="MMD1" s="232"/>
      <c r="MME1" s="232"/>
      <c r="MMF1" s="232"/>
      <c r="MMG1" s="232"/>
      <c r="MMH1" s="232"/>
      <c r="MMI1" s="232"/>
      <c r="MMJ1" s="232"/>
      <c r="MMK1" s="232"/>
      <c r="MML1" s="232"/>
      <c r="MMM1" s="232"/>
      <c r="MMN1" s="232"/>
      <c r="MMO1" s="232"/>
      <c r="MMP1" s="232"/>
      <c r="MMQ1" s="232"/>
      <c r="MMR1" s="232"/>
      <c r="MMS1" s="232"/>
      <c r="MMT1" s="232"/>
      <c r="MMU1" s="232"/>
      <c r="MMV1" s="232"/>
      <c r="MMW1" s="232"/>
      <c r="MMX1" s="232"/>
      <c r="MMY1" s="232"/>
      <c r="MMZ1" s="232"/>
      <c r="MNA1" s="232"/>
      <c r="MNB1" s="232"/>
      <c r="MNC1" s="232"/>
      <c r="MND1" s="232"/>
      <c r="MNE1" s="232"/>
      <c r="MNF1" s="232"/>
      <c r="MNG1" s="232"/>
      <c r="MNH1" s="232"/>
      <c r="MNI1" s="232"/>
      <c r="MNJ1" s="232"/>
      <c r="MNK1" s="232"/>
      <c r="MNL1" s="232"/>
      <c r="MNM1" s="232"/>
      <c r="MNN1" s="232"/>
      <c r="MNO1" s="232"/>
      <c r="MNP1" s="232"/>
      <c r="MNQ1" s="232"/>
      <c r="MNR1" s="232"/>
      <c r="MNS1" s="232"/>
      <c r="MNT1" s="232"/>
      <c r="MNU1" s="232"/>
      <c r="MNV1" s="232"/>
      <c r="MNW1" s="232"/>
      <c r="MNX1" s="232"/>
      <c r="MNY1" s="232"/>
      <c r="MNZ1" s="232"/>
      <c r="MOA1" s="232"/>
      <c r="MOB1" s="232"/>
      <c r="MOC1" s="232"/>
      <c r="MOD1" s="232"/>
      <c r="MOE1" s="232"/>
      <c r="MOF1" s="232"/>
      <c r="MOG1" s="232"/>
      <c r="MOH1" s="232"/>
      <c r="MOI1" s="232"/>
      <c r="MOJ1" s="232"/>
      <c r="MOK1" s="232"/>
      <c r="MOL1" s="232"/>
      <c r="MOM1" s="232"/>
      <c r="MON1" s="232"/>
      <c r="MOO1" s="232"/>
      <c r="MOP1" s="232"/>
      <c r="MOQ1" s="232"/>
      <c r="MOR1" s="232"/>
      <c r="MOS1" s="232"/>
      <c r="MOT1" s="232"/>
      <c r="MOU1" s="232"/>
      <c r="MOV1" s="232"/>
      <c r="MOW1" s="232"/>
      <c r="MOX1" s="232"/>
      <c r="MOY1" s="232"/>
      <c r="MOZ1" s="232"/>
      <c r="MPA1" s="232"/>
      <c r="MPB1" s="232"/>
      <c r="MPC1" s="232"/>
      <c r="MPD1" s="232"/>
      <c r="MPE1" s="232"/>
      <c r="MPF1" s="232"/>
      <c r="MPG1" s="232"/>
      <c r="MPH1" s="232"/>
      <c r="MPI1" s="232"/>
      <c r="MPJ1" s="232"/>
      <c r="MPK1" s="232"/>
      <c r="MPL1" s="232"/>
      <c r="MPM1" s="232"/>
      <c r="MPN1" s="232"/>
      <c r="MPO1" s="232"/>
      <c r="MPP1" s="232"/>
      <c r="MPQ1" s="232"/>
      <c r="MPR1" s="232"/>
      <c r="MPS1" s="232"/>
      <c r="MPT1" s="232"/>
      <c r="MPU1" s="232"/>
      <c r="MPV1" s="232"/>
      <c r="MPW1" s="232"/>
      <c r="MPX1" s="232"/>
      <c r="MPY1" s="232"/>
      <c r="MPZ1" s="232"/>
      <c r="MQA1" s="232"/>
      <c r="MQB1" s="232"/>
      <c r="MQC1" s="232"/>
      <c r="MQD1" s="232"/>
      <c r="MQE1" s="232"/>
      <c r="MQF1" s="232"/>
      <c r="MQG1" s="232"/>
      <c r="MQH1" s="232"/>
      <c r="MQI1" s="232"/>
      <c r="MQJ1" s="232"/>
      <c r="MQK1" s="232"/>
      <c r="MQL1" s="232"/>
      <c r="MQM1" s="232"/>
      <c r="MQN1" s="232"/>
      <c r="MQO1" s="232"/>
      <c r="MQP1" s="232"/>
      <c r="MQQ1" s="232"/>
      <c r="MQR1" s="232"/>
      <c r="MQS1" s="232"/>
      <c r="MQT1" s="232"/>
      <c r="MQU1" s="232"/>
      <c r="MQV1" s="232"/>
      <c r="MQW1" s="232"/>
      <c r="MQX1" s="232"/>
      <c r="MQY1" s="232"/>
      <c r="MQZ1" s="232"/>
      <c r="MRA1" s="232"/>
      <c r="MRB1" s="232"/>
      <c r="MRC1" s="232"/>
      <c r="MRD1" s="232"/>
      <c r="MRE1" s="232"/>
      <c r="MRF1" s="232"/>
      <c r="MRG1" s="232"/>
      <c r="MRH1" s="232"/>
      <c r="MRI1" s="232"/>
      <c r="MRJ1" s="232"/>
      <c r="MRK1" s="232"/>
      <c r="MRL1" s="232"/>
      <c r="MRM1" s="232"/>
      <c r="MRN1" s="232"/>
      <c r="MRO1" s="232"/>
      <c r="MRP1" s="232"/>
      <c r="MRQ1" s="232"/>
      <c r="MRR1" s="232"/>
      <c r="MRS1" s="232"/>
      <c r="MRT1" s="232"/>
      <c r="MRU1" s="232"/>
      <c r="MRV1" s="232"/>
      <c r="MRW1" s="232"/>
      <c r="MRX1" s="232"/>
      <c r="MRY1" s="232"/>
      <c r="MRZ1" s="232"/>
      <c r="MSA1" s="232"/>
      <c r="MSB1" s="232"/>
      <c r="MSC1" s="232"/>
      <c r="MSD1" s="232"/>
      <c r="MSE1" s="232"/>
      <c r="MSF1" s="232"/>
      <c r="MSG1" s="232"/>
      <c r="MSH1" s="232"/>
      <c r="MSI1" s="232"/>
      <c r="MSJ1" s="232"/>
      <c r="MSK1" s="232"/>
      <c r="MSL1" s="232"/>
      <c r="MSM1" s="232"/>
      <c r="MSN1" s="232"/>
      <c r="MSO1" s="232"/>
      <c r="MSP1" s="232"/>
      <c r="MSQ1" s="232"/>
      <c r="MSR1" s="232"/>
      <c r="MSS1" s="232"/>
      <c r="MST1" s="232"/>
      <c r="MSU1" s="232"/>
      <c r="MSV1" s="232"/>
      <c r="MSW1" s="232"/>
      <c r="MSX1" s="232"/>
      <c r="MSY1" s="232"/>
      <c r="MSZ1" s="232"/>
      <c r="MTA1" s="232"/>
      <c r="MTB1" s="232"/>
      <c r="MTC1" s="232"/>
      <c r="MTD1" s="232"/>
      <c r="MTE1" s="232"/>
      <c r="MTF1" s="232"/>
      <c r="MTG1" s="232"/>
      <c r="MTH1" s="232"/>
      <c r="MTI1" s="232"/>
      <c r="MTJ1" s="232"/>
      <c r="MTK1" s="232"/>
      <c r="MTL1" s="232"/>
      <c r="MTM1" s="232"/>
      <c r="MTN1" s="232"/>
      <c r="MTO1" s="232"/>
      <c r="MTP1" s="232"/>
      <c r="MTQ1" s="232"/>
      <c r="MTR1" s="232"/>
      <c r="MTS1" s="232"/>
      <c r="MTT1" s="232"/>
      <c r="MTU1" s="232"/>
      <c r="MTV1" s="232"/>
      <c r="MTW1" s="232"/>
      <c r="MTX1" s="232"/>
      <c r="MTY1" s="232"/>
      <c r="MTZ1" s="232"/>
      <c r="MUA1" s="232"/>
      <c r="MUB1" s="232"/>
      <c r="MUC1" s="232"/>
      <c r="MUD1" s="232"/>
      <c r="MUE1" s="232"/>
      <c r="MUF1" s="232"/>
      <c r="MUG1" s="232"/>
      <c r="MUH1" s="232"/>
      <c r="MUI1" s="232"/>
      <c r="MUJ1" s="232"/>
      <c r="MUK1" s="232"/>
      <c r="MUL1" s="232"/>
      <c r="MUM1" s="232"/>
      <c r="MUN1" s="232"/>
      <c r="MUO1" s="232"/>
      <c r="MUP1" s="232"/>
      <c r="MUQ1" s="232"/>
      <c r="MUR1" s="232"/>
      <c r="MUS1" s="232"/>
      <c r="MUT1" s="232"/>
      <c r="MUU1" s="232"/>
      <c r="MUV1" s="232"/>
      <c r="MUW1" s="232"/>
      <c r="MUX1" s="232"/>
      <c r="MUY1" s="232"/>
      <c r="MUZ1" s="232"/>
      <c r="MVA1" s="232"/>
      <c r="MVB1" s="232"/>
      <c r="MVC1" s="232"/>
      <c r="MVD1" s="232"/>
      <c r="MVE1" s="232"/>
      <c r="MVF1" s="232"/>
      <c r="MVG1" s="232"/>
      <c r="MVH1" s="232"/>
      <c r="MVI1" s="232"/>
      <c r="MVJ1" s="232"/>
      <c r="MVK1" s="232"/>
      <c r="MVL1" s="232"/>
      <c r="MVM1" s="232"/>
      <c r="MVN1" s="232"/>
      <c r="MVO1" s="232"/>
      <c r="MVP1" s="232"/>
      <c r="MVQ1" s="232"/>
      <c r="MVR1" s="232"/>
      <c r="MVS1" s="232"/>
      <c r="MVT1" s="232"/>
      <c r="MVU1" s="232"/>
      <c r="MVV1" s="232"/>
      <c r="MVW1" s="232"/>
      <c r="MVX1" s="232"/>
      <c r="MVY1" s="232"/>
      <c r="MVZ1" s="232"/>
      <c r="MWA1" s="232"/>
      <c r="MWB1" s="232"/>
      <c r="MWC1" s="232"/>
      <c r="MWD1" s="232"/>
      <c r="MWE1" s="232"/>
      <c r="MWF1" s="232"/>
      <c r="MWG1" s="232"/>
      <c r="MWH1" s="232"/>
      <c r="MWI1" s="232"/>
      <c r="MWJ1" s="232"/>
      <c r="MWK1" s="232"/>
      <c r="MWL1" s="232"/>
      <c r="MWM1" s="232"/>
      <c r="MWN1" s="232"/>
      <c r="MWO1" s="232"/>
      <c r="MWP1" s="232"/>
      <c r="MWQ1" s="232"/>
      <c r="MWR1" s="232"/>
      <c r="MWS1" s="232"/>
      <c r="MWT1" s="232"/>
      <c r="MWU1" s="232"/>
      <c r="MWV1" s="232"/>
      <c r="MWW1" s="232"/>
      <c r="MWX1" s="232"/>
      <c r="MWY1" s="232"/>
      <c r="MWZ1" s="232"/>
      <c r="MXA1" s="232"/>
      <c r="MXB1" s="232"/>
      <c r="MXC1" s="232"/>
      <c r="MXD1" s="232"/>
      <c r="MXE1" s="232"/>
      <c r="MXF1" s="232"/>
      <c r="MXG1" s="232"/>
      <c r="MXH1" s="232"/>
      <c r="MXI1" s="232"/>
      <c r="MXJ1" s="232"/>
      <c r="MXK1" s="232"/>
      <c r="MXL1" s="232"/>
      <c r="MXM1" s="232"/>
      <c r="MXN1" s="232"/>
      <c r="MXO1" s="232"/>
      <c r="MXP1" s="232"/>
      <c r="MXQ1" s="232"/>
      <c r="MXR1" s="232"/>
      <c r="MXS1" s="232"/>
      <c r="MXT1" s="232"/>
      <c r="MXU1" s="232"/>
      <c r="MXV1" s="232"/>
      <c r="MXW1" s="232"/>
      <c r="MXX1" s="232"/>
      <c r="MXY1" s="232"/>
      <c r="MXZ1" s="232"/>
      <c r="MYA1" s="232"/>
      <c r="MYB1" s="232"/>
      <c r="MYC1" s="232"/>
      <c r="MYD1" s="232"/>
      <c r="MYE1" s="232"/>
      <c r="MYF1" s="232"/>
      <c r="MYG1" s="232"/>
      <c r="MYH1" s="232"/>
      <c r="MYI1" s="232"/>
      <c r="MYJ1" s="232"/>
      <c r="MYK1" s="232"/>
      <c r="MYL1" s="232"/>
      <c r="MYM1" s="232"/>
      <c r="MYN1" s="232"/>
      <c r="MYO1" s="232"/>
      <c r="MYP1" s="232"/>
      <c r="MYQ1" s="232"/>
      <c r="MYR1" s="232"/>
      <c r="MYS1" s="232"/>
      <c r="MYT1" s="232"/>
      <c r="MYU1" s="232"/>
      <c r="MYV1" s="232"/>
      <c r="MYW1" s="232"/>
      <c r="MYX1" s="232"/>
      <c r="MYY1" s="232"/>
      <c r="MYZ1" s="232"/>
      <c r="MZA1" s="232"/>
      <c r="MZB1" s="232"/>
      <c r="MZC1" s="232"/>
      <c r="MZD1" s="232"/>
      <c r="MZE1" s="232"/>
      <c r="MZF1" s="232"/>
      <c r="MZG1" s="232"/>
      <c r="MZH1" s="232"/>
      <c r="MZI1" s="232"/>
      <c r="MZJ1" s="232"/>
      <c r="MZK1" s="232"/>
      <c r="MZL1" s="232"/>
      <c r="MZM1" s="232"/>
      <c r="MZN1" s="232"/>
      <c r="MZO1" s="232"/>
      <c r="MZP1" s="232"/>
      <c r="MZQ1" s="232"/>
      <c r="MZR1" s="232"/>
      <c r="MZS1" s="232"/>
      <c r="MZT1" s="232"/>
      <c r="MZU1" s="232"/>
      <c r="MZV1" s="232"/>
      <c r="MZW1" s="232"/>
      <c r="MZX1" s="232"/>
      <c r="MZY1" s="232"/>
      <c r="MZZ1" s="232"/>
      <c r="NAA1" s="232"/>
      <c r="NAB1" s="232"/>
      <c r="NAC1" s="232"/>
      <c r="NAD1" s="232"/>
      <c r="NAE1" s="232"/>
      <c r="NAF1" s="232"/>
      <c r="NAG1" s="232"/>
      <c r="NAH1" s="232"/>
      <c r="NAI1" s="232"/>
      <c r="NAJ1" s="232"/>
      <c r="NAK1" s="232"/>
      <c r="NAL1" s="232"/>
      <c r="NAM1" s="232"/>
      <c r="NAN1" s="232"/>
      <c r="NAO1" s="232"/>
      <c r="NAP1" s="232"/>
      <c r="NAQ1" s="232"/>
      <c r="NAR1" s="232"/>
      <c r="NAS1" s="232"/>
      <c r="NAT1" s="232"/>
      <c r="NAU1" s="232"/>
      <c r="NAV1" s="232"/>
      <c r="NAW1" s="232"/>
      <c r="NAX1" s="232"/>
      <c r="NAY1" s="232"/>
      <c r="NAZ1" s="232"/>
      <c r="NBA1" s="232"/>
      <c r="NBB1" s="232"/>
      <c r="NBC1" s="232"/>
      <c r="NBD1" s="232"/>
      <c r="NBE1" s="232"/>
      <c r="NBF1" s="232"/>
      <c r="NBG1" s="232"/>
      <c r="NBH1" s="232"/>
      <c r="NBI1" s="232"/>
      <c r="NBJ1" s="232"/>
      <c r="NBK1" s="232"/>
      <c r="NBL1" s="232"/>
      <c r="NBM1" s="232"/>
      <c r="NBN1" s="232"/>
      <c r="NBO1" s="232"/>
      <c r="NBP1" s="232"/>
      <c r="NBQ1" s="232"/>
      <c r="NBR1" s="232"/>
      <c r="NBS1" s="232"/>
      <c r="NBT1" s="232"/>
      <c r="NBU1" s="232"/>
      <c r="NBV1" s="232"/>
      <c r="NBW1" s="232"/>
      <c r="NBX1" s="232"/>
      <c r="NBY1" s="232"/>
      <c r="NBZ1" s="232"/>
      <c r="NCA1" s="232"/>
      <c r="NCB1" s="232"/>
      <c r="NCC1" s="232"/>
      <c r="NCD1" s="232"/>
      <c r="NCE1" s="232"/>
      <c r="NCF1" s="232"/>
      <c r="NCG1" s="232"/>
      <c r="NCH1" s="232"/>
      <c r="NCI1" s="232"/>
      <c r="NCJ1" s="232"/>
      <c r="NCK1" s="232"/>
      <c r="NCL1" s="232"/>
      <c r="NCM1" s="232"/>
      <c r="NCN1" s="232"/>
      <c r="NCO1" s="232"/>
      <c r="NCP1" s="232"/>
      <c r="NCQ1" s="232"/>
      <c r="NCR1" s="232"/>
      <c r="NCS1" s="232"/>
      <c r="NCT1" s="232"/>
      <c r="NCU1" s="232"/>
      <c r="NCV1" s="232"/>
      <c r="NCW1" s="232"/>
      <c r="NCX1" s="232"/>
      <c r="NCY1" s="232"/>
      <c r="NCZ1" s="232"/>
      <c r="NDA1" s="232"/>
      <c r="NDB1" s="232"/>
      <c r="NDC1" s="232"/>
      <c r="NDD1" s="232"/>
      <c r="NDE1" s="232"/>
      <c r="NDF1" s="232"/>
      <c r="NDG1" s="232"/>
      <c r="NDH1" s="232"/>
      <c r="NDI1" s="232"/>
      <c r="NDJ1" s="232"/>
      <c r="NDK1" s="232"/>
      <c r="NDL1" s="232"/>
      <c r="NDM1" s="232"/>
      <c r="NDN1" s="232"/>
      <c r="NDO1" s="232"/>
      <c r="NDP1" s="232"/>
      <c r="NDQ1" s="232"/>
      <c r="NDR1" s="232"/>
      <c r="NDS1" s="232"/>
      <c r="NDT1" s="232"/>
      <c r="NDU1" s="232"/>
      <c r="NDV1" s="232"/>
      <c r="NDW1" s="232"/>
      <c r="NDX1" s="232"/>
      <c r="NDY1" s="232"/>
      <c r="NDZ1" s="232"/>
      <c r="NEA1" s="232"/>
      <c r="NEB1" s="232"/>
      <c r="NEC1" s="232"/>
      <c r="NED1" s="232"/>
      <c r="NEE1" s="232"/>
      <c r="NEF1" s="232"/>
      <c r="NEG1" s="232"/>
      <c r="NEH1" s="232"/>
      <c r="NEI1" s="232"/>
      <c r="NEJ1" s="232"/>
      <c r="NEK1" s="232"/>
      <c r="NEL1" s="232"/>
      <c r="NEM1" s="232"/>
      <c r="NEN1" s="232"/>
      <c r="NEO1" s="232"/>
      <c r="NEP1" s="232"/>
      <c r="NEQ1" s="232"/>
      <c r="NER1" s="232"/>
      <c r="NES1" s="232"/>
      <c r="NET1" s="232"/>
      <c r="NEU1" s="232"/>
      <c r="NEV1" s="232"/>
      <c r="NEW1" s="232"/>
      <c r="NEX1" s="232"/>
      <c r="NEY1" s="232"/>
      <c r="NEZ1" s="232"/>
      <c r="NFA1" s="232"/>
      <c r="NFB1" s="232"/>
      <c r="NFC1" s="232"/>
      <c r="NFD1" s="232"/>
      <c r="NFE1" s="232"/>
      <c r="NFF1" s="232"/>
      <c r="NFG1" s="232"/>
      <c r="NFH1" s="232"/>
      <c r="NFI1" s="232"/>
      <c r="NFJ1" s="232"/>
      <c r="NFK1" s="232"/>
      <c r="NFL1" s="232"/>
      <c r="NFM1" s="232"/>
      <c r="NFN1" s="232"/>
      <c r="NFO1" s="232"/>
      <c r="NFP1" s="232"/>
      <c r="NFQ1" s="232"/>
      <c r="NFR1" s="232"/>
      <c r="NFS1" s="232"/>
      <c r="NFT1" s="232"/>
      <c r="NFU1" s="232"/>
      <c r="NFV1" s="232"/>
      <c r="NFW1" s="232"/>
      <c r="NFX1" s="232"/>
      <c r="NFY1" s="232"/>
      <c r="NFZ1" s="232"/>
      <c r="NGA1" s="232"/>
      <c r="NGB1" s="232"/>
      <c r="NGC1" s="232"/>
      <c r="NGD1" s="232"/>
      <c r="NGE1" s="232"/>
      <c r="NGF1" s="232"/>
      <c r="NGG1" s="232"/>
      <c r="NGH1" s="232"/>
      <c r="NGI1" s="232"/>
      <c r="NGJ1" s="232"/>
      <c r="NGK1" s="232"/>
      <c r="NGL1" s="232"/>
      <c r="NGM1" s="232"/>
      <c r="NGN1" s="232"/>
      <c r="NGO1" s="232"/>
      <c r="NGP1" s="232"/>
      <c r="NGQ1" s="232"/>
      <c r="NGR1" s="232"/>
      <c r="NGS1" s="232"/>
      <c r="NGT1" s="232"/>
      <c r="NGU1" s="232"/>
      <c r="NGV1" s="232"/>
      <c r="NGW1" s="232"/>
      <c r="NGX1" s="232"/>
      <c r="NGY1" s="232"/>
      <c r="NGZ1" s="232"/>
      <c r="NHA1" s="232"/>
      <c r="NHB1" s="232"/>
      <c r="NHC1" s="232"/>
      <c r="NHD1" s="232"/>
      <c r="NHE1" s="232"/>
      <c r="NHF1" s="232"/>
      <c r="NHG1" s="232"/>
      <c r="NHH1" s="232"/>
      <c r="NHI1" s="232"/>
      <c r="NHJ1" s="232"/>
      <c r="NHK1" s="232"/>
      <c r="NHL1" s="232"/>
      <c r="NHM1" s="232"/>
      <c r="NHN1" s="232"/>
      <c r="NHO1" s="232"/>
      <c r="NHP1" s="232"/>
      <c r="NHQ1" s="232"/>
      <c r="NHR1" s="232"/>
      <c r="NHS1" s="232"/>
      <c r="NHT1" s="232"/>
      <c r="NHU1" s="232"/>
      <c r="NHV1" s="232"/>
      <c r="NHW1" s="232"/>
      <c r="NHX1" s="232"/>
      <c r="NHY1" s="232"/>
      <c r="NHZ1" s="232"/>
      <c r="NIA1" s="232"/>
      <c r="NIB1" s="232"/>
      <c r="NIC1" s="232"/>
      <c r="NID1" s="232"/>
      <c r="NIE1" s="232"/>
      <c r="NIF1" s="232"/>
      <c r="NIG1" s="232"/>
      <c r="NIH1" s="232"/>
      <c r="NII1" s="232"/>
      <c r="NIJ1" s="232"/>
      <c r="NIK1" s="232"/>
      <c r="NIL1" s="232"/>
      <c r="NIM1" s="232"/>
      <c r="NIN1" s="232"/>
      <c r="NIO1" s="232"/>
      <c r="NIP1" s="232"/>
      <c r="NIQ1" s="232"/>
      <c r="NIR1" s="232"/>
      <c r="NIS1" s="232"/>
      <c r="NIT1" s="232"/>
      <c r="NIU1" s="232"/>
      <c r="NIV1" s="232"/>
      <c r="NIW1" s="232"/>
      <c r="NIX1" s="232"/>
      <c r="NIY1" s="232"/>
      <c r="NIZ1" s="232"/>
      <c r="NJA1" s="232"/>
      <c r="NJB1" s="232"/>
      <c r="NJC1" s="232"/>
      <c r="NJD1" s="232"/>
      <c r="NJE1" s="232"/>
      <c r="NJF1" s="232"/>
      <c r="NJG1" s="232"/>
      <c r="NJH1" s="232"/>
      <c r="NJI1" s="232"/>
      <c r="NJJ1" s="232"/>
      <c r="NJK1" s="232"/>
      <c r="NJL1" s="232"/>
      <c r="NJM1" s="232"/>
      <c r="NJN1" s="232"/>
      <c r="NJO1" s="232"/>
      <c r="NJP1" s="232"/>
      <c r="NJQ1" s="232"/>
      <c r="NJR1" s="232"/>
      <c r="NJS1" s="232"/>
      <c r="NJT1" s="232"/>
      <c r="NJU1" s="232"/>
      <c r="NJV1" s="232"/>
      <c r="NJW1" s="232"/>
      <c r="NJX1" s="232"/>
      <c r="NJY1" s="232"/>
      <c r="NJZ1" s="232"/>
      <c r="NKA1" s="232"/>
      <c r="NKB1" s="232"/>
      <c r="NKC1" s="232"/>
      <c r="NKD1" s="232"/>
      <c r="NKE1" s="232"/>
      <c r="NKF1" s="232"/>
      <c r="NKG1" s="232"/>
      <c r="NKH1" s="232"/>
      <c r="NKI1" s="232"/>
      <c r="NKJ1" s="232"/>
      <c r="NKK1" s="232"/>
      <c r="NKL1" s="232"/>
      <c r="NKM1" s="232"/>
      <c r="NKN1" s="232"/>
      <c r="NKO1" s="232"/>
      <c r="NKP1" s="232"/>
      <c r="NKQ1" s="232"/>
      <c r="NKR1" s="232"/>
      <c r="NKS1" s="232"/>
      <c r="NKT1" s="232"/>
      <c r="NKU1" s="232"/>
      <c r="NKV1" s="232"/>
      <c r="NKW1" s="232"/>
      <c r="NKX1" s="232"/>
      <c r="NKY1" s="232"/>
      <c r="NKZ1" s="232"/>
      <c r="NLA1" s="232"/>
      <c r="NLB1" s="232"/>
      <c r="NLC1" s="232"/>
      <c r="NLD1" s="232"/>
      <c r="NLE1" s="232"/>
      <c r="NLF1" s="232"/>
      <c r="NLG1" s="232"/>
      <c r="NLH1" s="232"/>
      <c r="NLI1" s="232"/>
      <c r="NLJ1" s="232"/>
      <c r="NLK1" s="232"/>
      <c r="NLL1" s="232"/>
      <c r="NLM1" s="232"/>
      <c r="NLN1" s="232"/>
      <c r="NLO1" s="232"/>
      <c r="NLP1" s="232"/>
      <c r="NLQ1" s="232"/>
      <c r="NLR1" s="232"/>
      <c r="NLS1" s="232"/>
      <c r="NLT1" s="232"/>
      <c r="NLU1" s="232"/>
      <c r="NLV1" s="232"/>
      <c r="NLW1" s="232"/>
      <c r="NLX1" s="232"/>
      <c r="NLY1" s="232"/>
      <c r="NLZ1" s="232"/>
      <c r="NMA1" s="232"/>
      <c r="NMB1" s="232"/>
      <c r="NMC1" s="232"/>
      <c r="NMD1" s="232"/>
      <c r="NME1" s="232"/>
      <c r="NMF1" s="232"/>
      <c r="NMG1" s="232"/>
      <c r="NMH1" s="232"/>
      <c r="NMI1" s="232"/>
      <c r="NMJ1" s="232"/>
      <c r="NMK1" s="232"/>
      <c r="NML1" s="232"/>
      <c r="NMM1" s="232"/>
      <c r="NMN1" s="232"/>
      <c r="NMO1" s="232"/>
      <c r="NMP1" s="232"/>
      <c r="NMQ1" s="232"/>
      <c r="NMR1" s="232"/>
      <c r="NMS1" s="232"/>
      <c r="NMT1" s="232"/>
      <c r="NMU1" s="232"/>
      <c r="NMV1" s="232"/>
      <c r="NMW1" s="232"/>
      <c r="NMX1" s="232"/>
      <c r="NMY1" s="232"/>
      <c r="NMZ1" s="232"/>
      <c r="NNA1" s="232"/>
      <c r="NNB1" s="232"/>
      <c r="NNC1" s="232"/>
      <c r="NND1" s="232"/>
      <c r="NNE1" s="232"/>
      <c r="NNF1" s="232"/>
      <c r="NNG1" s="232"/>
      <c r="NNH1" s="232"/>
      <c r="NNI1" s="232"/>
      <c r="NNJ1" s="232"/>
      <c r="NNK1" s="232"/>
      <c r="NNL1" s="232"/>
      <c r="NNM1" s="232"/>
      <c r="NNN1" s="232"/>
      <c r="NNO1" s="232"/>
      <c r="NNP1" s="232"/>
      <c r="NNQ1" s="232"/>
      <c r="NNR1" s="232"/>
      <c r="NNS1" s="232"/>
      <c r="NNT1" s="232"/>
      <c r="NNU1" s="232"/>
      <c r="NNV1" s="232"/>
      <c r="NNW1" s="232"/>
      <c r="NNX1" s="232"/>
      <c r="NNY1" s="232"/>
      <c r="NNZ1" s="232"/>
      <c r="NOA1" s="232"/>
      <c r="NOB1" s="232"/>
      <c r="NOC1" s="232"/>
      <c r="NOD1" s="232"/>
      <c r="NOE1" s="232"/>
      <c r="NOF1" s="232"/>
      <c r="NOG1" s="232"/>
      <c r="NOH1" s="232"/>
      <c r="NOI1" s="232"/>
      <c r="NOJ1" s="232"/>
      <c r="NOK1" s="232"/>
      <c r="NOL1" s="232"/>
      <c r="NOM1" s="232"/>
      <c r="NON1" s="232"/>
      <c r="NOO1" s="232"/>
      <c r="NOP1" s="232"/>
      <c r="NOQ1" s="232"/>
      <c r="NOR1" s="232"/>
      <c r="NOS1" s="232"/>
      <c r="NOT1" s="232"/>
      <c r="NOU1" s="232"/>
      <c r="NOV1" s="232"/>
      <c r="NOW1" s="232"/>
      <c r="NOX1" s="232"/>
      <c r="NOY1" s="232"/>
      <c r="NOZ1" s="232"/>
      <c r="NPA1" s="232"/>
      <c r="NPB1" s="232"/>
      <c r="NPC1" s="232"/>
      <c r="NPD1" s="232"/>
      <c r="NPE1" s="232"/>
      <c r="NPF1" s="232"/>
      <c r="NPG1" s="232"/>
      <c r="NPH1" s="232"/>
      <c r="NPI1" s="232"/>
      <c r="NPJ1" s="232"/>
      <c r="NPK1" s="232"/>
      <c r="NPL1" s="232"/>
      <c r="NPM1" s="232"/>
      <c r="NPN1" s="232"/>
      <c r="NPO1" s="232"/>
      <c r="NPP1" s="232"/>
      <c r="NPQ1" s="232"/>
      <c r="NPR1" s="232"/>
      <c r="NPS1" s="232"/>
      <c r="NPT1" s="232"/>
      <c r="NPU1" s="232"/>
      <c r="NPV1" s="232"/>
      <c r="NPW1" s="232"/>
      <c r="NPX1" s="232"/>
      <c r="NPY1" s="232"/>
      <c r="NPZ1" s="232"/>
      <c r="NQA1" s="232"/>
      <c r="NQB1" s="232"/>
      <c r="NQC1" s="232"/>
      <c r="NQD1" s="232"/>
      <c r="NQE1" s="232"/>
      <c r="NQF1" s="232"/>
      <c r="NQG1" s="232"/>
      <c r="NQH1" s="232"/>
      <c r="NQI1" s="232"/>
      <c r="NQJ1" s="232"/>
      <c r="NQK1" s="232"/>
      <c r="NQL1" s="232"/>
      <c r="NQM1" s="232"/>
      <c r="NQN1" s="232"/>
      <c r="NQO1" s="232"/>
      <c r="NQP1" s="232"/>
      <c r="NQQ1" s="232"/>
      <c r="NQR1" s="232"/>
      <c r="NQS1" s="232"/>
      <c r="NQT1" s="232"/>
      <c r="NQU1" s="232"/>
      <c r="NQV1" s="232"/>
      <c r="NQW1" s="232"/>
      <c r="NQX1" s="232"/>
      <c r="NQY1" s="232"/>
      <c r="NQZ1" s="232"/>
      <c r="NRA1" s="232"/>
      <c r="NRB1" s="232"/>
      <c r="NRC1" s="232"/>
      <c r="NRD1" s="232"/>
      <c r="NRE1" s="232"/>
      <c r="NRF1" s="232"/>
      <c r="NRG1" s="232"/>
      <c r="NRH1" s="232"/>
      <c r="NRI1" s="232"/>
      <c r="NRJ1" s="232"/>
      <c r="NRK1" s="232"/>
      <c r="NRL1" s="232"/>
      <c r="NRM1" s="232"/>
      <c r="NRN1" s="232"/>
      <c r="NRO1" s="232"/>
      <c r="NRP1" s="232"/>
      <c r="NRQ1" s="232"/>
      <c r="NRR1" s="232"/>
      <c r="NRS1" s="232"/>
      <c r="NRT1" s="232"/>
      <c r="NRU1" s="232"/>
      <c r="NRV1" s="232"/>
      <c r="NRW1" s="232"/>
      <c r="NRX1" s="232"/>
      <c r="NRY1" s="232"/>
      <c r="NRZ1" s="232"/>
      <c r="NSA1" s="232"/>
      <c r="NSB1" s="232"/>
      <c r="NSC1" s="232"/>
      <c r="NSD1" s="232"/>
      <c r="NSE1" s="232"/>
      <c r="NSF1" s="232"/>
      <c r="NSG1" s="232"/>
      <c r="NSH1" s="232"/>
      <c r="NSI1" s="232"/>
      <c r="NSJ1" s="232"/>
      <c r="NSK1" s="232"/>
      <c r="NSL1" s="232"/>
      <c r="NSM1" s="232"/>
      <c r="NSN1" s="232"/>
      <c r="NSO1" s="232"/>
      <c r="NSP1" s="232"/>
      <c r="NSQ1" s="232"/>
      <c r="NSR1" s="232"/>
      <c r="NSS1" s="232"/>
      <c r="NST1" s="232"/>
      <c r="NSU1" s="232"/>
      <c r="NSV1" s="232"/>
      <c r="NSW1" s="232"/>
      <c r="NSX1" s="232"/>
      <c r="NSY1" s="232"/>
      <c r="NSZ1" s="232"/>
      <c r="NTA1" s="232"/>
      <c r="NTB1" s="232"/>
      <c r="NTC1" s="232"/>
      <c r="NTD1" s="232"/>
      <c r="NTE1" s="232"/>
      <c r="NTF1" s="232"/>
      <c r="NTG1" s="232"/>
      <c r="NTH1" s="232"/>
      <c r="NTI1" s="232"/>
      <c r="NTJ1" s="232"/>
      <c r="NTK1" s="232"/>
      <c r="NTL1" s="232"/>
      <c r="NTM1" s="232"/>
      <c r="NTN1" s="232"/>
      <c r="NTO1" s="232"/>
      <c r="NTP1" s="232"/>
      <c r="NTQ1" s="232"/>
      <c r="NTR1" s="232"/>
      <c r="NTS1" s="232"/>
      <c r="NTT1" s="232"/>
      <c r="NTU1" s="232"/>
      <c r="NTV1" s="232"/>
      <c r="NTW1" s="232"/>
      <c r="NTX1" s="232"/>
      <c r="NTY1" s="232"/>
      <c r="NTZ1" s="232"/>
      <c r="NUA1" s="232"/>
      <c r="NUB1" s="232"/>
      <c r="NUC1" s="232"/>
      <c r="NUD1" s="232"/>
      <c r="NUE1" s="232"/>
      <c r="NUF1" s="232"/>
      <c r="NUG1" s="232"/>
      <c r="NUH1" s="232"/>
      <c r="NUI1" s="232"/>
      <c r="NUJ1" s="232"/>
      <c r="NUK1" s="232"/>
      <c r="NUL1" s="232"/>
      <c r="NUM1" s="232"/>
      <c r="NUN1" s="232"/>
      <c r="NUO1" s="232"/>
      <c r="NUP1" s="232"/>
      <c r="NUQ1" s="232"/>
      <c r="NUR1" s="232"/>
      <c r="NUS1" s="232"/>
      <c r="NUT1" s="232"/>
      <c r="NUU1" s="232"/>
      <c r="NUV1" s="232"/>
      <c r="NUW1" s="232"/>
      <c r="NUX1" s="232"/>
      <c r="NUY1" s="232"/>
      <c r="NUZ1" s="232"/>
      <c r="NVA1" s="232"/>
      <c r="NVB1" s="232"/>
      <c r="NVC1" s="232"/>
      <c r="NVD1" s="232"/>
      <c r="NVE1" s="232"/>
      <c r="NVF1" s="232"/>
      <c r="NVG1" s="232"/>
      <c r="NVH1" s="232"/>
      <c r="NVI1" s="232"/>
      <c r="NVJ1" s="232"/>
      <c r="NVK1" s="232"/>
      <c r="NVL1" s="232"/>
      <c r="NVM1" s="232"/>
      <c r="NVN1" s="232"/>
      <c r="NVO1" s="232"/>
      <c r="NVP1" s="232"/>
      <c r="NVQ1" s="232"/>
      <c r="NVR1" s="232"/>
      <c r="NVS1" s="232"/>
      <c r="NVT1" s="232"/>
      <c r="NVU1" s="232"/>
      <c r="NVV1" s="232"/>
      <c r="NVW1" s="232"/>
      <c r="NVX1" s="232"/>
      <c r="NVY1" s="232"/>
      <c r="NVZ1" s="232"/>
      <c r="NWA1" s="232"/>
      <c r="NWB1" s="232"/>
      <c r="NWC1" s="232"/>
      <c r="NWD1" s="232"/>
      <c r="NWE1" s="232"/>
      <c r="NWF1" s="232"/>
      <c r="NWG1" s="232"/>
      <c r="NWH1" s="232"/>
      <c r="NWI1" s="232"/>
      <c r="NWJ1" s="232"/>
      <c r="NWK1" s="232"/>
      <c r="NWL1" s="232"/>
      <c r="NWM1" s="232"/>
      <c r="NWN1" s="232"/>
      <c r="NWO1" s="232"/>
      <c r="NWP1" s="232"/>
      <c r="NWQ1" s="232"/>
      <c r="NWR1" s="232"/>
      <c r="NWS1" s="232"/>
      <c r="NWT1" s="232"/>
      <c r="NWU1" s="232"/>
      <c r="NWV1" s="232"/>
      <c r="NWW1" s="232"/>
      <c r="NWX1" s="232"/>
      <c r="NWY1" s="232"/>
      <c r="NWZ1" s="232"/>
      <c r="NXA1" s="232"/>
      <c r="NXB1" s="232"/>
      <c r="NXC1" s="232"/>
      <c r="NXD1" s="232"/>
      <c r="NXE1" s="232"/>
      <c r="NXF1" s="232"/>
      <c r="NXG1" s="232"/>
      <c r="NXH1" s="232"/>
      <c r="NXI1" s="232"/>
      <c r="NXJ1" s="232"/>
      <c r="NXK1" s="232"/>
      <c r="NXL1" s="232"/>
      <c r="NXM1" s="232"/>
      <c r="NXN1" s="232"/>
      <c r="NXO1" s="232"/>
      <c r="NXP1" s="232"/>
      <c r="NXQ1" s="232"/>
      <c r="NXR1" s="232"/>
      <c r="NXS1" s="232"/>
      <c r="NXT1" s="232"/>
      <c r="NXU1" s="232"/>
      <c r="NXV1" s="232"/>
      <c r="NXW1" s="232"/>
      <c r="NXX1" s="232"/>
      <c r="NXY1" s="232"/>
      <c r="NXZ1" s="232"/>
      <c r="NYA1" s="232"/>
      <c r="NYB1" s="232"/>
      <c r="NYC1" s="232"/>
      <c r="NYD1" s="232"/>
      <c r="NYE1" s="232"/>
      <c r="NYF1" s="232"/>
      <c r="NYG1" s="232"/>
      <c r="NYH1" s="232"/>
      <c r="NYI1" s="232"/>
      <c r="NYJ1" s="232"/>
      <c r="NYK1" s="232"/>
      <c r="NYL1" s="232"/>
      <c r="NYM1" s="232"/>
      <c r="NYN1" s="232"/>
      <c r="NYO1" s="232"/>
      <c r="NYP1" s="232"/>
      <c r="NYQ1" s="232"/>
      <c r="NYR1" s="232"/>
      <c r="NYS1" s="232"/>
      <c r="NYT1" s="232"/>
      <c r="NYU1" s="232"/>
      <c r="NYV1" s="232"/>
      <c r="NYW1" s="232"/>
      <c r="NYX1" s="232"/>
      <c r="NYY1" s="232"/>
      <c r="NYZ1" s="232"/>
      <c r="NZA1" s="232"/>
      <c r="NZB1" s="232"/>
      <c r="NZC1" s="232"/>
      <c r="NZD1" s="232"/>
      <c r="NZE1" s="232"/>
      <c r="NZF1" s="232"/>
      <c r="NZG1" s="232"/>
      <c r="NZH1" s="232"/>
      <c r="NZI1" s="232"/>
      <c r="NZJ1" s="232"/>
      <c r="NZK1" s="232"/>
      <c r="NZL1" s="232"/>
      <c r="NZM1" s="232"/>
      <c r="NZN1" s="232"/>
      <c r="NZO1" s="232"/>
      <c r="NZP1" s="232"/>
      <c r="NZQ1" s="232"/>
      <c r="NZR1" s="232"/>
      <c r="NZS1" s="232"/>
      <c r="NZT1" s="232"/>
      <c r="NZU1" s="232"/>
      <c r="NZV1" s="232"/>
      <c r="NZW1" s="232"/>
      <c r="NZX1" s="232"/>
      <c r="NZY1" s="232"/>
      <c r="NZZ1" s="232"/>
      <c r="OAA1" s="232"/>
      <c r="OAB1" s="232"/>
      <c r="OAC1" s="232"/>
      <c r="OAD1" s="232"/>
      <c r="OAE1" s="232"/>
      <c r="OAF1" s="232"/>
      <c r="OAG1" s="232"/>
      <c r="OAH1" s="232"/>
      <c r="OAI1" s="232"/>
      <c r="OAJ1" s="232"/>
      <c r="OAK1" s="232"/>
      <c r="OAL1" s="232"/>
      <c r="OAM1" s="232"/>
      <c r="OAN1" s="232"/>
      <c r="OAO1" s="232"/>
      <c r="OAP1" s="232"/>
      <c r="OAQ1" s="232"/>
      <c r="OAR1" s="232"/>
      <c r="OAS1" s="232"/>
      <c r="OAT1" s="232"/>
      <c r="OAU1" s="232"/>
      <c r="OAV1" s="232"/>
      <c r="OAW1" s="232"/>
      <c r="OAX1" s="232"/>
      <c r="OAY1" s="232"/>
      <c r="OAZ1" s="232"/>
      <c r="OBA1" s="232"/>
      <c r="OBB1" s="232"/>
      <c r="OBC1" s="232"/>
      <c r="OBD1" s="232"/>
      <c r="OBE1" s="232"/>
      <c r="OBF1" s="232"/>
      <c r="OBG1" s="232"/>
      <c r="OBH1" s="232"/>
      <c r="OBI1" s="232"/>
      <c r="OBJ1" s="232"/>
      <c r="OBK1" s="232"/>
      <c r="OBL1" s="232"/>
      <c r="OBM1" s="232"/>
      <c r="OBN1" s="232"/>
      <c r="OBO1" s="232"/>
      <c r="OBP1" s="232"/>
      <c r="OBQ1" s="232"/>
      <c r="OBR1" s="232"/>
      <c r="OBS1" s="232"/>
      <c r="OBT1" s="232"/>
      <c r="OBU1" s="232"/>
      <c r="OBV1" s="232"/>
      <c r="OBW1" s="232"/>
      <c r="OBX1" s="232"/>
      <c r="OBY1" s="232"/>
      <c r="OBZ1" s="232"/>
      <c r="OCA1" s="232"/>
      <c r="OCB1" s="232"/>
      <c r="OCC1" s="232"/>
      <c r="OCD1" s="232"/>
      <c r="OCE1" s="232"/>
      <c r="OCF1" s="232"/>
      <c r="OCG1" s="232"/>
      <c r="OCH1" s="232"/>
      <c r="OCI1" s="232"/>
      <c r="OCJ1" s="232"/>
      <c r="OCK1" s="232"/>
      <c r="OCL1" s="232"/>
      <c r="OCM1" s="232"/>
      <c r="OCN1" s="232"/>
      <c r="OCO1" s="232"/>
      <c r="OCP1" s="232"/>
      <c r="OCQ1" s="232"/>
      <c r="OCR1" s="232"/>
      <c r="OCS1" s="232"/>
      <c r="OCT1" s="232"/>
      <c r="OCU1" s="232"/>
      <c r="OCV1" s="232"/>
      <c r="OCW1" s="232"/>
      <c r="OCX1" s="232"/>
      <c r="OCY1" s="232"/>
      <c r="OCZ1" s="232"/>
      <c r="ODA1" s="232"/>
      <c r="ODB1" s="232"/>
      <c r="ODC1" s="232"/>
      <c r="ODD1" s="232"/>
      <c r="ODE1" s="232"/>
      <c r="ODF1" s="232"/>
      <c r="ODG1" s="232"/>
      <c r="ODH1" s="232"/>
      <c r="ODI1" s="232"/>
      <c r="ODJ1" s="232"/>
      <c r="ODK1" s="232"/>
      <c r="ODL1" s="232"/>
      <c r="ODM1" s="232"/>
      <c r="ODN1" s="232"/>
      <c r="ODO1" s="232"/>
      <c r="ODP1" s="232"/>
      <c r="ODQ1" s="232"/>
      <c r="ODR1" s="232"/>
      <c r="ODS1" s="232"/>
      <c r="ODT1" s="232"/>
      <c r="ODU1" s="232"/>
      <c r="ODV1" s="232"/>
      <c r="ODW1" s="232"/>
      <c r="ODX1" s="232"/>
      <c r="ODY1" s="232"/>
      <c r="ODZ1" s="232"/>
      <c r="OEA1" s="232"/>
      <c r="OEB1" s="232"/>
      <c r="OEC1" s="232"/>
      <c r="OED1" s="232"/>
      <c r="OEE1" s="232"/>
      <c r="OEF1" s="232"/>
      <c r="OEG1" s="232"/>
      <c r="OEH1" s="232"/>
      <c r="OEI1" s="232"/>
      <c r="OEJ1" s="232"/>
      <c r="OEK1" s="232"/>
      <c r="OEL1" s="232"/>
      <c r="OEM1" s="232"/>
      <c r="OEN1" s="232"/>
      <c r="OEO1" s="232"/>
      <c r="OEP1" s="232"/>
      <c r="OEQ1" s="232"/>
      <c r="OER1" s="232"/>
      <c r="OES1" s="232"/>
      <c r="OET1" s="232"/>
      <c r="OEU1" s="232"/>
      <c r="OEV1" s="232"/>
      <c r="OEW1" s="232"/>
      <c r="OEX1" s="232"/>
      <c r="OEY1" s="232"/>
      <c r="OEZ1" s="232"/>
      <c r="OFA1" s="232"/>
      <c r="OFB1" s="232"/>
      <c r="OFC1" s="232"/>
      <c r="OFD1" s="232"/>
      <c r="OFE1" s="232"/>
      <c r="OFF1" s="232"/>
      <c r="OFG1" s="232"/>
      <c r="OFH1" s="232"/>
      <c r="OFI1" s="232"/>
      <c r="OFJ1" s="232"/>
      <c r="OFK1" s="232"/>
      <c r="OFL1" s="232"/>
      <c r="OFM1" s="232"/>
      <c r="OFN1" s="232"/>
      <c r="OFO1" s="232"/>
      <c r="OFP1" s="232"/>
      <c r="OFQ1" s="232"/>
      <c r="OFR1" s="232"/>
      <c r="OFS1" s="232"/>
      <c r="OFT1" s="232"/>
      <c r="OFU1" s="232"/>
      <c r="OFV1" s="232"/>
      <c r="OFW1" s="232"/>
      <c r="OFX1" s="232"/>
      <c r="OFY1" s="232"/>
      <c r="OFZ1" s="232"/>
      <c r="OGA1" s="232"/>
      <c r="OGB1" s="232"/>
      <c r="OGC1" s="232"/>
      <c r="OGD1" s="232"/>
      <c r="OGE1" s="232"/>
      <c r="OGF1" s="232"/>
      <c r="OGG1" s="232"/>
      <c r="OGH1" s="232"/>
      <c r="OGI1" s="232"/>
      <c r="OGJ1" s="232"/>
      <c r="OGK1" s="232"/>
      <c r="OGL1" s="232"/>
      <c r="OGM1" s="232"/>
      <c r="OGN1" s="232"/>
      <c r="OGO1" s="232"/>
      <c r="OGP1" s="232"/>
      <c r="OGQ1" s="232"/>
      <c r="OGR1" s="232"/>
      <c r="OGS1" s="232"/>
      <c r="OGT1" s="232"/>
      <c r="OGU1" s="232"/>
      <c r="OGV1" s="232"/>
      <c r="OGW1" s="232"/>
      <c r="OGX1" s="232"/>
      <c r="OGY1" s="232"/>
      <c r="OGZ1" s="232"/>
      <c r="OHA1" s="232"/>
      <c r="OHB1" s="232"/>
      <c r="OHC1" s="232"/>
      <c r="OHD1" s="232"/>
      <c r="OHE1" s="232"/>
      <c r="OHF1" s="232"/>
      <c r="OHG1" s="232"/>
      <c r="OHH1" s="232"/>
      <c r="OHI1" s="232"/>
      <c r="OHJ1" s="232"/>
      <c r="OHK1" s="232"/>
      <c r="OHL1" s="232"/>
      <c r="OHM1" s="232"/>
      <c r="OHN1" s="232"/>
      <c r="OHO1" s="232"/>
      <c r="OHP1" s="232"/>
      <c r="OHQ1" s="232"/>
      <c r="OHR1" s="232"/>
      <c r="OHS1" s="232"/>
      <c r="OHT1" s="232"/>
      <c r="OHU1" s="232"/>
      <c r="OHV1" s="232"/>
      <c r="OHW1" s="232"/>
      <c r="OHX1" s="232"/>
      <c r="OHY1" s="232"/>
      <c r="OHZ1" s="232"/>
      <c r="OIA1" s="232"/>
      <c r="OIB1" s="232"/>
      <c r="OIC1" s="232"/>
      <c r="OID1" s="232"/>
      <c r="OIE1" s="232"/>
      <c r="OIF1" s="232"/>
      <c r="OIG1" s="232"/>
      <c r="OIH1" s="232"/>
      <c r="OII1" s="232"/>
      <c r="OIJ1" s="232"/>
      <c r="OIK1" s="232"/>
      <c r="OIL1" s="232"/>
      <c r="OIM1" s="232"/>
      <c r="OIN1" s="232"/>
      <c r="OIO1" s="232"/>
      <c r="OIP1" s="232"/>
      <c r="OIQ1" s="232"/>
      <c r="OIR1" s="232"/>
      <c r="OIS1" s="232"/>
      <c r="OIT1" s="232"/>
      <c r="OIU1" s="232"/>
      <c r="OIV1" s="232"/>
      <c r="OIW1" s="232"/>
      <c r="OIX1" s="232"/>
      <c r="OIY1" s="232"/>
      <c r="OIZ1" s="232"/>
      <c r="OJA1" s="232"/>
      <c r="OJB1" s="232"/>
      <c r="OJC1" s="232"/>
      <c r="OJD1" s="232"/>
      <c r="OJE1" s="232"/>
      <c r="OJF1" s="232"/>
      <c r="OJG1" s="232"/>
      <c r="OJH1" s="232"/>
      <c r="OJI1" s="232"/>
      <c r="OJJ1" s="232"/>
      <c r="OJK1" s="232"/>
      <c r="OJL1" s="232"/>
      <c r="OJM1" s="232"/>
      <c r="OJN1" s="232"/>
      <c r="OJO1" s="232"/>
      <c r="OJP1" s="232"/>
      <c r="OJQ1" s="232"/>
      <c r="OJR1" s="232"/>
      <c r="OJS1" s="232"/>
      <c r="OJT1" s="232"/>
      <c r="OJU1" s="232"/>
      <c r="OJV1" s="232"/>
      <c r="OJW1" s="232"/>
      <c r="OJX1" s="232"/>
      <c r="OJY1" s="232"/>
      <c r="OJZ1" s="232"/>
      <c r="OKA1" s="232"/>
      <c r="OKB1" s="232"/>
      <c r="OKC1" s="232"/>
      <c r="OKD1" s="232"/>
      <c r="OKE1" s="232"/>
      <c r="OKF1" s="232"/>
      <c r="OKG1" s="232"/>
      <c r="OKH1" s="232"/>
      <c r="OKI1" s="232"/>
      <c r="OKJ1" s="232"/>
      <c r="OKK1" s="232"/>
      <c r="OKL1" s="232"/>
      <c r="OKM1" s="232"/>
      <c r="OKN1" s="232"/>
      <c r="OKO1" s="232"/>
      <c r="OKP1" s="232"/>
      <c r="OKQ1" s="232"/>
      <c r="OKR1" s="232"/>
      <c r="OKS1" s="232"/>
      <c r="OKT1" s="232"/>
      <c r="OKU1" s="232"/>
      <c r="OKV1" s="232"/>
      <c r="OKW1" s="232"/>
      <c r="OKX1" s="232"/>
      <c r="OKY1" s="232"/>
      <c r="OKZ1" s="232"/>
      <c r="OLA1" s="232"/>
      <c r="OLB1" s="232"/>
      <c r="OLC1" s="232"/>
      <c r="OLD1" s="232"/>
      <c r="OLE1" s="232"/>
      <c r="OLF1" s="232"/>
      <c r="OLG1" s="232"/>
      <c r="OLH1" s="232"/>
      <c r="OLI1" s="232"/>
      <c r="OLJ1" s="232"/>
      <c r="OLK1" s="232"/>
      <c r="OLL1" s="232"/>
      <c r="OLM1" s="232"/>
      <c r="OLN1" s="232"/>
      <c r="OLO1" s="232"/>
      <c r="OLP1" s="232"/>
      <c r="OLQ1" s="232"/>
      <c r="OLR1" s="232"/>
      <c r="OLS1" s="232"/>
      <c r="OLT1" s="232"/>
      <c r="OLU1" s="232"/>
      <c r="OLV1" s="232"/>
      <c r="OLW1" s="232"/>
      <c r="OLX1" s="232"/>
      <c r="OLY1" s="232"/>
      <c r="OLZ1" s="232"/>
      <c r="OMA1" s="232"/>
      <c r="OMB1" s="232"/>
      <c r="OMC1" s="232"/>
      <c r="OMD1" s="232"/>
      <c r="OME1" s="232"/>
      <c r="OMF1" s="232"/>
      <c r="OMG1" s="232"/>
      <c r="OMH1" s="232"/>
      <c r="OMI1" s="232"/>
      <c r="OMJ1" s="232"/>
      <c r="OMK1" s="232"/>
      <c r="OML1" s="232"/>
      <c r="OMM1" s="232"/>
      <c r="OMN1" s="232"/>
      <c r="OMO1" s="232"/>
      <c r="OMP1" s="232"/>
      <c r="OMQ1" s="232"/>
      <c r="OMR1" s="232"/>
      <c r="OMS1" s="232"/>
      <c r="OMT1" s="232"/>
      <c r="OMU1" s="232"/>
      <c r="OMV1" s="232"/>
      <c r="OMW1" s="232"/>
      <c r="OMX1" s="232"/>
      <c r="OMY1" s="232"/>
      <c r="OMZ1" s="232"/>
      <c r="ONA1" s="232"/>
      <c r="ONB1" s="232"/>
      <c r="ONC1" s="232"/>
      <c r="OND1" s="232"/>
      <c r="ONE1" s="232"/>
      <c r="ONF1" s="232"/>
      <c r="ONG1" s="232"/>
      <c r="ONH1" s="232"/>
      <c r="ONI1" s="232"/>
      <c r="ONJ1" s="232"/>
      <c r="ONK1" s="232"/>
      <c r="ONL1" s="232"/>
      <c r="ONM1" s="232"/>
      <c r="ONN1" s="232"/>
      <c r="ONO1" s="232"/>
      <c r="ONP1" s="232"/>
      <c r="ONQ1" s="232"/>
      <c r="ONR1" s="232"/>
      <c r="ONS1" s="232"/>
      <c r="ONT1" s="232"/>
      <c r="ONU1" s="232"/>
      <c r="ONV1" s="232"/>
      <c r="ONW1" s="232"/>
      <c r="ONX1" s="232"/>
      <c r="ONY1" s="232"/>
      <c r="ONZ1" s="232"/>
      <c r="OOA1" s="232"/>
      <c r="OOB1" s="232"/>
      <c r="OOC1" s="232"/>
      <c r="OOD1" s="232"/>
      <c r="OOE1" s="232"/>
      <c r="OOF1" s="232"/>
      <c r="OOG1" s="232"/>
      <c r="OOH1" s="232"/>
      <c r="OOI1" s="232"/>
      <c r="OOJ1" s="232"/>
      <c r="OOK1" s="232"/>
      <c r="OOL1" s="232"/>
      <c r="OOM1" s="232"/>
      <c r="OON1" s="232"/>
      <c r="OOO1" s="232"/>
      <c r="OOP1" s="232"/>
      <c r="OOQ1" s="232"/>
      <c r="OOR1" s="232"/>
      <c r="OOS1" s="232"/>
      <c r="OOT1" s="232"/>
      <c r="OOU1" s="232"/>
      <c r="OOV1" s="232"/>
      <c r="OOW1" s="232"/>
      <c r="OOX1" s="232"/>
      <c r="OOY1" s="232"/>
      <c r="OOZ1" s="232"/>
      <c r="OPA1" s="232"/>
      <c r="OPB1" s="232"/>
      <c r="OPC1" s="232"/>
      <c r="OPD1" s="232"/>
      <c r="OPE1" s="232"/>
      <c r="OPF1" s="232"/>
      <c r="OPG1" s="232"/>
      <c r="OPH1" s="232"/>
      <c r="OPI1" s="232"/>
      <c r="OPJ1" s="232"/>
      <c r="OPK1" s="232"/>
      <c r="OPL1" s="232"/>
      <c r="OPM1" s="232"/>
      <c r="OPN1" s="232"/>
      <c r="OPO1" s="232"/>
      <c r="OPP1" s="232"/>
      <c r="OPQ1" s="232"/>
      <c r="OPR1" s="232"/>
      <c r="OPS1" s="232"/>
      <c r="OPT1" s="232"/>
      <c r="OPU1" s="232"/>
      <c r="OPV1" s="232"/>
      <c r="OPW1" s="232"/>
      <c r="OPX1" s="232"/>
      <c r="OPY1" s="232"/>
      <c r="OPZ1" s="232"/>
      <c r="OQA1" s="232"/>
      <c r="OQB1" s="232"/>
      <c r="OQC1" s="232"/>
      <c r="OQD1" s="232"/>
      <c r="OQE1" s="232"/>
      <c r="OQF1" s="232"/>
      <c r="OQG1" s="232"/>
      <c r="OQH1" s="232"/>
      <c r="OQI1" s="232"/>
      <c r="OQJ1" s="232"/>
      <c r="OQK1" s="232"/>
      <c r="OQL1" s="232"/>
      <c r="OQM1" s="232"/>
      <c r="OQN1" s="232"/>
      <c r="OQO1" s="232"/>
      <c r="OQP1" s="232"/>
      <c r="OQQ1" s="232"/>
      <c r="OQR1" s="232"/>
      <c r="OQS1" s="232"/>
      <c r="OQT1" s="232"/>
      <c r="OQU1" s="232"/>
      <c r="OQV1" s="232"/>
      <c r="OQW1" s="232"/>
      <c r="OQX1" s="232"/>
      <c r="OQY1" s="232"/>
      <c r="OQZ1" s="232"/>
      <c r="ORA1" s="232"/>
      <c r="ORB1" s="232"/>
      <c r="ORC1" s="232"/>
      <c r="ORD1" s="232"/>
      <c r="ORE1" s="232"/>
      <c r="ORF1" s="232"/>
      <c r="ORG1" s="232"/>
      <c r="ORH1" s="232"/>
      <c r="ORI1" s="232"/>
      <c r="ORJ1" s="232"/>
      <c r="ORK1" s="232"/>
      <c r="ORL1" s="232"/>
      <c r="ORM1" s="232"/>
      <c r="ORN1" s="232"/>
      <c r="ORO1" s="232"/>
      <c r="ORP1" s="232"/>
      <c r="ORQ1" s="232"/>
      <c r="ORR1" s="232"/>
      <c r="ORS1" s="232"/>
      <c r="ORT1" s="232"/>
      <c r="ORU1" s="232"/>
      <c r="ORV1" s="232"/>
      <c r="ORW1" s="232"/>
      <c r="ORX1" s="232"/>
      <c r="ORY1" s="232"/>
      <c r="ORZ1" s="232"/>
      <c r="OSA1" s="232"/>
      <c r="OSB1" s="232"/>
      <c r="OSC1" s="232"/>
      <c r="OSD1" s="232"/>
      <c r="OSE1" s="232"/>
      <c r="OSF1" s="232"/>
      <c r="OSG1" s="232"/>
      <c r="OSH1" s="232"/>
      <c r="OSI1" s="232"/>
      <c r="OSJ1" s="232"/>
      <c r="OSK1" s="232"/>
      <c r="OSL1" s="232"/>
      <c r="OSM1" s="232"/>
      <c r="OSN1" s="232"/>
      <c r="OSO1" s="232"/>
      <c r="OSP1" s="232"/>
      <c r="OSQ1" s="232"/>
      <c r="OSR1" s="232"/>
      <c r="OSS1" s="232"/>
      <c r="OST1" s="232"/>
      <c r="OSU1" s="232"/>
      <c r="OSV1" s="232"/>
      <c r="OSW1" s="232"/>
      <c r="OSX1" s="232"/>
      <c r="OSY1" s="232"/>
      <c r="OSZ1" s="232"/>
      <c r="OTA1" s="232"/>
      <c r="OTB1" s="232"/>
      <c r="OTC1" s="232"/>
      <c r="OTD1" s="232"/>
      <c r="OTE1" s="232"/>
      <c r="OTF1" s="232"/>
      <c r="OTG1" s="232"/>
      <c r="OTH1" s="232"/>
      <c r="OTI1" s="232"/>
      <c r="OTJ1" s="232"/>
      <c r="OTK1" s="232"/>
      <c r="OTL1" s="232"/>
      <c r="OTM1" s="232"/>
      <c r="OTN1" s="232"/>
      <c r="OTO1" s="232"/>
      <c r="OTP1" s="232"/>
      <c r="OTQ1" s="232"/>
      <c r="OTR1" s="232"/>
      <c r="OTS1" s="232"/>
      <c r="OTT1" s="232"/>
      <c r="OTU1" s="232"/>
      <c r="OTV1" s="232"/>
      <c r="OTW1" s="232"/>
      <c r="OTX1" s="232"/>
      <c r="OTY1" s="232"/>
      <c r="OTZ1" s="232"/>
      <c r="OUA1" s="232"/>
      <c r="OUB1" s="232"/>
      <c r="OUC1" s="232"/>
      <c r="OUD1" s="232"/>
      <c r="OUE1" s="232"/>
      <c r="OUF1" s="232"/>
      <c r="OUG1" s="232"/>
      <c r="OUH1" s="232"/>
      <c r="OUI1" s="232"/>
      <c r="OUJ1" s="232"/>
      <c r="OUK1" s="232"/>
      <c r="OUL1" s="232"/>
      <c r="OUM1" s="232"/>
      <c r="OUN1" s="232"/>
      <c r="OUO1" s="232"/>
      <c r="OUP1" s="232"/>
      <c r="OUQ1" s="232"/>
      <c r="OUR1" s="232"/>
      <c r="OUS1" s="232"/>
      <c r="OUT1" s="232"/>
      <c r="OUU1" s="232"/>
      <c r="OUV1" s="232"/>
      <c r="OUW1" s="232"/>
      <c r="OUX1" s="232"/>
      <c r="OUY1" s="232"/>
      <c r="OUZ1" s="232"/>
      <c r="OVA1" s="232"/>
      <c r="OVB1" s="232"/>
      <c r="OVC1" s="232"/>
      <c r="OVD1" s="232"/>
      <c r="OVE1" s="232"/>
      <c r="OVF1" s="232"/>
      <c r="OVG1" s="232"/>
      <c r="OVH1" s="232"/>
      <c r="OVI1" s="232"/>
      <c r="OVJ1" s="232"/>
      <c r="OVK1" s="232"/>
      <c r="OVL1" s="232"/>
      <c r="OVM1" s="232"/>
      <c r="OVN1" s="232"/>
      <c r="OVO1" s="232"/>
      <c r="OVP1" s="232"/>
      <c r="OVQ1" s="232"/>
      <c r="OVR1" s="232"/>
      <c r="OVS1" s="232"/>
      <c r="OVT1" s="232"/>
      <c r="OVU1" s="232"/>
      <c r="OVV1" s="232"/>
      <c r="OVW1" s="232"/>
      <c r="OVX1" s="232"/>
      <c r="OVY1" s="232"/>
      <c r="OVZ1" s="232"/>
      <c r="OWA1" s="232"/>
      <c r="OWB1" s="232"/>
      <c r="OWC1" s="232"/>
      <c r="OWD1" s="232"/>
      <c r="OWE1" s="232"/>
      <c r="OWF1" s="232"/>
      <c r="OWG1" s="232"/>
      <c r="OWH1" s="232"/>
      <c r="OWI1" s="232"/>
      <c r="OWJ1" s="232"/>
      <c r="OWK1" s="232"/>
      <c r="OWL1" s="232"/>
      <c r="OWM1" s="232"/>
      <c r="OWN1" s="232"/>
      <c r="OWO1" s="232"/>
      <c r="OWP1" s="232"/>
      <c r="OWQ1" s="232"/>
      <c r="OWR1" s="232"/>
      <c r="OWS1" s="232"/>
      <c r="OWT1" s="232"/>
      <c r="OWU1" s="232"/>
      <c r="OWV1" s="232"/>
      <c r="OWW1" s="232"/>
      <c r="OWX1" s="232"/>
      <c r="OWY1" s="232"/>
      <c r="OWZ1" s="232"/>
      <c r="OXA1" s="232"/>
      <c r="OXB1" s="232"/>
      <c r="OXC1" s="232"/>
      <c r="OXD1" s="232"/>
      <c r="OXE1" s="232"/>
      <c r="OXF1" s="232"/>
      <c r="OXG1" s="232"/>
      <c r="OXH1" s="232"/>
      <c r="OXI1" s="232"/>
      <c r="OXJ1" s="232"/>
      <c r="OXK1" s="232"/>
      <c r="OXL1" s="232"/>
      <c r="OXM1" s="232"/>
      <c r="OXN1" s="232"/>
      <c r="OXO1" s="232"/>
      <c r="OXP1" s="232"/>
      <c r="OXQ1" s="232"/>
      <c r="OXR1" s="232"/>
      <c r="OXS1" s="232"/>
      <c r="OXT1" s="232"/>
      <c r="OXU1" s="232"/>
      <c r="OXV1" s="232"/>
      <c r="OXW1" s="232"/>
      <c r="OXX1" s="232"/>
      <c r="OXY1" s="232"/>
      <c r="OXZ1" s="232"/>
      <c r="OYA1" s="232"/>
      <c r="OYB1" s="232"/>
      <c r="OYC1" s="232"/>
      <c r="OYD1" s="232"/>
      <c r="OYE1" s="232"/>
      <c r="OYF1" s="232"/>
      <c r="OYG1" s="232"/>
      <c r="OYH1" s="232"/>
      <c r="OYI1" s="232"/>
      <c r="OYJ1" s="232"/>
      <c r="OYK1" s="232"/>
      <c r="OYL1" s="232"/>
      <c r="OYM1" s="232"/>
      <c r="OYN1" s="232"/>
      <c r="OYO1" s="232"/>
      <c r="OYP1" s="232"/>
      <c r="OYQ1" s="232"/>
      <c r="OYR1" s="232"/>
      <c r="OYS1" s="232"/>
      <c r="OYT1" s="232"/>
      <c r="OYU1" s="232"/>
      <c r="OYV1" s="232"/>
      <c r="OYW1" s="232"/>
      <c r="OYX1" s="232"/>
      <c r="OYY1" s="232"/>
      <c r="OYZ1" s="232"/>
      <c r="OZA1" s="232"/>
      <c r="OZB1" s="232"/>
      <c r="OZC1" s="232"/>
      <c r="OZD1" s="232"/>
      <c r="OZE1" s="232"/>
      <c r="OZF1" s="232"/>
      <c r="OZG1" s="232"/>
      <c r="OZH1" s="232"/>
      <c r="OZI1" s="232"/>
      <c r="OZJ1" s="232"/>
      <c r="OZK1" s="232"/>
      <c r="OZL1" s="232"/>
      <c r="OZM1" s="232"/>
      <c r="OZN1" s="232"/>
      <c r="OZO1" s="232"/>
      <c r="OZP1" s="232"/>
      <c r="OZQ1" s="232"/>
      <c r="OZR1" s="232"/>
      <c r="OZS1" s="232"/>
      <c r="OZT1" s="232"/>
      <c r="OZU1" s="232"/>
      <c r="OZV1" s="232"/>
      <c r="OZW1" s="232"/>
      <c r="OZX1" s="232"/>
      <c r="OZY1" s="232"/>
      <c r="OZZ1" s="232"/>
      <c r="PAA1" s="232"/>
      <c r="PAB1" s="232"/>
      <c r="PAC1" s="232"/>
      <c r="PAD1" s="232"/>
      <c r="PAE1" s="232"/>
      <c r="PAF1" s="232"/>
      <c r="PAG1" s="232"/>
      <c r="PAH1" s="232"/>
      <c r="PAI1" s="232"/>
      <c r="PAJ1" s="232"/>
      <c r="PAK1" s="232"/>
      <c r="PAL1" s="232"/>
      <c r="PAM1" s="232"/>
      <c r="PAN1" s="232"/>
      <c r="PAO1" s="232"/>
      <c r="PAP1" s="232"/>
      <c r="PAQ1" s="232"/>
      <c r="PAR1" s="232"/>
      <c r="PAS1" s="232"/>
      <c r="PAT1" s="232"/>
      <c r="PAU1" s="232"/>
      <c r="PAV1" s="232"/>
      <c r="PAW1" s="232"/>
      <c r="PAX1" s="232"/>
      <c r="PAY1" s="232"/>
      <c r="PAZ1" s="232"/>
      <c r="PBA1" s="232"/>
      <c r="PBB1" s="232"/>
      <c r="PBC1" s="232"/>
      <c r="PBD1" s="232"/>
      <c r="PBE1" s="232"/>
      <c r="PBF1" s="232"/>
      <c r="PBG1" s="232"/>
      <c r="PBH1" s="232"/>
      <c r="PBI1" s="232"/>
      <c r="PBJ1" s="232"/>
      <c r="PBK1" s="232"/>
      <c r="PBL1" s="232"/>
      <c r="PBM1" s="232"/>
      <c r="PBN1" s="232"/>
      <c r="PBO1" s="232"/>
      <c r="PBP1" s="232"/>
      <c r="PBQ1" s="232"/>
      <c r="PBR1" s="232"/>
      <c r="PBS1" s="232"/>
      <c r="PBT1" s="232"/>
      <c r="PBU1" s="232"/>
      <c r="PBV1" s="232"/>
      <c r="PBW1" s="232"/>
      <c r="PBX1" s="232"/>
      <c r="PBY1" s="232"/>
      <c r="PBZ1" s="232"/>
      <c r="PCA1" s="232"/>
      <c r="PCB1" s="232"/>
      <c r="PCC1" s="232"/>
      <c r="PCD1" s="232"/>
      <c r="PCE1" s="232"/>
      <c r="PCF1" s="232"/>
      <c r="PCG1" s="232"/>
      <c r="PCH1" s="232"/>
      <c r="PCI1" s="232"/>
      <c r="PCJ1" s="232"/>
      <c r="PCK1" s="232"/>
      <c r="PCL1" s="232"/>
      <c r="PCM1" s="232"/>
      <c r="PCN1" s="232"/>
      <c r="PCO1" s="232"/>
      <c r="PCP1" s="232"/>
      <c r="PCQ1" s="232"/>
      <c r="PCR1" s="232"/>
      <c r="PCS1" s="232"/>
      <c r="PCT1" s="232"/>
      <c r="PCU1" s="232"/>
      <c r="PCV1" s="232"/>
      <c r="PCW1" s="232"/>
      <c r="PCX1" s="232"/>
      <c r="PCY1" s="232"/>
      <c r="PCZ1" s="232"/>
      <c r="PDA1" s="232"/>
      <c r="PDB1" s="232"/>
      <c r="PDC1" s="232"/>
      <c r="PDD1" s="232"/>
      <c r="PDE1" s="232"/>
      <c r="PDF1" s="232"/>
      <c r="PDG1" s="232"/>
      <c r="PDH1" s="232"/>
      <c r="PDI1" s="232"/>
      <c r="PDJ1" s="232"/>
      <c r="PDK1" s="232"/>
      <c r="PDL1" s="232"/>
      <c r="PDM1" s="232"/>
      <c r="PDN1" s="232"/>
      <c r="PDO1" s="232"/>
      <c r="PDP1" s="232"/>
      <c r="PDQ1" s="232"/>
      <c r="PDR1" s="232"/>
      <c r="PDS1" s="232"/>
      <c r="PDT1" s="232"/>
      <c r="PDU1" s="232"/>
      <c r="PDV1" s="232"/>
      <c r="PDW1" s="232"/>
      <c r="PDX1" s="232"/>
      <c r="PDY1" s="232"/>
      <c r="PDZ1" s="232"/>
      <c r="PEA1" s="232"/>
      <c r="PEB1" s="232"/>
      <c r="PEC1" s="232"/>
      <c r="PED1" s="232"/>
      <c r="PEE1" s="232"/>
      <c r="PEF1" s="232"/>
      <c r="PEG1" s="232"/>
      <c r="PEH1" s="232"/>
      <c r="PEI1" s="232"/>
      <c r="PEJ1" s="232"/>
      <c r="PEK1" s="232"/>
      <c r="PEL1" s="232"/>
      <c r="PEM1" s="232"/>
      <c r="PEN1" s="232"/>
      <c r="PEO1" s="232"/>
      <c r="PEP1" s="232"/>
      <c r="PEQ1" s="232"/>
      <c r="PER1" s="232"/>
      <c r="PES1" s="232"/>
      <c r="PET1" s="232"/>
      <c r="PEU1" s="232"/>
      <c r="PEV1" s="232"/>
      <c r="PEW1" s="232"/>
      <c r="PEX1" s="232"/>
      <c r="PEY1" s="232"/>
      <c r="PEZ1" s="232"/>
      <c r="PFA1" s="232"/>
      <c r="PFB1" s="232"/>
      <c r="PFC1" s="232"/>
      <c r="PFD1" s="232"/>
      <c r="PFE1" s="232"/>
      <c r="PFF1" s="232"/>
      <c r="PFG1" s="232"/>
      <c r="PFH1" s="232"/>
      <c r="PFI1" s="232"/>
      <c r="PFJ1" s="232"/>
      <c r="PFK1" s="232"/>
      <c r="PFL1" s="232"/>
      <c r="PFM1" s="232"/>
      <c r="PFN1" s="232"/>
      <c r="PFO1" s="232"/>
      <c r="PFP1" s="232"/>
      <c r="PFQ1" s="232"/>
      <c r="PFR1" s="232"/>
      <c r="PFS1" s="232"/>
      <c r="PFT1" s="232"/>
      <c r="PFU1" s="232"/>
      <c r="PFV1" s="232"/>
      <c r="PFW1" s="232"/>
      <c r="PFX1" s="232"/>
      <c r="PFY1" s="232"/>
      <c r="PFZ1" s="232"/>
      <c r="PGA1" s="232"/>
      <c r="PGB1" s="232"/>
      <c r="PGC1" s="232"/>
      <c r="PGD1" s="232"/>
      <c r="PGE1" s="232"/>
      <c r="PGF1" s="232"/>
      <c r="PGG1" s="232"/>
      <c r="PGH1" s="232"/>
      <c r="PGI1" s="232"/>
      <c r="PGJ1" s="232"/>
      <c r="PGK1" s="232"/>
      <c r="PGL1" s="232"/>
      <c r="PGM1" s="232"/>
      <c r="PGN1" s="232"/>
      <c r="PGO1" s="232"/>
      <c r="PGP1" s="232"/>
      <c r="PGQ1" s="232"/>
      <c r="PGR1" s="232"/>
      <c r="PGS1" s="232"/>
      <c r="PGT1" s="232"/>
      <c r="PGU1" s="232"/>
      <c r="PGV1" s="232"/>
      <c r="PGW1" s="232"/>
      <c r="PGX1" s="232"/>
      <c r="PGY1" s="232"/>
      <c r="PGZ1" s="232"/>
      <c r="PHA1" s="232"/>
      <c r="PHB1" s="232"/>
      <c r="PHC1" s="232"/>
      <c r="PHD1" s="232"/>
      <c r="PHE1" s="232"/>
      <c r="PHF1" s="232"/>
      <c r="PHG1" s="232"/>
      <c r="PHH1" s="232"/>
      <c r="PHI1" s="232"/>
      <c r="PHJ1" s="232"/>
      <c r="PHK1" s="232"/>
      <c r="PHL1" s="232"/>
      <c r="PHM1" s="232"/>
      <c r="PHN1" s="232"/>
      <c r="PHO1" s="232"/>
      <c r="PHP1" s="232"/>
      <c r="PHQ1" s="232"/>
      <c r="PHR1" s="232"/>
      <c r="PHS1" s="232"/>
      <c r="PHT1" s="232"/>
      <c r="PHU1" s="232"/>
      <c r="PHV1" s="232"/>
      <c r="PHW1" s="232"/>
      <c r="PHX1" s="232"/>
      <c r="PHY1" s="232"/>
      <c r="PHZ1" s="232"/>
      <c r="PIA1" s="232"/>
      <c r="PIB1" s="232"/>
      <c r="PIC1" s="232"/>
      <c r="PID1" s="232"/>
      <c r="PIE1" s="232"/>
      <c r="PIF1" s="232"/>
      <c r="PIG1" s="232"/>
      <c r="PIH1" s="232"/>
      <c r="PII1" s="232"/>
      <c r="PIJ1" s="232"/>
      <c r="PIK1" s="232"/>
      <c r="PIL1" s="232"/>
      <c r="PIM1" s="232"/>
      <c r="PIN1" s="232"/>
      <c r="PIO1" s="232"/>
      <c r="PIP1" s="232"/>
      <c r="PIQ1" s="232"/>
      <c r="PIR1" s="232"/>
      <c r="PIS1" s="232"/>
      <c r="PIT1" s="232"/>
      <c r="PIU1" s="232"/>
      <c r="PIV1" s="232"/>
      <c r="PIW1" s="232"/>
      <c r="PIX1" s="232"/>
      <c r="PIY1" s="232"/>
      <c r="PIZ1" s="232"/>
      <c r="PJA1" s="232"/>
      <c r="PJB1" s="232"/>
      <c r="PJC1" s="232"/>
      <c r="PJD1" s="232"/>
      <c r="PJE1" s="232"/>
      <c r="PJF1" s="232"/>
      <c r="PJG1" s="232"/>
      <c r="PJH1" s="232"/>
      <c r="PJI1" s="232"/>
      <c r="PJJ1" s="232"/>
      <c r="PJK1" s="232"/>
      <c r="PJL1" s="232"/>
      <c r="PJM1" s="232"/>
      <c r="PJN1" s="232"/>
      <c r="PJO1" s="232"/>
      <c r="PJP1" s="232"/>
      <c r="PJQ1" s="232"/>
      <c r="PJR1" s="232"/>
      <c r="PJS1" s="232"/>
      <c r="PJT1" s="232"/>
      <c r="PJU1" s="232"/>
      <c r="PJV1" s="232"/>
      <c r="PJW1" s="232"/>
      <c r="PJX1" s="232"/>
      <c r="PJY1" s="232"/>
      <c r="PJZ1" s="232"/>
      <c r="PKA1" s="232"/>
      <c r="PKB1" s="232"/>
      <c r="PKC1" s="232"/>
      <c r="PKD1" s="232"/>
      <c r="PKE1" s="232"/>
      <c r="PKF1" s="232"/>
      <c r="PKG1" s="232"/>
      <c r="PKH1" s="232"/>
      <c r="PKI1" s="232"/>
      <c r="PKJ1" s="232"/>
      <c r="PKK1" s="232"/>
      <c r="PKL1" s="232"/>
      <c r="PKM1" s="232"/>
      <c r="PKN1" s="232"/>
      <c r="PKO1" s="232"/>
      <c r="PKP1" s="232"/>
      <c r="PKQ1" s="232"/>
      <c r="PKR1" s="232"/>
      <c r="PKS1" s="232"/>
      <c r="PKT1" s="232"/>
      <c r="PKU1" s="232"/>
      <c r="PKV1" s="232"/>
      <c r="PKW1" s="232"/>
      <c r="PKX1" s="232"/>
      <c r="PKY1" s="232"/>
      <c r="PKZ1" s="232"/>
      <c r="PLA1" s="232"/>
      <c r="PLB1" s="232"/>
      <c r="PLC1" s="232"/>
      <c r="PLD1" s="232"/>
      <c r="PLE1" s="232"/>
      <c r="PLF1" s="232"/>
      <c r="PLG1" s="232"/>
      <c r="PLH1" s="232"/>
      <c r="PLI1" s="232"/>
      <c r="PLJ1" s="232"/>
      <c r="PLK1" s="232"/>
      <c r="PLL1" s="232"/>
      <c r="PLM1" s="232"/>
      <c r="PLN1" s="232"/>
      <c r="PLO1" s="232"/>
      <c r="PLP1" s="232"/>
      <c r="PLQ1" s="232"/>
      <c r="PLR1" s="232"/>
      <c r="PLS1" s="232"/>
      <c r="PLT1" s="232"/>
      <c r="PLU1" s="232"/>
      <c r="PLV1" s="232"/>
      <c r="PLW1" s="232"/>
      <c r="PLX1" s="232"/>
      <c r="PLY1" s="232"/>
      <c r="PLZ1" s="232"/>
      <c r="PMA1" s="232"/>
      <c r="PMB1" s="232"/>
      <c r="PMC1" s="232"/>
      <c r="PMD1" s="232"/>
      <c r="PME1" s="232"/>
      <c r="PMF1" s="232"/>
      <c r="PMG1" s="232"/>
      <c r="PMH1" s="232"/>
      <c r="PMI1" s="232"/>
      <c r="PMJ1" s="232"/>
      <c r="PMK1" s="232"/>
      <c r="PML1" s="232"/>
      <c r="PMM1" s="232"/>
      <c r="PMN1" s="232"/>
      <c r="PMO1" s="232"/>
      <c r="PMP1" s="232"/>
      <c r="PMQ1" s="232"/>
      <c r="PMR1" s="232"/>
      <c r="PMS1" s="232"/>
      <c r="PMT1" s="232"/>
      <c r="PMU1" s="232"/>
      <c r="PMV1" s="232"/>
      <c r="PMW1" s="232"/>
      <c r="PMX1" s="232"/>
      <c r="PMY1" s="232"/>
      <c r="PMZ1" s="232"/>
      <c r="PNA1" s="232"/>
      <c r="PNB1" s="232"/>
      <c r="PNC1" s="232"/>
      <c r="PND1" s="232"/>
      <c r="PNE1" s="232"/>
      <c r="PNF1" s="232"/>
      <c r="PNG1" s="232"/>
      <c r="PNH1" s="232"/>
      <c r="PNI1" s="232"/>
      <c r="PNJ1" s="232"/>
      <c r="PNK1" s="232"/>
      <c r="PNL1" s="232"/>
      <c r="PNM1" s="232"/>
      <c r="PNN1" s="232"/>
      <c r="PNO1" s="232"/>
      <c r="PNP1" s="232"/>
      <c r="PNQ1" s="232"/>
      <c r="PNR1" s="232"/>
      <c r="PNS1" s="232"/>
      <c r="PNT1" s="232"/>
      <c r="PNU1" s="232"/>
      <c r="PNV1" s="232"/>
      <c r="PNW1" s="232"/>
      <c r="PNX1" s="232"/>
      <c r="PNY1" s="232"/>
      <c r="PNZ1" s="232"/>
      <c r="POA1" s="232"/>
      <c r="POB1" s="232"/>
      <c r="POC1" s="232"/>
      <c r="POD1" s="232"/>
      <c r="POE1" s="232"/>
      <c r="POF1" s="232"/>
      <c r="POG1" s="232"/>
      <c r="POH1" s="232"/>
      <c r="POI1" s="232"/>
      <c r="POJ1" s="232"/>
      <c r="POK1" s="232"/>
      <c r="POL1" s="232"/>
      <c r="POM1" s="232"/>
      <c r="PON1" s="232"/>
      <c r="POO1" s="232"/>
      <c r="POP1" s="232"/>
      <c r="POQ1" s="232"/>
      <c r="POR1" s="232"/>
      <c r="POS1" s="232"/>
      <c r="POT1" s="232"/>
      <c r="POU1" s="232"/>
      <c r="POV1" s="232"/>
      <c r="POW1" s="232"/>
      <c r="POX1" s="232"/>
      <c r="POY1" s="232"/>
      <c r="POZ1" s="232"/>
      <c r="PPA1" s="232"/>
      <c r="PPB1" s="232"/>
      <c r="PPC1" s="232"/>
      <c r="PPD1" s="232"/>
      <c r="PPE1" s="232"/>
      <c r="PPF1" s="232"/>
      <c r="PPG1" s="232"/>
      <c r="PPH1" s="232"/>
      <c r="PPI1" s="232"/>
      <c r="PPJ1" s="232"/>
      <c r="PPK1" s="232"/>
      <c r="PPL1" s="232"/>
      <c r="PPM1" s="232"/>
      <c r="PPN1" s="232"/>
      <c r="PPO1" s="232"/>
      <c r="PPP1" s="232"/>
      <c r="PPQ1" s="232"/>
      <c r="PPR1" s="232"/>
      <c r="PPS1" s="232"/>
      <c r="PPT1" s="232"/>
      <c r="PPU1" s="232"/>
      <c r="PPV1" s="232"/>
      <c r="PPW1" s="232"/>
      <c r="PPX1" s="232"/>
      <c r="PPY1" s="232"/>
      <c r="PPZ1" s="232"/>
      <c r="PQA1" s="232"/>
      <c r="PQB1" s="232"/>
      <c r="PQC1" s="232"/>
      <c r="PQD1" s="232"/>
      <c r="PQE1" s="232"/>
      <c r="PQF1" s="232"/>
      <c r="PQG1" s="232"/>
      <c r="PQH1" s="232"/>
      <c r="PQI1" s="232"/>
      <c r="PQJ1" s="232"/>
      <c r="PQK1" s="232"/>
      <c r="PQL1" s="232"/>
      <c r="PQM1" s="232"/>
      <c r="PQN1" s="232"/>
      <c r="PQO1" s="232"/>
      <c r="PQP1" s="232"/>
      <c r="PQQ1" s="232"/>
      <c r="PQR1" s="232"/>
      <c r="PQS1" s="232"/>
      <c r="PQT1" s="232"/>
      <c r="PQU1" s="232"/>
      <c r="PQV1" s="232"/>
      <c r="PQW1" s="232"/>
      <c r="PQX1" s="232"/>
      <c r="PQY1" s="232"/>
      <c r="PQZ1" s="232"/>
      <c r="PRA1" s="232"/>
      <c r="PRB1" s="232"/>
      <c r="PRC1" s="232"/>
      <c r="PRD1" s="232"/>
      <c r="PRE1" s="232"/>
      <c r="PRF1" s="232"/>
      <c r="PRG1" s="232"/>
      <c r="PRH1" s="232"/>
      <c r="PRI1" s="232"/>
      <c r="PRJ1" s="232"/>
      <c r="PRK1" s="232"/>
      <c r="PRL1" s="232"/>
      <c r="PRM1" s="232"/>
      <c r="PRN1" s="232"/>
      <c r="PRO1" s="232"/>
      <c r="PRP1" s="232"/>
      <c r="PRQ1" s="232"/>
      <c r="PRR1" s="232"/>
      <c r="PRS1" s="232"/>
      <c r="PRT1" s="232"/>
      <c r="PRU1" s="232"/>
      <c r="PRV1" s="232"/>
      <c r="PRW1" s="232"/>
      <c r="PRX1" s="232"/>
      <c r="PRY1" s="232"/>
      <c r="PRZ1" s="232"/>
      <c r="PSA1" s="232"/>
      <c r="PSB1" s="232"/>
      <c r="PSC1" s="232"/>
      <c r="PSD1" s="232"/>
      <c r="PSE1" s="232"/>
      <c r="PSF1" s="232"/>
      <c r="PSG1" s="232"/>
      <c r="PSH1" s="232"/>
      <c r="PSI1" s="232"/>
      <c r="PSJ1" s="232"/>
      <c r="PSK1" s="232"/>
      <c r="PSL1" s="232"/>
      <c r="PSM1" s="232"/>
      <c r="PSN1" s="232"/>
      <c r="PSO1" s="232"/>
      <c r="PSP1" s="232"/>
      <c r="PSQ1" s="232"/>
      <c r="PSR1" s="232"/>
      <c r="PSS1" s="232"/>
      <c r="PST1" s="232"/>
      <c r="PSU1" s="232"/>
      <c r="PSV1" s="232"/>
      <c r="PSW1" s="232"/>
      <c r="PSX1" s="232"/>
      <c r="PSY1" s="232"/>
      <c r="PSZ1" s="232"/>
      <c r="PTA1" s="232"/>
      <c r="PTB1" s="232"/>
      <c r="PTC1" s="232"/>
      <c r="PTD1" s="232"/>
      <c r="PTE1" s="232"/>
      <c r="PTF1" s="232"/>
      <c r="PTG1" s="232"/>
      <c r="PTH1" s="232"/>
      <c r="PTI1" s="232"/>
      <c r="PTJ1" s="232"/>
      <c r="PTK1" s="232"/>
      <c r="PTL1" s="232"/>
      <c r="PTM1" s="232"/>
      <c r="PTN1" s="232"/>
      <c r="PTO1" s="232"/>
      <c r="PTP1" s="232"/>
      <c r="PTQ1" s="232"/>
      <c r="PTR1" s="232"/>
      <c r="PTS1" s="232"/>
      <c r="PTT1" s="232"/>
      <c r="PTU1" s="232"/>
      <c r="PTV1" s="232"/>
      <c r="PTW1" s="232"/>
      <c r="PTX1" s="232"/>
      <c r="PTY1" s="232"/>
      <c r="PTZ1" s="232"/>
      <c r="PUA1" s="232"/>
      <c r="PUB1" s="232"/>
      <c r="PUC1" s="232"/>
      <c r="PUD1" s="232"/>
      <c r="PUE1" s="232"/>
      <c r="PUF1" s="232"/>
      <c r="PUG1" s="232"/>
      <c r="PUH1" s="232"/>
      <c r="PUI1" s="232"/>
      <c r="PUJ1" s="232"/>
      <c r="PUK1" s="232"/>
      <c r="PUL1" s="232"/>
      <c r="PUM1" s="232"/>
      <c r="PUN1" s="232"/>
      <c r="PUO1" s="232"/>
      <c r="PUP1" s="232"/>
      <c r="PUQ1" s="232"/>
      <c r="PUR1" s="232"/>
      <c r="PUS1" s="232"/>
      <c r="PUT1" s="232"/>
      <c r="PUU1" s="232"/>
      <c r="PUV1" s="232"/>
      <c r="PUW1" s="232"/>
      <c r="PUX1" s="232"/>
      <c r="PUY1" s="232"/>
      <c r="PUZ1" s="232"/>
      <c r="PVA1" s="232"/>
      <c r="PVB1" s="232"/>
      <c r="PVC1" s="232"/>
      <c r="PVD1" s="232"/>
      <c r="PVE1" s="232"/>
      <c r="PVF1" s="232"/>
      <c r="PVG1" s="232"/>
      <c r="PVH1" s="232"/>
      <c r="PVI1" s="232"/>
      <c r="PVJ1" s="232"/>
      <c r="PVK1" s="232"/>
      <c r="PVL1" s="232"/>
      <c r="PVM1" s="232"/>
      <c r="PVN1" s="232"/>
      <c r="PVO1" s="232"/>
      <c r="PVP1" s="232"/>
      <c r="PVQ1" s="232"/>
      <c r="PVR1" s="232"/>
      <c r="PVS1" s="232"/>
      <c r="PVT1" s="232"/>
      <c r="PVU1" s="232"/>
      <c r="PVV1" s="232"/>
      <c r="PVW1" s="232"/>
      <c r="PVX1" s="232"/>
      <c r="PVY1" s="232"/>
      <c r="PVZ1" s="232"/>
      <c r="PWA1" s="232"/>
      <c r="PWB1" s="232"/>
      <c r="PWC1" s="232"/>
      <c r="PWD1" s="232"/>
      <c r="PWE1" s="232"/>
      <c r="PWF1" s="232"/>
      <c r="PWG1" s="232"/>
      <c r="PWH1" s="232"/>
      <c r="PWI1" s="232"/>
      <c r="PWJ1" s="232"/>
      <c r="PWK1" s="232"/>
      <c r="PWL1" s="232"/>
      <c r="PWM1" s="232"/>
      <c r="PWN1" s="232"/>
      <c r="PWO1" s="232"/>
      <c r="PWP1" s="232"/>
      <c r="PWQ1" s="232"/>
      <c r="PWR1" s="232"/>
      <c r="PWS1" s="232"/>
      <c r="PWT1" s="232"/>
      <c r="PWU1" s="232"/>
      <c r="PWV1" s="232"/>
      <c r="PWW1" s="232"/>
      <c r="PWX1" s="232"/>
      <c r="PWY1" s="232"/>
      <c r="PWZ1" s="232"/>
      <c r="PXA1" s="232"/>
      <c r="PXB1" s="232"/>
      <c r="PXC1" s="232"/>
      <c r="PXD1" s="232"/>
      <c r="PXE1" s="232"/>
      <c r="PXF1" s="232"/>
      <c r="PXG1" s="232"/>
      <c r="PXH1" s="232"/>
      <c r="PXI1" s="232"/>
      <c r="PXJ1" s="232"/>
      <c r="PXK1" s="232"/>
      <c r="PXL1" s="232"/>
      <c r="PXM1" s="232"/>
      <c r="PXN1" s="232"/>
      <c r="PXO1" s="232"/>
      <c r="PXP1" s="232"/>
      <c r="PXQ1" s="232"/>
      <c r="PXR1" s="232"/>
      <c r="PXS1" s="232"/>
      <c r="PXT1" s="232"/>
      <c r="PXU1" s="232"/>
      <c r="PXV1" s="232"/>
      <c r="PXW1" s="232"/>
      <c r="PXX1" s="232"/>
      <c r="PXY1" s="232"/>
      <c r="PXZ1" s="232"/>
      <c r="PYA1" s="232"/>
      <c r="PYB1" s="232"/>
      <c r="PYC1" s="232"/>
      <c r="PYD1" s="232"/>
      <c r="PYE1" s="232"/>
      <c r="PYF1" s="232"/>
      <c r="PYG1" s="232"/>
      <c r="PYH1" s="232"/>
      <c r="PYI1" s="232"/>
      <c r="PYJ1" s="232"/>
      <c r="PYK1" s="232"/>
      <c r="PYL1" s="232"/>
      <c r="PYM1" s="232"/>
      <c r="PYN1" s="232"/>
      <c r="PYO1" s="232"/>
      <c r="PYP1" s="232"/>
      <c r="PYQ1" s="232"/>
      <c r="PYR1" s="232"/>
      <c r="PYS1" s="232"/>
      <c r="PYT1" s="232"/>
      <c r="PYU1" s="232"/>
      <c r="PYV1" s="232"/>
      <c r="PYW1" s="232"/>
      <c r="PYX1" s="232"/>
      <c r="PYY1" s="232"/>
      <c r="PYZ1" s="232"/>
      <c r="PZA1" s="232"/>
      <c r="PZB1" s="232"/>
      <c r="PZC1" s="232"/>
      <c r="PZD1" s="232"/>
      <c r="PZE1" s="232"/>
      <c r="PZF1" s="232"/>
      <c r="PZG1" s="232"/>
      <c r="PZH1" s="232"/>
      <c r="PZI1" s="232"/>
      <c r="PZJ1" s="232"/>
      <c r="PZK1" s="232"/>
      <c r="PZL1" s="232"/>
      <c r="PZM1" s="232"/>
      <c r="PZN1" s="232"/>
      <c r="PZO1" s="232"/>
      <c r="PZP1" s="232"/>
      <c r="PZQ1" s="232"/>
      <c r="PZR1" s="232"/>
      <c r="PZS1" s="232"/>
      <c r="PZT1" s="232"/>
      <c r="PZU1" s="232"/>
      <c r="PZV1" s="232"/>
      <c r="PZW1" s="232"/>
      <c r="PZX1" s="232"/>
      <c r="PZY1" s="232"/>
      <c r="PZZ1" s="232"/>
      <c r="QAA1" s="232"/>
      <c r="QAB1" s="232"/>
      <c r="QAC1" s="232"/>
      <c r="QAD1" s="232"/>
      <c r="QAE1" s="232"/>
      <c r="QAF1" s="232"/>
      <c r="QAG1" s="232"/>
      <c r="QAH1" s="232"/>
      <c r="QAI1" s="232"/>
      <c r="QAJ1" s="232"/>
      <c r="QAK1" s="232"/>
      <c r="QAL1" s="232"/>
      <c r="QAM1" s="232"/>
      <c r="QAN1" s="232"/>
      <c r="QAO1" s="232"/>
      <c r="QAP1" s="232"/>
      <c r="QAQ1" s="232"/>
      <c r="QAR1" s="232"/>
      <c r="QAS1" s="232"/>
      <c r="QAT1" s="232"/>
      <c r="QAU1" s="232"/>
      <c r="QAV1" s="232"/>
      <c r="QAW1" s="232"/>
      <c r="QAX1" s="232"/>
      <c r="QAY1" s="232"/>
      <c r="QAZ1" s="232"/>
      <c r="QBA1" s="232"/>
      <c r="QBB1" s="232"/>
      <c r="QBC1" s="232"/>
      <c r="QBD1" s="232"/>
      <c r="QBE1" s="232"/>
      <c r="QBF1" s="232"/>
      <c r="QBG1" s="232"/>
      <c r="QBH1" s="232"/>
      <c r="QBI1" s="232"/>
      <c r="QBJ1" s="232"/>
      <c r="QBK1" s="232"/>
      <c r="QBL1" s="232"/>
      <c r="QBM1" s="232"/>
      <c r="QBN1" s="232"/>
      <c r="QBO1" s="232"/>
      <c r="QBP1" s="232"/>
      <c r="QBQ1" s="232"/>
      <c r="QBR1" s="232"/>
      <c r="QBS1" s="232"/>
      <c r="QBT1" s="232"/>
      <c r="QBU1" s="232"/>
      <c r="QBV1" s="232"/>
      <c r="QBW1" s="232"/>
      <c r="QBX1" s="232"/>
      <c r="QBY1" s="232"/>
      <c r="QBZ1" s="232"/>
      <c r="QCA1" s="232"/>
      <c r="QCB1" s="232"/>
      <c r="QCC1" s="232"/>
      <c r="QCD1" s="232"/>
      <c r="QCE1" s="232"/>
      <c r="QCF1" s="232"/>
      <c r="QCG1" s="232"/>
      <c r="QCH1" s="232"/>
      <c r="QCI1" s="232"/>
      <c r="QCJ1" s="232"/>
      <c r="QCK1" s="232"/>
      <c r="QCL1" s="232"/>
      <c r="QCM1" s="232"/>
      <c r="QCN1" s="232"/>
      <c r="QCO1" s="232"/>
      <c r="QCP1" s="232"/>
      <c r="QCQ1" s="232"/>
      <c r="QCR1" s="232"/>
      <c r="QCS1" s="232"/>
      <c r="QCT1" s="232"/>
      <c r="QCU1" s="232"/>
      <c r="QCV1" s="232"/>
      <c r="QCW1" s="232"/>
      <c r="QCX1" s="232"/>
      <c r="QCY1" s="232"/>
      <c r="QCZ1" s="232"/>
      <c r="QDA1" s="232"/>
      <c r="QDB1" s="232"/>
      <c r="QDC1" s="232"/>
      <c r="QDD1" s="232"/>
      <c r="QDE1" s="232"/>
      <c r="QDF1" s="232"/>
      <c r="QDG1" s="232"/>
      <c r="QDH1" s="232"/>
      <c r="QDI1" s="232"/>
      <c r="QDJ1" s="232"/>
      <c r="QDK1" s="232"/>
      <c r="QDL1" s="232"/>
      <c r="QDM1" s="232"/>
      <c r="QDN1" s="232"/>
      <c r="QDO1" s="232"/>
      <c r="QDP1" s="232"/>
      <c r="QDQ1" s="232"/>
      <c r="QDR1" s="232"/>
      <c r="QDS1" s="232"/>
      <c r="QDT1" s="232"/>
      <c r="QDU1" s="232"/>
      <c r="QDV1" s="232"/>
      <c r="QDW1" s="232"/>
      <c r="QDX1" s="232"/>
      <c r="QDY1" s="232"/>
      <c r="QDZ1" s="232"/>
      <c r="QEA1" s="232"/>
      <c r="QEB1" s="232"/>
      <c r="QEC1" s="232"/>
      <c r="QED1" s="232"/>
      <c r="QEE1" s="232"/>
      <c r="QEF1" s="232"/>
      <c r="QEG1" s="232"/>
      <c r="QEH1" s="232"/>
      <c r="QEI1" s="232"/>
      <c r="QEJ1" s="232"/>
      <c r="QEK1" s="232"/>
      <c r="QEL1" s="232"/>
      <c r="QEM1" s="232"/>
      <c r="QEN1" s="232"/>
      <c r="QEO1" s="232"/>
      <c r="QEP1" s="232"/>
      <c r="QEQ1" s="232"/>
      <c r="QER1" s="232"/>
      <c r="QES1" s="232"/>
      <c r="QET1" s="232"/>
      <c r="QEU1" s="232"/>
      <c r="QEV1" s="232"/>
      <c r="QEW1" s="232"/>
      <c r="QEX1" s="232"/>
      <c r="QEY1" s="232"/>
      <c r="QEZ1" s="232"/>
      <c r="QFA1" s="232"/>
      <c r="QFB1" s="232"/>
      <c r="QFC1" s="232"/>
      <c r="QFD1" s="232"/>
      <c r="QFE1" s="232"/>
      <c r="QFF1" s="232"/>
      <c r="QFG1" s="232"/>
      <c r="QFH1" s="232"/>
      <c r="QFI1" s="232"/>
      <c r="QFJ1" s="232"/>
      <c r="QFK1" s="232"/>
      <c r="QFL1" s="232"/>
      <c r="QFM1" s="232"/>
      <c r="QFN1" s="232"/>
      <c r="QFO1" s="232"/>
      <c r="QFP1" s="232"/>
      <c r="QFQ1" s="232"/>
      <c r="QFR1" s="232"/>
      <c r="QFS1" s="232"/>
      <c r="QFT1" s="232"/>
      <c r="QFU1" s="232"/>
      <c r="QFV1" s="232"/>
      <c r="QFW1" s="232"/>
      <c r="QFX1" s="232"/>
      <c r="QFY1" s="232"/>
      <c r="QFZ1" s="232"/>
      <c r="QGA1" s="232"/>
      <c r="QGB1" s="232"/>
      <c r="QGC1" s="232"/>
      <c r="QGD1" s="232"/>
      <c r="QGE1" s="232"/>
      <c r="QGF1" s="232"/>
      <c r="QGG1" s="232"/>
      <c r="QGH1" s="232"/>
      <c r="QGI1" s="232"/>
      <c r="QGJ1" s="232"/>
      <c r="QGK1" s="232"/>
      <c r="QGL1" s="232"/>
      <c r="QGM1" s="232"/>
      <c r="QGN1" s="232"/>
      <c r="QGO1" s="232"/>
      <c r="QGP1" s="232"/>
      <c r="QGQ1" s="232"/>
      <c r="QGR1" s="232"/>
      <c r="QGS1" s="232"/>
      <c r="QGT1" s="232"/>
      <c r="QGU1" s="232"/>
      <c r="QGV1" s="232"/>
      <c r="QGW1" s="232"/>
      <c r="QGX1" s="232"/>
      <c r="QGY1" s="232"/>
      <c r="QGZ1" s="232"/>
      <c r="QHA1" s="232"/>
      <c r="QHB1" s="232"/>
      <c r="QHC1" s="232"/>
      <c r="QHD1" s="232"/>
      <c r="QHE1" s="232"/>
      <c r="QHF1" s="232"/>
      <c r="QHG1" s="232"/>
      <c r="QHH1" s="232"/>
      <c r="QHI1" s="232"/>
      <c r="QHJ1" s="232"/>
      <c r="QHK1" s="232"/>
      <c r="QHL1" s="232"/>
      <c r="QHM1" s="232"/>
      <c r="QHN1" s="232"/>
      <c r="QHO1" s="232"/>
      <c r="QHP1" s="232"/>
      <c r="QHQ1" s="232"/>
      <c r="QHR1" s="232"/>
      <c r="QHS1" s="232"/>
      <c r="QHT1" s="232"/>
      <c r="QHU1" s="232"/>
      <c r="QHV1" s="232"/>
      <c r="QHW1" s="232"/>
      <c r="QHX1" s="232"/>
      <c r="QHY1" s="232"/>
      <c r="QHZ1" s="232"/>
      <c r="QIA1" s="232"/>
      <c r="QIB1" s="232"/>
      <c r="QIC1" s="232"/>
      <c r="QID1" s="232"/>
      <c r="QIE1" s="232"/>
      <c r="QIF1" s="232"/>
      <c r="QIG1" s="232"/>
      <c r="QIH1" s="232"/>
      <c r="QII1" s="232"/>
      <c r="QIJ1" s="232"/>
      <c r="QIK1" s="232"/>
      <c r="QIL1" s="232"/>
      <c r="QIM1" s="232"/>
      <c r="QIN1" s="232"/>
      <c r="QIO1" s="232"/>
      <c r="QIP1" s="232"/>
      <c r="QIQ1" s="232"/>
      <c r="QIR1" s="232"/>
      <c r="QIS1" s="232"/>
      <c r="QIT1" s="232"/>
      <c r="QIU1" s="232"/>
      <c r="QIV1" s="232"/>
      <c r="QIW1" s="232"/>
      <c r="QIX1" s="232"/>
      <c r="QIY1" s="232"/>
      <c r="QIZ1" s="232"/>
      <c r="QJA1" s="232"/>
      <c r="QJB1" s="232"/>
      <c r="QJC1" s="232"/>
      <c r="QJD1" s="232"/>
      <c r="QJE1" s="232"/>
      <c r="QJF1" s="232"/>
      <c r="QJG1" s="232"/>
      <c r="QJH1" s="232"/>
      <c r="QJI1" s="232"/>
      <c r="QJJ1" s="232"/>
      <c r="QJK1" s="232"/>
      <c r="QJL1" s="232"/>
      <c r="QJM1" s="232"/>
      <c r="QJN1" s="232"/>
      <c r="QJO1" s="232"/>
      <c r="QJP1" s="232"/>
      <c r="QJQ1" s="232"/>
      <c r="QJR1" s="232"/>
      <c r="QJS1" s="232"/>
      <c r="QJT1" s="232"/>
      <c r="QJU1" s="232"/>
      <c r="QJV1" s="232"/>
      <c r="QJW1" s="232"/>
      <c r="QJX1" s="232"/>
      <c r="QJY1" s="232"/>
      <c r="QJZ1" s="232"/>
      <c r="QKA1" s="232"/>
      <c r="QKB1" s="232"/>
      <c r="QKC1" s="232"/>
      <c r="QKD1" s="232"/>
      <c r="QKE1" s="232"/>
      <c r="QKF1" s="232"/>
      <c r="QKG1" s="232"/>
      <c r="QKH1" s="232"/>
      <c r="QKI1" s="232"/>
      <c r="QKJ1" s="232"/>
      <c r="QKK1" s="232"/>
      <c r="QKL1" s="232"/>
      <c r="QKM1" s="232"/>
      <c r="QKN1" s="232"/>
      <c r="QKO1" s="232"/>
      <c r="QKP1" s="232"/>
      <c r="QKQ1" s="232"/>
      <c r="QKR1" s="232"/>
      <c r="QKS1" s="232"/>
      <c r="QKT1" s="232"/>
      <c r="QKU1" s="232"/>
      <c r="QKV1" s="232"/>
      <c r="QKW1" s="232"/>
      <c r="QKX1" s="232"/>
      <c r="QKY1" s="232"/>
      <c r="QKZ1" s="232"/>
      <c r="QLA1" s="232"/>
      <c r="QLB1" s="232"/>
      <c r="QLC1" s="232"/>
      <c r="QLD1" s="232"/>
      <c r="QLE1" s="232"/>
      <c r="QLF1" s="232"/>
      <c r="QLG1" s="232"/>
      <c r="QLH1" s="232"/>
      <c r="QLI1" s="232"/>
      <c r="QLJ1" s="232"/>
      <c r="QLK1" s="232"/>
      <c r="QLL1" s="232"/>
      <c r="QLM1" s="232"/>
      <c r="QLN1" s="232"/>
      <c r="QLO1" s="232"/>
      <c r="QLP1" s="232"/>
      <c r="QLQ1" s="232"/>
      <c r="QLR1" s="232"/>
      <c r="QLS1" s="232"/>
      <c r="QLT1" s="232"/>
      <c r="QLU1" s="232"/>
      <c r="QLV1" s="232"/>
      <c r="QLW1" s="232"/>
      <c r="QLX1" s="232"/>
      <c r="QLY1" s="232"/>
      <c r="QLZ1" s="232"/>
      <c r="QMA1" s="232"/>
      <c r="QMB1" s="232"/>
      <c r="QMC1" s="232"/>
      <c r="QMD1" s="232"/>
      <c r="QME1" s="232"/>
      <c r="QMF1" s="232"/>
      <c r="QMG1" s="232"/>
      <c r="QMH1" s="232"/>
      <c r="QMI1" s="232"/>
      <c r="QMJ1" s="232"/>
      <c r="QMK1" s="232"/>
      <c r="QML1" s="232"/>
      <c r="QMM1" s="232"/>
      <c r="QMN1" s="232"/>
      <c r="QMO1" s="232"/>
      <c r="QMP1" s="232"/>
      <c r="QMQ1" s="232"/>
      <c r="QMR1" s="232"/>
      <c r="QMS1" s="232"/>
      <c r="QMT1" s="232"/>
      <c r="QMU1" s="232"/>
      <c r="QMV1" s="232"/>
      <c r="QMW1" s="232"/>
      <c r="QMX1" s="232"/>
      <c r="QMY1" s="232"/>
      <c r="QMZ1" s="232"/>
      <c r="QNA1" s="232"/>
      <c r="QNB1" s="232"/>
      <c r="QNC1" s="232"/>
      <c r="QND1" s="232"/>
      <c r="QNE1" s="232"/>
      <c r="QNF1" s="232"/>
      <c r="QNG1" s="232"/>
      <c r="QNH1" s="232"/>
      <c r="QNI1" s="232"/>
      <c r="QNJ1" s="232"/>
      <c r="QNK1" s="232"/>
      <c r="QNL1" s="232"/>
      <c r="QNM1" s="232"/>
      <c r="QNN1" s="232"/>
      <c r="QNO1" s="232"/>
      <c r="QNP1" s="232"/>
      <c r="QNQ1" s="232"/>
      <c r="QNR1" s="232"/>
      <c r="QNS1" s="232"/>
      <c r="QNT1" s="232"/>
      <c r="QNU1" s="232"/>
      <c r="QNV1" s="232"/>
      <c r="QNW1" s="232"/>
      <c r="QNX1" s="232"/>
      <c r="QNY1" s="232"/>
      <c r="QNZ1" s="232"/>
      <c r="QOA1" s="232"/>
      <c r="QOB1" s="232"/>
      <c r="QOC1" s="232"/>
      <c r="QOD1" s="232"/>
      <c r="QOE1" s="232"/>
      <c r="QOF1" s="232"/>
      <c r="QOG1" s="232"/>
      <c r="QOH1" s="232"/>
      <c r="QOI1" s="232"/>
      <c r="QOJ1" s="232"/>
      <c r="QOK1" s="232"/>
      <c r="QOL1" s="232"/>
      <c r="QOM1" s="232"/>
      <c r="QON1" s="232"/>
      <c r="QOO1" s="232"/>
      <c r="QOP1" s="232"/>
      <c r="QOQ1" s="232"/>
      <c r="QOR1" s="232"/>
      <c r="QOS1" s="232"/>
      <c r="QOT1" s="232"/>
      <c r="QOU1" s="232"/>
      <c r="QOV1" s="232"/>
      <c r="QOW1" s="232"/>
      <c r="QOX1" s="232"/>
      <c r="QOY1" s="232"/>
      <c r="QOZ1" s="232"/>
      <c r="QPA1" s="232"/>
      <c r="QPB1" s="232"/>
      <c r="QPC1" s="232"/>
      <c r="QPD1" s="232"/>
      <c r="QPE1" s="232"/>
      <c r="QPF1" s="232"/>
      <c r="QPG1" s="232"/>
      <c r="QPH1" s="232"/>
      <c r="QPI1" s="232"/>
      <c r="QPJ1" s="232"/>
      <c r="QPK1" s="232"/>
      <c r="QPL1" s="232"/>
      <c r="QPM1" s="232"/>
      <c r="QPN1" s="232"/>
      <c r="QPO1" s="232"/>
      <c r="QPP1" s="232"/>
      <c r="QPQ1" s="232"/>
      <c r="QPR1" s="232"/>
      <c r="QPS1" s="232"/>
      <c r="QPT1" s="232"/>
      <c r="QPU1" s="232"/>
      <c r="QPV1" s="232"/>
      <c r="QPW1" s="232"/>
      <c r="QPX1" s="232"/>
      <c r="QPY1" s="232"/>
      <c r="QPZ1" s="232"/>
      <c r="QQA1" s="232"/>
      <c r="QQB1" s="232"/>
      <c r="QQC1" s="232"/>
      <c r="QQD1" s="232"/>
      <c r="QQE1" s="232"/>
      <c r="QQF1" s="232"/>
      <c r="QQG1" s="232"/>
      <c r="QQH1" s="232"/>
      <c r="QQI1" s="232"/>
      <c r="QQJ1" s="232"/>
      <c r="QQK1" s="232"/>
      <c r="QQL1" s="232"/>
      <c r="QQM1" s="232"/>
      <c r="QQN1" s="232"/>
      <c r="QQO1" s="232"/>
      <c r="QQP1" s="232"/>
      <c r="QQQ1" s="232"/>
      <c r="QQR1" s="232"/>
      <c r="QQS1" s="232"/>
      <c r="QQT1" s="232"/>
      <c r="QQU1" s="232"/>
      <c r="QQV1" s="232"/>
      <c r="QQW1" s="232"/>
      <c r="QQX1" s="232"/>
      <c r="QQY1" s="232"/>
      <c r="QQZ1" s="232"/>
      <c r="QRA1" s="232"/>
      <c r="QRB1" s="232"/>
      <c r="QRC1" s="232"/>
      <c r="QRD1" s="232"/>
      <c r="QRE1" s="232"/>
      <c r="QRF1" s="232"/>
      <c r="QRG1" s="232"/>
      <c r="QRH1" s="232"/>
      <c r="QRI1" s="232"/>
      <c r="QRJ1" s="232"/>
      <c r="QRK1" s="232"/>
      <c r="QRL1" s="232"/>
      <c r="QRM1" s="232"/>
      <c r="QRN1" s="232"/>
      <c r="QRO1" s="232"/>
      <c r="QRP1" s="232"/>
      <c r="QRQ1" s="232"/>
      <c r="QRR1" s="232"/>
      <c r="QRS1" s="232"/>
      <c r="QRT1" s="232"/>
      <c r="QRU1" s="232"/>
      <c r="QRV1" s="232"/>
      <c r="QRW1" s="232"/>
      <c r="QRX1" s="232"/>
      <c r="QRY1" s="232"/>
      <c r="QRZ1" s="232"/>
      <c r="QSA1" s="232"/>
      <c r="QSB1" s="232"/>
      <c r="QSC1" s="232"/>
      <c r="QSD1" s="232"/>
      <c r="QSE1" s="232"/>
      <c r="QSF1" s="232"/>
      <c r="QSG1" s="232"/>
      <c r="QSH1" s="232"/>
      <c r="QSI1" s="232"/>
      <c r="QSJ1" s="232"/>
      <c r="QSK1" s="232"/>
      <c r="QSL1" s="232"/>
      <c r="QSM1" s="232"/>
      <c r="QSN1" s="232"/>
      <c r="QSO1" s="232"/>
      <c r="QSP1" s="232"/>
      <c r="QSQ1" s="232"/>
      <c r="QSR1" s="232"/>
      <c r="QSS1" s="232"/>
      <c r="QST1" s="232"/>
      <c r="QSU1" s="232"/>
      <c r="QSV1" s="232"/>
      <c r="QSW1" s="232"/>
      <c r="QSX1" s="232"/>
      <c r="QSY1" s="232"/>
      <c r="QSZ1" s="232"/>
      <c r="QTA1" s="232"/>
      <c r="QTB1" s="232"/>
      <c r="QTC1" s="232"/>
      <c r="QTD1" s="232"/>
      <c r="QTE1" s="232"/>
      <c r="QTF1" s="232"/>
      <c r="QTG1" s="232"/>
      <c r="QTH1" s="232"/>
      <c r="QTI1" s="232"/>
      <c r="QTJ1" s="232"/>
      <c r="QTK1" s="232"/>
      <c r="QTL1" s="232"/>
      <c r="QTM1" s="232"/>
      <c r="QTN1" s="232"/>
      <c r="QTO1" s="232"/>
      <c r="QTP1" s="232"/>
      <c r="QTQ1" s="232"/>
      <c r="QTR1" s="232"/>
      <c r="QTS1" s="232"/>
      <c r="QTT1" s="232"/>
      <c r="QTU1" s="232"/>
      <c r="QTV1" s="232"/>
      <c r="QTW1" s="232"/>
      <c r="QTX1" s="232"/>
      <c r="QTY1" s="232"/>
      <c r="QTZ1" s="232"/>
      <c r="QUA1" s="232"/>
      <c r="QUB1" s="232"/>
      <c r="QUC1" s="232"/>
      <c r="QUD1" s="232"/>
      <c r="QUE1" s="232"/>
      <c r="QUF1" s="232"/>
      <c r="QUG1" s="232"/>
      <c r="QUH1" s="232"/>
      <c r="QUI1" s="232"/>
      <c r="QUJ1" s="232"/>
      <c r="QUK1" s="232"/>
      <c r="QUL1" s="232"/>
      <c r="QUM1" s="232"/>
      <c r="QUN1" s="232"/>
      <c r="QUO1" s="232"/>
      <c r="QUP1" s="232"/>
      <c r="QUQ1" s="232"/>
      <c r="QUR1" s="232"/>
      <c r="QUS1" s="232"/>
      <c r="QUT1" s="232"/>
      <c r="QUU1" s="232"/>
      <c r="QUV1" s="232"/>
      <c r="QUW1" s="232"/>
      <c r="QUX1" s="232"/>
      <c r="QUY1" s="232"/>
      <c r="QUZ1" s="232"/>
      <c r="QVA1" s="232"/>
      <c r="QVB1" s="232"/>
      <c r="QVC1" s="232"/>
      <c r="QVD1" s="232"/>
      <c r="QVE1" s="232"/>
      <c r="QVF1" s="232"/>
      <c r="QVG1" s="232"/>
      <c r="QVH1" s="232"/>
      <c r="QVI1" s="232"/>
      <c r="QVJ1" s="232"/>
      <c r="QVK1" s="232"/>
      <c r="QVL1" s="232"/>
      <c r="QVM1" s="232"/>
      <c r="QVN1" s="232"/>
      <c r="QVO1" s="232"/>
      <c r="QVP1" s="232"/>
      <c r="QVQ1" s="232"/>
      <c r="QVR1" s="232"/>
      <c r="QVS1" s="232"/>
      <c r="QVT1" s="232"/>
      <c r="QVU1" s="232"/>
      <c r="QVV1" s="232"/>
      <c r="QVW1" s="232"/>
      <c r="QVX1" s="232"/>
      <c r="QVY1" s="232"/>
      <c r="QVZ1" s="232"/>
      <c r="QWA1" s="232"/>
      <c r="QWB1" s="232"/>
      <c r="QWC1" s="232"/>
      <c r="QWD1" s="232"/>
      <c r="QWE1" s="232"/>
      <c r="QWF1" s="232"/>
      <c r="QWG1" s="232"/>
      <c r="QWH1" s="232"/>
      <c r="QWI1" s="232"/>
      <c r="QWJ1" s="232"/>
      <c r="QWK1" s="232"/>
      <c r="QWL1" s="232"/>
      <c r="QWM1" s="232"/>
      <c r="QWN1" s="232"/>
      <c r="QWO1" s="232"/>
      <c r="QWP1" s="232"/>
      <c r="QWQ1" s="232"/>
      <c r="QWR1" s="232"/>
      <c r="QWS1" s="232"/>
      <c r="QWT1" s="232"/>
      <c r="QWU1" s="232"/>
      <c r="QWV1" s="232"/>
      <c r="QWW1" s="232"/>
      <c r="QWX1" s="232"/>
      <c r="QWY1" s="232"/>
      <c r="QWZ1" s="232"/>
      <c r="QXA1" s="232"/>
      <c r="QXB1" s="232"/>
      <c r="QXC1" s="232"/>
      <c r="QXD1" s="232"/>
      <c r="QXE1" s="232"/>
      <c r="QXF1" s="232"/>
      <c r="QXG1" s="232"/>
      <c r="QXH1" s="232"/>
      <c r="QXI1" s="232"/>
      <c r="QXJ1" s="232"/>
      <c r="QXK1" s="232"/>
      <c r="QXL1" s="232"/>
      <c r="QXM1" s="232"/>
      <c r="QXN1" s="232"/>
      <c r="QXO1" s="232"/>
      <c r="QXP1" s="232"/>
      <c r="QXQ1" s="232"/>
      <c r="QXR1" s="232"/>
      <c r="QXS1" s="232"/>
      <c r="QXT1" s="232"/>
      <c r="QXU1" s="232"/>
      <c r="QXV1" s="232"/>
      <c r="QXW1" s="232"/>
      <c r="QXX1" s="232"/>
      <c r="QXY1" s="232"/>
      <c r="QXZ1" s="232"/>
      <c r="QYA1" s="232"/>
      <c r="QYB1" s="232"/>
      <c r="QYC1" s="232"/>
      <c r="QYD1" s="232"/>
      <c r="QYE1" s="232"/>
      <c r="QYF1" s="232"/>
      <c r="QYG1" s="232"/>
      <c r="QYH1" s="232"/>
      <c r="QYI1" s="232"/>
      <c r="QYJ1" s="232"/>
      <c r="QYK1" s="232"/>
      <c r="QYL1" s="232"/>
      <c r="QYM1" s="232"/>
      <c r="QYN1" s="232"/>
      <c r="QYO1" s="232"/>
      <c r="QYP1" s="232"/>
      <c r="QYQ1" s="232"/>
      <c r="QYR1" s="232"/>
      <c r="QYS1" s="232"/>
      <c r="QYT1" s="232"/>
      <c r="QYU1" s="232"/>
      <c r="QYV1" s="232"/>
      <c r="QYW1" s="232"/>
      <c r="QYX1" s="232"/>
      <c r="QYY1" s="232"/>
      <c r="QYZ1" s="232"/>
      <c r="QZA1" s="232"/>
      <c r="QZB1" s="232"/>
      <c r="QZC1" s="232"/>
      <c r="QZD1" s="232"/>
      <c r="QZE1" s="232"/>
      <c r="QZF1" s="232"/>
      <c r="QZG1" s="232"/>
      <c r="QZH1" s="232"/>
      <c r="QZI1" s="232"/>
      <c r="QZJ1" s="232"/>
      <c r="QZK1" s="232"/>
      <c r="QZL1" s="232"/>
      <c r="QZM1" s="232"/>
      <c r="QZN1" s="232"/>
      <c r="QZO1" s="232"/>
      <c r="QZP1" s="232"/>
      <c r="QZQ1" s="232"/>
      <c r="QZR1" s="232"/>
      <c r="QZS1" s="232"/>
      <c r="QZT1" s="232"/>
      <c r="QZU1" s="232"/>
      <c r="QZV1" s="232"/>
      <c r="QZW1" s="232"/>
      <c r="QZX1" s="232"/>
      <c r="QZY1" s="232"/>
      <c r="QZZ1" s="232"/>
      <c r="RAA1" s="232"/>
      <c r="RAB1" s="232"/>
      <c r="RAC1" s="232"/>
      <c r="RAD1" s="232"/>
      <c r="RAE1" s="232"/>
      <c r="RAF1" s="232"/>
      <c r="RAG1" s="232"/>
      <c r="RAH1" s="232"/>
      <c r="RAI1" s="232"/>
      <c r="RAJ1" s="232"/>
      <c r="RAK1" s="232"/>
      <c r="RAL1" s="232"/>
      <c r="RAM1" s="232"/>
      <c r="RAN1" s="232"/>
      <c r="RAO1" s="232"/>
      <c r="RAP1" s="232"/>
      <c r="RAQ1" s="232"/>
      <c r="RAR1" s="232"/>
      <c r="RAS1" s="232"/>
      <c r="RAT1" s="232"/>
      <c r="RAU1" s="232"/>
      <c r="RAV1" s="232"/>
      <c r="RAW1" s="232"/>
      <c r="RAX1" s="232"/>
      <c r="RAY1" s="232"/>
      <c r="RAZ1" s="232"/>
      <c r="RBA1" s="232"/>
      <c r="RBB1" s="232"/>
      <c r="RBC1" s="232"/>
      <c r="RBD1" s="232"/>
      <c r="RBE1" s="232"/>
      <c r="RBF1" s="232"/>
      <c r="RBG1" s="232"/>
      <c r="RBH1" s="232"/>
      <c r="RBI1" s="232"/>
      <c r="RBJ1" s="232"/>
      <c r="RBK1" s="232"/>
      <c r="RBL1" s="232"/>
      <c r="RBM1" s="232"/>
      <c r="RBN1" s="232"/>
      <c r="RBO1" s="232"/>
      <c r="RBP1" s="232"/>
      <c r="RBQ1" s="232"/>
      <c r="RBR1" s="232"/>
      <c r="RBS1" s="232"/>
      <c r="RBT1" s="232"/>
      <c r="RBU1" s="232"/>
      <c r="RBV1" s="232"/>
      <c r="RBW1" s="232"/>
      <c r="RBX1" s="232"/>
      <c r="RBY1" s="232"/>
      <c r="RBZ1" s="232"/>
      <c r="RCA1" s="232"/>
      <c r="RCB1" s="232"/>
      <c r="RCC1" s="232"/>
      <c r="RCD1" s="232"/>
      <c r="RCE1" s="232"/>
      <c r="RCF1" s="232"/>
      <c r="RCG1" s="232"/>
      <c r="RCH1" s="232"/>
      <c r="RCI1" s="232"/>
      <c r="RCJ1" s="232"/>
      <c r="RCK1" s="232"/>
      <c r="RCL1" s="232"/>
      <c r="RCM1" s="232"/>
      <c r="RCN1" s="232"/>
      <c r="RCO1" s="232"/>
      <c r="RCP1" s="232"/>
      <c r="RCQ1" s="232"/>
      <c r="RCR1" s="232"/>
      <c r="RCS1" s="232"/>
      <c r="RCT1" s="232"/>
      <c r="RCU1" s="232"/>
      <c r="RCV1" s="232"/>
      <c r="RCW1" s="232"/>
      <c r="RCX1" s="232"/>
      <c r="RCY1" s="232"/>
      <c r="RCZ1" s="232"/>
      <c r="RDA1" s="232"/>
      <c r="RDB1" s="232"/>
      <c r="RDC1" s="232"/>
      <c r="RDD1" s="232"/>
      <c r="RDE1" s="232"/>
      <c r="RDF1" s="232"/>
      <c r="RDG1" s="232"/>
      <c r="RDH1" s="232"/>
      <c r="RDI1" s="232"/>
      <c r="RDJ1" s="232"/>
      <c r="RDK1" s="232"/>
      <c r="RDL1" s="232"/>
      <c r="RDM1" s="232"/>
      <c r="RDN1" s="232"/>
      <c r="RDO1" s="232"/>
      <c r="RDP1" s="232"/>
      <c r="RDQ1" s="232"/>
      <c r="RDR1" s="232"/>
      <c r="RDS1" s="232"/>
      <c r="RDT1" s="232"/>
      <c r="RDU1" s="232"/>
      <c r="RDV1" s="232"/>
      <c r="RDW1" s="232"/>
      <c r="RDX1" s="232"/>
      <c r="RDY1" s="232"/>
      <c r="RDZ1" s="232"/>
      <c r="REA1" s="232"/>
      <c r="REB1" s="232"/>
      <c r="REC1" s="232"/>
      <c r="RED1" s="232"/>
      <c r="REE1" s="232"/>
      <c r="REF1" s="232"/>
      <c r="REG1" s="232"/>
      <c r="REH1" s="232"/>
      <c r="REI1" s="232"/>
      <c r="REJ1" s="232"/>
      <c r="REK1" s="232"/>
      <c r="REL1" s="232"/>
      <c r="REM1" s="232"/>
      <c r="REN1" s="232"/>
      <c r="REO1" s="232"/>
      <c r="REP1" s="232"/>
      <c r="REQ1" s="232"/>
      <c r="RER1" s="232"/>
      <c r="RES1" s="232"/>
      <c r="RET1" s="232"/>
      <c r="REU1" s="232"/>
      <c r="REV1" s="232"/>
      <c r="REW1" s="232"/>
      <c r="REX1" s="232"/>
      <c r="REY1" s="232"/>
      <c r="REZ1" s="232"/>
      <c r="RFA1" s="232"/>
      <c r="RFB1" s="232"/>
      <c r="RFC1" s="232"/>
      <c r="RFD1" s="232"/>
      <c r="RFE1" s="232"/>
      <c r="RFF1" s="232"/>
      <c r="RFG1" s="232"/>
      <c r="RFH1" s="232"/>
      <c r="RFI1" s="232"/>
      <c r="RFJ1" s="232"/>
      <c r="RFK1" s="232"/>
      <c r="RFL1" s="232"/>
      <c r="RFM1" s="232"/>
      <c r="RFN1" s="232"/>
      <c r="RFO1" s="232"/>
      <c r="RFP1" s="232"/>
      <c r="RFQ1" s="232"/>
      <c r="RFR1" s="232"/>
      <c r="RFS1" s="232"/>
      <c r="RFT1" s="232"/>
      <c r="RFU1" s="232"/>
      <c r="RFV1" s="232"/>
      <c r="RFW1" s="232"/>
      <c r="RFX1" s="232"/>
      <c r="RFY1" s="232"/>
      <c r="RFZ1" s="232"/>
      <c r="RGA1" s="232"/>
      <c r="RGB1" s="232"/>
      <c r="RGC1" s="232"/>
      <c r="RGD1" s="232"/>
      <c r="RGE1" s="232"/>
      <c r="RGF1" s="232"/>
      <c r="RGG1" s="232"/>
      <c r="RGH1" s="232"/>
      <c r="RGI1" s="232"/>
      <c r="RGJ1" s="232"/>
      <c r="RGK1" s="232"/>
      <c r="RGL1" s="232"/>
      <c r="RGM1" s="232"/>
      <c r="RGN1" s="232"/>
      <c r="RGO1" s="232"/>
      <c r="RGP1" s="232"/>
      <c r="RGQ1" s="232"/>
      <c r="RGR1" s="232"/>
      <c r="RGS1" s="232"/>
      <c r="RGT1" s="232"/>
      <c r="RGU1" s="232"/>
      <c r="RGV1" s="232"/>
      <c r="RGW1" s="232"/>
      <c r="RGX1" s="232"/>
      <c r="RGY1" s="232"/>
      <c r="RGZ1" s="232"/>
      <c r="RHA1" s="232"/>
      <c r="RHB1" s="232"/>
      <c r="RHC1" s="232"/>
      <c r="RHD1" s="232"/>
      <c r="RHE1" s="232"/>
      <c r="RHF1" s="232"/>
      <c r="RHG1" s="232"/>
      <c r="RHH1" s="232"/>
      <c r="RHI1" s="232"/>
      <c r="RHJ1" s="232"/>
      <c r="RHK1" s="232"/>
      <c r="RHL1" s="232"/>
      <c r="RHM1" s="232"/>
      <c r="RHN1" s="232"/>
      <c r="RHO1" s="232"/>
      <c r="RHP1" s="232"/>
      <c r="RHQ1" s="232"/>
      <c r="RHR1" s="232"/>
      <c r="RHS1" s="232"/>
      <c r="RHT1" s="232"/>
      <c r="RHU1" s="232"/>
      <c r="RHV1" s="232"/>
      <c r="RHW1" s="232"/>
      <c r="RHX1" s="232"/>
      <c r="RHY1" s="232"/>
      <c r="RHZ1" s="232"/>
      <c r="RIA1" s="232"/>
      <c r="RIB1" s="232"/>
      <c r="RIC1" s="232"/>
      <c r="RID1" s="232"/>
      <c r="RIE1" s="232"/>
      <c r="RIF1" s="232"/>
      <c r="RIG1" s="232"/>
      <c r="RIH1" s="232"/>
      <c r="RII1" s="232"/>
      <c r="RIJ1" s="232"/>
      <c r="RIK1" s="232"/>
      <c r="RIL1" s="232"/>
      <c r="RIM1" s="232"/>
      <c r="RIN1" s="232"/>
      <c r="RIO1" s="232"/>
      <c r="RIP1" s="232"/>
      <c r="RIQ1" s="232"/>
      <c r="RIR1" s="232"/>
      <c r="RIS1" s="232"/>
      <c r="RIT1" s="232"/>
      <c r="RIU1" s="232"/>
      <c r="RIV1" s="232"/>
      <c r="RIW1" s="232"/>
      <c r="RIX1" s="232"/>
      <c r="RIY1" s="232"/>
      <c r="RIZ1" s="232"/>
      <c r="RJA1" s="232"/>
      <c r="RJB1" s="232"/>
      <c r="RJC1" s="232"/>
      <c r="RJD1" s="232"/>
      <c r="RJE1" s="232"/>
      <c r="RJF1" s="232"/>
      <c r="RJG1" s="232"/>
      <c r="RJH1" s="232"/>
      <c r="RJI1" s="232"/>
      <c r="RJJ1" s="232"/>
      <c r="RJK1" s="232"/>
      <c r="RJL1" s="232"/>
      <c r="RJM1" s="232"/>
      <c r="RJN1" s="232"/>
      <c r="RJO1" s="232"/>
      <c r="RJP1" s="232"/>
      <c r="RJQ1" s="232"/>
      <c r="RJR1" s="232"/>
      <c r="RJS1" s="232"/>
      <c r="RJT1" s="232"/>
      <c r="RJU1" s="232"/>
      <c r="RJV1" s="232"/>
      <c r="RJW1" s="232"/>
      <c r="RJX1" s="232"/>
      <c r="RJY1" s="232"/>
      <c r="RJZ1" s="232"/>
      <c r="RKA1" s="232"/>
      <c r="RKB1" s="232"/>
      <c r="RKC1" s="232"/>
      <c r="RKD1" s="232"/>
      <c r="RKE1" s="232"/>
      <c r="RKF1" s="232"/>
      <c r="RKG1" s="232"/>
      <c r="RKH1" s="232"/>
      <c r="RKI1" s="232"/>
      <c r="RKJ1" s="232"/>
      <c r="RKK1" s="232"/>
      <c r="RKL1" s="232"/>
      <c r="RKM1" s="232"/>
      <c r="RKN1" s="232"/>
      <c r="RKO1" s="232"/>
      <c r="RKP1" s="232"/>
      <c r="RKQ1" s="232"/>
      <c r="RKR1" s="232"/>
      <c r="RKS1" s="232"/>
      <c r="RKT1" s="232"/>
      <c r="RKU1" s="232"/>
      <c r="RKV1" s="232"/>
      <c r="RKW1" s="232"/>
      <c r="RKX1" s="232"/>
      <c r="RKY1" s="232"/>
      <c r="RKZ1" s="232"/>
      <c r="RLA1" s="232"/>
      <c r="RLB1" s="232"/>
      <c r="RLC1" s="232"/>
      <c r="RLD1" s="232"/>
      <c r="RLE1" s="232"/>
      <c r="RLF1" s="232"/>
      <c r="RLG1" s="232"/>
      <c r="RLH1" s="232"/>
      <c r="RLI1" s="232"/>
      <c r="RLJ1" s="232"/>
      <c r="RLK1" s="232"/>
      <c r="RLL1" s="232"/>
      <c r="RLM1" s="232"/>
      <c r="RLN1" s="232"/>
      <c r="RLO1" s="232"/>
      <c r="RLP1" s="232"/>
      <c r="RLQ1" s="232"/>
      <c r="RLR1" s="232"/>
      <c r="RLS1" s="232"/>
      <c r="RLT1" s="232"/>
      <c r="RLU1" s="232"/>
      <c r="RLV1" s="232"/>
      <c r="RLW1" s="232"/>
      <c r="RLX1" s="232"/>
      <c r="RLY1" s="232"/>
      <c r="RLZ1" s="232"/>
      <c r="RMA1" s="232"/>
      <c r="RMB1" s="232"/>
      <c r="RMC1" s="232"/>
      <c r="RMD1" s="232"/>
      <c r="RME1" s="232"/>
      <c r="RMF1" s="232"/>
      <c r="RMG1" s="232"/>
      <c r="RMH1" s="232"/>
      <c r="RMI1" s="232"/>
      <c r="RMJ1" s="232"/>
      <c r="RMK1" s="232"/>
      <c r="RML1" s="232"/>
      <c r="RMM1" s="232"/>
      <c r="RMN1" s="232"/>
      <c r="RMO1" s="232"/>
      <c r="RMP1" s="232"/>
      <c r="RMQ1" s="232"/>
      <c r="RMR1" s="232"/>
      <c r="RMS1" s="232"/>
      <c r="RMT1" s="232"/>
      <c r="RMU1" s="232"/>
      <c r="RMV1" s="232"/>
      <c r="RMW1" s="232"/>
      <c r="RMX1" s="232"/>
      <c r="RMY1" s="232"/>
      <c r="RMZ1" s="232"/>
      <c r="RNA1" s="232"/>
      <c r="RNB1" s="232"/>
      <c r="RNC1" s="232"/>
      <c r="RND1" s="232"/>
      <c r="RNE1" s="232"/>
      <c r="RNF1" s="232"/>
      <c r="RNG1" s="232"/>
      <c r="RNH1" s="232"/>
      <c r="RNI1" s="232"/>
      <c r="RNJ1" s="232"/>
      <c r="RNK1" s="232"/>
      <c r="RNL1" s="232"/>
      <c r="RNM1" s="232"/>
      <c r="RNN1" s="232"/>
      <c r="RNO1" s="232"/>
      <c r="RNP1" s="232"/>
      <c r="RNQ1" s="232"/>
      <c r="RNR1" s="232"/>
      <c r="RNS1" s="232"/>
      <c r="RNT1" s="232"/>
      <c r="RNU1" s="232"/>
      <c r="RNV1" s="232"/>
      <c r="RNW1" s="232"/>
      <c r="RNX1" s="232"/>
      <c r="RNY1" s="232"/>
      <c r="RNZ1" s="232"/>
      <c r="ROA1" s="232"/>
      <c r="ROB1" s="232"/>
      <c r="ROC1" s="232"/>
      <c r="ROD1" s="232"/>
      <c r="ROE1" s="232"/>
      <c r="ROF1" s="232"/>
      <c r="ROG1" s="232"/>
      <c r="ROH1" s="232"/>
      <c r="ROI1" s="232"/>
      <c r="ROJ1" s="232"/>
      <c r="ROK1" s="232"/>
      <c r="ROL1" s="232"/>
      <c r="ROM1" s="232"/>
      <c r="RON1" s="232"/>
      <c r="ROO1" s="232"/>
      <c r="ROP1" s="232"/>
      <c r="ROQ1" s="232"/>
      <c r="ROR1" s="232"/>
      <c r="ROS1" s="232"/>
      <c r="ROT1" s="232"/>
      <c r="ROU1" s="232"/>
      <c r="ROV1" s="232"/>
      <c r="ROW1" s="232"/>
      <c r="ROX1" s="232"/>
      <c r="ROY1" s="232"/>
      <c r="ROZ1" s="232"/>
      <c r="RPA1" s="232"/>
      <c r="RPB1" s="232"/>
      <c r="RPC1" s="232"/>
      <c r="RPD1" s="232"/>
      <c r="RPE1" s="232"/>
      <c r="RPF1" s="232"/>
      <c r="RPG1" s="232"/>
      <c r="RPH1" s="232"/>
      <c r="RPI1" s="232"/>
      <c r="RPJ1" s="232"/>
      <c r="RPK1" s="232"/>
      <c r="RPL1" s="232"/>
      <c r="RPM1" s="232"/>
      <c r="RPN1" s="232"/>
      <c r="RPO1" s="232"/>
      <c r="RPP1" s="232"/>
      <c r="RPQ1" s="232"/>
      <c r="RPR1" s="232"/>
      <c r="RPS1" s="232"/>
      <c r="RPT1" s="232"/>
      <c r="RPU1" s="232"/>
      <c r="RPV1" s="232"/>
      <c r="RPW1" s="232"/>
      <c r="RPX1" s="232"/>
      <c r="RPY1" s="232"/>
      <c r="RPZ1" s="232"/>
      <c r="RQA1" s="232"/>
      <c r="RQB1" s="232"/>
      <c r="RQC1" s="232"/>
      <c r="RQD1" s="232"/>
      <c r="RQE1" s="232"/>
      <c r="RQF1" s="232"/>
      <c r="RQG1" s="232"/>
      <c r="RQH1" s="232"/>
      <c r="RQI1" s="232"/>
      <c r="RQJ1" s="232"/>
      <c r="RQK1" s="232"/>
      <c r="RQL1" s="232"/>
      <c r="RQM1" s="232"/>
      <c r="RQN1" s="232"/>
      <c r="RQO1" s="232"/>
      <c r="RQP1" s="232"/>
      <c r="RQQ1" s="232"/>
      <c r="RQR1" s="232"/>
      <c r="RQS1" s="232"/>
      <c r="RQT1" s="232"/>
      <c r="RQU1" s="232"/>
      <c r="RQV1" s="232"/>
      <c r="RQW1" s="232"/>
      <c r="RQX1" s="232"/>
      <c r="RQY1" s="232"/>
      <c r="RQZ1" s="232"/>
      <c r="RRA1" s="232"/>
      <c r="RRB1" s="232"/>
      <c r="RRC1" s="232"/>
      <c r="RRD1" s="232"/>
      <c r="RRE1" s="232"/>
      <c r="RRF1" s="232"/>
      <c r="RRG1" s="232"/>
      <c r="RRH1" s="232"/>
      <c r="RRI1" s="232"/>
      <c r="RRJ1" s="232"/>
      <c r="RRK1" s="232"/>
      <c r="RRL1" s="232"/>
      <c r="RRM1" s="232"/>
      <c r="RRN1" s="232"/>
      <c r="RRO1" s="232"/>
      <c r="RRP1" s="232"/>
      <c r="RRQ1" s="232"/>
      <c r="RRR1" s="232"/>
      <c r="RRS1" s="232"/>
      <c r="RRT1" s="232"/>
      <c r="RRU1" s="232"/>
      <c r="RRV1" s="232"/>
      <c r="RRW1" s="232"/>
      <c r="RRX1" s="232"/>
      <c r="RRY1" s="232"/>
      <c r="RRZ1" s="232"/>
      <c r="RSA1" s="232"/>
      <c r="RSB1" s="232"/>
      <c r="RSC1" s="232"/>
      <c r="RSD1" s="232"/>
      <c r="RSE1" s="232"/>
      <c r="RSF1" s="232"/>
      <c r="RSG1" s="232"/>
      <c r="RSH1" s="232"/>
      <c r="RSI1" s="232"/>
      <c r="RSJ1" s="232"/>
      <c r="RSK1" s="232"/>
      <c r="RSL1" s="232"/>
      <c r="RSM1" s="232"/>
      <c r="RSN1" s="232"/>
      <c r="RSO1" s="232"/>
      <c r="RSP1" s="232"/>
      <c r="RSQ1" s="232"/>
      <c r="RSR1" s="232"/>
      <c r="RSS1" s="232"/>
      <c r="RST1" s="232"/>
      <c r="RSU1" s="232"/>
      <c r="RSV1" s="232"/>
      <c r="RSW1" s="232"/>
      <c r="RSX1" s="232"/>
      <c r="RSY1" s="232"/>
      <c r="RSZ1" s="232"/>
      <c r="RTA1" s="232"/>
      <c r="RTB1" s="232"/>
      <c r="RTC1" s="232"/>
      <c r="RTD1" s="232"/>
      <c r="RTE1" s="232"/>
      <c r="RTF1" s="232"/>
      <c r="RTG1" s="232"/>
      <c r="RTH1" s="232"/>
      <c r="RTI1" s="232"/>
      <c r="RTJ1" s="232"/>
      <c r="RTK1" s="232"/>
      <c r="RTL1" s="232"/>
      <c r="RTM1" s="232"/>
      <c r="RTN1" s="232"/>
      <c r="RTO1" s="232"/>
      <c r="RTP1" s="232"/>
      <c r="RTQ1" s="232"/>
      <c r="RTR1" s="232"/>
      <c r="RTS1" s="232"/>
      <c r="RTT1" s="232"/>
      <c r="RTU1" s="232"/>
      <c r="RTV1" s="232"/>
      <c r="RTW1" s="232"/>
      <c r="RTX1" s="232"/>
      <c r="RTY1" s="232"/>
      <c r="RTZ1" s="232"/>
      <c r="RUA1" s="232"/>
      <c r="RUB1" s="232"/>
      <c r="RUC1" s="232"/>
      <c r="RUD1" s="232"/>
      <c r="RUE1" s="232"/>
      <c r="RUF1" s="232"/>
      <c r="RUG1" s="232"/>
      <c r="RUH1" s="232"/>
      <c r="RUI1" s="232"/>
      <c r="RUJ1" s="232"/>
      <c r="RUK1" s="232"/>
      <c r="RUL1" s="232"/>
      <c r="RUM1" s="232"/>
      <c r="RUN1" s="232"/>
      <c r="RUO1" s="232"/>
      <c r="RUP1" s="232"/>
      <c r="RUQ1" s="232"/>
      <c r="RUR1" s="232"/>
      <c r="RUS1" s="232"/>
      <c r="RUT1" s="232"/>
      <c r="RUU1" s="232"/>
      <c r="RUV1" s="232"/>
      <c r="RUW1" s="232"/>
      <c r="RUX1" s="232"/>
      <c r="RUY1" s="232"/>
      <c r="RUZ1" s="232"/>
      <c r="RVA1" s="232"/>
      <c r="RVB1" s="232"/>
      <c r="RVC1" s="232"/>
      <c r="RVD1" s="232"/>
      <c r="RVE1" s="232"/>
      <c r="RVF1" s="232"/>
      <c r="RVG1" s="232"/>
      <c r="RVH1" s="232"/>
      <c r="RVI1" s="232"/>
      <c r="RVJ1" s="232"/>
      <c r="RVK1" s="232"/>
      <c r="RVL1" s="232"/>
      <c r="RVM1" s="232"/>
      <c r="RVN1" s="232"/>
      <c r="RVO1" s="232"/>
      <c r="RVP1" s="232"/>
      <c r="RVQ1" s="232"/>
      <c r="RVR1" s="232"/>
      <c r="RVS1" s="232"/>
      <c r="RVT1" s="232"/>
      <c r="RVU1" s="232"/>
      <c r="RVV1" s="232"/>
      <c r="RVW1" s="232"/>
      <c r="RVX1" s="232"/>
      <c r="RVY1" s="232"/>
      <c r="RVZ1" s="232"/>
      <c r="RWA1" s="232"/>
      <c r="RWB1" s="232"/>
      <c r="RWC1" s="232"/>
      <c r="RWD1" s="232"/>
      <c r="RWE1" s="232"/>
      <c r="RWF1" s="232"/>
      <c r="RWG1" s="232"/>
      <c r="RWH1" s="232"/>
      <c r="RWI1" s="232"/>
      <c r="RWJ1" s="232"/>
      <c r="RWK1" s="232"/>
      <c r="RWL1" s="232"/>
      <c r="RWM1" s="232"/>
      <c r="RWN1" s="232"/>
      <c r="RWO1" s="232"/>
      <c r="RWP1" s="232"/>
      <c r="RWQ1" s="232"/>
      <c r="RWR1" s="232"/>
      <c r="RWS1" s="232"/>
      <c r="RWT1" s="232"/>
      <c r="RWU1" s="232"/>
      <c r="RWV1" s="232"/>
      <c r="RWW1" s="232"/>
      <c r="RWX1" s="232"/>
      <c r="RWY1" s="232"/>
      <c r="RWZ1" s="232"/>
      <c r="RXA1" s="232"/>
      <c r="RXB1" s="232"/>
      <c r="RXC1" s="232"/>
      <c r="RXD1" s="232"/>
      <c r="RXE1" s="232"/>
      <c r="RXF1" s="232"/>
      <c r="RXG1" s="232"/>
      <c r="RXH1" s="232"/>
      <c r="RXI1" s="232"/>
      <c r="RXJ1" s="232"/>
      <c r="RXK1" s="232"/>
      <c r="RXL1" s="232"/>
      <c r="RXM1" s="232"/>
      <c r="RXN1" s="232"/>
      <c r="RXO1" s="232"/>
      <c r="RXP1" s="232"/>
      <c r="RXQ1" s="232"/>
      <c r="RXR1" s="232"/>
      <c r="RXS1" s="232"/>
      <c r="RXT1" s="232"/>
      <c r="RXU1" s="232"/>
      <c r="RXV1" s="232"/>
      <c r="RXW1" s="232"/>
      <c r="RXX1" s="232"/>
      <c r="RXY1" s="232"/>
      <c r="RXZ1" s="232"/>
      <c r="RYA1" s="232"/>
      <c r="RYB1" s="232"/>
      <c r="RYC1" s="232"/>
      <c r="RYD1" s="232"/>
      <c r="RYE1" s="232"/>
      <c r="RYF1" s="232"/>
      <c r="RYG1" s="232"/>
      <c r="RYH1" s="232"/>
      <c r="RYI1" s="232"/>
      <c r="RYJ1" s="232"/>
      <c r="RYK1" s="232"/>
      <c r="RYL1" s="232"/>
      <c r="RYM1" s="232"/>
      <c r="RYN1" s="232"/>
      <c r="RYO1" s="232"/>
      <c r="RYP1" s="232"/>
      <c r="RYQ1" s="232"/>
      <c r="RYR1" s="232"/>
      <c r="RYS1" s="232"/>
      <c r="RYT1" s="232"/>
      <c r="RYU1" s="232"/>
      <c r="RYV1" s="232"/>
      <c r="RYW1" s="232"/>
      <c r="RYX1" s="232"/>
      <c r="RYY1" s="232"/>
      <c r="RYZ1" s="232"/>
      <c r="RZA1" s="232"/>
      <c r="RZB1" s="232"/>
      <c r="RZC1" s="232"/>
      <c r="RZD1" s="232"/>
      <c r="RZE1" s="232"/>
      <c r="RZF1" s="232"/>
      <c r="RZG1" s="232"/>
      <c r="RZH1" s="232"/>
      <c r="RZI1" s="232"/>
      <c r="RZJ1" s="232"/>
      <c r="RZK1" s="232"/>
      <c r="RZL1" s="232"/>
      <c r="RZM1" s="232"/>
      <c r="RZN1" s="232"/>
      <c r="RZO1" s="232"/>
      <c r="RZP1" s="232"/>
      <c r="RZQ1" s="232"/>
      <c r="RZR1" s="232"/>
      <c r="RZS1" s="232"/>
      <c r="RZT1" s="232"/>
      <c r="RZU1" s="232"/>
      <c r="RZV1" s="232"/>
      <c r="RZW1" s="232"/>
      <c r="RZX1" s="232"/>
      <c r="RZY1" s="232"/>
      <c r="RZZ1" s="232"/>
      <c r="SAA1" s="232"/>
      <c r="SAB1" s="232"/>
      <c r="SAC1" s="232"/>
      <c r="SAD1" s="232"/>
      <c r="SAE1" s="232"/>
      <c r="SAF1" s="232"/>
      <c r="SAG1" s="232"/>
      <c r="SAH1" s="232"/>
      <c r="SAI1" s="232"/>
      <c r="SAJ1" s="232"/>
      <c r="SAK1" s="232"/>
      <c r="SAL1" s="232"/>
      <c r="SAM1" s="232"/>
      <c r="SAN1" s="232"/>
      <c r="SAO1" s="232"/>
      <c r="SAP1" s="232"/>
      <c r="SAQ1" s="232"/>
      <c r="SAR1" s="232"/>
      <c r="SAS1" s="232"/>
      <c r="SAT1" s="232"/>
      <c r="SAU1" s="232"/>
      <c r="SAV1" s="232"/>
      <c r="SAW1" s="232"/>
      <c r="SAX1" s="232"/>
      <c r="SAY1" s="232"/>
      <c r="SAZ1" s="232"/>
      <c r="SBA1" s="232"/>
      <c r="SBB1" s="232"/>
      <c r="SBC1" s="232"/>
      <c r="SBD1" s="232"/>
      <c r="SBE1" s="232"/>
      <c r="SBF1" s="232"/>
      <c r="SBG1" s="232"/>
      <c r="SBH1" s="232"/>
      <c r="SBI1" s="232"/>
      <c r="SBJ1" s="232"/>
      <c r="SBK1" s="232"/>
      <c r="SBL1" s="232"/>
      <c r="SBM1" s="232"/>
      <c r="SBN1" s="232"/>
      <c r="SBO1" s="232"/>
      <c r="SBP1" s="232"/>
      <c r="SBQ1" s="232"/>
      <c r="SBR1" s="232"/>
      <c r="SBS1" s="232"/>
      <c r="SBT1" s="232"/>
      <c r="SBU1" s="232"/>
      <c r="SBV1" s="232"/>
      <c r="SBW1" s="232"/>
      <c r="SBX1" s="232"/>
      <c r="SBY1" s="232"/>
      <c r="SBZ1" s="232"/>
      <c r="SCA1" s="232"/>
      <c r="SCB1" s="232"/>
      <c r="SCC1" s="232"/>
      <c r="SCD1" s="232"/>
      <c r="SCE1" s="232"/>
      <c r="SCF1" s="232"/>
      <c r="SCG1" s="232"/>
      <c r="SCH1" s="232"/>
      <c r="SCI1" s="232"/>
      <c r="SCJ1" s="232"/>
      <c r="SCK1" s="232"/>
      <c r="SCL1" s="232"/>
      <c r="SCM1" s="232"/>
      <c r="SCN1" s="232"/>
      <c r="SCO1" s="232"/>
      <c r="SCP1" s="232"/>
      <c r="SCQ1" s="232"/>
      <c r="SCR1" s="232"/>
      <c r="SCS1" s="232"/>
      <c r="SCT1" s="232"/>
      <c r="SCU1" s="232"/>
      <c r="SCV1" s="232"/>
      <c r="SCW1" s="232"/>
      <c r="SCX1" s="232"/>
      <c r="SCY1" s="232"/>
      <c r="SCZ1" s="232"/>
      <c r="SDA1" s="232"/>
      <c r="SDB1" s="232"/>
      <c r="SDC1" s="232"/>
      <c r="SDD1" s="232"/>
      <c r="SDE1" s="232"/>
      <c r="SDF1" s="232"/>
      <c r="SDG1" s="232"/>
      <c r="SDH1" s="232"/>
      <c r="SDI1" s="232"/>
      <c r="SDJ1" s="232"/>
      <c r="SDK1" s="232"/>
      <c r="SDL1" s="232"/>
      <c r="SDM1" s="232"/>
      <c r="SDN1" s="232"/>
      <c r="SDO1" s="232"/>
      <c r="SDP1" s="232"/>
      <c r="SDQ1" s="232"/>
      <c r="SDR1" s="232"/>
      <c r="SDS1" s="232"/>
      <c r="SDT1" s="232"/>
      <c r="SDU1" s="232"/>
      <c r="SDV1" s="232"/>
      <c r="SDW1" s="232"/>
      <c r="SDX1" s="232"/>
      <c r="SDY1" s="232"/>
      <c r="SDZ1" s="232"/>
      <c r="SEA1" s="232"/>
      <c r="SEB1" s="232"/>
      <c r="SEC1" s="232"/>
      <c r="SED1" s="232"/>
      <c r="SEE1" s="232"/>
      <c r="SEF1" s="232"/>
      <c r="SEG1" s="232"/>
      <c r="SEH1" s="232"/>
      <c r="SEI1" s="232"/>
      <c r="SEJ1" s="232"/>
      <c r="SEK1" s="232"/>
      <c r="SEL1" s="232"/>
      <c r="SEM1" s="232"/>
      <c r="SEN1" s="232"/>
      <c r="SEO1" s="232"/>
      <c r="SEP1" s="232"/>
      <c r="SEQ1" s="232"/>
      <c r="SER1" s="232"/>
      <c r="SES1" s="232"/>
      <c r="SET1" s="232"/>
      <c r="SEU1" s="232"/>
      <c r="SEV1" s="232"/>
      <c r="SEW1" s="232"/>
      <c r="SEX1" s="232"/>
      <c r="SEY1" s="232"/>
      <c r="SEZ1" s="232"/>
      <c r="SFA1" s="232"/>
      <c r="SFB1" s="232"/>
      <c r="SFC1" s="232"/>
      <c r="SFD1" s="232"/>
      <c r="SFE1" s="232"/>
      <c r="SFF1" s="232"/>
      <c r="SFG1" s="232"/>
      <c r="SFH1" s="232"/>
      <c r="SFI1" s="232"/>
      <c r="SFJ1" s="232"/>
      <c r="SFK1" s="232"/>
      <c r="SFL1" s="232"/>
      <c r="SFM1" s="232"/>
      <c r="SFN1" s="232"/>
      <c r="SFO1" s="232"/>
      <c r="SFP1" s="232"/>
      <c r="SFQ1" s="232"/>
      <c r="SFR1" s="232"/>
      <c r="SFS1" s="232"/>
      <c r="SFT1" s="232"/>
      <c r="SFU1" s="232"/>
      <c r="SFV1" s="232"/>
      <c r="SFW1" s="232"/>
      <c r="SFX1" s="232"/>
      <c r="SFY1" s="232"/>
      <c r="SFZ1" s="232"/>
      <c r="SGA1" s="232"/>
      <c r="SGB1" s="232"/>
      <c r="SGC1" s="232"/>
      <c r="SGD1" s="232"/>
      <c r="SGE1" s="232"/>
      <c r="SGF1" s="232"/>
      <c r="SGG1" s="232"/>
      <c r="SGH1" s="232"/>
      <c r="SGI1" s="232"/>
      <c r="SGJ1" s="232"/>
      <c r="SGK1" s="232"/>
      <c r="SGL1" s="232"/>
      <c r="SGM1" s="232"/>
      <c r="SGN1" s="232"/>
      <c r="SGO1" s="232"/>
      <c r="SGP1" s="232"/>
      <c r="SGQ1" s="232"/>
      <c r="SGR1" s="232"/>
      <c r="SGS1" s="232"/>
      <c r="SGT1" s="232"/>
      <c r="SGU1" s="232"/>
      <c r="SGV1" s="232"/>
      <c r="SGW1" s="232"/>
      <c r="SGX1" s="232"/>
      <c r="SGY1" s="232"/>
      <c r="SGZ1" s="232"/>
      <c r="SHA1" s="232"/>
      <c r="SHB1" s="232"/>
      <c r="SHC1" s="232"/>
      <c r="SHD1" s="232"/>
      <c r="SHE1" s="232"/>
      <c r="SHF1" s="232"/>
      <c r="SHG1" s="232"/>
      <c r="SHH1" s="232"/>
      <c r="SHI1" s="232"/>
      <c r="SHJ1" s="232"/>
      <c r="SHK1" s="232"/>
      <c r="SHL1" s="232"/>
      <c r="SHM1" s="232"/>
      <c r="SHN1" s="232"/>
      <c r="SHO1" s="232"/>
      <c r="SHP1" s="232"/>
      <c r="SHQ1" s="232"/>
      <c r="SHR1" s="232"/>
      <c r="SHS1" s="232"/>
      <c r="SHT1" s="232"/>
      <c r="SHU1" s="232"/>
      <c r="SHV1" s="232"/>
      <c r="SHW1" s="232"/>
      <c r="SHX1" s="232"/>
      <c r="SHY1" s="232"/>
      <c r="SHZ1" s="232"/>
      <c r="SIA1" s="232"/>
      <c r="SIB1" s="232"/>
      <c r="SIC1" s="232"/>
      <c r="SID1" s="232"/>
      <c r="SIE1" s="232"/>
      <c r="SIF1" s="232"/>
      <c r="SIG1" s="232"/>
      <c r="SIH1" s="232"/>
      <c r="SII1" s="232"/>
      <c r="SIJ1" s="232"/>
      <c r="SIK1" s="232"/>
      <c r="SIL1" s="232"/>
      <c r="SIM1" s="232"/>
      <c r="SIN1" s="232"/>
      <c r="SIO1" s="232"/>
      <c r="SIP1" s="232"/>
      <c r="SIQ1" s="232"/>
      <c r="SIR1" s="232"/>
      <c r="SIS1" s="232"/>
      <c r="SIT1" s="232"/>
      <c r="SIU1" s="232"/>
      <c r="SIV1" s="232"/>
      <c r="SIW1" s="232"/>
      <c r="SIX1" s="232"/>
      <c r="SIY1" s="232"/>
      <c r="SIZ1" s="232"/>
      <c r="SJA1" s="232"/>
      <c r="SJB1" s="232"/>
      <c r="SJC1" s="232"/>
      <c r="SJD1" s="232"/>
      <c r="SJE1" s="232"/>
      <c r="SJF1" s="232"/>
      <c r="SJG1" s="232"/>
      <c r="SJH1" s="232"/>
      <c r="SJI1" s="232"/>
      <c r="SJJ1" s="232"/>
      <c r="SJK1" s="232"/>
      <c r="SJL1" s="232"/>
      <c r="SJM1" s="232"/>
      <c r="SJN1" s="232"/>
      <c r="SJO1" s="232"/>
      <c r="SJP1" s="232"/>
      <c r="SJQ1" s="232"/>
      <c r="SJR1" s="232"/>
      <c r="SJS1" s="232"/>
      <c r="SJT1" s="232"/>
      <c r="SJU1" s="232"/>
      <c r="SJV1" s="232"/>
      <c r="SJW1" s="232"/>
      <c r="SJX1" s="232"/>
      <c r="SJY1" s="232"/>
      <c r="SJZ1" s="232"/>
      <c r="SKA1" s="232"/>
      <c r="SKB1" s="232"/>
      <c r="SKC1" s="232"/>
      <c r="SKD1" s="232"/>
      <c r="SKE1" s="232"/>
      <c r="SKF1" s="232"/>
      <c r="SKG1" s="232"/>
      <c r="SKH1" s="232"/>
      <c r="SKI1" s="232"/>
      <c r="SKJ1" s="232"/>
      <c r="SKK1" s="232"/>
      <c r="SKL1" s="232"/>
      <c r="SKM1" s="232"/>
      <c r="SKN1" s="232"/>
      <c r="SKO1" s="232"/>
      <c r="SKP1" s="232"/>
      <c r="SKQ1" s="232"/>
      <c r="SKR1" s="232"/>
      <c r="SKS1" s="232"/>
      <c r="SKT1" s="232"/>
      <c r="SKU1" s="232"/>
      <c r="SKV1" s="232"/>
      <c r="SKW1" s="232"/>
      <c r="SKX1" s="232"/>
      <c r="SKY1" s="232"/>
      <c r="SKZ1" s="232"/>
      <c r="SLA1" s="232"/>
      <c r="SLB1" s="232"/>
      <c r="SLC1" s="232"/>
      <c r="SLD1" s="232"/>
      <c r="SLE1" s="232"/>
      <c r="SLF1" s="232"/>
      <c r="SLG1" s="232"/>
      <c r="SLH1" s="232"/>
      <c r="SLI1" s="232"/>
      <c r="SLJ1" s="232"/>
      <c r="SLK1" s="232"/>
      <c r="SLL1" s="232"/>
      <c r="SLM1" s="232"/>
      <c r="SLN1" s="232"/>
      <c r="SLO1" s="232"/>
      <c r="SLP1" s="232"/>
      <c r="SLQ1" s="232"/>
      <c r="SLR1" s="232"/>
      <c r="SLS1" s="232"/>
      <c r="SLT1" s="232"/>
      <c r="SLU1" s="232"/>
      <c r="SLV1" s="232"/>
      <c r="SLW1" s="232"/>
      <c r="SLX1" s="232"/>
      <c r="SLY1" s="232"/>
      <c r="SLZ1" s="232"/>
      <c r="SMA1" s="232"/>
      <c r="SMB1" s="232"/>
      <c r="SMC1" s="232"/>
      <c r="SMD1" s="232"/>
      <c r="SME1" s="232"/>
      <c r="SMF1" s="232"/>
      <c r="SMG1" s="232"/>
      <c r="SMH1" s="232"/>
      <c r="SMI1" s="232"/>
      <c r="SMJ1" s="232"/>
      <c r="SMK1" s="232"/>
      <c r="SML1" s="232"/>
      <c r="SMM1" s="232"/>
      <c r="SMN1" s="232"/>
      <c r="SMO1" s="232"/>
      <c r="SMP1" s="232"/>
      <c r="SMQ1" s="232"/>
      <c r="SMR1" s="232"/>
      <c r="SMS1" s="232"/>
      <c r="SMT1" s="232"/>
      <c r="SMU1" s="232"/>
      <c r="SMV1" s="232"/>
      <c r="SMW1" s="232"/>
      <c r="SMX1" s="232"/>
      <c r="SMY1" s="232"/>
      <c r="SMZ1" s="232"/>
      <c r="SNA1" s="232"/>
      <c r="SNB1" s="232"/>
      <c r="SNC1" s="232"/>
      <c r="SND1" s="232"/>
      <c r="SNE1" s="232"/>
      <c r="SNF1" s="232"/>
      <c r="SNG1" s="232"/>
      <c r="SNH1" s="232"/>
      <c r="SNI1" s="232"/>
      <c r="SNJ1" s="232"/>
      <c r="SNK1" s="232"/>
      <c r="SNL1" s="232"/>
      <c r="SNM1" s="232"/>
      <c r="SNN1" s="232"/>
      <c r="SNO1" s="232"/>
      <c r="SNP1" s="232"/>
      <c r="SNQ1" s="232"/>
      <c r="SNR1" s="232"/>
      <c r="SNS1" s="232"/>
      <c r="SNT1" s="232"/>
      <c r="SNU1" s="232"/>
      <c r="SNV1" s="232"/>
      <c r="SNW1" s="232"/>
      <c r="SNX1" s="232"/>
      <c r="SNY1" s="232"/>
      <c r="SNZ1" s="232"/>
      <c r="SOA1" s="232"/>
      <c r="SOB1" s="232"/>
      <c r="SOC1" s="232"/>
      <c r="SOD1" s="232"/>
      <c r="SOE1" s="232"/>
      <c r="SOF1" s="232"/>
      <c r="SOG1" s="232"/>
      <c r="SOH1" s="232"/>
      <c r="SOI1" s="232"/>
      <c r="SOJ1" s="232"/>
      <c r="SOK1" s="232"/>
      <c r="SOL1" s="232"/>
      <c r="SOM1" s="232"/>
      <c r="SON1" s="232"/>
      <c r="SOO1" s="232"/>
      <c r="SOP1" s="232"/>
      <c r="SOQ1" s="232"/>
      <c r="SOR1" s="232"/>
      <c r="SOS1" s="232"/>
      <c r="SOT1" s="232"/>
      <c r="SOU1" s="232"/>
      <c r="SOV1" s="232"/>
      <c r="SOW1" s="232"/>
      <c r="SOX1" s="232"/>
      <c r="SOY1" s="232"/>
      <c r="SOZ1" s="232"/>
      <c r="SPA1" s="232"/>
      <c r="SPB1" s="232"/>
      <c r="SPC1" s="232"/>
      <c r="SPD1" s="232"/>
      <c r="SPE1" s="232"/>
      <c r="SPF1" s="232"/>
      <c r="SPG1" s="232"/>
      <c r="SPH1" s="232"/>
      <c r="SPI1" s="232"/>
      <c r="SPJ1" s="232"/>
      <c r="SPK1" s="232"/>
      <c r="SPL1" s="232"/>
      <c r="SPM1" s="232"/>
      <c r="SPN1" s="232"/>
      <c r="SPO1" s="232"/>
      <c r="SPP1" s="232"/>
      <c r="SPQ1" s="232"/>
      <c r="SPR1" s="232"/>
      <c r="SPS1" s="232"/>
      <c r="SPT1" s="232"/>
      <c r="SPU1" s="232"/>
      <c r="SPV1" s="232"/>
      <c r="SPW1" s="232"/>
      <c r="SPX1" s="232"/>
      <c r="SPY1" s="232"/>
      <c r="SPZ1" s="232"/>
      <c r="SQA1" s="232"/>
      <c r="SQB1" s="232"/>
      <c r="SQC1" s="232"/>
      <c r="SQD1" s="232"/>
      <c r="SQE1" s="232"/>
      <c r="SQF1" s="232"/>
      <c r="SQG1" s="232"/>
      <c r="SQH1" s="232"/>
      <c r="SQI1" s="232"/>
      <c r="SQJ1" s="232"/>
      <c r="SQK1" s="232"/>
      <c r="SQL1" s="232"/>
      <c r="SQM1" s="232"/>
      <c r="SQN1" s="232"/>
      <c r="SQO1" s="232"/>
      <c r="SQP1" s="232"/>
      <c r="SQQ1" s="232"/>
      <c r="SQR1" s="232"/>
      <c r="SQS1" s="232"/>
      <c r="SQT1" s="232"/>
      <c r="SQU1" s="232"/>
      <c r="SQV1" s="232"/>
      <c r="SQW1" s="232"/>
      <c r="SQX1" s="232"/>
      <c r="SQY1" s="232"/>
      <c r="SQZ1" s="232"/>
      <c r="SRA1" s="232"/>
      <c r="SRB1" s="232"/>
      <c r="SRC1" s="232"/>
      <c r="SRD1" s="232"/>
      <c r="SRE1" s="232"/>
      <c r="SRF1" s="232"/>
      <c r="SRG1" s="232"/>
      <c r="SRH1" s="232"/>
      <c r="SRI1" s="232"/>
      <c r="SRJ1" s="232"/>
      <c r="SRK1" s="232"/>
      <c r="SRL1" s="232"/>
      <c r="SRM1" s="232"/>
      <c r="SRN1" s="232"/>
      <c r="SRO1" s="232"/>
      <c r="SRP1" s="232"/>
      <c r="SRQ1" s="232"/>
      <c r="SRR1" s="232"/>
      <c r="SRS1" s="232"/>
      <c r="SRT1" s="232"/>
      <c r="SRU1" s="232"/>
      <c r="SRV1" s="232"/>
      <c r="SRW1" s="232"/>
      <c r="SRX1" s="232"/>
      <c r="SRY1" s="232"/>
      <c r="SRZ1" s="232"/>
      <c r="SSA1" s="232"/>
      <c r="SSB1" s="232"/>
      <c r="SSC1" s="232"/>
      <c r="SSD1" s="232"/>
      <c r="SSE1" s="232"/>
      <c r="SSF1" s="232"/>
      <c r="SSG1" s="232"/>
      <c r="SSH1" s="232"/>
      <c r="SSI1" s="232"/>
      <c r="SSJ1" s="232"/>
      <c r="SSK1" s="232"/>
      <c r="SSL1" s="232"/>
      <c r="SSM1" s="232"/>
      <c r="SSN1" s="232"/>
      <c r="SSO1" s="232"/>
      <c r="SSP1" s="232"/>
      <c r="SSQ1" s="232"/>
      <c r="SSR1" s="232"/>
      <c r="SSS1" s="232"/>
      <c r="SST1" s="232"/>
      <c r="SSU1" s="232"/>
      <c r="SSV1" s="232"/>
      <c r="SSW1" s="232"/>
      <c r="SSX1" s="232"/>
      <c r="SSY1" s="232"/>
      <c r="SSZ1" s="232"/>
      <c r="STA1" s="232"/>
      <c r="STB1" s="232"/>
      <c r="STC1" s="232"/>
      <c r="STD1" s="232"/>
      <c r="STE1" s="232"/>
      <c r="STF1" s="232"/>
      <c r="STG1" s="232"/>
      <c r="STH1" s="232"/>
      <c r="STI1" s="232"/>
      <c r="STJ1" s="232"/>
      <c r="STK1" s="232"/>
      <c r="STL1" s="232"/>
      <c r="STM1" s="232"/>
      <c r="STN1" s="232"/>
      <c r="STO1" s="232"/>
      <c r="STP1" s="232"/>
      <c r="STQ1" s="232"/>
      <c r="STR1" s="232"/>
      <c r="STS1" s="232"/>
      <c r="STT1" s="232"/>
      <c r="STU1" s="232"/>
      <c r="STV1" s="232"/>
      <c r="STW1" s="232"/>
      <c r="STX1" s="232"/>
      <c r="STY1" s="232"/>
      <c r="STZ1" s="232"/>
      <c r="SUA1" s="232"/>
      <c r="SUB1" s="232"/>
      <c r="SUC1" s="232"/>
      <c r="SUD1" s="232"/>
      <c r="SUE1" s="232"/>
      <c r="SUF1" s="232"/>
      <c r="SUG1" s="232"/>
      <c r="SUH1" s="232"/>
      <c r="SUI1" s="232"/>
      <c r="SUJ1" s="232"/>
      <c r="SUK1" s="232"/>
      <c r="SUL1" s="232"/>
      <c r="SUM1" s="232"/>
      <c r="SUN1" s="232"/>
      <c r="SUO1" s="232"/>
      <c r="SUP1" s="232"/>
      <c r="SUQ1" s="232"/>
      <c r="SUR1" s="232"/>
      <c r="SUS1" s="232"/>
      <c r="SUT1" s="232"/>
      <c r="SUU1" s="232"/>
      <c r="SUV1" s="232"/>
      <c r="SUW1" s="232"/>
      <c r="SUX1" s="232"/>
      <c r="SUY1" s="232"/>
      <c r="SUZ1" s="232"/>
      <c r="SVA1" s="232"/>
      <c r="SVB1" s="232"/>
      <c r="SVC1" s="232"/>
      <c r="SVD1" s="232"/>
      <c r="SVE1" s="232"/>
      <c r="SVF1" s="232"/>
      <c r="SVG1" s="232"/>
      <c r="SVH1" s="232"/>
      <c r="SVI1" s="232"/>
      <c r="SVJ1" s="232"/>
      <c r="SVK1" s="232"/>
      <c r="SVL1" s="232"/>
      <c r="SVM1" s="232"/>
      <c r="SVN1" s="232"/>
      <c r="SVO1" s="232"/>
      <c r="SVP1" s="232"/>
      <c r="SVQ1" s="232"/>
      <c r="SVR1" s="232"/>
      <c r="SVS1" s="232"/>
      <c r="SVT1" s="232"/>
      <c r="SVU1" s="232"/>
      <c r="SVV1" s="232"/>
      <c r="SVW1" s="232"/>
      <c r="SVX1" s="232"/>
      <c r="SVY1" s="232"/>
      <c r="SVZ1" s="232"/>
      <c r="SWA1" s="232"/>
      <c r="SWB1" s="232"/>
      <c r="SWC1" s="232"/>
      <c r="SWD1" s="232"/>
      <c r="SWE1" s="232"/>
      <c r="SWF1" s="232"/>
      <c r="SWG1" s="232"/>
      <c r="SWH1" s="232"/>
      <c r="SWI1" s="232"/>
      <c r="SWJ1" s="232"/>
      <c r="SWK1" s="232"/>
      <c r="SWL1" s="232"/>
      <c r="SWM1" s="232"/>
      <c r="SWN1" s="232"/>
      <c r="SWO1" s="232"/>
      <c r="SWP1" s="232"/>
      <c r="SWQ1" s="232"/>
      <c r="SWR1" s="232"/>
      <c r="SWS1" s="232"/>
      <c r="SWT1" s="232"/>
      <c r="SWU1" s="232"/>
      <c r="SWV1" s="232"/>
      <c r="SWW1" s="232"/>
      <c r="SWX1" s="232"/>
      <c r="SWY1" s="232"/>
      <c r="SWZ1" s="232"/>
      <c r="SXA1" s="232"/>
      <c r="SXB1" s="232"/>
      <c r="SXC1" s="232"/>
      <c r="SXD1" s="232"/>
      <c r="SXE1" s="232"/>
      <c r="SXF1" s="232"/>
      <c r="SXG1" s="232"/>
      <c r="SXH1" s="232"/>
      <c r="SXI1" s="232"/>
      <c r="SXJ1" s="232"/>
      <c r="SXK1" s="232"/>
      <c r="SXL1" s="232"/>
      <c r="SXM1" s="232"/>
      <c r="SXN1" s="232"/>
      <c r="SXO1" s="232"/>
      <c r="SXP1" s="232"/>
      <c r="SXQ1" s="232"/>
      <c r="SXR1" s="232"/>
      <c r="SXS1" s="232"/>
      <c r="SXT1" s="232"/>
      <c r="SXU1" s="232"/>
      <c r="SXV1" s="232"/>
      <c r="SXW1" s="232"/>
      <c r="SXX1" s="232"/>
      <c r="SXY1" s="232"/>
      <c r="SXZ1" s="232"/>
      <c r="SYA1" s="232"/>
      <c r="SYB1" s="232"/>
      <c r="SYC1" s="232"/>
      <c r="SYD1" s="232"/>
      <c r="SYE1" s="232"/>
      <c r="SYF1" s="232"/>
      <c r="SYG1" s="232"/>
      <c r="SYH1" s="232"/>
      <c r="SYI1" s="232"/>
      <c r="SYJ1" s="232"/>
      <c r="SYK1" s="232"/>
      <c r="SYL1" s="232"/>
      <c r="SYM1" s="232"/>
      <c r="SYN1" s="232"/>
      <c r="SYO1" s="232"/>
      <c r="SYP1" s="232"/>
      <c r="SYQ1" s="232"/>
      <c r="SYR1" s="232"/>
      <c r="SYS1" s="232"/>
      <c r="SYT1" s="232"/>
      <c r="SYU1" s="232"/>
      <c r="SYV1" s="232"/>
      <c r="SYW1" s="232"/>
      <c r="SYX1" s="232"/>
      <c r="SYY1" s="232"/>
      <c r="SYZ1" s="232"/>
      <c r="SZA1" s="232"/>
      <c r="SZB1" s="232"/>
      <c r="SZC1" s="232"/>
      <c r="SZD1" s="232"/>
      <c r="SZE1" s="232"/>
      <c r="SZF1" s="232"/>
      <c r="SZG1" s="232"/>
      <c r="SZH1" s="232"/>
      <c r="SZI1" s="232"/>
      <c r="SZJ1" s="232"/>
      <c r="SZK1" s="232"/>
      <c r="SZL1" s="232"/>
      <c r="SZM1" s="232"/>
      <c r="SZN1" s="232"/>
      <c r="SZO1" s="232"/>
      <c r="SZP1" s="232"/>
      <c r="SZQ1" s="232"/>
      <c r="SZR1" s="232"/>
      <c r="SZS1" s="232"/>
      <c r="SZT1" s="232"/>
      <c r="SZU1" s="232"/>
      <c r="SZV1" s="232"/>
      <c r="SZW1" s="232"/>
      <c r="SZX1" s="232"/>
      <c r="SZY1" s="232"/>
      <c r="SZZ1" s="232"/>
      <c r="TAA1" s="232"/>
      <c r="TAB1" s="232"/>
      <c r="TAC1" s="232"/>
      <c r="TAD1" s="232"/>
      <c r="TAE1" s="232"/>
      <c r="TAF1" s="232"/>
      <c r="TAG1" s="232"/>
      <c r="TAH1" s="232"/>
      <c r="TAI1" s="232"/>
      <c r="TAJ1" s="232"/>
      <c r="TAK1" s="232"/>
      <c r="TAL1" s="232"/>
      <c r="TAM1" s="232"/>
      <c r="TAN1" s="232"/>
      <c r="TAO1" s="232"/>
      <c r="TAP1" s="232"/>
      <c r="TAQ1" s="232"/>
      <c r="TAR1" s="232"/>
      <c r="TAS1" s="232"/>
      <c r="TAT1" s="232"/>
      <c r="TAU1" s="232"/>
      <c r="TAV1" s="232"/>
      <c r="TAW1" s="232"/>
      <c r="TAX1" s="232"/>
      <c r="TAY1" s="232"/>
      <c r="TAZ1" s="232"/>
      <c r="TBA1" s="232"/>
      <c r="TBB1" s="232"/>
      <c r="TBC1" s="232"/>
      <c r="TBD1" s="232"/>
      <c r="TBE1" s="232"/>
      <c r="TBF1" s="232"/>
      <c r="TBG1" s="232"/>
      <c r="TBH1" s="232"/>
      <c r="TBI1" s="232"/>
      <c r="TBJ1" s="232"/>
      <c r="TBK1" s="232"/>
      <c r="TBL1" s="232"/>
      <c r="TBM1" s="232"/>
      <c r="TBN1" s="232"/>
      <c r="TBO1" s="232"/>
      <c r="TBP1" s="232"/>
      <c r="TBQ1" s="232"/>
      <c r="TBR1" s="232"/>
      <c r="TBS1" s="232"/>
      <c r="TBT1" s="232"/>
      <c r="TBU1" s="232"/>
      <c r="TBV1" s="232"/>
      <c r="TBW1" s="232"/>
      <c r="TBX1" s="232"/>
      <c r="TBY1" s="232"/>
      <c r="TBZ1" s="232"/>
      <c r="TCA1" s="232"/>
      <c r="TCB1" s="232"/>
      <c r="TCC1" s="232"/>
      <c r="TCD1" s="232"/>
      <c r="TCE1" s="232"/>
      <c r="TCF1" s="232"/>
      <c r="TCG1" s="232"/>
      <c r="TCH1" s="232"/>
      <c r="TCI1" s="232"/>
      <c r="TCJ1" s="232"/>
      <c r="TCK1" s="232"/>
      <c r="TCL1" s="232"/>
      <c r="TCM1" s="232"/>
      <c r="TCN1" s="232"/>
      <c r="TCO1" s="232"/>
      <c r="TCP1" s="232"/>
      <c r="TCQ1" s="232"/>
      <c r="TCR1" s="232"/>
      <c r="TCS1" s="232"/>
      <c r="TCT1" s="232"/>
      <c r="TCU1" s="232"/>
      <c r="TCV1" s="232"/>
      <c r="TCW1" s="232"/>
      <c r="TCX1" s="232"/>
      <c r="TCY1" s="232"/>
      <c r="TCZ1" s="232"/>
      <c r="TDA1" s="232"/>
      <c r="TDB1" s="232"/>
      <c r="TDC1" s="232"/>
      <c r="TDD1" s="232"/>
      <c r="TDE1" s="232"/>
      <c r="TDF1" s="232"/>
      <c r="TDG1" s="232"/>
      <c r="TDH1" s="232"/>
      <c r="TDI1" s="232"/>
      <c r="TDJ1" s="232"/>
      <c r="TDK1" s="232"/>
      <c r="TDL1" s="232"/>
      <c r="TDM1" s="232"/>
      <c r="TDN1" s="232"/>
      <c r="TDO1" s="232"/>
      <c r="TDP1" s="232"/>
      <c r="TDQ1" s="232"/>
      <c r="TDR1" s="232"/>
      <c r="TDS1" s="232"/>
      <c r="TDT1" s="232"/>
      <c r="TDU1" s="232"/>
      <c r="TDV1" s="232"/>
      <c r="TDW1" s="232"/>
      <c r="TDX1" s="232"/>
      <c r="TDY1" s="232"/>
      <c r="TDZ1" s="232"/>
      <c r="TEA1" s="232"/>
      <c r="TEB1" s="232"/>
      <c r="TEC1" s="232"/>
      <c r="TED1" s="232"/>
      <c r="TEE1" s="232"/>
      <c r="TEF1" s="232"/>
      <c r="TEG1" s="232"/>
      <c r="TEH1" s="232"/>
      <c r="TEI1" s="232"/>
      <c r="TEJ1" s="232"/>
      <c r="TEK1" s="232"/>
      <c r="TEL1" s="232"/>
      <c r="TEM1" s="232"/>
      <c r="TEN1" s="232"/>
      <c r="TEO1" s="232"/>
      <c r="TEP1" s="232"/>
      <c r="TEQ1" s="232"/>
      <c r="TER1" s="232"/>
      <c r="TES1" s="232"/>
      <c r="TET1" s="232"/>
      <c r="TEU1" s="232"/>
      <c r="TEV1" s="232"/>
      <c r="TEW1" s="232"/>
      <c r="TEX1" s="232"/>
      <c r="TEY1" s="232"/>
      <c r="TEZ1" s="232"/>
      <c r="TFA1" s="232"/>
      <c r="TFB1" s="232"/>
      <c r="TFC1" s="232"/>
      <c r="TFD1" s="232"/>
      <c r="TFE1" s="232"/>
      <c r="TFF1" s="232"/>
      <c r="TFG1" s="232"/>
      <c r="TFH1" s="232"/>
      <c r="TFI1" s="232"/>
      <c r="TFJ1" s="232"/>
      <c r="TFK1" s="232"/>
      <c r="TFL1" s="232"/>
      <c r="TFM1" s="232"/>
      <c r="TFN1" s="232"/>
      <c r="TFO1" s="232"/>
      <c r="TFP1" s="232"/>
      <c r="TFQ1" s="232"/>
      <c r="TFR1" s="232"/>
      <c r="TFS1" s="232"/>
      <c r="TFT1" s="232"/>
      <c r="TFU1" s="232"/>
      <c r="TFV1" s="232"/>
      <c r="TFW1" s="232"/>
      <c r="TFX1" s="232"/>
      <c r="TFY1" s="232"/>
      <c r="TFZ1" s="232"/>
      <c r="TGA1" s="232"/>
      <c r="TGB1" s="232"/>
      <c r="TGC1" s="232"/>
      <c r="TGD1" s="232"/>
      <c r="TGE1" s="232"/>
      <c r="TGF1" s="232"/>
      <c r="TGG1" s="232"/>
      <c r="TGH1" s="232"/>
      <c r="TGI1" s="232"/>
      <c r="TGJ1" s="232"/>
      <c r="TGK1" s="232"/>
      <c r="TGL1" s="232"/>
      <c r="TGM1" s="232"/>
      <c r="TGN1" s="232"/>
      <c r="TGO1" s="232"/>
      <c r="TGP1" s="232"/>
      <c r="TGQ1" s="232"/>
      <c r="TGR1" s="232"/>
      <c r="TGS1" s="232"/>
      <c r="TGT1" s="232"/>
      <c r="TGU1" s="232"/>
      <c r="TGV1" s="232"/>
      <c r="TGW1" s="232"/>
      <c r="TGX1" s="232"/>
      <c r="TGY1" s="232"/>
      <c r="TGZ1" s="232"/>
      <c r="THA1" s="232"/>
      <c r="THB1" s="232"/>
      <c r="THC1" s="232"/>
      <c r="THD1" s="232"/>
      <c r="THE1" s="232"/>
      <c r="THF1" s="232"/>
      <c r="THG1" s="232"/>
      <c r="THH1" s="232"/>
      <c r="THI1" s="232"/>
      <c r="THJ1" s="232"/>
      <c r="THK1" s="232"/>
      <c r="THL1" s="232"/>
      <c r="THM1" s="232"/>
      <c r="THN1" s="232"/>
      <c r="THO1" s="232"/>
      <c r="THP1" s="232"/>
      <c r="THQ1" s="232"/>
      <c r="THR1" s="232"/>
      <c r="THS1" s="232"/>
      <c r="THT1" s="232"/>
      <c r="THU1" s="232"/>
      <c r="THV1" s="232"/>
      <c r="THW1" s="232"/>
      <c r="THX1" s="232"/>
      <c r="THY1" s="232"/>
      <c r="THZ1" s="232"/>
      <c r="TIA1" s="232"/>
      <c r="TIB1" s="232"/>
      <c r="TIC1" s="232"/>
      <c r="TID1" s="232"/>
      <c r="TIE1" s="232"/>
      <c r="TIF1" s="232"/>
      <c r="TIG1" s="232"/>
      <c r="TIH1" s="232"/>
      <c r="TII1" s="232"/>
      <c r="TIJ1" s="232"/>
      <c r="TIK1" s="232"/>
      <c r="TIL1" s="232"/>
      <c r="TIM1" s="232"/>
      <c r="TIN1" s="232"/>
      <c r="TIO1" s="232"/>
      <c r="TIP1" s="232"/>
      <c r="TIQ1" s="232"/>
      <c r="TIR1" s="232"/>
      <c r="TIS1" s="232"/>
      <c r="TIT1" s="232"/>
      <c r="TIU1" s="232"/>
      <c r="TIV1" s="232"/>
      <c r="TIW1" s="232"/>
      <c r="TIX1" s="232"/>
      <c r="TIY1" s="232"/>
      <c r="TIZ1" s="232"/>
      <c r="TJA1" s="232"/>
      <c r="TJB1" s="232"/>
      <c r="TJC1" s="232"/>
      <c r="TJD1" s="232"/>
      <c r="TJE1" s="232"/>
      <c r="TJF1" s="232"/>
      <c r="TJG1" s="232"/>
      <c r="TJH1" s="232"/>
      <c r="TJI1" s="232"/>
      <c r="TJJ1" s="232"/>
      <c r="TJK1" s="232"/>
      <c r="TJL1" s="232"/>
      <c r="TJM1" s="232"/>
      <c r="TJN1" s="232"/>
      <c r="TJO1" s="232"/>
      <c r="TJP1" s="232"/>
      <c r="TJQ1" s="232"/>
      <c r="TJR1" s="232"/>
      <c r="TJS1" s="232"/>
      <c r="TJT1" s="232"/>
      <c r="TJU1" s="232"/>
      <c r="TJV1" s="232"/>
      <c r="TJW1" s="232"/>
      <c r="TJX1" s="232"/>
      <c r="TJY1" s="232"/>
      <c r="TJZ1" s="232"/>
      <c r="TKA1" s="232"/>
      <c r="TKB1" s="232"/>
      <c r="TKC1" s="232"/>
      <c r="TKD1" s="232"/>
      <c r="TKE1" s="232"/>
      <c r="TKF1" s="232"/>
      <c r="TKG1" s="232"/>
      <c r="TKH1" s="232"/>
      <c r="TKI1" s="232"/>
      <c r="TKJ1" s="232"/>
      <c r="TKK1" s="232"/>
      <c r="TKL1" s="232"/>
      <c r="TKM1" s="232"/>
      <c r="TKN1" s="232"/>
      <c r="TKO1" s="232"/>
      <c r="TKP1" s="232"/>
      <c r="TKQ1" s="232"/>
      <c r="TKR1" s="232"/>
      <c r="TKS1" s="232"/>
      <c r="TKT1" s="232"/>
      <c r="TKU1" s="232"/>
      <c r="TKV1" s="232"/>
      <c r="TKW1" s="232"/>
      <c r="TKX1" s="232"/>
      <c r="TKY1" s="232"/>
      <c r="TKZ1" s="232"/>
      <c r="TLA1" s="232"/>
      <c r="TLB1" s="232"/>
      <c r="TLC1" s="232"/>
      <c r="TLD1" s="232"/>
      <c r="TLE1" s="232"/>
      <c r="TLF1" s="232"/>
      <c r="TLG1" s="232"/>
      <c r="TLH1" s="232"/>
      <c r="TLI1" s="232"/>
      <c r="TLJ1" s="232"/>
      <c r="TLK1" s="232"/>
      <c r="TLL1" s="232"/>
      <c r="TLM1" s="232"/>
      <c r="TLN1" s="232"/>
      <c r="TLO1" s="232"/>
      <c r="TLP1" s="232"/>
      <c r="TLQ1" s="232"/>
      <c r="TLR1" s="232"/>
      <c r="TLS1" s="232"/>
      <c r="TLT1" s="232"/>
      <c r="TLU1" s="232"/>
      <c r="TLV1" s="232"/>
      <c r="TLW1" s="232"/>
      <c r="TLX1" s="232"/>
      <c r="TLY1" s="232"/>
      <c r="TLZ1" s="232"/>
      <c r="TMA1" s="232"/>
      <c r="TMB1" s="232"/>
      <c r="TMC1" s="232"/>
      <c r="TMD1" s="232"/>
      <c r="TME1" s="232"/>
      <c r="TMF1" s="232"/>
      <c r="TMG1" s="232"/>
      <c r="TMH1" s="232"/>
      <c r="TMI1" s="232"/>
      <c r="TMJ1" s="232"/>
      <c r="TMK1" s="232"/>
      <c r="TML1" s="232"/>
      <c r="TMM1" s="232"/>
      <c r="TMN1" s="232"/>
      <c r="TMO1" s="232"/>
      <c r="TMP1" s="232"/>
      <c r="TMQ1" s="232"/>
      <c r="TMR1" s="232"/>
      <c r="TMS1" s="232"/>
      <c r="TMT1" s="232"/>
      <c r="TMU1" s="232"/>
      <c r="TMV1" s="232"/>
      <c r="TMW1" s="232"/>
      <c r="TMX1" s="232"/>
      <c r="TMY1" s="232"/>
      <c r="TMZ1" s="232"/>
      <c r="TNA1" s="232"/>
      <c r="TNB1" s="232"/>
      <c r="TNC1" s="232"/>
      <c r="TND1" s="232"/>
      <c r="TNE1" s="232"/>
      <c r="TNF1" s="232"/>
      <c r="TNG1" s="232"/>
      <c r="TNH1" s="232"/>
      <c r="TNI1" s="232"/>
      <c r="TNJ1" s="232"/>
      <c r="TNK1" s="232"/>
      <c r="TNL1" s="232"/>
      <c r="TNM1" s="232"/>
      <c r="TNN1" s="232"/>
      <c r="TNO1" s="232"/>
      <c r="TNP1" s="232"/>
      <c r="TNQ1" s="232"/>
      <c r="TNR1" s="232"/>
      <c r="TNS1" s="232"/>
      <c r="TNT1" s="232"/>
      <c r="TNU1" s="232"/>
      <c r="TNV1" s="232"/>
      <c r="TNW1" s="232"/>
      <c r="TNX1" s="232"/>
      <c r="TNY1" s="232"/>
      <c r="TNZ1" s="232"/>
      <c r="TOA1" s="232"/>
      <c r="TOB1" s="232"/>
      <c r="TOC1" s="232"/>
      <c r="TOD1" s="232"/>
      <c r="TOE1" s="232"/>
      <c r="TOF1" s="232"/>
      <c r="TOG1" s="232"/>
      <c r="TOH1" s="232"/>
      <c r="TOI1" s="232"/>
      <c r="TOJ1" s="232"/>
      <c r="TOK1" s="232"/>
      <c r="TOL1" s="232"/>
      <c r="TOM1" s="232"/>
      <c r="TON1" s="232"/>
      <c r="TOO1" s="232"/>
      <c r="TOP1" s="232"/>
      <c r="TOQ1" s="232"/>
      <c r="TOR1" s="232"/>
      <c r="TOS1" s="232"/>
      <c r="TOT1" s="232"/>
      <c r="TOU1" s="232"/>
      <c r="TOV1" s="232"/>
      <c r="TOW1" s="232"/>
      <c r="TOX1" s="232"/>
      <c r="TOY1" s="232"/>
      <c r="TOZ1" s="232"/>
      <c r="TPA1" s="232"/>
      <c r="TPB1" s="232"/>
      <c r="TPC1" s="232"/>
      <c r="TPD1" s="232"/>
      <c r="TPE1" s="232"/>
      <c r="TPF1" s="232"/>
      <c r="TPG1" s="232"/>
      <c r="TPH1" s="232"/>
      <c r="TPI1" s="232"/>
      <c r="TPJ1" s="232"/>
      <c r="TPK1" s="232"/>
      <c r="TPL1" s="232"/>
      <c r="TPM1" s="232"/>
      <c r="TPN1" s="232"/>
      <c r="TPO1" s="232"/>
      <c r="TPP1" s="232"/>
      <c r="TPQ1" s="232"/>
      <c r="TPR1" s="232"/>
      <c r="TPS1" s="232"/>
      <c r="TPT1" s="232"/>
      <c r="TPU1" s="232"/>
      <c r="TPV1" s="232"/>
      <c r="TPW1" s="232"/>
      <c r="TPX1" s="232"/>
      <c r="TPY1" s="232"/>
      <c r="TPZ1" s="232"/>
      <c r="TQA1" s="232"/>
      <c r="TQB1" s="232"/>
      <c r="TQC1" s="232"/>
      <c r="TQD1" s="232"/>
      <c r="TQE1" s="232"/>
      <c r="TQF1" s="232"/>
      <c r="TQG1" s="232"/>
      <c r="TQH1" s="232"/>
      <c r="TQI1" s="232"/>
      <c r="TQJ1" s="232"/>
      <c r="TQK1" s="232"/>
      <c r="TQL1" s="232"/>
      <c r="TQM1" s="232"/>
      <c r="TQN1" s="232"/>
      <c r="TQO1" s="232"/>
      <c r="TQP1" s="232"/>
      <c r="TQQ1" s="232"/>
      <c r="TQR1" s="232"/>
      <c r="TQS1" s="232"/>
      <c r="TQT1" s="232"/>
      <c r="TQU1" s="232"/>
      <c r="TQV1" s="232"/>
      <c r="TQW1" s="232"/>
      <c r="TQX1" s="232"/>
      <c r="TQY1" s="232"/>
      <c r="TQZ1" s="232"/>
      <c r="TRA1" s="232"/>
      <c r="TRB1" s="232"/>
      <c r="TRC1" s="232"/>
      <c r="TRD1" s="232"/>
      <c r="TRE1" s="232"/>
      <c r="TRF1" s="232"/>
      <c r="TRG1" s="232"/>
      <c r="TRH1" s="232"/>
      <c r="TRI1" s="232"/>
      <c r="TRJ1" s="232"/>
      <c r="TRK1" s="232"/>
      <c r="TRL1" s="232"/>
      <c r="TRM1" s="232"/>
      <c r="TRN1" s="232"/>
      <c r="TRO1" s="232"/>
      <c r="TRP1" s="232"/>
      <c r="TRQ1" s="232"/>
      <c r="TRR1" s="232"/>
      <c r="TRS1" s="232"/>
      <c r="TRT1" s="232"/>
      <c r="TRU1" s="232"/>
      <c r="TRV1" s="232"/>
      <c r="TRW1" s="232"/>
      <c r="TRX1" s="232"/>
      <c r="TRY1" s="232"/>
      <c r="TRZ1" s="232"/>
      <c r="TSA1" s="232"/>
      <c r="TSB1" s="232"/>
      <c r="TSC1" s="232"/>
      <c r="TSD1" s="232"/>
      <c r="TSE1" s="232"/>
      <c r="TSF1" s="232"/>
      <c r="TSG1" s="232"/>
      <c r="TSH1" s="232"/>
      <c r="TSI1" s="232"/>
      <c r="TSJ1" s="232"/>
      <c r="TSK1" s="232"/>
      <c r="TSL1" s="232"/>
      <c r="TSM1" s="232"/>
      <c r="TSN1" s="232"/>
      <c r="TSO1" s="232"/>
      <c r="TSP1" s="232"/>
      <c r="TSQ1" s="232"/>
      <c r="TSR1" s="232"/>
      <c r="TSS1" s="232"/>
      <c r="TST1" s="232"/>
      <c r="TSU1" s="232"/>
      <c r="TSV1" s="232"/>
      <c r="TSW1" s="232"/>
      <c r="TSX1" s="232"/>
      <c r="TSY1" s="232"/>
      <c r="TSZ1" s="232"/>
      <c r="TTA1" s="232"/>
      <c r="TTB1" s="232"/>
      <c r="TTC1" s="232"/>
      <c r="TTD1" s="232"/>
      <c r="TTE1" s="232"/>
      <c r="TTF1" s="232"/>
      <c r="TTG1" s="232"/>
      <c r="TTH1" s="232"/>
      <c r="TTI1" s="232"/>
      <c r="TTJ1" s="232"/>
      <c r="TTK1" s="232"/>
      <c r="TTL1" s="232"/>
      <c r="TTM1" s="232"/>
      <c r="TTN1" s="232"/>
      <c r="TTO1" s="232"/>
      <c r="TTP1" s="232"/>
      <c r="TTQ1" s="232"/>
      <c r="TTR1" s="232"/>
      <c r="TTS1" s="232"/>
      <c r="TTT1" s="232"/>
      <c r="TTU1" s="232"/>
      <c r="TTV1" s="232"/>
      <c r="TTW1" s="232"/>
      <c r="TTX1" s="232"/>
      <c r="TTY1" s="232"/>
      <c r="TTZ1" s="232"/>
      <c r="TUA1" s="232"/>
      <c r="TUB1" s="232"/>
      <c r="TUC1" s="232"/>
      <c r="TUD1" s="232"/>
      <c r="TUE1" s="232"/>
      <c r="TUF1" s="232"/>
      <c r="TUG1" s="232"/>
      <c r="TUH1" s="232"/>
      <c r="TUI1" s="232"/>
      <c r="TUJ1" s="232"/>
      <c r="TUK1" s="232"/>
      <c r="TUL1" s="232"/>
      <c r="TUM1" s="232"/>
      <c r="TUN1" s="232"/>
      <c r="TUO1" s="232"/>
      <c r="TUP1" s="232"/>
      <c r="TUQ1" s="232"/>
      <c r="TUR1" s="232"/>
      <c r="TUS1" s="232"/>
      <c r="TUT1" s="232"/>
      <c r="TUU1" s="232"/>
      <c r="TUV1" s="232"/>
      <c r="TUW1" s="232"/>
      <c r="TUX1" s="232"/>
      <c r="TUY1" s="232"/>
      <c r="TUZ1" s="232"/>
      <c r="TVA1" s="232"/>
      <c r="TVB1" s="232"/>
      <c r="TVC1" s="232"/>
      <c r="TVD1" s="232"/>
      <c r="TVE1" s="232"/>
      <c r="TVF1" s="232"/>
      <c r="TVG1" s="232"/>
      <c r="TVH1" s="232"/>
      <c r="TVI1" s="232"/>
      <c r="TVJ1" s="232"/>
      <c r="TVK1" s="232"/>
      <c r="TVL1" s="232"/>
      <c r="TVM1" s="232"/>
      <c r="TVN1" s="232"/>
      <c r="TVO1" s="232"/>
      <c r="TVP1" s="232"/>
      <c r="TVQ1" s="232"/>
      <c r="TVR1" s="232"/>
      <c r="TVS1" s="232"/>
      <c r="TVT1" s="232"/>
      <c r="TVU1" s="232"/>
      <c r="TVV1" s="232"/>
      <c r="TVW1" s="232"/>
      <c r="TVX1" s="232"/>
      <c r="TVY1" s="232"/>
      <c r="TVZ1" s="232"/>
      <c r="TWA1" s="232"/>
      <c r="TWB1" s="232"/>
      <c r="TWC1" s="232"/>
      <c r="TWD1" s="232"/>
      <c r="TWE1" s="232"/>
      <c r="TWF1" s="232"/>
      <c r="TWG1" s="232"/>
      <c r="TWH1" s="232"/>
      <c r="TWI1" s="232"/>
      <c r="TWJ1" s="232"/>
      <c r="TWK1" s="232"/>
      <c r="TWL1" s="232"/>
      <c r="TWM1" s="232"/>
      <c r="TWN1" s="232"/>
      <c r="TWO1" s="232"/>
      <c r="TWP1" s="232"/>
      <c r="TWQ1" s="232"/>
      <c r="TWR1" s="232"/>
      <c r="TWS1" s="232"/>
      <c r="TWT1" s="232"/>
      <c r="TWU1" s="232"/>
      <c r="TWV1" s="232"/>
      <c r="TWW1" s="232"/>
      <c r="TWX1" s="232"/>
      <c r="TWY1" s="232"/>
      <c r="TWZ1" s="232"/>
      <c r="TXA1" s="232"/>
      <c r="TXB1" s="232"/>
      <c r="TXC1" s="232"/>
      <c r="TXD1" s="232"/>
      <c r="TXE1" s="232"/>
      <c r="TXF1" s="232"/>
      <c r="TXG1" s="232"/>
      <c r="TXH1" s="232"/>
      <c r="TXI1" s="232"/>
      <c r="TXJ1" s="232"/>
      <c r="TXK1" s="232"/>
      <c r="TXL1" s="232"/>
      <c r="TXM1" s="232"/>
      <c r="TXN1" s="232"/>
      <c r="TXO1" s="232"/>
      <c r="TXP1" s="232"/>
      <c r="TXQ1" s="232"/>
      <c r="TXR1" s="232"/>
      <c r="TXS1" s="232"/>
      <c r="TXT1" s="232"/>
      <c r="TXU1" s="232"/>
      <c r="TXV1" s="232"/>
      <c r="TXW1" s="232"/>
      <c r="TXX1" s="232"/>
      <c r="TXY1" s="232"/>
      <c r="TXZ1" s="232"/>
      <c r="TYA1" s="232"/>
      <c r="TYB1" s="232"/>
      <c r="TYC1" s="232"/>
      <c r="TYD1" s="232"/>
      <c r="TYE1" s="232"/>
      <c r="TYF1" s="232"/>
      <c r="TYG1" s="232"/>
      <c r="TYH1" s="232"/>
      <c r="TYI1" s="232"/>
      <c r="TYJ1" s="232"/>
      <c r="TYK1" s="232"/>
      <c r="TYL1" s="232"/>
      <c r="TYM1" s="232"/>
      <c r="TYN1" s="232"/>
      <c r="TYO1" s="232"/>
      <c r="TYP1" s="232"/>
      <c r="TYQ1" s="232"/>
      <c r="TYR1" s="232"/>
      <c r="TYS1" s="232"/>
      <c r="TYT1" s="232"/>
      <c r="TYU1" s="232"/>
      <c r="TYV1" s="232"/>
      <c r="TYW1" s="232"/>
      <c r="TYX1" s="232"/>
      <c r="TYY1" s="232"/>
      <c r="TYZ1" s="232"/>
      <c r="TZA1" s="232"/>
      <c r="TZB1" s="232"/>
      <c r="TZC1" s="232"/>
      <c r="TZD1" s="232"/>
      <c r="TZE1" s="232"/>
      <c r="TZF1" s="232"/>
      <c r="TZG1" s="232"/>
      <c r="TZH1" s="232"/>
      <c r="TZI1" s="232"/>
      <c r="TZJ1" s="232"/>
      <c r="TZK1" s="232"/>
      <c r="TZL1" s="232"/>
      <c r="TZM1" s="232"/>
      <c r="TZN1" s="232"/>
      <c r="TZO1" s="232"/>
      <c r="TZP1" s="232"/>
      <c r="TZQ1" s="232"/>
      <c r="TZR1" s="232"/>
      <c r="TZS1" s="232"/>
      <c r="TZT1" s="232"/>
      <c r="TZU1" s="232"/>
      <c r="TZV1" s="232"/>
      <c r="TZW1" s="232"/>
      <c r="TZX1" s="232"/>
      <c r="TZY1" s="232"/>
      <c r="TZZ1" s="232"/>
      <c r="UAA1" s="232"/>
      <c r="UAB1" s="232"/>
      <c r="UAC1" s="232"/>
      <c r="UAD1" s="232"/>
      <c r="UAE1" s="232"/>
      <c r="UAF1" s="232"/>
      <c r="UAG1" s="232"/>
      <c r="UAH1" s="232"/>
      <c r="UAI1" s="232"/>
      <c r="UAJ1" s="232"/>
      <c r="UAK1" s="232"/>
      <c r="UAL1" s="232"/>
      <c r="UAM1" s="232"/>
      <c r="UAN1" s="232"/>
      <c r="UAO1" s="232"/>
      <c r="UAP1" s="232"/>
      <c r="UAQ1" s="232"/>
      <c r="UAR1" s="232"/>
      <c r="UAS1" s="232"/>
      <c r="UAT1" s="232"/>
      <c r="UAU1" s="232"/>
      <c r="UAV1" s="232"/>
      <c r="UAW1" s="232"/>
      <c r="UAX1" s="232"/>
      <c r="UAY1" s="232"/>
      <c r="UAZ1" s="232"/>
      <c r="UBA1" s="232"/>
      <c r="UBB1" s="232"/>
      <c r="UBC1" s="232"/>
      <c r="UBD1" s="232"/>
      <c r="UBE1" s="232"/>
      <c r="UBF1" s="232"/>
      <c r="UBG1" s="232"/>
      <c r="UBH1" s="232"/>
      <c r="UBI1" s="232"/>
      <c r="UBJ1" s="232"/>
      <c r="UBK1" s="232"/>
      <c r="UBL1" s="232"/>
      <c r="UBM1" s="232"/>
      <c r="UBN1" s="232"/>
      <c r="UBO1" s="232"/>
      <c r="UBP1" s="232"/>
      <c r="UBQ1" s="232"/>
      <c r="UBR1" s="232"/>
      <c r="UBS1" s="232"/>
      <c r="UBT1" s="232"/>
      <c r="UBU1" s="232"/>
      <c r="UBV1" s="232"/>
      <c r="UBW1" s="232"/>
      <c r="UBX1" s="232"/>
      <c r="UBY1" s="232"/>
      <c r="UBZ1" s="232"/>
      <c r="UCA1" s="232"/>
      <c r="UCB1" s="232"/>
      <c r="UCC1" s="232"/>
      <c r="UCD1" s="232"/>
      <c r="UCE1" s="232"/>
      <c r="UCF1" s="232"/>
      <c r="UCG1" s="232"/>
      <c r="UCH1" s="232"/>
      <c r="UCI1" s="232"/>
      <c r="UCJ1" s="232"/>
      <c r="UCK1" s="232"/>
      <c r="UCL1" s="232"/>
      <c r="UCM1" s="232"/>
      <c r="UCN1" s="232"/>
      <c r="UCO1" s="232"/>
      <c r="UCP1" s="232"/>
      <c r="UCQ1" s="232"/>
      <c r="UCR1" s="232"/>
      <c r="UCS1" s="232"/>
      <c r="UCT1" s="232"/>
      <c r="UCU1" s="232"/>
      <c r="UCV1" s="232"/>
      <c r="UCW1" s="232"/>
      <c r="UCX1" s="232"/>
      <c r="UCY1" s="232"/>
      <c r="UCZ1" s="232"/>
      <c r="UDA1" s="232"/>
      <c r="UDB1" s="232"/>
      <c r="UDC1" s="232"/>
      <c r="UDD1" s="232"/>
      <c r="UDE1" s="232"/>
      <c r="UDF1" s="232"/>
      <c r="UDG1" s="232"/>
      <c r="UDH1" s="232"/>
      <c r="UDI1" s="232"/>
      <c r="UDJ1" s="232"/>
      <c r="UDK1" s="232"/>
      <c r="UDL1" s="232"/>
      <c r="UDM1" s="232"/>
      <c r="UDN1" s="232"/>
      <c r="UDO1" s="232"/>
      <c r="UDP1" s="232"/>
      <c r="UDQ1" s="232"/>
      <c r="UDR1" s="232"/>
      <c r="UDS1" s="232"/>
      <c r="UDT1" s="232"/>
      <c r="UDU1" s="232"/>
      <c r="UDV1" s="232"/>
      <c r="UDW1" s="232"/>
      <c r="UDX1" s="232"/>
      <c r="UDY1" s="232"/>
      <c r="UDZ1" s="232"/>
      <c r="UEA1" s="232"/>
      <c r="UEB1" s="232"/>
      <c r="UEC1" s="232"/>
      <c r="UED1" s="232"/>
      <c r="UEE1" s="232"/>
      <c r="UEF1" s="232"/>
      <c r="UEG1" s="232"/>
      <c r="UEH1" s="232"/>
      <c r="UEI1" s="232"/>
      <c r="UEJ1" s="232"/>
      <c r="UEK1" s="232"/>
      <c r="UEL1" s="232"/>
      <c r="UEM1" s="232"/>
      <c r="UEN1" s="232"/>
      <c r="UEO1" s="232"/>
      <c r="UEP1" s="232"/>
      <c r="UEQ1" s="232"/>
      <c r="UER1" s="232"/>
      <c r="UES1" s="232"/>
      <c r="UET1" s="232"/>
      <c r="UEU1" s="232"/>
      <c r="UEV1" s="232"/>
      <c r="UEW1" s="232"/>
      <c r="UEX1" s="232"/>
      <c r="UEY1" s="232"/>
      <c r="UEZ1" s="232"/>
      <c r="UFA1" s="232"/>
      <c r="UFB1" s="232"/>
      <c r="UFC1" s="232"/>
      <c r="UFD1" s="232"/>
      <c r="UFE1" s="232"/>
      <c r="UFF1" s="232"/>
      <c r="UFG1" s="232"/>
      <c r="UFH1" s="232"/>
      <c r="UFI1" s="232"/>
      <c r="UFJ1" s="232"/>
      <c r="UFK1" s="232"/>
      <c r="UFL1" s="232"/>
      <c r="UFM1" s="232"/>
      <c r="UFN1" s="232"/>
      <c r="UFO1" s="232"/>
      <c r="UFP1" s="232"/>
      <c r="UFQ1" s="232"/>
      <c r="UFR1" s="232"/>
      <c r="UFS1" s="232"/>
      <c r="UFT1" s="232"/>
      <c r="UFU1" s="232"/>
      <c r="UFV1" s="232"/>
      <c r="UFW1" s="232"/>
      <c r="UFX1" s="232"/>
      <c r="UFY1" s="232"/>
      <c r="UFZ1" s="232"/>
      <c r="UGA1" s="232"/>
      <c r="UGB1" s="232"/>
      <c r="UGC1" s="232"/>
      <c r="UGD1" s="232"/>
      <c r="UGE1" s="232"/>
      <c r="UGF1" s="232"/>
      <c r="UGG1" s="232"/>
      <c r="UGH1" s="232"/>
      <c r="UGI1" s="232"/>
      <c r="UGJ1" s="232"/>
      <c r="UGK1" s="232"/>
      <c r="UGL1" s="232"/>
      <c r="UGM1" s="232"/>
      <c r="UGN1" s="232"/>
      <c r="UGO1" s="232"/>
      <c r="UGP1" s="232"/>
      <c r="UGQ1" s="232"/>
      <c r="UGR1" s="232"/>
      <c r="UGS1" s="232"/>
      <c r="UGT1" s="232"/>
      <c r="UGU1" s="232"/>
      <c r="UGV1" s="232"/>
      <c r="UGW1" s="232"/>
      <c r="UGX1" s="232"/>
      <c r="UGY1" s="232"/>
      <c r="UGZ1" s="232"/>
      <c r="UHA1" s="232"/>
      <c r="UHB1" s="232"/>
      <c r="UHC1" s="232"/>
      <c r="UHD1" s="232"/>
      <c r="UHE1" s="232"/>
      <c r="UHF1" s="232"/>
      <c r="UHG1" s="232"/>
      <c r="UHH1" s="232"/>
      <c r="UHI1" s="232"/>
      <c r="UHJ1" s="232"/>
      <c r="UHK1" s="232"/>
      <c r="UHL1" s="232"/>
      <c r="UHM1" s="232"/>
      <c r="UHN1" s="232"/>
      <c r="UHO1" s="232"/>
      <c r="UHP1" s="232"/>
      <c r="UHQ1" s="232"/>
      <c r="UHR1" s="232"/>
      <c r="UHS1" s="232"/>
      <c r="UHT1" s="232"/>
      <c r="UHU1" s="232"/>
      <c r="UHV1" s="232"/>
      <c r="UHW1" s="232"/>
      <c r="UHX1" s="232"/>
      <c r="UHY1" s="232"/>
      <c r="UHZ1" s="232"/>
      <c r="UIA1" s="232"/>
      <c r="UIB1" s="232"/>
      <c r="UIC1" s="232"/>
      <c r="UID1" s="232"/>
      <c r="UIE1" s="232"/>
      <c r="UIF1" s="232"/>
      <c r="UIG1" s="232"/>
      <c r="UIH1" s="232"/>
      <c r="UII1" s="232"/>
      <c r="UIJ1" s="232"/>
      <c r="UIK1" s="232"/>
      <c r="UIL1" s="232"/>
      <c r="UIM1" s="232"/>
      <c r="UIN1" s="232"/>
      <c r="UIO1" s="232"/>
      <c r="UIP1" s="232"/>
      <c r="UIQ1" s="232"/>
      <c r="UIR1" s="232"/>
      <c r="UIS1" s="232"/>
      <c r="UIT1" s="232"/>
      <c r="UIU1" s="232"/>
      <c r="UIV1" s="232"/>
      <c r="UIW1" s="232"/>
      <c r="UIX1" s="232"/>
      <c r="UIY1" s="232"/>
      <c r="UIZ1" s="232"/>
      <c r="UJA1" s="232"/>
      <c r="UJB1" s="232"/>
      <c r="UJC1" s="232"/>
      <c r="UJD1" s="232"/>
      <c r="UJE1" s="232"/>
      <c r="UJF1" s="232"/>
      <c r="UJG1" s="232"/>
      <c r="UJH1" s="232"/>
      <c r="UJI1" s="232"/>
      <c r="UJJ1" s="232"/>
      <c r="UJK1" s="232"/>
      <c r="UJL1" s="232"/>
      <c r="UJM1" s="232"/>
      <c r="UJN1" s="232"/>
      <c r="UJO1" s="232"/>
      <c r="UJP1" s="232"/>
      <c r="UJQ1" s="232"/>
      <c r="UJR1" s="232"/>
      <c r="UJS1" s="232"/>
      <c r="UJT1" s="232"/>
      <c r="UJU1" s="232"/>
      <c r="UJV1" s="232"/>
      <c r="UJW1" s="232"/>
      <c r="UJX1" s="232"/>
      <c r="UJY1" s="232"/>
      <c r="UJZ1" s="232"/>
      <c r="UKA1" s="232"/>
      <c r="UKB1" s="232"/>
      <c r="UKC1" s="232"/>
      <c r="UKD1" s="232"/>
      <c r="UKE1" s="232"/>
      <c r="UKF1" s="232"/>
      <c r="UKG1" s="232"/>
      <c r="UKH1" s="232"/>
      <c r="UKI1" s="232"/>
      <c r="UKJ1" s="232"/>
      <c r="UKK1" s="232"/>
      <c r="UKL1" s="232"/>
      <c r="UKM1" s="232"/>
      <c r="UKN1" s="232"/>
      <c r="UKO1" s="232"/>
      <c r="UKP1" s="232"/>
      <c r="UKQ1" s="232"/>
      <c r="UKR1" s="232"/>
      <c r="UKS1" s="232"/>
      <c r="UKT1" s="232"/>
      <c r="UKU1" s="232"/>
      <c r="UKV1" s="232"/>
      <c r="UKW1" s="232"/>
      <c r="UKX1" s="232"/>
      <c r="UKY1" s="232"/>
      <c r="UKZ1" s="232"/>
      <c r="ULA1" s="232"/>
      <c r="ULB1" s="232"/>
      <c r="ULC1" s="232"/>
      <c r="ULD1" s="232"/>
      <c r="ULE1" s="232"/>
      <c r="ULF1" s="232"/>
      <c r="ULG1" s="232"/>
      <c r="ULH1" s="232"/>
      <c r="ULI1" s="232"/>
      <c r="ULJ1" s="232"/>
      <c r="ULK1" s="232"/>
      <c r="ULL1" s="232"/>
      <c r="ULM1" s="232"/>
      <c r="ULN1" s="232"/>
      <c r="ULO1" s="232"/>
      <c r="ULP1" s="232"/>
      <c r="ULQ1" s="232"/>
      <c r="ULR1" s="232"/>
      <c r="ULS1" s="232"/>
      <c r="ULT1" s="232"/>
      <c r="ULU1" s="232"/>
      <c r="ULV1" s="232"/>
      <c r="ULW1" s="232"/>
      <c r="ULX1" s="232"/>
      <c r="ULY1" s="232"/>
      <c r="ULZ1" s="232"/>
      <c r="UMA1" s="232"/>
      <c r="UMB1" s="232"/>
      <c r="UMC1" s="232"/>
      <c r="UMD1" s="232"/>
      <c r="UME1" s="232"/>
      <c r="UMF1" s="232"/>
      <c r="UMG1" s="232"/>
      <c r="UMH1" s="232"/>
      <c r="UMI1" s="232"/>
      <c r="UMJ1" s="232"/>
      <c r="UMK1" s="232"/>
      <c r="UML1" s="232"/>
      <c r="UMM1" s="232"/>
      <c r="UMN1" s="232"/>
      <c r="UMO1" s="232"/>
      <c r="UMP1" s="232"/>
      <c r="UMQ1" s="232"/>
      <c r="UMR1" s="232"/>
      <c r="UMS1" s="232"/>
      <c r="UMT1" s="232"/>
      <c r="UMU1" s="232"/>
      <c r="UMV1" s="232"/>
      <c r="UMW1" s="232"/>
      <c r="UMX1" s="232"/>
      <c r="UMY1" s="232"/>
      <c r="UMZ1" s="232"/>
      <c r="UNA1" s="232"/>
      <c r="UNB1" s="232"/>
      <c r="UNC1" s="232"/>
      <c r="UND1" s="232"/>
      <c r="UNE1" s="232"/>
      <c r="UNF1" s="232"/>
      <c r="UNG1" s="232"/>
      <c r="UNH1" s="232"/>
      <c r="UNI1" s="232"/>
      <c r="UNJ1" s="232"/>
      <c r="UNK1" s="232"/>
      <c r="UNL1" s="232"/>
      <c r="UNM1" s="232"/>
      <c r="UNN1" s="232"/>
      <c r="UNO1" s="232"/>
      <c r="UNP1" s="232"/>
      <c r="UNQ1" s="232"/>
      <c r="UNR1" s="232"/>
      <c r="UNS1" s="232"/>
      <c r="UNT1" s="232"/>
      <c r="UNU1" s="232"/>
      <c r="UNV1" s="232"/>
      <c r="UNW1" s="232"/>
      <c r="UNX1" s="232"/>
      <c r="UNY1" s="232"/>
      <c r="UNZ1" s="232"/>
      <c r="UOA1" s="232"/>
      <c r="UOB1" s="232"/>
      <c r="UOC1" s="232"/>
      <c r="UOD1" s="232"/>
      <c r="UOE1" s="232"/>
      <c r="UOF1" s="232"/>
      <c r="UOG1" s="232"/>
      <c r="UOH1" s="232"/>
      <c r="UOI1" s="232"/>
      <c r="UOJ1" s="232"/>
      <c r="UOK1" s="232"/>
      <c r="UOL1" s="232"/>
      <c r="UOM1" s="232"/>
      <c r="UON1" s="232"/>
      <c r="UOO1" s="232"/>
      <c r="UOP1" s="232"/>
      <c r="UOQ1" s="232"/>
      <c r="UOR1" s="232"/>
      <c r="UOS1" s="232"/>
      <c r="UOT1" s="232"/>
      <c r="UOU1" s="232"/>
      <c r="UOV1" s="232"/>
      <c r="UOW1" s="232"/>
      <c r="UOX1" s="232"/>
      <c r="UOY1" s="232"/>
      <c r="UOZ1" s="232"/>
      <c r="UPA1" s="232"/>
      <c r="UPB1" s="232"/>
      <c r="UPC1" s="232"/>
      <c r="UPD1" s="232"/>
      <c r="UPE1" s="232"/>
      <c r="UPF1" s="232"/>
      <c r="UPG1" s="232"/>
      <c r="UPH1" s="232"/>
      <c r="UPI1" s="232"/>
      <c r="UPJ1" s="232"/>
      <c r="UPK1" s="232"/>
      <c r="UPL1" s="232"/>
      <c r="UPM1" s="232"/>
      <c r="UPN1" s="232"/>
      <c r="UPO1" s="232"/>
      <c r="UPP1" s="232"/>
      <c r="UPQ1" s="232"/>
      <c r="UPR1" s="232"/>
      <c r="UPS1" s="232"/>
      <c r="UPT1" s="232"/>
      <c r="UPU1" s="232"/>
      <c r="UPV1" s="232"/>
      <c r="UPW1" s="232"/>
      <c r="UPX1" s="232"/>
      <c r="UPY1" s="232"/>
      <c r="UPZ1" s="232"/>
      <c r="UQA1" s="232"/>
      <c r="UQB1" s="232"/>
      <c r="UQC1" s="232"/>
      <c r="UQD1" s="232"/>
      <c r="UQE1" s="232"/>
      <c r="UQF1" s="232"/>
      <c r="UQG1" s="232"/>
      <c r="UQH1" s="232"/>
      <c r="UQI1" s="232"/>
      <c r="UQJ1" s="232"/>
      <c r="UQK1" s="232"/>
      <c r="UQL1" s="232"/>
      <c r="UQM1" s="232"/>
      <c r="UQN1" s="232"/>
      <c r="UQO1" s="232"/>
      <c r="UQP1" s="232"/>
      <c r="UQQ1" s="232"/>
      <c r="UQR1" s="232"/>
      <c r="UQS1" s="232"/>
      <c r="UQT1" s="232"/>
      <c r="UQU1" s="232"/>
      <c r="UQV1" s="232"/>
      <c r="UQW1" s="232"/>
      <c r="UQX1" s="232"/>
      <c r="UQY1" s="232"/>
      <c r="UQZ1" s="232"/>
      <c r="URA1" s="232"/>
      <c r="URB1" s="232"/>
      <c r="URC1" s="232"/>
      <c r="URD1" s="232"/>
      <c r="URE1" s="232"/>
      <c r="URF1" s="232"/>
      <c r="URG1" s="232"/>
      <c r="URH1" s="232"/>
      <c r="URI1" s="232"/>
      <c r="URJ1" s="232"/>
      <c r="URK1" s="232"/>
      <c r="URL1" s="232"/>
      <c r="URM1" s="232"/>
      <c r="URN1" s="232"/>
      <c r="URO1" s="232"/>
      <c r="URP1" s="232"/>
      <c r="URQ1" s="232"/>
      <c r="URR1" s="232"/>
      <c r="URS1" s="232"/>
      <c r="URT1" s="232"/>
      <c r="URU1" s="232"/>
      <c r="URV1" s="232"/>
      <c r="URW1" s="232"/>
      <c r="URX1" s="232"/>
      <c r="URY1" s="232"/>
      <c r="URZ1" s="232"/>
      <c r="USA1" s="232"/>
      <c r="USB1" s="232"/>
      <c r="USC1" s="232"/>
      <c r="USD1" s="232"/>
      <c r="USE1" s="232"/>
      <c r="USF1" s="232"/>
      <c r="USG1" s="232"/>
      <c r="USH1" s="232"/>
      <c r="USI1" s="232"/>
      <c r="USJ1" s="232"/>
      <c r="USK1" s="232"/>
      <c r="USL1" s="232"/>
      <c r="USM1" s="232"/>
      <c r="USN1" s="232"/>
      <c r="USO1" s="232"/>
      <c r="USP1" s="232"/>
      <c r="USQ1" s="232"/>
      <c r="USR1" s="232"/>
      <c r="USS1" s="232"/>
      <c r="UST1" s="232"/>
      <c r="USU1" s="232"/>
      <c r="USV1" s="232"/>
      <c r="USW1" s="232"/>
      <c r="USX1" s="232"/>
      <c r="USY1" s="232"/>
      <c r="USZ1" s="232"/>
      <c r="UTA1" s="232"/>
      <c r="UTB1" s="232"/>
      <c r="UTC1" s="232"/>
      <c r="UTD1" s="232"/>
      <c r="UTE1" s="232"/>
      <c r="UTF1" s="232"/>
      <c r="UTG1" s="232"/>
      <c r="UTH1" s="232"/>
      <c r="UTI1" s="232"/>
      <c r="UTJ1" s="232"/>
      <c r="UTK1" s="232"/>
      <c r="UTL1" s="232"/>
      <c r="UTM1" s="232"/>
      <c r="UTN1" s="232"/>
      <c r="UTO1" s="232"/>
      <c r="UTP1" s="232"/>
      <c r="UTQ1" s="232"/>
      <c r="UTR1" s="232"/>
      <c r="UTS1" s="232"/>
      <c r="UTT1" s="232"/>
      <c r="UTU1" s="232"/>
      <c r="UTV1" s="232"/>
      <c r="UTW1" s="232"/>
      <c r="UTX1" s="232"/>
      <c r="UTY1" s="232"/>
      <c r="UTZ1" s="232"/>
      <c r="UUA1" s="232"/>
      <c r="UUB1" s="232"/>
      <c r="UUC1" s="232"/>
      <c r="UUD1" s="232"/>
      <c r="UUE1" s="232"/>
      <c r="UUF1" s="232"/>
      <c r="UUG1" s="232"/>
      <c r="UUH1" s="232"/>
      <c r="UUI1" s="232"/>
      <c r="UUJ1" s="232"/>
      <c r="UUK1" s="232"/>
      <c r="UUL1" s="232"/>
      <c r="UUM1" s="232"/>
      <c r="UUN1" s="232"/>
      <c r="UUO1" s="232"/>
      <c r="UUP1" s="232"/>
      <c r="UUQ1" s="232"/>
      <c r="UUR1" s="232"/>
      <c r="UUS1" s="232"/>
      <c r="UUT1" s="232"/>
      <c r="UUU1" s="232"/>
      <c r="UUV1" s="232"/>
      <c r="UUW1" s="232"/>
      <c r="UUX1" s="232"/>
      <c r="UUY1" s="232"/>
      <c r="UUZ1" s="232"/>
      <c r="UVA1" s="232"/>
      <c r="UVB1" s="232"/>
      <c r="UVC1" s="232"/>
      <c r="UVD1" s="232"/>
      <c r="UVE1" s="232"/>
      <c r="UVF1" s="232"/>
      <c r="UVG1" s="232"/>
      <c r="UVH1" s="232"/>
      <c r="UVI1" s="232"/>
      <c r="UVJ1" s="232"/>
      <c r="UVK1" s="232"/>
      <c r="UVL1" s="232"/>
      <c r="UVM1" s="232"/>
      <c r="UVN1" s="232"/>
      <c r="UVO1" s="232"/>
      <c r="UVP1" s="232"/>
      <c r="UVQ1" s="232"/>
      <c r="UVR1" s="232"/>
      <c r="UVS1" s="232"/>
      <c r="UVT1" s="232"/>
      <c r="UVU1" s="232"/>
      <c r="UVV1" s="232"/>
      <c r="UVW1" s="232"/>
      <c r="UVX1" s="232"/>
      <c r="UVY1" s="232"/>
      <c r="UVZ1" s="232"/>
      <c r="UWA1" s="232"/>
      <c r="UWB1" s="232"/>
      <c r="UWC1" s="232"/>
      <c r="UWD1" s="232"/>
      <c r="UWE1" s="232"/>
      <c r="UWF1" s="232"/>
      <c r="UWG1" s="232"/>
      <c r="UWH1" s="232"/>
      <c r="UWI1" s="232"/>
      <c r="UWJ1" s="232"/>
      <c r="UWK1" s="232"/>
      <c r="UWL1" s="232"/>
      <c r="UWM1" s="232"/>
      <c r="UWN1" s="232"/>
      <c r="UWO1" s="232"/>
      <c r="UWP1" s="232"/>
      <c r="UWQ1" s="232"/>
      <c r="UWR1" s="232"/>
      <c r="UWS1" s="232"/>
      <c r="UWT1" s="232"/>
      <c r="UWU1" s="232"/>
      <c r="UWV1" s="232"/>
      <c r="UWW1" s="232"/>
      <c r="UWX1" s="232"/>
      <c r="UWY1" s="232"/>
      <c r="UWZ1" s="232"/>
      <c r="UXA1" s="232"/>
      <c r="UXB1" s="232"/>
      <c r="UXC1" s="232"/>
      <c r="UXD1" s="232"/>
      <c r="UXE1" s="232"/>
      <c r="UXF1" s="232"/>
      <c r="UXG1" s="232"/>
      <c r="UXH1" s="232"/>
      <c r="UXI1" s="232"/>
      <c r="UXJ1" s="232"/>
      <c r="UXK1" s="232"/>
      <c r="UXL1" s="232"/>
      <c r="UXM1" s="232"/>
      <c r="UXN1" s="232"/>
      <c r="UXO1" s="232"/>
      <c r="UXP1" s="232"/>
      <c r="UXQ1" s="232"/>
      <c r="UXR1" s="232"/>
      <c r="UXS1" s="232"/>
      <c r="UXT1" s="232"/>
      <c r="UXU1" s="232"/>
      <c r="UXV1" s="232"/>
      <c r="UXW1" s="232"/>
      <c r="UXX1" s="232"/>
      <c r="UXY1" s="232"/>
      <c r="UXZ1" s="232"/>
      <c r="UYA1" s="232"/>
      <c r="UYB1" s="232"/>
      <c r="UYC1" s="232"/>
      <c r="UYD1" s="232"/>
      <c r="UYE1" s="232"/>
      <c r="UYF1" s="232"/>
      <c r="UYG1" s="232"/>
      <c r="UYH1" s="232"/>
      <c r="UYI1" s="232"/>
      <c r="UYJ1" s="232"/>
      <c r="UYK1" s="232"/>
      <c r="UYL1" s="232"/>
      <c r="UYM1" s="232"/>
      <c r="UYN1" s="232"/>
      <c r="UYO1" s="232"/>
      <c r="UYP1" s="232"/>
      <c r="UYQ1" s="232"/>
      <c r="UYR1" s="232"/>
      <c r="UYS1" s="232"/>
      <c r="UYT1" s="232"/>
      <c r="UYU1" s="232"/>
      <c r="UYV1" s="232"/>
      <c r="UYW1" s="232"/>
      <c r="UYX1" s="232"/>
      <c r="UYY1" s="232"/>
      <c r="UYZ1" s="232"/>
      <c r="UZA1" s="232"/>
      <c r="UZB1" s="232"/>
      <c r="UZC1" s="232"/>
      <c r="UZD1" s="232"/>
      <c r="UZE1" s="232"/>
      <c r="UZF1" s="232"/>
      <c r="UZG1" s="232"/>
      <c r="UZH1" s="232"/>
      <c r="UZI1" s="232"/>
      <c r="UZJ1" s="232"/>
      <c r="UZK1" s="232"/>
      <c r="UZL1" s="232"/>
      <c r="UZM1" s="232"/>
      <c r="UZN1" s="232"/>
      <c r="UZO1" s="232"/>
      <c r="UZP1" s="232"/>
      <c r="UZQ1" s="232"/>
      <c r="UZR1" s="232"/>
      <c r="UZS1" s="232"/>
      <c r="UZT1" s="232"/>
      <c r="UZU1" s="232"/>
      <c r="UZV1" s="232"/>
      <c r="UZW1" s="232"/>
      <c r="UZX1" s="232"/>
      <c r="UZY1" s="232"/>
      <c r="UZZ1" s="232"/>
      <c r="VAA1" s="232"/>
      <c r="VAB1" s="232"/>
      <c r="VAC1" s="232"/>
      <c r="VAD1" s="232"/>
      <c r="VAE1" s="232"/>
      <c r="VAF1" s="232"/>
      <c r="VAG1" s="232"/>
      <c r="VAH1" s="232"/>
      <c r="VAI1" s="232"/>
      <c r="VAJ1" s="232"/>
      <c r="VAK1" s="232"/>
      <c r="VAL1" s="232"/>
      <c r="VAM1" s="232"/>
      <c r="VAN1" s="232"/>
      <c r="VAO1" s="232"/>
      <c r="VAP1" s="232"/>
      <c r="VAQ1" s="232"/>
      <c r="VAR1" s="232"/>
      <c r="VAS1" s="232"/>
      <c r="VAT1" s="232"/>
      <c r="VAU1" s="232"/>
      <c r="VAV1" s="232"/>
      <c r="VAW1" s="232"/>
      <c r="VAX1" s="232"/>
      <c r="VAY1" s="232"/>
      <c r="VAZ1" s="232"/>
      <c r="VBA1" s="232"/>
      <c r="VBB1" s="232"/>
      <c r="VBC1" s="232"/>
      <c r="VBD1" s="232"/>
      <c r="VBE1" s="232"/>
      <c r="VBF1" s="232"/>
      <c r="VBG1" s="232"/>
      <c r="VBH1" s="232"/>
      <c r="VBI1" s="232"/>
      <c r="VBJ1" s="232"/>
      <c r="VBK1" s="232"/>
      <c r="VBL1" s="232"/>
      <c r="VBM1" s="232"/>
      <c r="VBN1" s="232"/>
      <c r="VBO1" s="232"/>
      <c r="VBP1" s="232"/>
      <c r="VBQ1" s="232"/>
      <c r="VBR1" s="232"/>
      <c r="VBS1" s="232"/>
      <c r="VBT1" s="232"/>
      <c r="VBU1" s="232"/>
      <c r="VBV1" s="232"/>
      <c r="VBW1" s="232"/>
      <c r="VBX1" s="232"/>
      <c r="VBY1" s="232"/>
      <c r="VBZ1" s="232"/>
      <c r="VCA1" s="232"/>
      <c r="VCB1" s="232"/>
      <c r="VCC1" s="232"/>
      <c r="VCD1" s="232"/>
      <c r="VCE1" s="232"/>
      <c r="VCF1" s="232"/>
      <c r="VCG1" s="232"/>
      <c r="VCH1" s="232"/>
      <c r="VCI1" s="232"/>
      <c r="VCJ1" s="232"/>
      <c r="VCK1" s="232"/>
      <c r="VCL1" s="232"/>
      <c r="VCM1" s="232"/>
      <c r="VCN1" s="232"/>
      <c r="VCO1" s="232"/>
      <c r="VCP1" s="232"/>
      <c r="VCQ1" s="232"/>
      <c r="VCR1" s="232"/>
      <c r="VCS1" s="232"/>
      <c r="VCT1" s="232"/>
      <c r="VCU1" s="232"/>
      <c r="VCV1" s="232"/>
      <c r="VCW1" s="232"/>
      <c r="VCX1" s="232"/>
      <c r="VCY1" s="232"/>
      <c r="VCZ1" s="232"/>
      <c r="VDA1" s="232"/>
      <c r="VDB1" s="232"/>
      <c r="VDC1" s="232"/>
      <c r="VDD1" s="232"/>
      <c r="VDE1" s="232"/>
      <c r="VDF1" s="232"/>
      <c r="VDG1" s="232"/>
      <c r="VDH1" s="232"/>
      <c r="VDI1" s="232"/>
      <c r="VDJ1" s="232"/>
      <c r="VDK1" s="232"/>
      <c r="VDL1" s="232"/>
      <c r="VDM1" s="232"/>
      <c r="VDN1" s="232"/>
      <c r="VDO1" s="232"/>
      <c r="VDP1" s="232"/>
      <c r="VDQ1" s="232"/>
      <c r="VDR1" s="232"/>
      <c r="VDS1" s="232"/>
      <c r="VDT1" s="232"/>
      <c r="VDU1" s="232"/>
      <c r="VDV1" s="232"/>
      <c r="VDW1" s="232"/>
      <c r="VDX1" s="232"/>
      <c r="VDY1" s="232"/>
      <c r="VDZ1" s="232"/>
      <c r="VEA1" s="232"/>
      <c r="VEB1" s="232"/>
      <c r="VEC1" s="232"/>
      <c r="VED1" s="232"/>
      <c r="VEE1" s="232"/>
      <c r="VEF1" s="232"/>
      <c r="VEG1" s="232"/>
      <c r="VEH1" s="232"/>
      <c r="VEI1" s="232"/>
      <c r="VEJ1" s="232"/>
      <c r="VEK1" s="232"/>
      <c r="VEL1" s="232"/>
      <c r="VEM1" s="232"/>
      <c r="VEN1" s="232"/>
      <c r="VEO1" s="232"/>
      <c r="VEP1" s="232"/>
      <c r="VEQ1" s="232"/>
      <c r="VER1" s="232"/>
      <c r="VES1" s="232"/>
      <c r="VET1" s="232"/>
      <c r="VEU1" s="232"/>
      <c r="VEV1" s="232"/>
      <c r="VEW1" s="232"/>
      <c r="VEX1" s="232"/>
      <c r="VEY1" s="232"/>
      <c r="VEZ1" s="232"/>
      <c r="VFA1" s="232"/>
      <c r="VFB1" s="232"/>
      <c r="VFC1" s="232"/>
      <c r="VFD1" s="232"/>
      <c r="VFE1" s="232"/>
      <c r="VFF1" s="232"/>
      <c r="VFG1" s="232"/>
      <c r="VFH1" s="232"/>
      <c r="VFI1" s="232"/>
      <c r="VFJ1" s="232"/>
      <c r="VFK1" s="232"/>
      <c r="VFL1" s="232"/>
      <c r="VFM1" s="232"/>
      <c r="VFN1" s="232"/>
      <c r="VFO1" s="232"/>
      <c r="VFP1" s="232"/>
      <c r="VFQ1" s="232"/>
      <c r="VFR1" s="232"/>
      <c r="VFS1" s="232"/>
      <c r="VFT1" s="232"/>
      <c r="VFU1" s="232"/>
      <c r="VFV1" s="232"/>
      <c r="VFW1" s="232"/>
      <c r="VFX1" s="232"/>
      <c r="VFY1" s="232"/>
      <c r="VFZ1" s="232"/>
      <c r="VGA1" s="232"/>
      <c r="VGB1" s="232"/>
      <c r="VGC1" s="232"/>
      <c r="VGD1" s="232"/>
      <c r="VGE1" s="232"/>
      <c r="VGF1" s="232"/>
      <c r="VGG1" s="232"/>
      <c r="VGH1" s="232"/>
      <c r="VGI1" s="232"/>
      <c r="VGJ1" s="232"/>
      <c r="VGK1" s="232"/>
      <c r="VGL1" s="232"/>
      <c r="VGM1" s="232"/>
      <c r="VGN1" s="232"/>
      <c r="VGO1" s="232"/>
      <c r="VGP1" s="232"/>
      <c r="VGQ1" s="232"/>
      <c r="VGR1" s="232"/>
      <c r="VGS1" s="232"/>
      <c r="VGT1" s="232"/>
      <c r="VGU1" s="232"/>
      <c r="VGV1" s="232"/>
      <c r="VGW1" s="232"/>
      <c r="VGX1" s="232"/>
      <c r="VGY1" s="232"/>
      <c r="VGZ1" s="232"/>
      <c r="VHA1" s="232"/>
      <c r="VHB1" s="232"/>
      <c r="VHC1" s="232"/>
      <c r="VHD1" s="232"/>
      <c r="VHE1" s="232"/>
      <c r="VHF1" s="232"/>
      <c r="VHG1" s="232"/>
      <c r="VHH1" s="232"/>
      <c r="VHI1" s="232"/>
      <c r="VHJ1" s="232"/>
      <c r="VHK1" s="232"/>
      <c r="VHL1" s="232"/>
      <c r="VHM1" s="232"/>
      <c r="VHN1" s="232"/>
      <c r="VHO1" s="232"/>
      <c r="VHP1" s="232"/>
      <c r="VHQ1" s="232"/>
      <c r="VHR1" s="232"/>
      <c r="VHS1" s="232"/>
      <c r="VHT1" s="232"/>
      <c r="VHU1" s="232"/>
      <c r="VHV1" s="232"/>
      <c r="VHW1" s="232"/>
      <c r="VHX1" s="232"/>
      <c r="VHY1" s="232"/>
      <c r="VHZ1" s="232"/>
      <c r="VIA1" s="232"/>
      <c r="VIB1" s="232"/>
      <c r="VIC1" s="232"/>
      <c r="VID1" s="232"/>
      <c r="VIE1" s="232"/>
      <c r="VIF1" s="232"/>
      <c r="VIG1" s="232"/>
      <c r="VIH1" s="232"/>
      <c r="VII1" s="232"/>
      <c r="VIJ1" s="232"/>
      <c r="VIK1" s="232"/>
      <c r="VIL1" s="232"/>
      <c r="VIM1" s="232"/>
      <c r="VIN1" s="232"/>
      <c r="VIO1" s="232"/>
      <c r="VIP1" s="232"/>
      <c r="VIQ1" s="232"/>
      <c r="VIR1" s="232"/>
      <c r="VIS1" s="232"/>
      <c r="VIT1" s="232"/>
      <c r="VIU1" s="232"/>
      <c r="VIV1" s="232"/>
      <c r="VIW1" s="232"/>
      <c r="VIX1" s="232"/>
      <c r="VIY1" s="232"/>
      <c r="VIZ1" s="232"/>
      <c r="VJA1" s="232"/>
      <c r="VJB1" s="232"/>
      <c r="VJC1" s="232"/>
      <c r="VJD1" s="232"/>
      <c r="VJE1" s="232"/>
      <c r="VJF1" s="232"/>
      <c r="VJG1" s="232"/>
      <c r="VJH1" s="232"/>
      <c r="VJI1" s="232"/>
      <c r="VJJ1" s="232"/>
      <c r="VJK1" s="232"/>
      <c r="VJL1" s="232"/>
      <c r="VJM1" s="232"/>
      <c r="VJN1" s="232"/>
      <c r="VJO1" s="232"/>
      <c r="VJP1" s="232"/>
      <c r="VJQ1" s="232"/>
      <c r="VJR1" s="232"/>
      <c r="VJS1" s="232"/>
      <c r="VJT1" s="232"/>
      <c r="VJU1" s="232"/>
      <c r="VJV1" s="232"/>
      <c r="VJW1" s="232"/>
      <c r="VJX1" s="232"/>
      <c r="VJY1" s="232"/>
      <c r="VJZ1" s="232"/>
      <c r="VKA1" s="232"/>
      <c r="VKB1" s="232"/>
      <c r="VKC1" s="232"/>
      <c r="VKD1" s="232"/>
      <c r="VKE1" s="232"/>
      <c r="VKF1" s="232"/>
      <c r="VKG1" s="232"/>
      <c r="VKH1" s="232"/>
      <c r="VKI1" s="232"/>
      <c r="VKJ1" s="232"/>
      <c r="VKK1" s="232"/>
      <c r="VKL1" s="232"/>
      <c r="VKM1" s="232"/>
      <c r="VKN1" s="232"/>
      <c r="VKO1" s="232"/>
      <c r="VKP1" s="232"/>
      <c r="VKQ1" s="232"/>
      <c r="VKR1" s="232"/>
      <c r="VKS1" s="232"/>
      <c r="VKT1" s="232"/>
      <c r="VKU1" s="232"/>
      <c r="VKV1" s="232"/>
      <c r="VKW1" s="232"/>
      <c r="VKX1" s="232"/>
      <c r="VKY1" s="232"/>
      <c r="VKZ1" s="232"/>
      <c r="VLA1" s="232"/>
      <c r="VLB1" s="232"/>
      <c r="VLC1" s="232"/>
      <c r="VLD1" s="232"/>
      <c r="VLE1" s="232"/>
      <c r="VLF1" s="232"/>
      <c r="VLG1" s="232"/>
      <c r="VLH1" s="232"/>
      <c r="VLI1" s="232"/>
      <c r="VLJ1" s="232"/>
      <c r="VLK1" s="232"/>
      <c r="VLL1" s="232"/>
      <c r="VLM1" s="232"/>
      <c r="VLN1" s="232"/>
      <c r="VLO1" s="232"/>
      <c r="VLP1" s="232"/>
      <c r="VLQ1" s="232"/>
      <c r="VLR1" s="232"/>
      <c r="VLS1" s="232"/>
      <c r="VLT1" s="232"/>
      <c r="VLU1" s="232"/>
      <c r="VLV1" s="232"/>
      <c r="VLW1" s="232"/>
      <c r="VLX1" s="232"/>
      <c r="VLY1" s="232"/>
      <c r="VLZ1" s="232"/>
      <c r="VMA1" s="232"/>
      <c r="VMB1" s="232"/>
      <c r="VMC1" s="232"/>
      <c r="VMD1" s="232"/>
      <c r="VME1" s="232"/>
      <c r="VMF1" s="232"/>
      <c r="VMG1" s="232"/>
      <c r="VMH1" s="232"/>
      <c r="VMI1" s="232"/>
      <c r="VMJ1" s="232"/>
      <c r="VMK1" s="232"/>
      <c r="VML1" s="232"/>
      <c r="VMM1" s="232"/>
      <c r="VMN1" s="232"/>
      <c r="VMO1" s="232"/>
      <c r="VMP1" s="232"/>
      <c r="VMQ1" s="232"/>
      <c r="VMR1" s="232"/>
      <c r="VMS1" s="232"/>
      <c r="VMT1" s="232"/>
      <c r="VMU1" s="232"/>
      <c r="VMV1" s="232"/>
      <c r="VMW1" s="232"/>
      <c r="VMX1" s="232"/>
      <c r="VMY1" s="232"/>
      <c r="VMZ1" s="232"/>
      <c r="VNA1" s="232"/>
      <c r="VNB1" s="232"/>
      <c r="VNC1" s="232"/>
      <c r="VND1" s="232"/>
      <c r="VNE1" s="232"/>
      <c r="VNF1" s="232"/>
      <c r="VNG1" s="232"/>
      <c r="VNH1" s="232"/>
      <c r="VNI1" s="232"/>
      <c r="VNJ1" s="232"/>
      <c r="VNK1" s="232"/>
      <c r="VNL1" s="232"/>
      <c r="VNM1" s="232"/>
      <c r="VNN1" s="232"/>
      <c r="VNO1" s="232"/>
      <c r="VNP1" s="232"/>
      <c r="VNQ1" s="232"/>
      <c r="VNR1" s="232"/>
      <c r="VNS1" s="232"/>
      <c r="VNT1" s="232"/>
      <c r="VNU1" s="232"/>
      <c r="VNV1" s="232"/>
      <c r="VNW1" s="232"/>
      <c r="VNX1" s="232"/>
      <c r="VNY1" s="232"/>
      <c r="VNZ1" s="232"/>
      <c r="VOA1" s="232"/>
      <c r="VOB1" s="232"/>
      <c r="VOC1" s="232"/>
      <c r="VOD1" s="232"/>
      <c r="VOE1" s="232"/>
      <c r="VOF1" s="232"/>
      <c r="VOG1" s="232"/>
      <c r="VOH1" s="232"/>
      <c r="VOI1" s="232"/>
      <c r="VOJ1" s="232"/>
      <c r="VOK1" s="232"/>
      <c r="VOL1" s="232"/>
      <c r="VOM1" s="232"/>
      <c r="VON1" s="232"/>
      <c r="VOO1" s="232"/>
      <c r="VOP1" s="232"/>
      <c r="VOQ1" s="232"/>
      <c r="VOR1" s="232"/>
      <c r="VOS1" s="232"/>
      <c r="VOT1" s="232"/>
      <c r="VOU1" s="232"/>
      <c r="VOV1" s="232"/>
      <c r="VOW1" s="232"/>
      <c r="VOX1" s="232"/>
      <c r="VOY1" s="232"/>
      <c r="VOZ1" s="232"/>
      <c r="VPA1" s="232"/>
      <c r="VPB1" s="232"/>
      <c r="VPC1" s="232"/>
      <c r="VPD1" s="232"/>
      <c r="VPE1" s="232"/>
      <c r="VPF1" s="232"/>
      <c r="VPG1" s="232"/>
      <c r="VPH1" s="232"/>
      <c r="VPI1" s="232"/>
      <c r="VPJ1" s="232"/>
      <c r="VPK1" s="232"/>
      <c r="VPL1" s="232"/>
      <c r="VPM1" s="232"/>
      <c r="VPN1" s="232"/>
      <c r="VPO1" s="232"/>
      <c r="VPP1" s="232"/>
      <c r="VPQ1" s="232"/>
      <c r="VPR1" s="232"/>
      <c r="VPS1" s="232"/>
      <c r="VPT1" s="232"/>
      <c r="VPU1" s="232"/>
      <c r="VPV1" s="232"/>
      <c r="VPW1" s="232"/>
      <c r="VPX1" s="232"/>
      <c r="VPY1" s="232"/>
      <c r="VPZ1" s="232"/>
      <c r="VQA1" s="232"/>
      <c r="VQB1" s="232"/>
      <c r="VQC1" s="232"/>
      <c r="VQD1" s="232"/>
      <c r="VQE1" s="232"/>
      <c r="VQF1" s="232"/>
      <c r="VQG1" s="232"/>
      <c r="VQH1" s="232"/>
      <c r="VQI1" s="232"/>
      <c r="VQJ1" s="232"/>
      <c r="VQK1" s="232"/>
      <c r="VQL1" s="232"/>
      <c r="VQM1" s="232"/>
      <c r="VQN1" s="232"/>
      <c r="VQO1" s="232"/>
      <c r="VQP1" s="232"/>
      <c r="VQQ1" s="232"/>
      <c r="VQR1" s="232"/>
      <c r="VQS1" s="232"/>
      <c r="VQT1" s="232"/>
      <c r="VQU1" s="232"/>
      <c r="VQV1" s="232"/>
      <c r="VQW1" s="232"/>
      <c r="VQX1" s="232"/>
      <c r="VQY1" s="232"/>
      <c r="VQZ1" s="232"/>
      <c r="VRA1" s="232"/>
      <c r="VRB1" s="232"/>
      <c r="VRC1" s="232"/>
      <c r="VRD1" s="232"/>
      <c r="VRE1" s="232"/>
      <c r="VRF1" s="232"/>
      <c r="VRG1" s="232"/>
      <c r="VRH1" s="232"/>
      <c r="VRI1" s="232"/>
      <c r="VRJ1" s="232"/>
      <c r="VRK1" s="232"/>
      <c r="VRL1" s="232"/>
      <c r="VRM1" s="232"/>
      <c r="VRN1" s="232"/>
      <c r="VRO1" s="232"/>
      <c r="VRP1" s="232"/>
      <c r="VRQ1" s="232"/>
      <c r="VRR1" s="232"/>
      <c r="VRS1" s="232"/>
      <c r="VRT1" s="232"/>
      <c r="VRU1" s="232"/>
      <c r="VRV1" s="232"/>
      <c r="VRW1" s="232"/>
      <c r="VRX1" s="232"/>
      <c r="VRY1" s="232"/>
      <c r="VRZ1" s="232"/>
      <c r="VSA1" s="232"/>
      <c r="VSB1" s="232"/>
      <c r="VSC1" s="232"/>
      <c r="VSD1" s="232"/>
      <c r="VSE1" s="232"/>
      <c r="VSF1" s="232"/>
      <c r="VSG1" s="232"/>
      <c r="VSH1" s="232"/>
      <c r="VSI1" s="232"/>
      <c r="VSJ1" s="232"/>
      <c r="VSK1" s="232"/>
      <c r="VSL1" s="232"/>
      <c r="VSM1" s="232"/>
      <c r="VSN1" s="232"/>
      <c r="VSO1" s="232"/>
      <c r="VSP1" s="232"/>
      <c r="VSQ1" s="232"/>
      <c r="VSR1" s="232"/>
      <c r="VSS1" s="232"/>
      <c r="VST1" s="232"/>
      <c r="VSU1" s="232"/>
      <c r="VSV1" s="232"/>
      <c r="VSW1" s="232"/>
      <c r="VSX1" s="232"/>
      <c r="VSY1" s="232"/>
      <c r="VSZ1" s="232"/>
      <c r="VTA1" s="232"/>
      <c r="VTB1" s="232"/>
      <c r="VTC1" s="232"/>
      <c r="VTD1" s="232"/>
      <c r="VTE1" s="232"/>
      <c r="VTF1" s="232"/>
      <c r="VTG1" s="232"/>
      <c r="VTH1" s="232"/>
      <c r="VTI1" s="232"/>
      <c r="VTJ1" s="232"/>
      <c r="VTK1" s="232"/>
      <c r="VTL1" s="232"/>
      <c r="VTM1" s="232"/>
      <c r="VTN1" s="232"/>
      <c r="VTO1" s="232"/>
      <c r="VTP1" s="232"/>
      <c r="VTQ1" s="232"/>
      <c r="VTR1" s="232"/>
      <c r="VTS1" s="232"/>
      <c r="VTT1" s="232"/>
      <c r="VTU1" s="232"/>
      <c r="VTV1" s="232"/>
      <c r="VTW1" s="232"/>
      <c r="VTX1" s="232"/>
      <c r="VTY1" s="232"/>
      <c r="VTZ1" s="232"/>
      <c r="VUA1" s="232"/>
      <c r="VUB1" s="232"/>
      <c r="VUC1" s="232"/>
      <c r="VUD1" s="232"/>
      <c r="VUE1" s="232"/>
      <c r="VUF1" s="232"/>
      <c r="VUG1" s="232"/>
      <c r="VUH1" s="232"/>
      <c r="VUI1" s="232"/>
      <c r="VUJ1" s="232"/>
      <c r="VUK1" s="232"/>
      <c r="VUL1" s="232"/>
      <c r="VUM1" s="232"/>
      <c r="VUN1" s="232"/>
      <c r="VUO1" s="232"/>
      <c r="VUP1" s="232"/>
      <c r="VUQ1" s="232"/>
      <c r="VUR1" s="232"/>
      <c r="VUS1" s="232"/>
      <c r="VUT1" s="232"/>
      <c r="VUU1" s="232"/>
      <c r="VUV1" s="232"/>
      <c r="VUW1" s="232"/>
      <c r="VUX1" s="232"/>
      <c r="VUY1" s="232"/>
      <c r="VUZ1" s="232"/>
      <c r="VVA1" s="232"/>
      <c r="VVB1" s="232"/>
      <c r="VVC1" s="232"/>
      <c r="VVD1" s="232"/>
      <c r="VVE1" s="232"/>
      <c r="VVF1" s="232"/>
      <c r="VVG1" s="232"/>
      <c r="VVH1" s="232"/>
      <c r="VVI1" s="232"/>
      <c r="VVJ1" s="232"/>
      <c r="VVK1" s="232"/>
      <c r="VVL1" s="232"/>
      <c r="VVM1" s="232"/>
      <c r="VVN1" s="232"/>
      <c r="VVO1" s="232"/>
      <c r="VVP1" s="232"/>
      <c r="VVQ1" s="232"/>
      <c r="VVR1" s="232"/>
      <c r="VVS1" s="232"/>
      <c r="VVT1" s="232"/>
      <c r="VVU1" s="232"/>
      <c r="VVV1" s="232"/>
      <c r="VVW1" s="232"/>
      <c r="VVX1" s="232"/>
      <c r="VVY1" s="232"/>
      <c r="VVZ1" s="232"/>
      <c r="VWA1" s="232"/>
      <c r="VWB1" s="232"/>
      <c r="VWC1" s="232"/>
      <c r="VWD1" s="232"/>
      <c r="VWE1" s="232"/>
      <c r="VWF1" s="232"/>
      <c r="VWG1" s="232"/>
      <c r="VWH1" s="232"/>
      <c r="VWI1" s="232"/>
      <c r="VWJ1" s="232"/>
      <c r="VWK1" s="232"/>
      <c r="VWL1" s="232"/>
      <c r="VWM1" s="232"/>
      <c r="VWN1" s="232"/>
      <c r="VWO1" s="232"/>
      <c r="VWP1" s="232"/>
      <c r="VWQ1" s="232"/>
      <c r="VWR1" s="232"/>
      <c r="VWS1" s="232"/>
      <c r="VWT1" s="232"/>
      <c r="VWU1" s="232"/>
      <c r="VWV1" s="232"/>
      <c r="VWW1" s="232"/>
      <c r="VWX1" s="232"/>
      <c r="VWY1" s="232"/>
      <c r="VWZ1" s="232"/>
      <c r="VXA1" s="232"/>
      <c r="VXB1" s="232"/>
      <c r="VXC1" s="232"/>
      <c r="VXD1" s="232"/>
      <c r="VXE1" s="232"/>
      <c r="VXF1" s="232"/>
      <c r="VXG1" s="232"/>
      <c r="VXH1" s="232"/>
      <c r="VXI1" s="232"/>
      <c r="VXJ1" s="232"/>
      <c r="VXK1" s="232"/>
      <c r="VXL1" s="232"/>
      <c r="VXM1" s="232"/>
      <c r="VXN1" s="232"/>
      <c r="VXO1" s="232"/>
      <c r="VXP1" s="232"/>
      <c r="VXQ1" s="232"/>
      <c r="VXR1" s="232"/>
      <c r="VXS1" s="232"/>
      <c r="VXT1" s="232"/>
      <c r="VXU1" s="232"/>
      <c r="VXV1" s="232"/>
      <c r="VXW1" s="232"/>
      <c r="VXX1" s="232"/>
      <c r="VXY1" s="232"/>
      <c r="VXZ1" s="232"/>
      <c r="VYA1" s="232"/>
      <c r="VYB1" s="232"/>
      <c r="VYC1" s="232"/>
      <c r="VYD1" s="232"/>
      <c r="VYE1" s="232"/>
      <c r="VYF1" s="232"/>
      <c r="VYG1" s="232"/>
      <c r="VYH1" s="232"/>
      <c r="VYI1" s="232"/>
      <c r="VYJ1" s="232"/>
      <c r="VYK1" s="232"/>
      <c r="VYL1" s="232"/>
      <c r="VYM1" s="232"/>
      <c r="VYN1" s="232"/>
      <c r="VYO1" s="232"/>
      <c r="VYP1" s="232"/>
      <c r="VYQ1" s="232"/>
      <c r="VYR1" s="232"/>
      <c r="VYS1" s="232"/>
      <c r="VYT1" s="232"/>
      <c r="VYU1" s="232"/>
      <c r="VYV1" s="232"/>
      <c r="VYW1" s="232"/>
      <c r="VYX1" s="232"/>
      <c r="VYY1" s="232"/>
      <c r="VYZ1" s="232"/>
      <c r="VZA1" s="232"/>
      <c r="VZB1" s="232"/>
      <c r="VZC1" s="232"/>
      <c r="VZD1" s="232"/>
      <c r="VZE1" s="232"/>
      <c r="VZF1" s="232"/>
      <c r="VZG1" s="232"/>
      <c r="VZH1" s="232"/>
      <c r="VZI1" s="232"/>
      <c r="VZJ1" s="232"/>
      <c r="VZK1" s="232"/>
      <c r="VZL1" s="232"/>
      <c r="VZM1" s="232"/>
      <c r="VZN1" s="232"/>
      <c r="VZO1" s="232"/>
      <c r="VZP1" s="232"/>
      <c r="VZQ1" s="232"/>
      <c r="VZR1" s="232"/>
      <c r="VZS1" s="232"/>
      <c r="VZT1" s="232"/>
      <c r="VZU1" s="232"/>
      <c r="VZV1" s="232"/>
      <c r="VZW1" s="232"/>
      <c r="VZX1" s="232"/>
      <c r="VZY1" s="232"/>
      <c r="VZZ1" s="232"/>
      <c r="WAA1" s="232"/>
      <c r="WAB1" s="232"/>
      <c r="WAC1" s="232"/>
      <c r="WAD1" s="232"/>
      <c r="WAE1" s="232"/>
      <c r="WAF1" s="232"/>
      <c r="WAG1" s="232"/>
      <c r="WAH1" s="232"/>
      <c r="WAI1" s="232"/>
      <c r="WAJ1" s="232"/>
      <c r="WAK1" s="232"/>
      <c r="WAL1" s="232"/>
      <c r="WAM1" s="232"/>
      <c r="WAN1" s="232"/>
      <c r="WAO1" s="232"/>
      <c r="WAP1" s="232"/>
      <c r="WAQ1" s="232"/>
      <c r="WAR1" s="232"/>
      <c r="WAS1" s="232"/>
      <c r="WAT1" s="232"/>
      <c r="WAU1" s="232"/>
      <c r="WAV1" s="232"/>
      <c r="WAW1" s="232"/>
      <c r="WAX1" s="232"/>
      <c r="WAY1" s="232"/>
      <c r="WAZ1" s="232"/>
      <c r="WBA1" s="232"/>
      <c r="WBB1" s="232"/>
      <c r="WBC1" s="232"/>
      <c r="WBD1" s="232"/>
      <c r="WBE1" s="232"/>
      <c r="WBF1" s="232"/>
      <c r="WBG1" s="232"/>
      <c r="WBH1" s="232"/>
      <c r="WBI1" s="232"/>
      <c r="WBJ1" s="232"/>
      <c r="WBK1" s="232"/>
      <c r="WBL1" s="232"/>
      <c r="WBM1" s="232"/>
      <c r="WBN1" s="232"/>
      <c r="WBO1" s="232"/>
      <c r="WBP1" s="232"/>
      <c r="WBQ1" s="232"/>
      <c r="WBR1" s="232"/>
      <c r="WBS1" s="232"/>
      <c r="WBT1" s="232"/>
      <c r="WBU1" s="232"/>
      <c r="WBV1" s="232"/>
      <c r="WBW1" s="232"/>
      <c r="WBX1" s="232"/>
      <c r="WBY1" s="232"/>
      <c r="WBZ1" s="232"/>
      <c r="WCA1" s="232"/>
      <c r="WCB1" s="232"/>
      <c r="WCC1" s="232"/>
      <c r="WCD1" s="232"/>
      <c r="WCE1" s="232"/>
      <c r="WCF1" s="232"/>
      <c r="WCG1" s="232"/>
      <c r="WCH1" s="232"/>
      <c r="WCI1" s="232"/>
      <c r="WCJ1" s="232"/>
      <c r="WCK1" s="232"/>
      <c r="WCL1" s="232"/>
      <c r="WCM1" s="232"/>
      <c r="WCN1" s="232"/>
      <c r="WCO1" s="232"/>
      <c r="WCP1" s="232"/>
      <c r="WCQ1" s="232"/>
      <c r="WCR1" s="232"/>
      <c r="WCS1" s="232"/>
      <c r="WCT1" s="232"/>
      <c r="WCU1" s="232"/>
      <c r="WCV1" s="232"/>
      <c r="WCW1" s="232"/>
      <c r="WCX1" s="232"/>
      <c r="WCY1" s="232"/>
      <c r="WCZ1" s="232"/>
      <c r="WDA1" s="232"/>
      <c r="WDB1" s="232"/>
      <c r="WDC1" s="232"/>
      <c r="WDD1" s="232"/>
      <c r="WDE1" s="232"/>
      <c r="WDF1" s="232"/>
      <c r="WDG1" s="232"/>
      <c r="WDH1" s="232"/>
      <c r="WDI1" s="232"/>
      <c r="WDJ1" s="232"/>
      <c r="WDK1" s="232"/>
      <c r="WDL1" s="232"/>
      <c r="WDM1" s="232"/>
      <c r="WDN1" s="232"/>
      <c r="WDO1" s="232"/>
      <c r="WDP1" s="232"/>
      <c r="WDQ1" s="232"/>
      <c r="WDR1" s="232"/>
      <c r="WDS1" s="232"/>
      <c r="WDT1" s="232"/>
      <c r="WDU1" s="232"/>
      <c r="WDV1" s="232"/>
      <c r="WDW1" s="232"/>
      <c r="WDX1" s="232"/>
      <c r="WDY1" s="232"/>
      <c r="WDZ1" s="232"/>
      <c r="WEA1" s="232"/>
      <c r="WEB1" s="232"/>
      <c r="WEC1" s="232"/>
      <c r="WED1" s="232"/>
      <c r="WEE1" s="232"/>
      <c r="WEF1" s="232"/>
      <c r="WEG1" s="232"/>
      <c r="WEH1" s="232"/>
      <c r="WEI1" s="232"/>
      <c r="WEJ1" s="232"/>
      <c r="WEK1" s="232"/>
      <c r="WEL1" s="232"/>
      <c r="WEM1" s="232"/>
      <c r="WEN1" s="232"/>
      <c r="WEO1" s="232"/>
      <c r="WEP1" s="232"/>
      <c r="WEQ1" s="232"/>
      <c r="WER1" s="232"/>
      <c r="WES1" s="232"/>
      <c r="WET1" s="232"/>
      <c r="WEU1" s="232"/>
      <c r="WEV1" s="232"/>
      <c r="WEW1" s="232"/>
      <c r="WEX1" s="232"/>
      <c r="WEY1" s="232"/>
      <c r="WEZ1" s="232"/>
      <c r="WFA1" s="232"/>
      <c r="WFB1" s="232"/>
      <c r="WFC1" s="232"/>
      <c r="WFD1" s="232"/>
      <c r="WFE1" s="232"/>
      <c r="WFF1" s="232"/>
      <c r="WFG1" s="232"/>
      <c r="WFH1" s="232"/>
      <c r="WFI1" s="232"/>
      <c r="WFJ1" s="232"/>
      <c r="WFK1" s="232"/>
      <c r="WFL1" s="232"/>
      <c r="WFM1" s="232"/>
      <c r="WFN1" s="232"/>
      <c r="WFO1" s="232"/>
      <c r="WFP1" s="232"/>
      <c r="WFQ1" s="232"/>
      <c r="WFR1" s="232"/>
      <c r="WFS1" s="232"/>
      <c r="WFT1" s="232"/>
      <c r="WFU1" s="232"/>
      <c r="WFV1" s="232"/>
      <c r="WFW1" s="232"/>
      <c r="WFX1" s="232"/>
      <c r="WFY1" s="232"/>
      <c r="WFZ1" s="232"/>
      <c r="WGA1" s="232"/>
      <c r="WGB1" s="232"/>
      <c r="WGC1" s="232"/>
      <c r="WGD1" s="232"/>
      <c r="WGE1" s="232"/>
      <c r="WGF1" s="232"/>
      <c r="WGG1" s="232"/>
      <c r="WGH1" s="232"/>
      <c r="WGI1" s="232"/>
      <c r="WGJ1" s="232"/>
      <c r="WGK1" s="232"/>
      <c r="WGL1" s="232"/>
      <c r="WGM1" s="232"/>
      <c r="WGN1" s="232"/>
      <c r="WGO1" s="232"/>
      <c r="WGP1" s="232"/>
      <c r="WGQ1" s="232"/>
      <c r="WGR1" s="232"/>
      <c r="WGS1" s="232"/>
      <c r="WGT1" s="232"/>
      <c r="WGU1" s="232"/>
      <c r="WGV1" s="232"/>
      <c r="WGW1" s="232"/>
      <c r="WGX1" s="232"/>
      <c r="WGY1" s="232"/>
      <c r="WGZ1" s="232"/>
      <c r="WHA1" s="232"/>
      <c r="WHB1" s="232"/>
      <c r="WHC1" s="232"/>
      <c r="WHD1" s="232"/>
      <c r="WHE1" s="232"/>
      <c r="WHF1" s="232"/>
      <c r="WHG1" s="232"/>
      <c r="WHH1" s="232"/>
      <c r="WHI1" s="232"/>
      <c r="WHJ1" s="232"/>
      <c r="WHK1" s="232"/>
      <c r="WHL1" s="232"/>
      <c r="WHM1" s="232"/>
      <c r="WHN1" s="232"/>
      <c r="WHO1" s="232"/>
      <c r="WHP1" s="232"/>
      <c r="WHQ1" s="232"/>
      <c r="WHR1" s="232"/>
      <c r="WHS1" s="232"/>
      <c r="WHT1" s="232"/>
      <c r="WHU1" s="232"/>
      <c r="WHV1" s="232"/>
      <c r="WHW1" s="232"/>
      <c r="WHX1" s="232"/>
      <c r="WHY1" s="232"/>
      <c r="WHZ1" s="232"/>
      <c r="WIA1" s="232"/>
      <c r="WIB1" s="232"/>
      <c r="WIC1" s="232"/>
      <c r="WID1" s="232"/>
      <c r="WIE1" s="232"/>
      <c r="WIF1" s="232"/>
      <c r="WIG1" s="232"/>
      <c r="WIH1" s="232"/>
      <c r="WII1" s="232"/>
      <c r="WIJ1" s="232"/>
      <c r="WIK1" s="232"/>
      <c r="WIL1" s="232"/>
      <c r="WIM1" s="232"/>
      <c r="WIN1" s="232"/>
      <c r="WIO1" s="232"/>
      <c r="WIP1" s="232"/>
      <c r="WIQ1" s="232"/>
      <c r="WIR1" s="232"/>
      <c r="WIS1" s="232"/>
      <c r="WIT1" s="232"/>
      <c r="WIU1" s="232"/>
      <c r="WIV1" s="232"/>
      <c r="WIW1" s="232"/>
      <c r="WIX1" s="232"/>
      <c r="WIY1" s="232"/>
      <c r="WIZ1" s="232"/>
      <c r="WJA1" s="232"/>
      <c r="WJB1" s="232"/>
      <c r="WJC1" s="232"/>
      <c r="WJD1" s="232"/>
      <c r="WJE1" s="232"/>
      <c r="WJF1" s="232"/>
      <c r="WJG1" s="232"/>
      <c r="WJH1" s="232"/>
      <c r="WJI1" s="232"/>
      <c r="WJJ1" s="232"/>
      <c r="WJK1" s="232"/>
      <c r="WJL1" s="232"/>
      <c r="WJM1" s="232"/>
      <c r="WJN1" s="232"/>
      <c r="WJO1" s="232"/>
      <c r="WJP1" s="232"/>
      <c r="WJQ1" s="232"/>
      <c r="WJR1" s="232"/>
      <c r="WJS1" s="232"/>
      <c r="WJT1" s="232"/>
      <c r="WJU1" s="232"/>
      <c r="WJV1" s="232"/>
      <c r="WJW1" s="232"/>
      <c r="WJX1" s="232"/>
      <c r="WJY1" s="232"/>
      <c r="WJZ1" s="232"/>
      <c r="WKA1" s="232"/>
      <c r="WKB1" s="232"/>
      <c r="WKC1" s="232"/>
      <c r="WKD1" s="232"/>
      <c r="WKE1" s="232"/>
      <c r="WKF1" s="232"/>
      <c r="WKG1" s="232"/>
      <c r="WKH1" s="232"/>
      <c r="WKI1" s="232"/>
      <c r="WKJ1" s="232"/>
      <c r="WKK1" s="232"/>
      <c r="WKL1" s="232"/>
      <c r="WKM1" s="232"/>
      <c r="WKN1" s="232"/>
      <c r="WKO1" s="232"/>
      <c r="WKP1" s="232"/>
      <c r="WKQ1" s="232"/>
      <c r="WKR1" s="232"/>
      <c r="WKS1" s="232"/>
      <c r="WKT1" s="232"/>
      <c r="WKU1" s="232"/>
      <c r="WKV1" s="232"/>
      <c r="WKW1" s="232"/>
      <c r="WKX1" s="232"/>
      <c r="WKY1" s="232"/>
      <c r="WKZ1" s="232"/>
      <c r="WLA1" s="232"/>
      <c r="WLB1" s="232"/>
      <c r="WLC1" s="232"/>
      <c r="WLD1" s="232"/>
      <c r="WLE1" s="232"/>
      <c r="WLF1" s="232"/>
      <c r="WLG1" s="232"/>
      <c r="WLH1" s="232"/>
      <c r="WLI1" s="232"/>
      <c r="WLJ1" s="232"/>
      <c r="WLK1" s="232"/>
      <c r="WLL1" s="232"/>
      <c r="WLM1" s="232"/>
      <c r="WLN1" s="232"/>
      <c r="WLO1" s="232"/>
      <c r="WLP1" s="232"/>
      <c r="WLQ1" s="232"/>
      <c r="WLR1" s="232"/>
      <c r="WLS1" s="232"/>
      <c r="WLT1" s="232"/>
      <c r="WLU1" s="232"/>
      <c r="WLV1" s="232"/>
      <c r="WLW1" s="232"/>
      <c r="WLX1" s="232"/>
      <c r="WLY1" s="232"/>
      <c r="WLZ1" s="232"/>
      <c r="WMA1" s="232"/>
      <c r="WMB1" s="232"/>
      <c r="WMC1" s="232"/>
      <c r="WMD1" s="232"/>
      <c r="WME1" s="232"/>
      <c r="WMF1" s="232"/>
      <c r="WMG1" s="232"/>
      <c r="WMH1" s="232"/>
      <c r="WMI1" s="232"/>
      <c r="WMJ1" s="232"/>
      <c r="WMK1" s="232"/>
      <c r="WML1" s="232"/>
      <c r="WMM1" s="232"/>
      <c r="WMN1" s="232"/>
      <c r="WMO1" s="232"/>
      <c r="WMP1" s="232"/>
      <c r="WMQ1" s="232"/>
      <c r="WMR1" s="232"/>
      <c r="WMS1" s="232"/>
      <c r="WMT1" s="232"/>
      <c r="WMU1" s="232"/>
      <c r="WMV1" s="232"/>
      <c r="WMW1" s="232"/>
      <c r="WMX1" s="232"/>
      <c r="WMY1" s="232"/>
      <c r="WMZ1" s="232"/>
      <c r="WNA1" s="232"/>
      <c r="WNB1" s="232"/>
      <c r="WNC1" s="232"/>
      <c r="WND1" s="232"/>
      <c r="WNE1" s="232"/>
      <c r="WNF1" s="232"/>
      <c r="WNG1" s="232"/>
      <c r="WNH1" s="232"/>
      <c r="WNI1" s="232"/>
      <c r="WNJ1" s="232"/>
      <c r="WNK1" s="232"/>
      <c r="WNL1" s="232"/>
      <c r="WNM1" s="232"/>
      <c r="WNN1" s="232"/>
      <c r="WNO1" s="232"/>
      <c r="WNP1" s="232"/>
      <c r="WNQ1" s="232"/>
      <c r="WNR1" s="232"/>
      <c r="WNS1" s="232"/>
      <c r="WNT1" s="232"/>
      <c r="WNU1" s="232"/>
      <c r="WNV1" s="232"/>
      <c r="WNW1" s="232"/>
      <c r="WNX1" s="232"/>
      <c r="WNY1" s="232"/>
      <c r="WNZ1" s="232"/>
      <c r="WOA1" s="232"/>
      <c r="WOB1" s="232"/>
      <c r="WOC1" s="232"/>
      <c r="WOD1" s="232"/>
      <c r="WOE1" s="232"/>
      <c r="WOF1" s="232"/>
      <c r="WOG1" s="232"/>
      <c r="WOH1" s="232"/>
      <c r="WOI1" s="232"/>
      <c r="WOJ1" s="232"/>
      <c r="WOK1" s="232"/>
      <c r="WOL1" s="232"/>
      <c r="WOM1" s="232"/>
      <c r="WON1" s="232"/>
      <c r="WOO1" s="232"/>
      <c r="WOP1" s="232"/>
      <c r="WOQ1" s="232"/>
      <c r="WOR1" s="232"/>
      <c r="WOS1" s="232"/>
      <c r="WOT1" s="232"/>
      <c r="WOU1" s="232"/>
      <c r="WOV1" s="232"/>
      <c r="WOW1" s="232"/>
      <c r="WOX1" s="232"/>
      <c r="WOY1" s="232"/>
      <c r="WOZ1" s="232"/>
      <c r="WPA1" s="232"/>
      <c r="WPB1" s="232"/>
      <c r="WPC1" s="232"/>
      <c r="WPD1" s="232"/>
      <c r="WPE1" s="232"/>
      <c r="WPF1" s="232"/>
      <c r="WPG1" s="232"/>
      <c r="WPH1" s="232"/>
      <c r="WPI1" s="232"/>
      <c r="WPJ1" s="232"/>
      <c r="WPK1" s="232"/>
      <c r="WPL1" s="232"/>
      <c r="WPM1" s="232"/>
      <c r="WPN1" s="232"/>
      <c r="WPO1" s="232"/>
      <c r="WPP1" s="232"/>
      <c r="WPQ1" s="232"/>
      <c r="WPR1" s="232"/>
      <c r="WPS1" s="232"/>
      <c r="WPT1" s="232"/>
      <c r="WPU1" s="232"/>
      <c r="WPV1" s="232"/>
      <c r="WPW1" s="232"/>
      <c r="WPX1" s="232"/>
      <c r="WPY1" s="232"/>
      <c r="WPZ1" s="232"/>
      <c r="WQA1" s="232"/>
      <c r="WQB1" s="232"/>
      <c r="WQC1" s="232"/>
      <c r="WQD1" s="232"/>
      <c r="WQE1" s="232"/>
      <c r="WQF1" s="232"/>
      <c r="WQG1" s="232"/>
      <c r="WQH1" s="232"/>
      <c r="WQI1" s="232"/>
      <c r="WQJ1" s="232"/>
      <c r="WQK1" s="232"/>
      <c r="WQL1" s="232"/>
      <c r="WQM1" s="232"/>
      <c r="WQN1" s="232"/>
      <c r="WQO1" s="232"/>
      <c r="WQP1" s="232"/>
      <c r="WQQ1" s="232"/>
      <c r="WQR1" s="232"/>
      <c r="WQS1" s="232"/>
      <c r="WQT1" s="232"/>
      <c r="WQU1" s="232"/>
      <c r="WQV1" s="232"/>
      <c r="WQW1" s="232"/>
      <c r="WQX1" s="232"/>
      <c r="WQY1" s="232"/>
      <c r="WQZ1" s="232"/>
      <c r="WRA1" s="232"/>
      <c r="WRB1" s="232"/>
      <c r="WRC1" s="232"/>
      <c r="WRD1" s="232"/>
      <c r="WRE1" s="232"/>
      <c r="WRF1" s="232"/>
      <c r="WRG1" s="232"/>
      <c r="WRH1" s="232"/>
      <c r="WRI1" s="232"/>
      <c r="WRJ1" s="232"/>
      <c r="WRK1" s="232"/>
      <c r="WRL1" s="232"/>
      <c r="WRM1" s="232"/>
      <c r="WRN1" s="232"/>
      <c r="WRO1" s="232"/>
      <c r="WRP1" s="232"/>
      <c r="WRQ1" s="232"/>
      <c r="WRR1" s="232"/>
      <c r="WRS1" s="232"/>
      <c r="WRT1" s="232"/>
      <c r="WRU1" s="232"/>
      <c r="WRV1" s="232"/>
      <c r="WRW1" s="232"/>
      <c r="WRX1" s="232"/>
      <c r="WRY1" s="232"/>
      <c r="WRZ1" s="232"/>
      <c r="WSA1" s="232"/>
      <c r="WSB1" s="232"/>
      <c r="WSC1" s="232"/>
      <c r="WSD1" s="232"/>
      <c r="WSE1" s="232"/>
      <c r="WSF1" s="232"/>
      <c r="WSG1" s="232"/>
      <c r="WSH1" s="232"/>
      <c r="WSI1" s="232"/>
      <c r="WSJ1" s="232"/>
      <c r="WSK1" s="232"/>
      <c r="WSL1" s="232"/>
      <c r="WSM1" s="232"/>
      <c r="WSN1" s="232"/>
      <c r="WSO1" s="232"/>
      <c r="WSP1" s="232"/>
      <c r="WSQ1" s="232"/>
      <c r="WSR1" s="232"/>
      <c r="WSS1" s="232"/>
      <c r="WST1" s="232"/>
      <c r="WSU1" s="232"/>
      <c r="WSV1" s="232"/>
      <c r="WSW1" s="232"/>
      <c r="WSX1" s="232"/>
      <c r="WSY1" s="232"/>
      <c r="WSZ1" s="232"/>
      <c r="WTA1" s="232"/>
      <c r="WTB1" s="232"/>
      <c r="WTC1" s="232"/>
      <c r="WTD1" s="232"/>
      <c r="WTE1" s="232"/>
      <c r="WTF1" s="232"/>
      <c r="WTG1" s="232"/>
      <c r="WTH1" s="232"/>
      <c r="WTI1" s="232"/>
      <c r="WTJ1" s="232"/>
      <c r="WTK1" s="232"/>
      <c r="WTL1" s="232"/>
      <c r="WTM1" s="232"/>
      <c r="WTN1" s="232"/>
      <c r="WTO1" s="232"/>
      <c r="WTP1" s="232"/>
      <c r="WTQ1" s="232"/>
      <c r="WTR1" s="232"/>
      <c r="WTS1" s="232"/>
      <c r="WTT1" s="232"/>
      <c r="WTU1" s="232"/>
      <c r="WTV1" s="232"/>
      <c r="WTW1" s="232"/>
      <c r="WTX1" s="232"/>
      <c r="WTY1" s="232"/>
      <c r="WTZ1" s="232"/>
      <c r="WUA1" s="232"/>
      <c r="WUB1" s="232"/>
      <c r="WUC1" s="232"/>
      <c r="WUD1" s="232"/>
      <c r="WUE1" s="232"/>
      <c r="WUF1" s="232"/>
      <c r="WUG1" s="232"/>
      <c r="WUH1" s="232"/>
      <c r="WUI1" s="232"/>
      <c r="WUJ1" s="232"/>
      <c r="WUK1" s="232"/>
      <c r="WUL1" s="232"/>
      <c r="WUM1" s="232"/>
      <c r="WUN1" s="232"/>
      <c r="WUO1" s="232"/>
      <c r="WUP1" s="232"/>
      <c r="WUQ1" s="232"/>
      <c r="WUR1" s="232"/>
      <c r="WUS1" s="232"/>
      <c r="WUT1" s="232"/>
      <c r="WUU1" s="232"/>
      <c r="WUV1" s="232"/>
      <c r="WUW1" s="232"/>
      <c r="WUX1" s="232"/>
      <c r="WUY1" s="232"/>
      <c r="WUZ1" s="232"/>
      <c r="WVA1" s="232"/>
      <c r="WVB1" s="232"/>
      <c r="WVC1" s="232"/>
      <c r="WVD1" s="232"/>
      <c r="WVE1" s="232"/>
      <c r="WVF1" s="232"/>
      <c r="WVG1" s="232"/>
      <c r="WVH1" s="232"/>
      <c r="WVI1" s="232"/>
      <c r="WVJ1" s="232"/>
      <c r="WVK1" s="232"/>
      <c r="WVL1" s="232"/>
      <c r="WVM1" s="232"/>
      <c r="WVN1" s="232"/>
      <c r="WVO1" s="232"/>
      <c r="WVP1" s="232"/>
      <c r="WVQ1" s="232"/>
      <c r="WVR1" s="232"/>
      <c r="WVS1" s="232"/>
      <c r="WVT1" s="232"/>
      <c r="WVU1" s="232"/>
      <c r="WVV1" s="232"/>
      <c r="WVW1" s="232"/>
      <c r="WVX1" s="232"/>
      <c r="WVY1" s="232"/>
      <c r="WVZ1" s="232"/>
      <c r="WWA1" s="232"/>
      <c r="WWB1" s="232"/>
      <c r="WWC1" s="232"/>
      <c r="WWD1" s="232"/>
      <c r="WWE1" s="232"/>
      <c r="WWF1" s="232"/>
      <c r="WWG1" s="232"/>
      <c r="WWH1" s="232"/>
      <c r="WWI1" s="232"/>
      <c r="WWJ1" s="232"/>
      <c r="WWK1" s="232"/>
      <c r="WWL1" s="232"/>
      <c r="WWM1" s="232"/>
      <c r="WWN1" s="232"/>
      <c r="WWO1" s="232"/>
      <c r="WWP1" s="232"/>
      <c r="WWQ1" s="232"/>
      <c r="WWR1" s="232"/>
      <c r="WWS1" s="232"/>
      <c r="WWT1" s="232"/>
      <c r="WWU1" s="232"/>
      <c r="WWV1" s="232"/>
      <c r="WWW1" s="232"/>
      <c r="WWX1" s="232"/>
      <c r="WWY1" s="232"/>
      <c r="WWZ1" s="232"/>
      <c r="WXA1" s="232"/>
      <c r="WXB1" s="232"/>
      <c r="WXC1" s="232"/>
      <c r="WXD1" s="232"/>
      <c r="WXE1" s="232"/>
      <c r="WXF1" s="232"/>
      <c r="WXG1" s="232"/>
      <c r="WXH1" s="232"/>
      <c r="WXI1" s="232"/>
      <c r="WXJ1" s="232"/>
      <c r="WXK1" s="232"/>
      <c r="WXL1" s="232"/>
      <c r="WXM1" s="232"/>
      <c r="WXN1" s="232"/>
      <c r="WXO1" s="232"/>
      <c r="WXP1" s="232"/>
      <c r="WXQ1" s="232"/>
      <c r="WXR1" s="232"/>
      <c r="WXS1" s="232"/>
      <c r="WXT1" s="232"/>
      <c r="WXU1" s="232"/>
      <c r="WXV1" s="232"/>
      <c r="WXW1" s="232"/>
      <c r="WXX1" s="232"/>
      <c r="WXY1" s="232"/>
      <c r="WXZ1" s="232"/>
      <c r="WYA1" s="232"/>
      <c r="WYB1" s="232"/>
      <c r="WYC1" s="232"/>
      <c r="WYD1" s="232"/>
      <c r="WYE1" s="232"/>
      <c r="WYF1" s="232"/>
      <c r="WYG1" s="232"/>
      <c r="WYH1" s="232"/>
      <c r="WYI1" s="232"/>
      <c r="WYJ1" s="232"/>
      <c r="WYK1" s="232"/>
      <c r="WYL1" s="232"/>
      <c r="WYM1" s="232"/>
      <c r="WYN1" s="232"/>
      <c r="WYO1" s="232"/>
      <c r="WYP1" s="232"/>
      <c r="WYQ1" s="232"/>
      <c r="WYR1" s="232"/>
      <c r="WYS1" s="232"/>
      <c r="WYT1" s="232"/>
      <c r="WYU1" s="232"/>
      <c r="WYV1" s="232"/>
      <c r="WYW1" s="232"/>
      <c r="WYX1" s="232"/>
      <c r="WYY1" s="232"/>
      <c r="WYZ1" s="232"/>
      <c r="WZA1" s="232"/>
      <c r="WZB1" s="232"/>
      <c r="WZC1" s="232"/>
      <c r="WZD1" s="232"/>
      <c r="WZE1" s="232"/>
      <c r="WZF1" s="232"/>
      <c r="WZG1" s="232"/>
      <c r="WZH1" s="232"/>
      <c r="WZI1" s="232"/>
      <c r="WZJ1" s="232"/>
      <c r="WZK1" s="232"/>
      <c r="WZL1" s="232"/>
      <c r="WZM1" s="232"/>
      <c r="WZN1" s="232"/>
      <c r="WZO1" s="232"/>
      <c r="WZP1" s="232"/>
      <c r="WZQ1" s="232"/>
      <c r="WZR1" s="232"/>
      <c r="WZS1" s="232"/>
      <c r="WZT1" s="232"/>
      <c r="WZU1" s="232"/>
      <c r="WZV1" s="232"/>
      <c r="WZW1" s="232"/>
      <c r="WZX1" s="232"/>
      <c r="WZY1" s="232"/>
      <c r="WZZ1" s="232"/>
      <c r="XAA1" s="232"/>
      <c r="XAB1" s="232"/>
      <c r="XAC1" s="232"/>
      <c r="XAD1" s="232"/>
      <c r="XAE1" s="232"/>
      <c r="XAF1" s="232"/>
      <c r="XAG1" s="232"/>
      <c r="XAH1" s="232"/>
      <c r="XAI1" s="232"/>
      <c r="XAJ1" s="232"/>
      <c r="XAK1" s="232"/>
      <c r="XAL1" s="232"/>
      <c r="XAM1" s="232"/>
      <c r="XAN1" s="232"/>
      <c r="XAO1" s="232"/>
      <c r="XAP1" s="232"/>
      <c r="XAQ1" s="232"/>
      <c r="XAR1" s="232"/>
      <c r="XAS1" s="232"/>
      <c r="XAT1" s="232"/>
      <c r="XAU1" s="232"/>
      <c r="XAV1" s="232"/>
      <c r="XAW1" s="232"/>
      <c r="XAX1" s="232"/>
      <c r="XAY1" s="232"/>
      <c r="XAZ1" s="232"/>
      <c r="XBA1" s="232"/>
      <c r="XBB1" s="232"/>
      <c r="XBC1" s="232"/>
      <c r="XBD1" s="232"/>
      <c r="XBE1" s="232"/>
      <c r="XBF1" s="232"/>
      <c r="XBG1" s="232"/>
      <c r="XBH1" s="232"/>
      <c r="XBI1" s="232"/>
      <c r="XBJ1" s="232"/>
      <c r="XBK1" s="232"/>
      <c r="XBL1" s="232"/>
      <c r="XBM1" s="232"/>
      <c r="XBN1" s="232"/>
      <c r="XBO1" s="232"/>
      <c r="XBP1" s="232"/>
      <c r="XBQ1" s="232"/>
      <c r="XBR1" s="232"/>
      <c r="XBS1" s="232"/>
      <c r="XBT1" s="232"/>
      <c r="XBU1" s="232"/>
      <c r="XBV1" s="232"/>
      <c r="XBW1" s="232"/>
      <c r="XBX1" s="232"/>
      <c r="XBY1" s="232"/>
      <c r="XBZ1" s="232"/>
      <c r="XCA1" s="232"/>
      <c r="XCB1" s="232"/>
      <c r="XCC1" s="232"/>
      <c r="XCD1" s="232"/>
      <c r="XCE1" s="232"/>
      <c r="XCF1" s="232"/>
      <c r="XCG1" s="232"/>
      <c r="XCH1" s="232"/>
      <c r="XCI1" s="232"/>
      <c r="XCJ1" s="232"/>
      <c r="XCK1" s="232"/>
      <c r="XCL1" s="232"/>
      <c r="XCM1" s="232"/>
      <c r="XCN1" s="232"/>
      <c r="XCO1" s="232"/>
      <c r="XCP1" s="232"/>
      <c r="XCQ1" s="232"/>
      <c r="XCR1" s="232"/>
      <c r="XCS1" s="232"/>
      <c r="XCT1" s="232"/>
      <c r="XCU1" s="232"/>
      <c r="XCV1" s="232"/>
      <c r="XCW1" s="232"/>
      <c r="XCX1" s="232"/>
      <c r="XCY1" s="232"/>
      <c r="XCZ1" s="232"/>
      <c r="XDA1" s="232"/>
      <c r="XDB1" s="232"/>
      <c r="XDC1" s="232"/>
      <c r="XDD1" s="232"/>
      <c r="XDE1" s="232"/>
      <c r="XDF1" s="232"/>
      <c r="XDG1" s="232"/>
      <c r="XDH1" s="232"/>
      <c r="XDI1" s="232"/>
      <c r="XDJ1" s="232"/>
      <c r="XDK1" s="232"/>
      <c r="XDL1" s="232"/>
      <c r="XDM1" s="232"/>
      <c r="XDN1" s="232"/>
      <c r="XDO1" s="232"/>
      <c r="XDP1" s="232"/>
      <c r="XDQ1" s="232"/>
      <c r="XDR1" s="232"/>
      <c r="XDS1" s="232"/>
      <c r="XDT1" s="232"/>
      <c r="XDU1" s="232"/>
      <c r="XDV1" s="232"/>
      <c r="XDW1" s="232"/>
      <c r="XDX1" s="232"/>
      <c r="XDY1" s="232"/>
      <c r="XDZ1" s="232"/>
      <c r="XEA1" s="232"/>
      <c r="XEB1" s="232"/>
      <c r="XEC1" s="232"/>
      <c r="XED1" s="232"/>
      <c r="XEE1" s="232"/>
      <c r="XEF1" s="232"/>
      <c r="XEG1" s="232"/>
      <c r="XEH1" s="232"/>
      <c r="XEI1" s="232"/>
      <c r="XEJ1" s="232"/>
      <c r="XEK1" s="232"/>
      <c r="XEL1" s="232"/>
      <c r="XEM1" s="232"/>
      <c r="XEN1" s="232"/>
      <c r="XEO1" s="232"/>
      <c r="XEP1" s="232"/>
      <c r="XEQ1" s="232"/>
      <c r="XER1" s="232"/>
      <c r="XES1" s="232"/>
      <c r="XET1" s="232"/>
      <c r="XEU1" s="232"/>
      <c r="XEV1" s="232"/>
      <c r="XEW1" s="232"/>
      <c r="XEX1" s="232"/>
      <c r="XEY1" s="232"/>
      <c r="XEZ1" s="232"/>
      <c r="XFA1" s="232"/>
      <c r="XFB1" s="232"/>
      <c r="XFC1" s="232"/>
    </row>
    <row r="2" spans="1:16383" s="773" customFormat="1" ht="42" customHeight="1" thickTop="1" x14ac:dyDescent="0.35">
      <c r="A2" s="796" t="s">
        <v>231</v>
      </c>
      <c r="J2" s="792"/>
      <c r="K2" s="906" t="s">
        <v>62</v>
      </c>
      <c r="L2" s="906"/>
      <c r="M2" s="906"/>
      <c r="N2" s="906"/>
      <c r="O2" s="774"/>
    </row>
    <row r="3" spans="1:16383" s="250" customFormat="1" ht="36" customHeight="1" x14ac:dyDescent="0.3">
      <c r="A3" s="889" t="s">
        <v>232</v>
      </c>
      <c r="B3" s="884"/>
      <c r="C3" s="884"/>
      <c r="D3" s="884"/>
      <c r="E3" s="884"/>
      <c r="F3" s="884"/>
      <c r="G3" s="884"/>
      <c r="H3" s="884"/>
      <c r="I3" s="884"/>
      <c r="J3" s="884"/>
      <c r="K3" s="884"/>
      <c r="L3" s="884"/>
      <c r="M3" s="884"/>
      <c r="N3" s="884"/>
      <c r="O3" s="884"/>
    </row>
    <row r="4" spans="1:16383" s="39" customFormat="1" ht="15.5" x14ac:dyDescent="0.35"/>
    <row r="5" spans="1:16383" s="250" customFormat="1" ht="40.15" customHeight="1" x14ac:dyDescent="0.3">
      <c r="A5" s="934" t="s">
        <v>88</v>
      </c>
      <c r="B5" s="935"/>
      <c r="C5" s="935"/>
      <c r="D5" s="264" t="s">
        <v>233</v>
      </c>
      <c r="E5" s="329" t="str">
        <f>IF(ISBLANK('2. Wafer Tracking'!C9), "", '2. Wafer Tracking'!C9)</f>
        <v/>
      </c>
      <c r="F5" s="330" t="s">
        <v>234</v>
      </c>
      <c r="G5" s="329" t="str">
        <f>IF(ISBLANK('2. Wafer Tracking'!G9), "", '2. Wafer Tracking'!G9)</f>
        <v/>
      </c>
    </row>
    <row r="6" spans="1:16383" s="240" customFormat="1" ht="18" customHeight="1" x14ac:dyDescent="0.3">
      <c r="B6" s="261" t="s">
        <v>235</v>
      </c>
      <c r="C6" s="248"/>
      <c r="D6" s="248"/>
      <c r="E6" s="248"/>
      <c r="F6" s="248"/>
      <c r="G6" s="248"/>
      <c r="H6" s="248"/>
      <c r="I6" s="248"/>
      <c r="J6" s="248"/>
      <c r="K6" s="248"/>
      <c r="L6" s="248"/>
      <c r="M6" s="248"/>
      <c r="N6" s="248"/>
      <c r="O6" s="248"/>
      <c r="S6" s="332"/>
    </row>
    <row r="7" spans="1:16383" s="41" customFormat="1" ht="40.5" customHeight="1" x14ac:dyDescent="0.25">
      <c r="C7" s="64"/>
      <c r="D7" s="276" t="s">
        <v>236</v>
      </c>
      <c r="E7" s="276" t="s">
        <v>237</v>
      </c>
      <c r="F7" s="276" t="s">
        <v>238</v>
      </c>
      <c r="G7" s="276" t="s">
        <v>239</v>
      </c>
      <c r="H7" s="276" t="s">
        <v>240</v>
      </c>
      <c r="I7" s="276" t="s">
        <v>241</v>
      </c>
      <c r="J7" s="276" t="s">
        <v>242</v>
      </c>
      <c r="K7" s="276" t="s">
        <v>243</v>
      </c>
      <c r="L7" s="276" t="s">
        <v>244</v>
      </c>
      <c r="M7" s="276" t="s">
        <v>245</v>
      </c>
      <c r="N7" s="276" t="s">
        <v>246</v>
      </c>
      <c r="O7" s="276" t="s">
        <v>247</v>
      </c>
      <c r="S7" s="60"/>
    </row>
    <row r="8" spans="1:16383" s="12" customFormat="1" ht="15.5" x14ac:dyDescent="0.25">
      <c r="C8" s="254" t="s">
        <v>120</v>
      </c>
      <c r="D8" s="333"/>
      <c r="E8" s="333"/>
      <c r="F8" s="333"/>
      <c r="G8" s="333"/>
      <c r="H8" s="333"/>
      <c r="I8" s="333"/>
      <c r="J8" s="333"/>
      <c r="K8" s="333"/>
      <c r="L8" s="333"/>
      <c r="M8" s="333"/>
      <c r="N8" s="333"/>
      <c r="O8" s="333"/>
    </row>
    <row r="9" spans="1:16383" s="12" customFormat="1" ht="15.5" x14ac:dyDescent="0.25">
      <c r="C9" s="254" t="s">
        <v>121</v>
      </c>
      <c r="D9" s="333"/>
      <c r="E9" s="333"/>
      <c r="F9" s="333"/>
      <c r="G9" s="333"/>
      <c r="H9" s="333"/>
      <c r="I9" s="333"/>
      <c r="J9" s="333"/>
      <c r="K9" s="333"/>
      <c r="L9" s="333"/>
      <c r="M9" s="333"/>
      <c r="N9" s="333"/>
      <c r="O9" s="333"/>
    </row>
    <row r="10" spans="1:16383" s="12" customFormat="1" ht="15.5" x14ac:dyDescent="0.25">
      <c r="C10" s="254" t="s">
        <v>122</v>
      </c>
      <c r="D10" s="333"/>
      <c r="E10" s="333"/>
      <c r="F10" s="333"/>
      <c r="G10" s="333"/>
      <c r="H10" s="333"/>
      <c r="I10" s="333"/>
      <c r="J10" s="333"/>
      <c r="K10" s="333"/>
      <c r="L10" s="333"/>
      <c r="M10" s="333"/>
      <c r="N10" s="333"/>
      <c r="O10" s="333"/>
    </row>
    <row r="11" spans="1:16383" s="12" customFormat="1" ht="15.5" x14ac:dyDescent="0.25">
      <c r="C11" s="254" t="s">
        <v>123</v>
      </c>
      <c r="D11" s="333"/>
      <c r="E11" s="333"/>
      <c r="F11" s="333"/>
      <c r="G11" s="333"/>
      <c r="H11" s="333"/>
      <c r="I11" s="333"/>
      <c r="J11" s="333"/>
      <c r="K11" s="333"/>
      <c r="L11" s="333"/>
      <c r="M11" s="333"/>
      <c r="N11" s="333"/>
      <c r="O11" s="333"/>
    </row>
    <row r="12" spans="1:16383" s="12" customFormat="1" ht="15.5" x14ac:dyDescent="0.25">
      <c r="C12" s="254" t="s">
        <v>124</v>
      </c>
      <c r="D12" s="333"/>
      <c r="E12" s="333"/>
      <c r="F12" s="333"/>
      <c r="G12" s="333"/>
      <c r="H12" s="333"/>
      <c r="I12" s="333"/>
      <c r="J12" s="333"/>
      <c r="K12" s="333"/>
      <c r="L12" s="333"/>
      <c r="M12" s="333"/>
      <c r="N12" s="333"/>
      <c r="O12" s="333"/>
    </row>
    <row r="13" spans="1:16383" s="12" customFormat="1" ht="15.5" x14ac:dyDescent="0.25">
      <c r="C13" s="254" t="s">
        <v>125</v>
      </c>
      <c r="D13" s="333"/>
      <c r="E13" s="333"/>
      <c r="F13" s="333"/>
      <c r="G13" s="333"/>
      <c r="H13" s="333"/>
      <c r="I13" s="333"/>
      <c r="J13" s="333"/>
      <c r="K13" s="333"/>
      <c r="L13" s="333"/>
      <c r="M13" s="333"/>
      <c r="N13" s="333"/>
      <c r="O13" s="333"/>
    </row>
    <row r="14" spans="1:16383" s="12" customFormat="1" ht="15.5" x14ac:dyDescent="0.25">
      <c r="C14" s="254" t="s">
        <v>126</v>
      </c>
      <c r="D14" s="333"/>
      <c r="E14" s="333"/>
      <c r="F14" s="333"/>
      <c r="G14" s="333"/>
      <c r="H14" s="333"/>
      <c r="I14" s="333"/>
      <c r="J14" s="333"/>
      <c r="K14" s="333"/>
      <c r="L14" s="333"/>
      <c r="M14" s="333"/>
      <c r="N14" s="333"/>
      <c r="O14" s="333"/>
    </row>
    <row r="15" spans="1:16383" s="12" customFormat="1" ht="15.5" x14ac:dyDescent="0.25">
      <c r="C15" s="254" t="s">
        <v>127</v>
      </c>
      <c r="D15" s="333"/>
      <c r="E15" s="333"/>
      <c r="F15" s="333"/>
      <c r="G15" s="333"/>
      <c r="H15" s="333"/>
      <c r="I15" s="333"/>
      <c r="J15" s="333"/>
      <c r="K15" s="333"/>
      <c r="L15" s="333"/>
      <c r="M15" s="333"/>
      <c r="N15" s="333"/>
      <c r="O15" s="333"/>
    </row>
    <row r="16" spans="1:16383" s="12" customFormat="1" ht="15.5" x14ac:dyDescent="0.25">
      <c r="C16" s="254" t="s">
        <v>128</v>
      </c>
      <c r="D16" s="333"/>
      <c r="E16" s="333"/>
      <c r="F16" s="333"/>
      <c r="G16" s="333"/>
      <c r="H16" s="333"/>
      <c r="I16" s="333"/>
      <c r="J16" s="333"/>
      <c r="K16" s="333"/>
      <c r="L16" s="333"/>
      <c r="M16" s="333"/>
      <c r="N16" s="333"/>
      <c r="O16" s="333"/>
    </row>
    <row r="17" spans="2:20" s="12" customFormat="1" ht="15.5" x14ac:dyDescent="0.25">
      <c r="C17" s="254" t="s">
        <v>129</v>
      </c>
      <c r="D17" s="333"/>
      <c r="E17" s="333"/>
      <c r="F17" s="333"/>
      <c r="G17" s="333"/>
      <c r="H17" s="333"/>
      <c r="I17" s="333"/>
      <c r="J17" s="333"/>
      <c r="K17" s="333"/>
      <c r="L17" s="333"/>
      <c r="M17" s="333"/>
      <c r="N17" s="333"/>
      <c r="O17" s="333"/>
    </row>
    <row r="18" spans="2:20" s="12" customFormat="1" ht="15.5" x14ac:dyDescent="0.25">
      <c r="C18" s="254" t="s">
        <v>130</v>
      </c>
      <c r="D18" s="333"/>
      <c r="E18" s="333"/>
      <c r="F18" s="333"/>
      <c r="G18" s="333"/>
      <c r="H18" s="333"/>
      <c r="I18" s="333"/>
      <c r="J18" s="333"/>
      <c r="K18" s="333"/>
      <c r="L18" s="333"/>
      <c r="M18" s="333"/>
      <c r="N18" s="333"/>
      <c r="O18" s="333"/>
    </row>
    <row r="19" spans="2:20" s="12" customFormat="1" ht="15.5" x14ac:dyDescent="0.25">
      <c r="C19" s="254" t="s">
        <v>131</v>
      </c>
      <c r="D19" s="333"/>
      <c r="E19" s="333"/>
      <c r="F19" s="333"/>
      <c r="G19" s="333"/>
      <c r="H19" s="333"/>
      <c r="I19" s="333"/>
      <c r="J19" s="333"/>
      <c r="K19" s="333"/>
      <c r="L19" s="333"/>
      <c r="M19" s="333"/>
      <c r="N19" s="333"/>
      <c r="O19" s="333"/>
    </row>
    <row r="20" spans="2:20" s="12" customFormat="1" ht="15.5" x14ac:dyDescent="0.25">
      <c r="C20" s="256" t="s">
        <v>132</v>
      </c>
      <c r="D20" s="360" t="str">
        <f>IF(AND(D8="",D9="",D10="",D11="",D12="", D13="", D14="", D15="", D16="", D17="", D18="", D19=""), "", SUM(D8:D19))</f>
        <v/>
      </c>
      <c r="E20" s="360" t="str">
        <f t="shared" ref="E20:O20" si="0">IF(AND(E8="",E9="",E10="",E11="",E12="", E13="", E14="", E15="", E16="", E17="", E18="", E19=""), "", SUM(E8:E19))</f>
        <v/>
      </c>
      <c r="F20" s="360" t="str">
        <f t="shared" si="0"/>
        <v/>
      </c>
      <c r="G20" s="360" t="str">
        <f t="shared" si="0"/>
        <v/>
      </c>
      <c r="H20" s="360" t="str">
        <f t="shared" si="0"/>
        <v/>
      </c>
      <c r="I20" s="360" t="str">
        <f t="shared" si="0"/>
        <v/>
      </c>
      <c r="J20" s="360" t="str">
        <f t="shared" si="0"/>
        <v/>
      </c>
      <c r="K20" s="360" t="str">
        <f t="shared" si="0"/>
        <v/>
      </c>
      <c r="L20" s="360" t="str">
        <f t="shared" si="0"/>
        <v/>
      </c>
      <c r="M20" s="360" t="str">
        <f t="shared" si="0"/>
        <v/>
      </c>
      <c r="N20" s="360" t="str">
        <f t="shared" si="0"/>
        <v/>
      </c>
      <c r="O20" s="360" t="str">
        <f t="shared" si="0"/>
        <v/>
      </c>
    </row>
    <row r="21" spans="2:20" s="41" customFormat="1" ht="12.5" x14ac:dyDescent="0.25">
      <c r="G21" s="57"/>
    </row>
    <row r="22" spans="2:20" s="240" customFormat="1" ht="18" customHeight="1" x14ac:dyDescent="0.3">
      <c r="B22" s="261" t="s">
        <v>248</v>
      </c>
      <c r="C22" s="248"/>
      <c r="D22" s="248"/>
      <c r="E22" s="248"/>
      <c r="F22" s="248"/>
      <c r="G22" s="248"/>
      <c r="H22" s="248"/>
      <c r="I22" s="248"/>
      <c r="J22" s="248"/>
      <c r="K22" s="248"/>
      <c r="L22" s="248"/>
      <c r="M22" s="248"/>
      <c r="N22" s="248"/>
      <c r="O22" s="248"/>
    </row>
    <row r="23" spans="2:20" s="41" customFormat="1" ht="40.5" customHeight="1" x14ac:dyDescent="0.3">
      <c r="C23" s="255"/>
      <c r="D23" s="276" t="s">
        <v>236</v>
      </c>
      <c r="E23" s="276" t="s">
        <v>237</v>
      </c>
      <c r="F23" s="276" t="s">
        <v>238</v>
      </c>
      <c r="G23" s="276" t="s">
        <v>239</v>
      </c>
      <c r="H23" s="276" t="s">
        <v>240</v>
      </c>
      <c r="I23" s="276" t="s">
        <v>241</v>
      </c>
      <c r="J23" s="276" t="s">
        <v>242</v>
      </c>
      <c r="K23" s="276" t="s">
        <v>243</v>
      </c>
      <c r="L23" s="276" t="s">
        <v>244</v>
      </c>
      <c r="M23" s="276" t="s">
        <v>245</v>
      </c>
      <c r="N23" s="276" t="s">
        <v>246</v>
      </c>
      <c r="O23" s="276" t="s">
        <v>247</v>
      </c>
      <c r="S23" s="47"/>
      <c r="T23" s="58"/>
    </row>
    <row r="24" spans="2:20" s="41" customFormat="1" ht="15.5" x14ac:dyDescent="0.25">
      <c r="C24" s="254" t="s">
        <v>120</v>
      </c>
      <c r="D24" s="333"/>
      <c r="E24" s="333"/>
      <c r="F24" s="333"/>
      <c r="G24" s="333"/>
      <c r="H24" s="333"/>
      <c r="I24" s="333"/>
      <c r="J24" s="333"/>
      <c r="K24" s="333"/>
      <c r="L24" s="333"/>
      <c r="M24" s="333"/>
      <c r="N24" s="333"/>
      <c r="O24" s="333"/>
      <c r="S24" s="60"/>
    </row>
    <row r="25" spans="2:20" s="41" customFormat="1" ht="13.5" customHeight="1" x14ac:dyDescent="0.25">
      <c r="C25" s="254" t="s">
        <v>121</v>
      </c>
      <c r="D25" s="333"/>
      <c r="E25" s="333"/>
      <c r="F25" s="333"/>
      <c r="G25" s="333"/>
      <c r="H25" s="333"/>
      <c r="I25" s="333"/>
      <c r="J25" s="333"/>
      <c r="K25" s="333"/>
      <c r="L25" s="333"/>
      <c r="M25" s="333"/>
      <c r="N25" s="333"/>
      <c r="O25" s="333"/>
      <c r="S25" s="60"/>
    </row>
    <row r="26" spans="2:20" s="41" customFormat="1" ht="15.5" x14ac:dyDescent="0.25">
      <c r="C26" s="254" t="s">
        <v>122</v>
      </c>
      <c r="D26" s="333"/>
      <c r="E26" s="333"/>
      <c r="F26" s="333"/>
      <c r="G26" s="333"/>
      <c r="H26" s="333"/>
      <c r="I26" s="333"/>
      <c r="J26" s="333"/>
      <c r="K26" s="333"/>
      <c r="L26" s="333"/>
      <c r="M26" s="333"/>
      <c r="N26" s="333"/>
      <c r="O26" s="333"/>
      <c r="S26" s="60"/>
    </row>
    <row r="27" spans="2:20" s="41" customFormat="1" ht="15.5" x14ac:dyDescent="0.25">
      <c r="C27" s="254" t="s">
        <v>123</v>
      </c>
      <c r="D27" s="333"/>
      <c r="E27" s="333"/>
      <c r="F27" s="333"/>
      <c r="G27" s="333"/>
      <c r="H27" s="333"/>
      <c r="I27" s="333"/>
      <c r="J27" s="333"/>
      <c r="K27" s="333"/>
      <c r="L27" s="333"/>
      <c r="M27" s="333"/>
      <c r="N27" s="333"/>
      <c r="O27" s="333"/>
      <c r="S27" s="60"/>
    </row>
    <row r="28" spans="2:20" s="41" customFormat="1" ht="15.5" x14ac:dyDescent="0.25">
      <c r="C28" s="254" t="s">
        <v>124</v>
      </c>
      <c r="D28" s="333"/>
      <c r="E28" s="333"/>
      <c r="F28" s="333"/>
      <c r="G28" s="333"/>
      <c r="H28" s="333"/>
      <c r="I28" s="333"/>
      <c r="J28" s="333"/>
      <c r="K28" s="333"/>
      <c r="L28" s="333"/>
      <c r="M28" s="333"/>
      <c r="N28" s="333"/>
      <c r="O28" s="333"/>
      <c r="S28" s="60"/>
    </row>
    <row r="29" spans="2:20" s="41" customFormat="1" ht="15.5" x14ac:dyDescent="0.25">
      <c r="C29" s="254" t="s">
        <v>125</v>
      </c>
      <c r="D29" s="333"/>
      <c r="E29" s="333"/>
      <c r="F29" s="333"/>
      <c r="G29" s="333"/>
      <c r="H29" s="333"/>
      <c r="I29" s="333"/>
      <c r="J29" s="333"/>
      <c r="K29" s="333"/>
      <c r="L29" s="333"/>
      <c r="M29" s="333"/>
      <c r="N29" s="333"/>
      <c r="O29" s="333"/>
      <c r="S29" s="60"/>
    </row>
    <row r="30" spans="2:20" s="41" customFormat="1" ht="15.5" x14ac:dyDescent="0.25">
      <c r="C30" s="254" t="s">
        <v>126</v>
      </c>
      <c r="D30" s="333"/>
      <c r="E30" s="333"/>
      <c r="F30" s="333"/>
      <c r="G30" s="333"/>
      <c r="H30" s="333"/>
      <c r="I30" s="333"/>
      <c r="J30" s="333"/>
      <c r="K30" s="333"/>
      <c r="L30" s="333"/>
      <c r="M30" s="333"/>
      <c r="N30" s="333"/>
      <c r="O30" s="333"/>
      <c r="S30" s="60"/>
    </row>
    <row r="31" spans="2:20" s="41" customFormat="1" ht="15.5" x14ac:dyDescent="0.25">
      <c r="C31" s="254" t="s">
        <v>127</v>
      </c>
      <c r="D31" s="333"/>
      <c r="E31" s="333"/>
      <c r="F31" s="333"/>
      <c r="G31" s="333"/>
      <c r="H31" s="333"/>
      <c r="I31" s="333"/>
      <c r="J31" s="333"/>
      <c r="K31" s="333"/>
      <c r="L31" s="333"/>
      <c r="M31" s="333"/>
      <c r="N31" s="333"/>
      <c r="O31" s="333"/>
      <c r="S31" s="60"/>
    </row>
    <row r="32" spans="2:20" s="41" customFormat="1" ht="15.5" x14ac:dyDescent="0.25">
      <c r="C32" s="254" t="s">
        <v>128</v>
      </c>
      <c r="D32" s="333"/>
      <c r="E32" s="333"/>
      <c r="F32" s="333"/>
      <c r="G32" s="333"/>
      <c r="H32" s="333"/>
      <c r="I32" s="333"/>
      <c r="J32" s="333"/>
      <c r="K32" s="333"/>
      <c r="L32" s="333"/>
      <c r="M32" s="333"/>
      <c r="N32" s="333"/>
      <c r="O32" s="333"/>
      <c r="S32" s="60"/>
    </row>
    <row r="33" spans="1:19" s="41" customFormat="1" ht="15.5" x14ac:dyDescent="0.25">
      <c r="C33" s="254" t="s">
        <v>129</v>
      </c>
      <c r="D33" s="333"/>
      <c r="E33" s="333"/>
      <c r="F33" s="333"/>
      <c r="G33" s="333"/>
      <c r="H33" s="333"/>
      <c r="I33" s="333"/>
      <c r="J33" s="333"/>
      <c r="K33" s="333"/>
      <c r="L33" s="333"/>
      <c r="M33" s="333"/>
      <c r="N33" s="333"/>
      <c r="O33" s="333"/>
      <c r="S33" s="60"/>
    </row>
    <row r="34" spans="1:19" s="41" customFormat="1" ht="15.5" x14ac:dyDescent="0.25">
      <c r="C34" s="254" t="s">
        <v>130</v>
      </c>
      <c r="D34" s="333"/>
      <c r="E34" s="333"/>
      <c r="F34" s="333"/>
      <c r="G34" s="333"/>
      <c r="H34" s="333"/>
      <c r="I34" s="333"/>
      <c r="J34" s="333"/>
      <c r="K34" s="333"/>
      <c r="L34" s="333"/>
      <c r="M34" s="333"/>
      <c r="N34" s="333"/>
      <c r="O34" s="333"/>
      <c r="S34" s="60"/>
    </row>
    <row r="35" spans="1:19" s="41" customFormat="1" ht="15.5" x14ac:dyDescent="0.25">
      <c r="C35" s="254" t="s">
        <v>131</v>
      </c>
      <c r="D35" s="333"/>
      <c r="E35" s="333"/>
      <c r="F35" s="333"/>
      <c r="G35" s="333"/>
      <c r="H35" s="333"/>
      <c r="I35" s="333"/>
      <c r="J35" s="333"/>
      <c r="K35" s="333"/>
      <c r="L35" s="333"/>
      <c r="M35" s="333"/>
      <c r="N35" s="333"/>
      <c r="O35" s="333"/>
      <c r="S35" s="60"/>
    </row>
    <row r="36" spans="1:19" s="41" customFormat="1" ht="15.5" x14ac:dyDescent="0.25">
      <c r="C36" s="256" t="s">
        <v>132</v>
      </c>
      <c r="D36" s="360" t="str">
        <f t="shared" ref="D36:O36" si="1">IF(AND(D24="",D25="",D26="",D27="",D28="", D29="", D30="", D31="", D32="", D33="", D34="", D35=""), "", SUM(D24:D35))</f>
        <v/>
      </c>
      <c r="E36" s="360" t="str">
        <f t="shared" si="1"/>
        <v/>
      </c>
      <c r="F36" s="360" t="str">
        <f t="shared" si="1"/>
        <v/>
      </c>
      <c r="G36" s="360" t="str">
        <f t="shared" si="1"/>
        <v/>
      </c>
      <c r="H36" s="360" t="str">
        <f t="shared" si="1"/>
        <v/>
      </c>
      <c r="I36" s="360" t="str">
        <f t="shared" si="1"/>
        <v/>
      </c>
      <c r="J36" s="360" t="str">
        <f t="shared" si="1"/>
        <v/>
      </c>
      <c r="K36" s="360" t="str">
        <f t="shared" si="1"/>
        <v/>
      </c>
      <c r="L36" s="360" t="str">
        <f t="shared" si="1"/>
        <v/>
      </c>
      <c r="M36" s="360" t="str">
        <f t="shared" si="1"/>
        <v/>
      </c>
      <c r="N36" s="360" t="str">
        <f t="shared" si="1"/>
        <v/>
      </c>
      <c r="O36" s="360" t="str">
        <f t="shared" si="1"/>
        <v/>
      </c>
      <c r="S36" s="60"/>
    </row>
    <row r="37" spans="1:19" ht="11.5" customHeight="1" x14ac:dyDescent="0.3"/>
    <row r="38" spans="1:19" s="350" customFormat="1" ht="40.15" customHeight="1" x14ac:dyDescent="0.3">
      <c r="A38" s="933" t="s">
        <v>89</v>
      </c>
      <c r="B38" s="933"/>
      <c r="C38" s="933"/>
      <c r="D38" s="361" t="s">
        <v>233</v>
      </c>
      <c r="E38" s="367" t="str">
        <f>IF(ISBLANK('2. Wafer Tracking'!C10), "", '2. Wafer Tracking'!C10)</f>
        <v/>
      </c>
      <c r="F38" s="363" t="s">
        <v>234</v>
      </c>
      <c r="G38" s="367" t="str">
        <f>IF(ISBLANK('2. Wafer Tracking'!G10), "", '2. Wafer Tracking'!G10)</f>
        <v/>
      </c>
      <c r="H38" s="250"/>
      <c r="I38" s="250"/>
      <c r="J38" s="250"/>
      <c r="K38" s="250"/>
      <c r="L38" s="250"/>
      <c r="M38" s="250"/>
      <c r="N38" s="250"/>
      <c r="O38" s="250"/>
    </row>
    <row r="39" spans="1:19" s="342" customFormat="1" ht="18" customHeight="1" x14ac:dyDescent="0.3">
      <c r="A39" s="240"/>
      <c r="B39" s="261" t="s">
        <v>235</v>
      </c>
      <c r="C39" s="248"/>
      <c r="D39" s="248"/>
      <c r="E39" s="248"/>
      <c r="F39" s="248"/>
      <c r="G39" s="248"/>
      <c r="H39" s="248"/>
      <c r="I39" s="248"/>
      <c r="J39" s="248"/>
      <c r="K39" s="248"/>
      <c r="L39" s="248"/>
      <c r="M39" s="248"/>
      <c r="N39" s="248"/>
      <c r="O39" s="248"/>
    </row>
    <row r="40" spans="1:19" ht="33" x14ac:dyDescent="0.3">
      <c r="A40" s="41"/>
      <c r="B40" s="41"/>
      <c r="C40" s="41"/>
      <c r="D40" s="276" t="s">
        <v>236</v>
      </c>
      <c r="E40" s="276" t="s">
        <v>237</v>
      </c>
      <c r="F40" s="276" t="s">
        <v>238</v>
      </c>
      <c r="G40" s="276" t="s">
        <v>239</v>
      </c>
      <c r="H40" s="276" t="s">
        <v>240</v>
      </c>
      <c r="I40" s="276" t="s">
        <v>241</v>
      </c>
      <c r="J40" s="276" t="s">
        <v>242</v>
      </c>
      <c r="K40" s="276" t="s">
        <v>243</v>
      </c>
      <c r="L40" s="276" t="s">
        <v>244</v>
      </c>
      <c r="M40" s="276" t="s">
        <v>245</v>
      </c>
      <c r="N40" s="276" t="s">
        <v>246</v>
      </c>
      <c r="O40" s="276" t="s">
        <v>247</v>
      </c>
    </row>
    <row r="41" spans="1:19" ht="15.5" x14ac:dyDescent="0.35">
      <c r="A41" s="12"/>
      <c r="B41" s="12"/>
      <c r="C41" s="231" t="s">
        <v>120</v>
      </c>
      <c r="D41" s="333"/>
      <c r="E41" s="333"/>
      <c r="F41" s="333"/>
      <c r="G41" s="333"/>
      <c r="H41" s="333"/>
      <c r="I41" s="333"/>
      <c r="J41" s="333"/>
      <c r="K41" s="333"/>
      <c r="L41" s="333"/>
      <c r="M41" s="333"/>
      <c r="N41" s="333"/>
      <c r="O41" s="333"/>
    </row>
    <row r="42" spans="1:19" ht="15.5" x14ac:dyDescent="0.35">
      <c r="A42" s="12"/>
      <c r="B42" s="12"/>
      <c r="C42" s="231" t="s">
        <v>121</v>
      </c>
      <c r="D42" s="333"/>
      <c r="E42" s="333"/>
      <c r="F42" s="333"/>
      <c r="G42" s="333"/>
      <c r="H42" s="333"/>
      <c r="I42" s="333"/>
      <c r="J42" s="333"/>
      <c r="K42" s="333"/>
      <c r="L42" s="333"/>
      <c r="M42" s="333"/>
      <c r="N42" s="333"/>
      <c r="O42" s="333"/>
    </row>
    <row r="43" spans="1:19" ht="15.5" x14ac:dyDescent="0.35">
      <c r="A43" s="12"/>
      <c r="B43" s="12"/>
      <c r="C43" s="231" t="s">
        <v>122</v>
      </c>
      <c r="D43" s="333"/>
      <c r="E43" s="333"/>
      <c r="F43" s="333"/>
      <c r="G43" s="333"/>
      <c r="H43" s="333"/>
      <c r="I43" s="333"/>
      <c r="J43" s="333"/>
      <c r="K43" s="333"/>
      <c r="L43" s="333"/>
      <c r="M43" s="333"/>
      <c r="N43" s="333"/>
      <c r="O43" s="333"/>
    </row>
    <row r="44" spans="1:19" ht="15.5" x14ac:dyDescent="0.35">
      <c r="A44" s="12"/>
      <c r="B44" s="12"/>
      <c r="C44" s="231" t="s">
        <v>123</v>
      </c>
      <c r="D44" s="333"/>
      <c r="E44" s="333"/>
      <c r="F44" s="333"/>
      <c r="G44" s="333"/>
      <c r="H44" s="333"/>
      <c r="I44" s="333"/>
      <c r="J44" s="333"/>
      <c r="K44" s="333"/>
      <c r="L44" s="333"/>
      <c r="M44" s="333"/>
      <c r="N44" s="333"/>
      <c r="O44" s="333"/>
    </row>
    <row r="45" spans="1:19" ht="15.5" x14ac:dyDescent="0.35">
      <c r="A45" s="12"/>
      <c r="B45" s="12"/>
      <c r="C45" s="231" t="s">
        <v>124</v>
      </c>
      <c r="D45" s="333"/>
      <c r="E45" s="333"/>
      <c r="F45" s="333"/>
      <c r="G45" s="333"/>
      <c r="H45" s="333"/>
      <c r="I45" s="333"/>
      <c r="J45" s="333"/>
      <c r="K45" s="333"/>
      <c r="L45" s="333"/>
      <c r="M45" s="333"/>
      <c r="N45" s="333"/>
      <c r="O45" s="333"/>
    </row>
    <row r="46" spans="1:19" ht="15.5" x14ac:dyDescent="0.35">
      <c r="A46" s="12"/>
      <c r="B46" s="12"/>
      <c r="C46" s="231" t="s">
        <v>125</v>
      </c>
      <c r="D46" s="333"/>
      <c r="E46" s="333"/>
      <c r="F46" s="333"/>
      <c r="G46" s="333"/>
      <c r="H46" s="333"/>
      <c r="I46" s="333"/>
      <c r="J46" s="333"/>
      <c r="K46" s="333"/>
      <c r="L46" s="333"/>
      <c r="M46" s="333"/>
      <c r="N46" s="333"/>
      <c r="O46" s="333"/>
    </row>
    <row r="47" spans="1:19" ht="15.5" x14ac:dyDescent="0.35">
      <c r="A47" s="12"/>
      <c r="B47" s="12"/>
      <c r="C47" s="231" t="s">
        <v>126</v>
      </c>
      <c r="D47" s="333"/>
      <c r="E47" s="333"/>
      <c r="F47" s="333"/>
      <c r="G47" s="333"/>
      <c r="H47" s="333"/>
      <c r="I47" s="333"/>
      <c r="J47" s="333"/>
      <c r="K47" s="333"/>
      <c r="L47" s="333"/>
      <c r="M47" s="333"/>
      <c r="N47" s="333"/>
      <c r="O47" s="333"/>
    </row>
    <row r="48" spans="1:19" ht="15.5" x14ac:dyDescent="0.35">
      <c r="A48" s="12"/>
      <c r="B48" s="12"/>
      <c r="C48" s="231" t="s">
        <v>127</v>
      </c>
      <c r="D48" s="333"/>
      <c r="E48" s="333"/>
      <c r="F48" s="333"/>
      <c r="G48" s="333"/>
      <c r="H48" s="333"/>
      <c r="I48" s="333"/>
      <c r="J48" s="333"/>
      <c r="K48" s="333"/>
      <c r="L48" s="333"/>
      <c r="M48" s="333"/>
      <c r="N48" s="333"/>
      <c r="O48" s="333"/>
    </row>
    <row r="49" spans="1:15" ht="15.5" x14ac:dyDescent="0.35">
      <c r="A49" s="12"/>
      <c r="B49" s="12"/>
      <c r="C49" s="231" t="s">
        <v>128</v>
      </c>
      <c r="D49" s="333"/>
      <c r="E49" s="333"/>
      <c r="F49" s="333"/>
      <c r="G49" s="333"/>
      <c r="H49" s="333"/>
      <c r="I49" s="333"/>
      <c r="J49" s="333"/>
      <c r="K49" s="333"/>
      <c r="L49" s="333"/>
      <c r="M49" s="333"/>
      <c r="N49" s="333"/>
      <c r="O49" s="333"/>
    </row>
    <row r="50" spans="1:15" ht="15.5" x14ac:dyDescent="0.35">
      <c r="A50" s="12"/>
      <c r="B50" s="12"/>
      <c r="C50" s="231" t="s">
        <v>129</v>
      </c>
      <c r="D50" s="333"/>
      <c r="E50" s="333"/>
      <c r="F50" s="333"/>
      <c r="G50" s="333"/>
      <c r="H50" s="333"/>
      <c r="I50" s="333"/>
      <c r="J50" s="333"/>
      <c r="K50" s="333"/>
      <c r="L50" s="333"/>
      <c r="M50" s="333"/>
      <c r="N50" s="333"/>
      <c r="O50" s="333"/>
    </row>
    <row r="51" spans="1:15" ht="15.5" x14ac:dyDescent="0.35">
      <c r="A51" s="12"/>
      <c r="B51" s="12"/>
      <c r="C51" s="231" t="s">
        <v>130</v>
      </c>
      <c r="D51" s="333"/>
      <c r="E51" s="333"/>
      <c r="F51" s="333"/>
      <c r="G51" s="333"/>
      <c r="H51" s="333"/>
      <c r="I51" s="333"/>
      <c r="J51" s="333"/>
      <c r="K51" s="333"/>
      <c r="L51" s="333"/>
      <c r="M51" s="333"/>
      <c r="N51" s="333"/>
      <c r="O51" s="333"/>
    </row>
    <row r="52" spans="1:15" ht="15.5" x14ac:dyDescent="0.35">
      <c r="A52" s="12"/>
      <c r="B52" s="12"/>
      <c r="C52" s="231" t="s">
        <v>131</v>
      </c>
      <c r="D52" s="333"/>
      <c r="E52" s="333"/>
      <c r="F52" s="333"/>
      <c r="G52" s="333"/>
      <c r="H52" s="333"/>
      <c r="I52" s="333"/>
      <c r="J52" s="333"/>
      <c r="K52" s="333"/>
      <c r="L52" s="333"/>
      <c r="M52" s="333"/>
      <c r="N52" s="333"/>
      <c r="O52" s="333"/>
    </row>
    <row r="53" spans="1:15" ht="15.5" x14ac:dyDescent="0.35">
      <c r="A53" s="12"/>
      <c r="B53" s="12"/>
      <c r="C53" s="106" t="s">
        <v>132</v>
      </c>
      <c r="D53" s="360" t="str">
        <f t="shared" ref="D53:O53" si="2">IF(AND(D41="",D42="",D43="",D44="",D45="", D46="", D47="", D48="", D49="", D50="", D51="", D52=""), "", SUM(D41:D52))</f>
        <v/>
      </c>
      <c r="E53" s="360" t="str">
        <f t="shared" si="2"/>
        <v/>
      </c>
      <c r="F53" s="360" t="str">
        <f t="shared" si="2"/>
        <v/>
      </c>
      <c r="G53" s="360" t="str">
        <f t="shared" si="2"/>
        <v/>
      </c>
      <c r="H53" s="360" t="str">
        <f t="shared" si="2"/>
        <v/>
      </c>
      <c r="I53" s="360" t="str">
        <f t="shared" si="2"/>
        <v/>
      </c>
      <c r="J53" s="360" t="str">
        <f t="shared" si="2"/>
        <v/>
      </c>
      <c r="K53" s="360" t="str">
        <f t="shared" si="2"/>
        <v/>
      </c>
      <c r="L53" s="360" t="str">
        <f t="shared" si="2"/>
        <v/>
      </c>
      <c r="M53" s="360" t="str">
        <f t="shared" si="2"/>
        <v/>
      </c>
      <c r="N53" s="360" t="str">
        <f t="shared" si="2"/>
        <v/>
      </c>
      <c r="O53" s="360" t="str">
        <f t="shared" si="2"/>
        <v/>
      </c>
    </row>
    <row r="54" spans="1:15" x14ac:dyDescent="0.3">
      <c r="A54" s="41"/>
      <c r="B54" s="41"/>
      <c r="C54" s="41"/>
      <c r="D54" s="41"/>
      <c r="E54" s="41"/>
      <c r="F54" s="41"/>
      <c r="G54" s="57"/>
      <c r="H54" s="41"/>
      <c r="I54" s="41"/>
      <c r="J54" s="41"/>
      <c r="K54" s="41"/>
      <c r="L54" s="41"/>
      <c r="M54" s="41"/>
      <c r="N54" s="41"/>
      <c r="O54" s="41"/>
    </row>
    <row r="55" spans="1:15" s="342" customFormat="1" ht="18" customHeight="1" x14ac:dyDescent="0.3">
      <c r="A55" s="240"/>
      <c r="B55" s="261" t="s">
        <v>248</v>
      </c>
      <c r="C55" s="248"/>
      <c r="D55" s="248"/>
      <c r="E55" s="248"/>
      <c r="F55" s="248"/>
      <c r="G55" s="248"/>
      <c r="H55" s="248"/>
      <c r="I55" s="248"/>
      <c r="J55" s="248"/>
      <c r="K55" s="248"/>
      <c r="L55" s="248"/>
      <c r="M55" s="248"/>
      <c r="N55" s="248"/>
      <c r="O55" s="248"/>
    </row>
    <row r="56" spans="1:15" ht="33" x14ac:dyDescent="0.3">
      <c r="A56" s="41"/>
      <c r="B56" s="41"/>
      <c r="C56" s="42"/>
      <c r="D56" s="276" t="s">
        <v>236</v>
      </c>
      <c r="E56" s="276" t="s">
        <v>237</v>
      </c>
      <c r="F56" s="276" t="s">
        <v>238</v>
      </c>
      <c r="G56" s="276" t="s">
        <v>239</v>
      </c>
      <c r="H56" s="276" t="s">
        <v>240</v>
      </c>
      <c r="I56" s="276" t="s">
        <v>241</v>
      </c>
      <c r="J56" s="276" t="s">
        <v>242</v>
      </c>
      <c r="K56" s="276" t="s">
        <v>243</v>
      </c>
      <c r="L56" s="276" t="s">
        <v>244</v>
      </c>
      <c r="M56" s="276" t="s">
        <v>245</v>
      </c>
      <c r="N56" s="276" t="s">
        <v>246</v>
      </c>
      <c r="O56" s="276" t="s">
        <v>247</v>
      </c>
    </row>
    <row r="57" spans="1:15" ht="15.5" x14ac:dyDescent="0.3">
      <c r="A57" s="41"/>
      <c r="B57" s="41"/>
      <c r="C57" s="339" t="s">
        <v>120</v>
      </c>
      <c r="D57" s="333"/>
      <c r="E57" s="333"/>
      <c r="F57" s="333"/>
      <c r="G57" s="333"/>
      <c r="H57" s="333"/>
      <c r="I57" s="333"/>
      <c r="J57" s="333"/>
      <c r="K57" s="333"/>
      <c r="L57" s="333"/>
      <c r="M57" s="333"/>
      <c r="N57" s="333"/>
      <c r="O57" s="333"/>
    </row>
    <row r="58" spans="1:15" ht="15.5" x14ac:dyDescent="0.3">
      <c r="A58" s="41"/>
      <c r="B58" s="41"/>
      <c r="C58" s="339" t="s">
        <v>121</v>
      </c>
      <c r="D58" s="333"/>
      <c r="E58" s="333"/>
      <c r="F58" s="333"/>
      <c r="G58" s="333"/>
      <c r="H58" s="333"/>
      <c r="I58" s="333"/>
      <c r="J58" s="333"/>
      <c r="K58" s="333"/>
      <c r="L58" s="333"/>
      <c r="M58" s="333"/>
      <c r="N58" s="333"/>
      <c r="O58" s="333"/>
    </row>
    <row r="59" spans="1:15" ht="15.5" x14ac:dyDescent="0.3">
      <c r="A59" s="41"/>
      <c r="B59" s="41"/>
      <c r="C59" s="339" t="s">
        <v>122</v>
      </c>
      <c r="D59" s="333"/>
      <c r="E59" s="333"/>
      <c r="F59" s="333"/>
      <c r="G59" s="333"/>
      <c r="H59" s="333"/>
      <c r="I59" s="333"/>
      <c r="J59" s="333"/>
      <c r="K59" s="333"/>
      <c r="L59" s="333"/>
      <c r="M59" s="333"/>
      <c r="N59" s="333"/>
      <c r="O59" s="333"/>
    </row>
    <row r="60" spans="1:15" ht="15.5" x14ac:dyDescent="0.3">
      <c r="A60" s="41"/>
      <c r="B60" s="41"/>
      <c r="C60" s="339" t="s">
        <v>123</v>
      </c>
      <c r="D60" s="333"/>
      <c r="E60" s="333"/>
      <c r="F60" s="333"/>
      <c r="G60" s="333"/>
      <c r="H60" s="333"/>
      <c r="I60" s="333"/>
      <c r="J60" s="333"/>
      <c r="K60" s="333"/>
      <c r="L60" s="333"/>
      <c r="M60" s="333"/>
      <c r="N60" s="333"/>
      <c r="O60" s="333"/>
    </row>
    <row r="61" spans="1:15" ht="15.5" x14ac:dyDescent="0.3">
      <c r="A61" s="41"/>
      <c r="B61" s="41"/>
      <c r="C61" s="339" t="s">
        <v>124</v>
      </c>
      <c r="D61" s="333"/>
      <c r="E61" s="333"/>
      <c r="F61" s="333"/>
      <c r="G61" s="333"/>
      <c r="H61" s="333"/>
      <c r="I61" s="333"/>
      <c r="J61" s="333"/>
      <c r="K61" s="333"/>
      <c r="L61" s="333"/>
      <c r="M61" s="333"/>
      <c r="N61" s="333"/>
      <c r="O61" s="333"/>
    </row>
    <row r="62" spans="1:15" ht="15.5" x14ac:dyDescent="0.3">
      <c r="A62" s="41"/>
      <c r="B62" s="41"/>
      <c r="C62" s="339" t="s">
        <v>125</v>
      </c>
      <c r="D62" s="333"/>
      <c r="E62" s="333"/>
      <c r="F62" s="333"/>
      <c r="G62" s="333"/>
      <c r="H62" s="333"/>
      <c r="I62" s="333"/>
      <c r="J62" s="333"/>
      <c r="K62" s="333"/>
      <c r="L62" s="333"/>
      <c r="M62" s="333"/>
      <c r="N62" s="333"/>
      <c r="O62" s="333"/>
    </row>
    <row r="63" spans="1:15" ht="15.5" x14ac:dyDescent="0.3">
      <c r="A63" s="41"/>
      <c r="B63" s="41"/>
      <c r="C63" s="339" t="s">
        <v>126</v>
      </c>
      <c r="D63" s="333"/>
      <c r="E63" s="333"/>
      <c r="F63" s="333"/>
      <c r="G63" s="333"/>
      <c r="H63" s="333"/>
      <c r="I63" s="333"/>
      <c r="J63" s="333"/>
      <c r="K63" s="333"/>
      <c r="L63" s="333"/>
      <c r="M63" s="333"/>
      <c r="N63" s="333"/>
      <c r="O63" s="333"/>
    </row>
    <row r="64" spans="1:15" ht="15.5" x14ac:dyDescent="0.3">
      <c r="A64" s="41"/>
      <c r="B64" s="41"/>
      <c r="C64" s="339" t="s">
        <v>127</v>
      </c>
      <c r="D64" s="333"/>
      <c r="E64" s="333"/>
      <c r="F64" s="333"/>
      <c r="G64" s="333"/>
      <c r="H64" s="333"/>
      <c r="I64" s="333"/>
      <c r="J64" s="333"/>
      <c r="K64" s="333"/>
      <c r="L64" s="333"/>
      <c r="M64" s="333"/>
      <c r="N64" s="333"/>
      <c r="O64" s="333"/>
    </row>
    <row r="65" spans="1:15" ht="15.5" x14ac:dyDescent="0.3">
      <c r="A65" s="41"/>
      <c r="B65" s="41"/>
      <c r="C65" s="339" t="s">
        <v>128</v>
      </c>
      <c r="D65" s="333"/>
      <c r="E65" s="333"/>
      <c r="F65" s="333"/>
      <c r="G65" s="333"/>
      <c r="H65" s="333"/>
      <c r="I65" s="333"/>
      <c r="J65" s="333"/>
      <c r="K65" s="333"/>
      <c r="L65" s="333"/>
      <c r="M65" s="333"/>
      <c r="N65" s="333"/>
      <c r="O65" s="333"/>
    </row>
    <row r="66" spans="1:15" ht="15.5" x14ac:dyDescent="0.3">
      <c r="A66" s="41"/>
      <c r="B66" s="41"/>
      <c r="C66" s="339" t="s">
        <v>129</v>
      </c>
      <c r="D66" s="333"/>
      <c r="E66" s="333"/>
      <c r="F66" s="333"/>
      <c r="G66" s="333"/>
      <c r="H66" s="333"/>
      <c r="I66" s="333"/>
      <c r="J66" s="333"/>
      <c r="K66" s="333"/>
      <c r="L66" s="333"/>
      <c r="M66" s="333"/>
      <c r="N66" s="333"/>
      <c r="O66" s="333"/>
    </row>
    <row r="67" spans="1:15" ht="15.5" x14ac:dyDescent="0.3">
      <c r="A67" s="41"/>
      <c r="B67" s="41"/>
      <c r="C67" s="339" t="s">
        <v>130</v>
      </c>
      <c r="D67" s="333"/>
      <c r="E67" s="333"/>
      <c r="F67" s="333"/>
      <c r="G67" s="333"/>
      <c r="H67" s="333"/>
      <c r="I67" s="333"/>
      <c r="J67" s="333"/>
      <c r="K67" s="333"/>
      <c r="L67" s="333"/>
      <c r="M67" s="333"/>
      <c r="N67" s="333"/>
      <c r="O67" s="333"/>
    </row>
    <row r="68" spans="1:15" ht="15.5" x14ac:dyDescent="0.3">
      <c r="A68" s="41"/>
      <c r="B68" s="41"/>
      <c r="C68" s="339" t="s">
        <v>131</v>
      </c>
      <c r="D68" s="333"/>
      <c r="E68" s="333"/>
      <c r="F68" s="333"/>
      <c r="G68" s="333"/>
      <c r="H68" s="333"/>
      <c r="I68" s="333"/>
      <c r="J68" s="333"/>
      <c r="K68" s="333"/>
      <c r="L68" s="333"/>
      <c r="M68" s="333"/>
      <c r="N68" s="333"/>
      <c r="O68" s="333"/>
    </row>
    <row r="69" spans="1:15" ht="15.5" x14ac:dyDescent="0.3">
      <c r="A69" s="41"/>
      <c r="B69" s="41"/>
      <c r="C69" s="340" t="s">
        <v>132</v>
      </c>
      <c r="D69" s="360" t="str">
        <f t="shared" ref="D69:O69" si="3">IF(AND(D57="",D58="",D59="",D60="",D61="", D62="", D63="", D64="", D65="", D66="", D67="", D68=""), "", SUM(D57:D68))</f>
        <v/>
      </c>
      <c r="E69" s="360" t="str">
        <f t="shared" si="3"/>
        <v/>
      </c>
      <c r="F69" s="360" t="str">
        <f t="shared" si="3"/>
        <v/>
      </c>
      <c r="G69" s="360" t="str">
        <f t="shared" si="3"/>
        <v/>
      </c>
      <c r="H69" s="360" t="str">
        <f t="shared" si="3"/>
        <v/>
      </c>
      <c r="I69" s="360" t="str">
        <f t="shared" si="3"/>
        <v/>
      </c>
      <c r="J69" s="360" t="str">
        <f t="shared" si="3"/>
        <v/>
      </c>
      <c r="K69" s="360" t="str">
        <f t="shared" si="3"/>
        <v/>
      </c>
      <c r="L69" s="360" t="str">
        <f t="shared" si="3"/>
        <v/>
      </c>
      <c r="M69" s="360" t="str">
        <f t="shared" si="3"/>
        <v/>
      </c>
      <c r="N69" s="360" t="str">
        <f t="shared" si="3"/>
        <v/>
      </c>
      <c r="O69" s="360" t="str">
        <f t="shared" si="3"/>
        <v/>
      </c>
    </row>
    <row r="70" spans="1:15" x14ac:dyDescent="0.3"/>
    <row r="71" spans="1:15" s="350" customFormat="1" ht="40.15" customHeight="1" x14ac:dyDescent="0.3">
      <c r="A71" s="933" t="s">
        <v>90</v>
      </c>
      <c r="B71" s="933"/>
      <c r="C71" s="933"/>
      <c r="D71" s="361" t="s">
        <v>233</v>
      </c>
      <c r="E71" s="367" t="str">
        <f>IF(ISBLANK('2. Wafer Tracking'!C11), "", '2. Wafer Tracking'!C11)</f>
        <v/>
      </c>
      <c r="F71" s="363" t="s">
        <v>234</v>
      </c>
      <c r="G71" s="367" t="str">
        <f>IF(ISBLANK('2. Wafer Tracking'!G11), "", '2. Wafer Tracking'!G11)</f>
        <v/>
      </c>
      <c r="H71" s="250"/>
      <c r="I71" s="250"/>
      <c r="J71" s="250"/>
      <c r="K71" s="250"/>
      <c r="L71" s="250"/>
      <c r="M71" s="250"/>
      <c r="N71" s="250"/>
      <c r="O71" s="250"/>
    </row>
    <row r="72" spans="1:15" s="342" customFormat="1" ht="18" customHeight="1" x14ac:dyDescent="0.3">
      <c r="A72" s="240"/>
      <c r="B72" s="261" t="s">
        <v>235</v>
      </c>
      <c r="C72" s="248"/>
      <c r="D72" s="248"/>
      <c r="E72" s="248"/>
      <c r="F72" s="248"/>
      <c r="G72" s="248"/>
      <c r="H72" s="248"/>
      <c r="I72" s="248"/>
      <c r="J72" s="248"/>
      <c r="K72" s="248"/>
      <c r="L72" s="248"/>
      <c r="M72" s="248"/>
      <c r="N72" s="248"/>
      <c r="O72" s="248"/>
    </row>
    <row r="73" spans="1:15" ht="33" x14ac:dyDescent="0.3">
      <c r="A73" s="41"/>
      <c r="B73" s="41"/>
      <c r="C73" s="41"/>
      <c r="D73" s="276" t="s">
        <v>236</v>
      </c>
      <c r="E73" s="276" t="s">
        <v>237</v>
      </c>
      <c r="F73" s="276" t="s">
        <v>238</v>
      </c>
      <c r="G73" s="276" t="s">
        <v>239</v>
      </c>
      <c r="H73" s="276" t="s">
        <v>240</v>
      </c>
      <c r="I73" s="276" t="s">
        <v>241</v>
      </c>
      <c r="J73" s="276" t="s">
        <v>242</v>
      </c>
      <c r="K73" s="276" t="s">
        <v>243</v>
      </c>
      <c r="L73" s="276" t="s">
        <v>244</v>
      </c>
      <c r="M73" s="276" t="s">
        <v>245</v>
      </c>
      <c r="N73" s="276" t="s">
        <v>246</v>
      </c>
      <c r="O73" s="276" t="s">
        <v>247</v>
      </c>
    </row>
    <row r="74" spans="1:15" ht="15.5" x14ac:dyDescent="0.3">
      <c r="A74" s="12"/>
      <c r="B74" s="12"/>
      <c r="C74" s="254" t="s">
        <v>120</v>
      </c>
      <c r="D74" s="333"/>
      <c r="E74" s="333"/>
      <c r="F74" s="333"/>
      <c r="G74" s="333"/>
      <c r="H74" s="333"/>
      <c r="I74" s="333"/>
      <c r="J74" s="333"/>
      <c r="K74" s="333"/>
      <c r="L74" s="333"/>
      <c r="M74" s="333"/>
      <c r="N74" s="333"/>
      <c r="O74" s="333"/>
    </row>
    <row r="75" spans="1:15" ht="15.5" x14ac:dyDescent="0.3">
      <c r="A75" s="12"/>
      <c r="B75" s="12"/>
      <c r="C75" s="254" t="s">
        <v>121</v>
      </c>
      <c r="D75" s="333"/>
      <c r="E75" s="333"/>
      <c r="F75" s="333"/>
      <c r="G75" s="333"/>
      <c r="H75" s="333"/>
      <c r="I75" s="333"/>
      <c r="J75" s="333"/>
      <c r="K75" s="333"/>
      <c r="L75" s="333"/>
      <c r="M75" s="333"/>
      <c r="N75" s="333"/>
      <c r="O75" s="333"/>
    </row>
    <row r="76" spans="1:15" ht="15.5" x14ac:dyDescent="0.3">
      <c r="A76" s="12"/>
      <c r="B76" s="12"/>
      <c r="C76" s="254" t="s">
        <v>122</v>
      </c>
      <c r="D76" s="333"/>
      <c r="E76" s="333"/>
      <c r="F76" s="333"/>
      <c r="G76" s="333"/>
      <c r="H76" s="333"/>
      <c r="I76" s="333"/>
      <c r="J76" s="333"/>
      <c r="K76" s="333"/>
      <c r="L76" s="333"/>
      <c r="M76" s="333"/>
      <c r="N76" s="333"/>
      <c r="O76" s="333"/>
    </row>
    <row r="77" spans="1:15" ht="15.5" x14ac:dyDescent="0.3">
      <c r="A77" s="12"/>
      <c r="B77" s="12"/>
      <c r="C77" s="254" t="s">
        <v>123</v>
      </c>
      <c r="D77" s="333"/>
      <c r="E77" s="333"/>
      <c r="F77" s="333"/>
      <c r="G77" s="333"/>
      <c r="H77" s="333"/>
      <c r="I77" s="333"/>
      <c r="J77" s="333"/>
      <c r="K77" s="333"/>
      <c r="L77" s="333"/>
      <c r="M77" s="333"/>
      <c r="N77" s="333"/>
      <c r="O77" s="333"/>
    </row>
    <row r="78" spans="1:15" ht="15.5" x14ac:dyDescent="0.3">
      <c r="A78" s="12"/>
      <c r="B78" s="12"/>
      <c r="C78" s="254" t="s">
        <v>124</v>
      </c>
      <c r="D78" s="333"/>
      <c r="E78" s="333"/>
      <c r="F78" s="333"/>
      <c r="G78" s="333"/>
      <c r="H78" s="333"/>
      <c r="I78" s="333"/>
      <c r="J78" s="333"/>
      <c r="K78" s="333"/>
      <c r="L78" s="333"/>
      <c r="M78" s="333"/>
      <c r="N78" s="333"/>
      <c r="O78" s="333"/>
    </row>
    <row r="79" spans="1:15" ht="15.5" x14ac:dyDescent="0.3">
      <c r="A79" s="12"/>
      <c r="B79" s="12"/>
      <c r="C79" s="254" t="s">
        <v>125</v>
      </c>
      <c r="D79" s="333"/>
      <c r="E79" s="333"/>
      <c r="F79" s="333"/>
      <c r="G79" s="333"/>
      <c r="H79" s="333"/>
      <c r="I79" s="333"/>
      <c r="J79" s="333"/>
      <c r="K79" s="333"/>
      <c r="L79" s="333"/>
      <c r="M79" s="333"/>
      <c r="N79" s="333"/>
      <c r="O79" s="333"/>
    </row>
    <row r="80" spans="1:15" ht="15.5" x14ac:dyDescent="0.3">
      <c r="A80" s="12"/>
      <c r="B80" s="12"/>
      <c r="C80" s="254" t="s">
        <v>126</v>
      </c>
      <c r="D80" s="333"/>
      <c r="E80" s="333"/>
      <c r="F80" s="333"/>
      <c r="G80" s="333"/>
      <c r="H80" s="333"/>
      <c r="I80" s="333"/>
      <c r="J80" s="333"/>
      <c r="K80" s="333"/>
      <c r="L80" s="333"/>
      <c r="M80" s="333"/>
      <c r="N80" s="333"/>
      <c r="O80" s="333"/>
    </row>
    <row r="81" spans="1:15" ht="15.5" x14ac:dyDescent="0.3">
      <c r="A81" s="12"/>
      <c r="B81" s="12"/>
      <c r="C81" s="254" t="s">
        <v>127</v>
      </c>
      <c r="D81" s="333"/>
      <c r="E81" s="333"/>
      <c r="F81" s="333"/>
      <c r="G81" s="333"/>
      <c r="H81" s="333"/>
      <c r="I81" s="333"/>
      <c r="J81" s="333"/>
      <c r="K81" s="333"/>
      <c r="L81" s="333"/>
      <c r="M81" s="333"/>
      <c r="N81" s="333"/>
      <c r="O81" s="333"/>
    </row>
    <row r="82" spans="1:15" ht="15.5" x14ac:dyDescent="0.3">
      <c r="A82" s="12"/>
      <c r="B82" s="12"/>
      <c r="C82" s="254" t="s">
        <v>128</v>
      </c>
      <c r="D82" s="333"/>
      <c r="E82" s="333"/>
      <c r="F82" s="333"/>
      <c r="G82" s="333"/>
      <c r="H82" s="333"/>
      <c r="I82" s="333"/>
      <c r="J82" s="333"/>
      <c r="K82" s="333"/>
      <c r="L82" s="333"/>
      <c r="M82" s="333"/>
      <c r="N82" s="333"/>
      <c r="O82" s="333"/>
    </row>
    <row r="83" spans="1:15" ht="15.5" x14ac:dyDescent="0.3">
      <c r="A83" s="12"/>
      <c r="B83" s="12"/>
      <c r="C83" s="254" t="s">
        <v>129</v>
      </c>
      <c r="D83" s="333"/>
      <c r="E83" s="333"/>
      <c r="F83" s="333"/>
      <c r="G83" s="333"/>
      <c r="H83" s="333"/>
      <c r="I83" s="333"/>
      <c r="J83" s="333"/>
      <c r="K83" s="333"/>
      <c r="L83" s="333"/>
      <c r="M83" s="333"/>
      <c r="N83" s="333"/>
      <c r="O83" s="333"/>
    </row>
    <row r="84" spans="1:15" ht="15.5" x14ac:dyDescent="0.3">
      <c r="A84" s="12"/>
      <c r="B84" s="12"/>
      <c r="C84" s="254" t="s">
        <v>130</v>
      </c>
      <c r="D84" s="333"/>
      <c r="E84" s="333"/>
      <c r="F84" s="333"/>
      <c r="G84" s="333"/>
      <c r="H84" s="333"/>
      <c r="I84" s="333"/>
      <c r="J84" s="333"/>
      <c r="K84" s="333"/>
      <c r="L84" s="333"/>
      <c r="M84" s="333"/>
      <c r="N84" s="333"/>
      <c r="O84" s="333"/>
    </row>
    <row r="85" spans="1:15" ht="15.5" x14ac:dyDescent="0.3">
      <c r="A85" s="12"/>
      <c r="B85" s="12"/>
      <c r="C85" s="254" t="s">
        <v>131</v>
      </c>
      <c r="D85" s="333"/>
      <c r="E85" s="333"/>
      <c r="F85" s="333"/>
      <c r="G85" s="333"/>
      <c r="H85" s="333"/>
      <c r="I85" s="333"/>
      <c r="J85" s="333"/>
      <c r="K85" s="333"/>
      <c r="L85" s="333"/>
      <c r="M85" s="333"/>
      <c r="N85" s="333"/>
      <c r="O85" s="333"/>
    </row>
    <row r="86" spans="1:15" ht="15.5" x14ac:dyDescent="0.3">
      <c r="A86" s="12"/>
      <c r="B86" s="12"/>
      <c r="C86" s="256" t="s">
        <v>132</v>
      </c>
      <c r="D86" s="360" t="str">
        <f t="shared" ref="D86:O86" si="4">IF(AND(D74="",D75="",D76="",D77="",D78="", D79="", D80="", D81="", D82="", D83="", D84="", D85=""), "", SUM(D74:D85))</f>
        <v/>
      </c>
      <c r="E86" s="360" t="str">
        <f t="shared" si="4"/>
        <v/>
      </c>
      <c r="F86" s="360" t="str">
        <f t="shared" si="4"/>
        <v/>
      </c>
      <c r="G86" s="360" t="str">
        <f t="shared" si="4"/>
        <v/>
      </c>
      <c r="H86" s="360" t="str">
        <f t="shared" si="4"/>
        <v/>
      </c>
      <c r="I86" s="360" t="str">
        <f t="shared" si="4"/>
        <v/>
      </c>
      <c r="J86" s="360" t="str">
        <f t="shared" si="4"/>
        <v/>
      </c>
      <c r="K86" s="360" t="str">
        <f t="shared" si="4"/>
        <v/>
      </c>
      <c r="L86" s="360" t="str">
        <f t="shared" si="4"/>
        <v/>
      </c>
      <c r="M86" s="360" t="str">
        <f t="shared" si="4"/>
        <v/>
      </c>
      <c r="N86" s="360" t="str">
        <f t="shared" si="4"/>
        <v/>
      </c>
      <c r="O86" s="360" t="str">
        <f t="shared" si="4"/>
        <v/>
      </c>
    </row>
    <row r="87" spans="1:15" x14ac:dyDescent="0.3">
      <c r="A87" s="41"/>
      <c r="B87" s="41"/>
      <c r="C87" s="41"/>
      <c r="D87" s="41"/>
      <c r="E87" s="41"/>
      <c r="F87" s="41"/>
      <c r="G87" s="57"/>
      <c r="H87" s="41"/>
      <c r="I87" s="41"/>
      <c r="J87" s="41"/>
      <c r="K87" s="41"/>
      <c r="L87" s="41"/>
      <c r="M87" s="41"/>
      <c r="N87" s="41"/>
      <c r="O87" s="41"/>
    </row>
    <row r="88" spans="1:15" s="342" customFormat="1" ht="18" customHeight="1" x14ac:dyDescent="0.3">
      <c r="A88" s="240"/>
      <c r="B88" s="261" t="s">
        <v>248</v>
      </c>
      <c r="C88" s="248"/>
      <c r="D88" s="248"/>
      <c r="E88" s="248"/>
      <c r="F88" s="248"/>
      <c r="G88" s="248"/>
      <c r="H88" s="248"/>
      <c r="I88" s="248"/>
      <c r="J88" s="248"/>
      <c r="K88" s="248"/>
      <c r="L88" s="248"/>
      <c r="M88" s="248"/>
      <c r="N88" s="248"/>
      <c r="O88" s="248"/>
    </row>
    <row r="89" spans="1:15" ht="33" x14ac:dyDescent="0.3">
      <c r="A89" s="41"/>
      <c r="B89" s="41"/>
      <c r="C89" s="42"/>
      <c r="D89" s="276" t="s">
        <v>236</v>
      </c>
      <c r="E89" s="276" t="s">
        <v>237</v>
      </c>
      <c r="F89" s="276" t="s">
        <v>238</v>
      </c>
      <c r="G89" s="276" t="s">
        <v>239</v>
      </c>
      <c r="H89" s="276" t="s">
        <v>240</v>
      </c>
      <c r="I89" s="276" t="s">
        <v>241</v>
      </c>
      <c r="J89" s="276" t="s">
        <v>242</v>
      </c>
      <c r="K89" s="276" t="s">
        <v>243</v>
      </c>
      <c r="L89" s="276" t="s">
        <v>244</v>
      </c>
      <c r="M89" s="276" t="s">
        <v>245</v>
      </c>
      <c r="N89" s="276" t="s">
        <v>246</v>
      </c>
      <c r="O89" s="276" t="s">
        <v>247</v>
      </c>
    </row>
    <row r="90" spans="1:15" ht="15.5" x14ac:dyDescent="0.3">
      <c r="A90" s="41"/>
      <c r="B90" s="41"/>
      <c r="C90" s="339" t="s">
        <v>120</v>
      </c>
      <c r="D90" s="341"/>
      <c r="E90" s="341"/>
      <c r="F90" s="341"/>
      <c r="G90" s="341"/>
      <c r="H90" s="341"/>
      <c r="I90" s="341"/>
      <c r="J90" s="341"/>
      <c r="K90" s="341"/>
      <c r="L90" s="341"/>
      <c r="M90" s="341"/>
      <c r="N90" s="341"/>
      <c r="O90" s="341"/>
    </row>
    <row r="91" spans="1:15" ht="15.5" x14ac:dyDescent="0.3">
      <c r="A91" s="41"/>
      <c r="B91" s="41"/>
      <c r="C91" s="339" t="s">
        <v>121</v>
      </c>
      <c r="D91" s="341"/>
      <c r="E91" s="341"/>
      <c r="F91" s="341"/>
      <c r="G91" s="341"/>
      <c r="H91" s="341"/>
      <c r="I91" s="341"/>
      <c r="J91" s="341"/>
      <c r="K91" s="341"/>
      <c r="L91" s="341"/>
      <c r="M91" s="341"/>
      <c r="N91" s="341"/>
      <c r="O91" s="341"/>
    </row>
    <row r="92" spans="1:15" ht="15.5" x14ac:dyDescent="0.3">
      <c r="A92" s="41"/>
      <c r="B92" s="41"/>
      <c r="C92" s="339" t="s">
        <v>122</v>
      </c>
      <c r="D92" s="341"/>
      <c r="E92" s="341"/>
      <c r="F92" s="341"/>
      <c r="G92" s="341"/>
      <c r="H92" s="341"/>
      <c r="I92" s="341"/>
      <c r="J92" s="341"/>
      <c r="K92" s="341"/>
      <c r="L92" s="341"/>
      <c r="M92" s="341"/>
      <c r="N92" s="341"/>
      <c r="O92" s="341"/>
    </row>
    <row r="93" spans="1:15" ht="15.5" x14ac:dyDescent="0.3">
      <c r="A93" s="41"/>
      <c r="B93" s="41"/>
      <c r="C93" s="339" t="s">
        <v>123</v>
      </c>
      <c r="D93" s="341"/>
      <c r="E93" s="341"/>
      <c r="F93" s="341"/>
      <c r="G93" s="341"/>
      <c r="H93" s="341"/>
      <c r="I93" s="341"/>
      <c r="J93" s="341"/>
      <c r="K93" s="341"/>
      <c r="L93" s="341"/>
      <c r="M93" s="341"/>
      <c r="N93" s="341"/>
      <c r="O93" s="341"/>
    </row>
    <row r="94" spans="1:15" ht="15.5" x14ac:dyDescent="0.3">
      <c r="A94" s="41"/>
      <c r="B94" s="41"/>
      <c r="C94" s="339" t="s">
        <v>124</v>
      </c>
      <c r="D94" s="341"/>
      <c r="E94" s="341"/>
      <c r="F94" s="341"/>
      <c r="G94" s="341"/>
      <c r="H94" s="341"/>
      <c r="I94" s="341"/>
      <c r="J94" s="341"/>
      <c r="K94" s="341"/>
      <c r="L94" s="341"/>
      <c r="M94" s="341"/>
      <c r="N94" s="341"/>
      <c r="O94" s="341"/>
    </row>
    <row r="95" spans="1:15" ht="15.5" x14ac:dyDescent="0.3">
      <c r="A95" s="41"/>
      <c r="B95" s="41"/>
      <c r="C95" s="339" t="s">
        <v>125</v>
      </c>
      <c r="D95" s="341"/>
      <c r="E95" s="341"/>
      <c r="F95" s="341"/>
      <c r="G95" s="341"/>
      <c r="H95" s="341"/>
      <c r="I95" s="341"/>
      <c r="J95" s="341"/>
      <c r="K95" s="341"/>
      <c r="L95" s="341"/>
      <c r="M95" s="341"/>
      <c r="N95" s="341"/>
      <c r="O95" s="341"/>
    </row>
    <row r="96" spans="1:15" ht="15.5" x14ac:dyDescent="0.3">
      <c r="A96" s="41"/>
      <c r="B96" s="41"/>
      <c r="C96" s="339" t="s">
        <v>126</v>
      </c>
      <c r="D96" s="341"/>
      <c r="E96" s="341"/>
      <c r="F96" s="341"/>
      <c r="G96" s="341"/>
      <c r="H96" s="341"/>
      <c r="I96" s="341"/>
      <c r="J96" s="341"/>
      <c r="K96" s="341"/>
      <c r="L96" s="341"/>
      <c r="M96" s="341"/>
      <c r="N96" s="341"/>
      <c r="O96" s="341"/>
    </row>
    <row r="97" spans="1:15" ht="15.5" x14ac:dyDescent="0.3">
      <c r="A97" s="41"/>
      <c r="B97" s="41"/>
      <c r="C97" s="339" t="s">
        <v>127</v>
      </c>
      <c r="D97" s="341"/>
      <c r="E97" s="341"/>
      <c r="F97" s="341"/>
      <c r="G97" s="341"/>
      <c r="H97" s="341"/>
      <c r="I97" s="341"/>
      <c r="J97" s="341"/>
      <c r="K97" s="341"/>
      <c r="L97" s="341"/>
      <c r="M97" s="341"/>
      <c r="N97" s="341"/>
      <c r="O97" s="341"/>
    </row>
    <row r="98" spans="1:15" ht="15.5" x14ac:dyDescent="0.3">
      <c r="A98" s="41"/>
      <c r="B98" s="41"/>
      <c r="C98" s="339" t="s">
        <v>128</v>
      </c>
      <c r="D98" s="341"/>
      <c r="E98" s="341"/>
      <c r="F98" s="341"/>
      <c r="G98" s="341"/>
      <c r="H98" s="341"/>
      <c r="I98" s="341"/>
      <c r="J98" s="341"/>
      <c r="K98" s="341"/>
      <c r="L98" s="341"/>
      <c r="M98" s="341"/>
      <c r="N98" s="341"/>
      <c r="O98" s="341"/>
    </row>
    <row r="99" spans="1:15" ht="15.5" x14ac:dyDescent="0.3">
      <c r="A99" s="41"/>
      <c r="B99" s="41"/>
      <c r="C99" s="339" t="s">
        <v>129</v>
      </c>
      <c r="D99" s="341"/>
      <c r="E99" s="341"/>
      <c r="F99" s="341"/>
      <c r="G99" s="341"/>
      <c r="H99" s="341"/>
      <c r="I99" s="341"/>
      <c r="J99" s="341"/>
      <c r="K99" s="341"/>
      <c r="L99" s="341"/>
      <c r="M99" s="341"/>
      <c r="N99" s="341"/>
      <c r="O99" s="341"/>
    </row>
    <row r="100" spans="1:15" ht="15.5" x14ac:dyDescent="0.3">
      <c r="A100" s="41"/>
      <c r="B100" s="41"/>
      <c r="C100" s="339" t="s">
        <v>130</v>
      </c>
      <c r="D100" s="341"/>
      <c r="E100" s="341"/>
      <c r="F100" s="341"/>
      <c r="G100" s="341"/>
      <c r="H100" s="341"/>
      <c r="I100" s="341"/>
      <c r="J100" s="341"/>
      <c r="K100" s="341"/>
      <c r="L100" s="341"/>
      <c r="M100" s="341"/>
      <c r="N100" s="341"/>
      <c r="O100" s="341"/>
    </row>
    <row r="101" spans="1:15" ht="15.5" x14ac:dyDescent="0.3">
      <c r="A101" s="41"/>
      <c r="B101" s="41"/>
      <c r="C101" s="339" t="s">
        <v>131</v>
      </c>
      <c r="D101" s="341"/>
      <c r="E101" s="341"/>
      <c r="F101" s="341"/>
      <c r="G101" s="341"/>
      <c r="H101" s="341"/>
      <c r="I101" s="341"/>
      <c r="J101" s="341"/>
      <c r="K101" s="341"/>
      <c r="L101" s="341"/>
      <c r="M101" s="341"/>
      <c r="N101" s="341"/>
      <c r="O101" s="341"/>
    </row>
    <row r="102" spans="1:15" ht="15.5" x14ac:dyDescent="0.3">
      <c r="A102" s="41"/>
      <c r="B102" s="41"/>
      <c r="C102" s="340" t="s">
        <v>132</v>
      </c>
      <c r="D102" s="360" t="str">
        <f t="shared" ref="D102:O102" si="5">IF(AND(D90="",D91="",D92="",D93="",D94="", D95="", D96="", D97="", D98="", D99="", D100="", D101=""), "", SUM(D90:D101))</f>
        <v/>
      </c>
      <c r="E102" s="360" t="str">
        <f t="shared" si="5"/>
        <v/>
      </c>
      <c r="F102" s="360" t="str">
        <f t="shared" si="5"/>
        <v/>
      </c>
      <c r="G102" s="360" t="str">
        <f t="shared" si="5"/>
        <v/>
      </c>
      <c r="H102" s="360" t="str">
        <f t="shared" si="5"/>
        <v/>
      </c>
      <c r="I102" s="360" t="str">
        <f t="shared" si="5"/>
        <v/>
      </c>
      <c r="J102" s="360" t="str">
        <f t="shared" si="5"/>
        <v/>
      </c>
      <c r="K102" s="360" t="str">
        <f t="shared" si="5"/>
        <v/>
      </c>
      <c r="L102" s="360" t="str">
        <f t="shared" si="5"/>
        <v/>
      </c>
      <c r="M102" s="360" t="str">
        <f t="shared" si="5"/>
        <v/>
      </c>
      <c r="N102" s="360" t="str">
        <f t="shared" si="5"/>
        <v/>
      </c>
      <c r="O102" s="360" t="str">
        <f t="shared" si="5"/>
        <v/>
      </c>
    </row>
    <row r="103" spans="1:15" x14ac:dyDescent="0.3"/>
    <row r="104" spans="1:15" s="350" customFormat="1" ht="40.15" customHeight="1" x14ac:dyDescent="0.3">
      <c r="A104" s="933" t="s">
        <v>91</v>
      </c>
      <c r="B104" s="933"/>
      <c r="C104" s="933"/>
      <c r="D104" s="361" t="s">
        <v>233</v>
      </c>
      <c r="E104" s="367" t="str">
        <f>IF(ISBLANK('2. Wafer Tracking'!C12), "", '2. Wafer Tracking'!C12)</f>
        <v/>
      </c>
      <c r="F104" s="363" t="s">
        <v>234</v>
      </c>
      <c r="G104" s="367" t="str">
        <f>IF(ISBLANK('2. Wafer Tracking'!G12), "", '2. Wafer Tracking'!G12)</f>
        <v/>
      </c>
      <c r="H104" s="250"/>
      <c r="I104" s="250"/>
      <c r="J104" s="250"/>
      <c r="K104" s="250"/>
      <c r="L104" s="250"/>
      <c r="M104" s="250"/>
      <c r="N104" s="250"/>
      <c r="O104" s="250"/>
    </row>
    <row r="105" spans="1:15" s="337" customFormat="1" ht="18" customHeight="1" x14ac:dyDescent="0.35">
      <c r="A105" s="46"/>
      <c r="B105" s="262" t="s">
        <v>235</v>
      </c>
      <c r="C105" s="125"/>
      <c r="D105" s="125"/>
      <c r="E105" s="125"/>
      <c r="F105" s="125"/>
      <c r="G105" s="125"/>
      <c r="H105" s="125"/>
      <c r="I105" s="125"/>
      <c r="J105" s="125"/>
      <c r="K105" s="125"/>
      <c r="L105" s="125"/>
      <c r="M105" s="125"/>
      <c r="N105" s="125"/>
      <c r="O105" s="125"/>
    </row>
    <row r="106" spans="1:15" ht="33" x14ac:dyDescent="0.3">
      <c r="A106" s="41"/>
      <c r="B106" s="41"/>
      <c r="C106" s="41"/>
      <c r="D106" s="276" t="s">
        <v>236</v>
      </c>
      <c r="E106" s="276" t="s">
        <v>237</v>
      </c>
      <c r="F106" s="276" t="s">
        <v>238</v>
      </c>
      <c r="G106" s="276" t="s">
        <v>239</v>
      </c>
      <c r="H106" s="276" t="s">
        <v>240</v>
      </c>
      <c r="I106" s="276" t="s">
        <v>241</v>
      </c>
      <c r="J106" s="276" t="s">
        <v>242</v>
      </c>
      <c r="K106" s="276" t="s">
        <v>243</v>
      </c>
      <c r="L106" s="276" t="s">
        <v>244</v>
      </c>
      <c r="M106" s="276" t="s">
        <v>245</v>
      </c>
      <c r="N106" s="276" t="s">
        <v>246</v>
      </c>
      <c r="O106" s="276" t="s">
        <v>247</v>
      </c>
    </row>
    <row r="107" spans="1:15" ht="15.5" x14ac:dyDescent="0.3">
      <c r="A107" s="12"/>
      <c r="B107" s="12"/>
      <c r="C107" s="254" t="s">
        <v>120</v>
      </c>
      <c r="D107" s="333"/>
      <c r="E107" s="333"/>
      <c r="F107" s="333"/>
      <c r="G107" s="333"/>
      <c r="H107" s="333"/>
      <c r="I107" s="333"/>
      <c r="J107" s="333"/>
      <c r="K107" s="333"/>
      <c r="L107" s="333"/>
      <c r="M107" s="333"/>
      <c r="N107" s="333"/>
      <c r="O107" s="333"/>
    </row>
    <row r="108" spans="1:15" ht="15.5" x14ac:dyDescent="0.3">
      <c r="A108" s="12"/>
      <c r="B108" s="12"/>
      <c r="C108" s="254" t="s">
        <v>121</v>
      </c>
      <c r="D108" s="333"/>
      <c r="E108" s="333"/>
      <c r="F108" s="333"/>
      <c r="G108" s="333"/>
      <c r="H108" s="333"/>
      <c r="I108" s="333"/>
      <c r="J108" s="333"/>
      <c r="K108" s="333"/>
      <c r="L108" s="333"/>
      <c r="M108" s="333"/>
      <c r="N108" s="333"/>
      <c r="O108" s="333"/>
    </row>
    <row r="109" spans="1:15" ht="15.5" x14ac:dyDescent="0.3">
      <c r="A109" s="12"/>
      <c r="B109" s="12"/>
      <c r="C109" s="254" t="s">
        <v>122</v>
      </c>
      <c r="D109" s="333"/>
      <c r="E109" s="333"/>
      <c r="F109" s="333"/>
      <c r="G109" s="333"/>
      <c r="H109" s="333"/>
      <c r="I109" s="333"/>
      <c r="J109" s="333"/>
      <c r="K109" s="333"/>
      <c r="L109" s="333"/>
      <c r="M109" s="333"/>
      <c r="N109" s="333"/>
      <c r="O109" s="333"/>
    </row>
    <row r="110" spans="1:15" ht="15.5" x14ac:dyDescent="0.3">
      <c r="A110" s="12"/>
      <c r="B110" s="12"/>
      <c r="C110" s="254" t="s">
        <v>123</v>
      </c>
      <c r="D110" s="333"/>
      <c r="E110" s="333"/>
      <c r="F110" s="333"/>
      <c r="G110" s="333"/>
      <c r="H110" s="333"/>
      <c r="I110" s="333"/>
      <c r="J110" s="333"/>
      <c r="K110" s="333"/>
      <c r="L110" s="333"/>
      <c r="M110" s="333"/>
      <c r="N110" s="333"/>
      <c r="O110" s="333"/>
    </row>
    <row r="111" spans="1:15" ht="15.5" x14ac:dyDescent="0.3">
      <c r="A111" s="12"/>
      <c r="B111" s="12"/>
      <c r="C111" s="254" t="s">
        <v>124</v>
      </c>
      <c r="D111" s="333"/>
      <c r="E111" s="333"/>
      <c r="F111" s="333"/>
      <c r="G111" s="333"/>
      <c r="H111" s="333"/>
      <c r="I111" s="333"/>
      <c r="J111" s="333"/>
      <c r="K111" s="333"/>
      <c r="L111" s="333"/>
      <c r="M111" s="333"/>
      <c r="N111" s="333"/>
      <c r="O111" s="333"/>
    </row>
    <row r="112" spans="1:15" ht="15.5" x14ac:dyDescent="0.3">
      <c r="A112" s="12"/>
      <c r="B112" s="12"/>
      <c r="C112" s="254" t="s">
        <v>125</v>
      </c>
      <c r="D112" s="333"/>
      <c r="E112" s="333"/>
      <c r="F112" s="333"/>
      <c r="G112" s="333"/>
      <c r="H112" s="333"/>
      <c r="I112" s="333"/>
      <c r="J112" s="333"/>
      <c r="K112" s="333"/>
      <c r="L112" s="333"/>
      <c r="M112" s="333"/>
      <c r="N112" s="333"/>
      <c r="O112" s="333"/>
    </row>
    <row r="113" spans="1:15" ht="15.5" x14ac:dyDescent="0.3">
      <c r="A113" s="12"/>
      <c r="B113" s="12"/>
      <c r="C113" s="254" t="s">
        <v>126</v>
      </c>
      <c r="D113" s="333"/>
      <c r="E113" s="333"/>
      <c r="F113" s="333"/>
      <c r="G113" s="333"/>
      <c r="H113" s="333"/>
      <c r="I113" s="333"/>
      <c r="J113" s="333"/>
      <c r="K113" s="333"/>
      <c r="L113" s="333"/>
      <c r="M113" s="333"/>
      <c r="N113" s="333"/>
      <c r="O113" s="333"/>
    </row>
    <row r="114" spans="1:15" ht="15.5" x14ac:dyDescent="0.3">
      <c r="A114" s="12"/>
      <c r="B114" s="12"/>
      <c r="C114" s="254" t="s">
        <v>127</v>
      </c>
      <c r="D114" s="333"/>
      <c r="E114" s="333"/>
      <c r="F114" s="333"/>
      <c r="G114" s="333"/>
      <c r="H114" s="333"/>
      <c r="I114" s="333"/>
      <c r="J114" s="333"/>
      <c r="K114" s="333"/>
      <c r="L114" s="333"/>
      <c r="M114" s="333"/>
      <c r="N114" s="333"/>
      <c r="O114" s="333"/>
    </row>
    <row r="115" spans="1:15" ht="15.5" x14ac:dyDescent="0.3">
      <c r="A115" s="12"/>
      <c r="B115" s="12"/>
      <c r="C115" s="254" t="s">
        <v>128</v>
      </c>
      <c r="D115" s="333"/>
      <c r="E115" s="333"/>
      <c r="F115" s="333"/>
      <c r="G115" s="333"/>
      <c r="H115" s="333"/>
      <c r="I115" s="333"/>
      <c r="J115" s="333"/>
      <c r="K115" s="333"/>
      <c r="L115" s="333"/>
      <c r="M115" s="333"/>
      <c r="N115" s="333"/>
      <c r="O115" s="333"/>
    </row>
    <row r="116" spans="1:15" ht="15.5" x14ac:dyDescent="0.3">
      <c r="A116" s="12"/>
      <c r="B116" s="12"/>
      <c r="C116" s="254" t="s">
        <v>129</v>
      </c>
      <c r="D116" s="333"/>
      <c r="E116" s="333"/>
      <c r="F116" s="333"/>
      <c r="G116" s="333"/>
      <c r="H116" s="333"/>
      <c r="I116" s="333"/>
      <c r="J116" s="333"/>
      <c r="K116" s="333"/>
      <c r="L116" s="333"/>
      <c r="M116" s="333"/>
      <c r="N116" s="333"/>
      <c r="O116" s="333"/>
    </row>
    <row r="117" spans="1:15" ht="15.5" x14ac:dyDescent="0.3">
      <c r="A117" s="12"/>
      <c r="B117" s="12"/>
      <c r="C117" s="254" t="s">
        <v>130</v>
      </c>
      <c r="D117" s="333"/>
      <c r="E117" s="333"/>
      <c r="F117" s="333"/>
      <c r="G117" s="333"/>
      <c r="H117" s="333"/>
      <c r="I117" s="333"/>
      <c r="J117" s="333"/>
      <c r="K117" s="333"/>
      <c r="L117" s="333"/>
      <c r="M117" s="333"/>
      <c r="N117" s="333"/>
      <c r="O117" s="333"/>
    </row>
    <row r="118" spans="1:15" ht="15.5" x14ac:dyDescent="0.3">
      <c r="A118" s="12"/>
      <c r="B118" s="12"/>
      <c r="C118" s="254" t="s">
        <v>131</v>
      </c>
      <c r="D118" s="333"/>
      <c r="E118" s="333"/>
      <c r="F118" s="333"/>
      <c r="G118" s="333"/>
      <c r="H118" s="333"/>
      <c r="I118" s="333"/>
      <c r="J118" s="333"/>
      <c r="K118" s="333"/>
      <c r="L118" s="333"/>
      <c r="M118" s="333"/>
      <c r="N118" s="333"/>
      <c r="O118" s="333"/>
    </row>
    <row r="119" spans="1:15" ht="15.5" x14ac:dyDescent="0.3">
      <c r="A119" s="12"/>
      <c r="B119" s="12"/>
      <c r="C119" s="256" t="s">
        <v>132</v>
      </c>
      <c r="D119" s="360" t="str">
        <f t="shared" ref="D119:O119" si="6">IF(AND(D107="",D108="",D109="",D110="",D111="", D112="", D113="", D114="", D115="", D116="", D117="", D118=""), "", SUM(D107:D118))</f>
        <v/>
      </c>
      <c r="E119" s="360" t="str">
        <f t="shared" si="6"/>
        <v/>
      </c>
      <c r="F119" s="360" t="str">
        <f t="shared" si="6"/>
        <v/>
      </c>
      <c r="G119" s="360" t="str">
        <f t="shared" si="6"/>
        <v/>
      </c>
      <c r="H119" s="360" t="str">
        <f t="shared" si="6"/>
        <v/>
      </c>
      <c r="I119" s="360" t="str">
        <f t="shared" si="6"/>
        <v/>
      </c>
      <c r="J119" s="360" t="str">
        <f t="shared" si="6"/>
        <v/>
      </c>
      <c r="K119" s="360" t="str">
        <f t="shared" si="6"/>
        <v/>
      </c>
      <c r="L119" s="360" t="str">
        <f t="shared" si="6"/>
        <v/>
      </c>
      <c r="M119" s="360" t="str">
        <f t="shared" si="6"/>
        <v/>
      </c>
      <c r="N119" s="360" t="str">
        <f t="shared" si="6"/>
        <v/>
      </c>
      <c r="O119" s="360" t="str">
        <f t="shared" si="6"/>
        <v/>
      </c>
    </row>
    <row r="120" spans="1:15" x14ac:dyDescent="0.3">
      <c r="A120" s="41"/>
      <c r="B120" s="41"/>
      <c r="C120" s="41"/>
      <c r="D120" s="41"/>
      <c r="E120" s="41"/>
      <c r="F120" s="41"/>
      <c r="G120" s="57"/>
      <c r="H120" s="41"/>
      <c r="I120" s="41"/>
      <c r="J120" s="41"/>
      <c r="K120" s="41"/>
      <c r="L120" s="41"/>
      <c r="M120" s="41"/>
      <c r="N120" s="41"/>
      <c r="O120" s="41"/>
    </row>
    <row r="121" spans="1:15" ht="18" customHeight="1" x14ac:dyDescent="0.3">
      <c r="A121" s="12"/>
      <c r="B121" s="261" t="s">
        <v>248</v>
      </c>
      <c r="C121" s="59"/>
      <c r="D121" s="59"/>
      <c r="E121" s="59"/>
      <c r="F121" s="59"/>
      <c r="G121" s="59"/>
      <c r="H121" s="59"/>
      <c r="I121" s="59"/>
      <c r="J121" s="59"/>
      <c r="K121" s="59"/>
      <c r="L121" s="59"/>
      <c r="M121" s="85"/>
      <c r="N121" s="85"/>
      <c r="O121" s="85"/>
    </row>
    <row r="122" spans="1:15" ht="33" x14ac:dyDescent="0.3">
      <c r="A122" s="41"/>
      <c r="B122" s="41"/>
      <c r="C122" s="42"/>
      <c r="D122" s="276" t="s">
        <v>236</v>
      </c>
      <c r="E122" s="276" t="s">
        <v>237</v>
      </c>
      <c r="F122" s="276" t="s">
        <v>238</v>
      </c>
      <c r="G122" s="276" t="s">
        <v>239</v>
      </c>
      <c r="H122" s="276" t="s">
        <v>240</v>
      </c>
      <c r="I122" s="276" t="s">
        <v>241</v>
      </c>
      <c r="J122" s="276" t="s">
        <v>242</v>
      </c>
      <c r="K122" s="276" t="s">
        <v>243</v>
      </c>
      <c r="L122" s="276" t="s">
        <v>244</v>
      </c>
      <c r="M122" s="276" t="s">
        <v>245</v>
      </c>
      <c r="N122" s="276" t="s">
        <v>246</v>
      </c>
      <c r="O122" s="276" t="s">
        <v>247</v>
      </c>
    </row>
    <row r="123" spans="1:15" ht="15.5" x14ac:dyDescent="0.35">
      <c r="A123" s="41"/>
      <c r="B123" s="41"/>
      <c r="C123" s="231" t="s">
        <v>120</v>
      </c>
      <c r="D123" s="333"/>
      <c r="E123" s="333"/>
      <c r="F123" s="333"/>
      <c r="G123" s="333"/>
      <c r="H123" s="333"/>
      <c r="I123" s="333"/>
      <c r="J123" s="333"/>
      <c r="K123" s="333"/>
      <c r="L123" s="333"/>
      <c r="M123" s="333"/>
      <c r="N123" s="333"/>
      <c r="O123" s="333"/>
    </row>
    <row r="124" spans="1:15" ht="15.5" x14ac:dyDescent="0.35">
      <c r="A124" s="41"/>
      <c r="B124" s="41"/>
      <c r="C124" s="231" t="s">
        <v>121</v>
      </c>
      <c r="D124" s="333"/>
      <c r="E124" s="333"/>
      <c r="F124" s="333"/>
      <c r="G124" s="333"/>
      <c r="H124" s="333"/>
      <c r="I124" s="333"/>
      <c r="J124" s="333"/>
      <c r="K124" s="333"/>
      <c r="L124" s="333"/>
      <c r="M124" s="333"/>
      <c r="N124" s="333"/>
      <c r="O124" s="333"/>
    </row>
    <row r="125" spans="1:15" ht="15.5" x14ac:dyDescent="0.35">
      <c r="A125" s="41"/>
      <c r="B125" s="41"/>
      <c r="C125" s="231" t="s">
        <v>122</v>
      </c>
      <c r="D125" s="333"/>
      <c r="E125" s="333"/>
      <c r="F125" s="333"/>
      <c r="G125" s="333"/>
      <c r="H125" s="333"/>
      <c r="I125" s="333"/>
      <c r="J125" s="333"/>
      <c r="K125" s="333"/>
      <c r="L125" s="333"/>
      <c r="M125" s="333"/>
      <c r="N125" s="333"/>
      <c r="O125" s="333"/>
    </row>
    <row r="126" spans="1:15" ht="15.5" x14ac:dyDescent="0.35">
      <c r="A126" s="41"/>
      <c r="B126" s="41"/>
      <c r="C126" s="231" t="s">
        <v>123</v>
      </c>
      <c r="D126" s="333"/>
      <c r="E126" s="333"/>
      <c r="F126" s="333"/>
      <c r="G126" s="333"/>
      <c r="H126" s="333"/>
      <c r="I126" s="333"/>
      <c r="J126" s="333"/>
      <c r="K126" s="333"/>
      <c r="L126" s="333"/>
      <c r="M126" s="333"/>
      <c r="N126" s="333"/>
      <c r="O126" s="333"/>
    </row>
    <row r="127" spans="1:15" ht="15.5" x14ac:dyDescent="0.35">
      <c r="A127" s="41"/>
      <c r="B127" s="41"/>
      <c r="C127" s="231" t="s">
        <v>124</v>
      </c>
      <c r="D127" s="333"/>
      <c r="E127" s="333"/>
      <c r="F127" s="333"/>
      <c r="G127" s="333"/>
      <c r="H127" s="333"/>
      <c r="I127" s="333"/>
      <c r="J127" s="333"/>
      <c r="K127" s="333"/>
      <c r="L127" s="333"/>
      <c r="M127" s="333"/>
      <c r="N127" s="333"/>
      <c r="O127" s="333"/>
    </row>
    <row r="128" spans="1:15" ht="15.5" x14ac:dyDescent="0.35">
      <c r="A128" s="41"/>
      <c r="B128" s="41"/>
      <c r="C128" s="231" t="s">
        <v>125</v>
      </c>
      <c r="D128" s="333"/>
      <c r="E128" s="333"/>
      <c r="F128" s="333"/>
      <c r="G128" s="333"/>
      <c r="H128" s="333"/>
      <c r="I128" s="333"/>
      <c r="J128" s="333"/>
      <c r="K128" s="333"/>
      <c r="L128" s="333"/>
      <c r="M128" s="333"/>
      <c r="N128" s="333"/>
      <c r="O128" s="333"/>
    </row>
    <row r="129" spans="1:15" ht="15.5" x14ac:dyDescent="0.35">
      <c r="A129" s="41"/>
      <c r="B129" s="41"/>
      <c r="C129" s="231" t="s">
        <v>126</v>
      </c>
      <c r="D129" s="333"/>
      <c r="E129" s="333"/>
      <c r="F129" s="333"/>
      <c r="G129" s="333"/>
      <c r="H129" s="333"/>
      <c r="I129" s="333"/>
      <c r="J129" s="333"/>
      <c r="K129" s="333"/>
      <c r="L129" s="333"/>
      <c r="M129" s="333"/>
      <c r="N129" s="333"/>
      <c r="O129" s="333"/>
    </row>
    <row r="130" spans="1:15" ht="15.5" x14ac:dyDescent="0.35">
      <c r="A130" s="41"/>
      <c r="B130" s="41"/>
      <c r="C130" s="231" t="s">
        <v>127</v>
      </c>
      <c r="D130" s="333"/>
      <c r="E130" s="333"/>
      <c r="F130" s="333"/>
      <c r="G130" s="333"/>
      <c r="H130" s="333"/>
      <c r="I130" s="333"/>
      <c r="J130" s="333"/>
      <c r="K130" s="333"/>
      <c r="L130" s="333"/>
      <c r="M130" s="333"/>
      <c r="N130" s="333"/>
      <c r="O130" s="333"/>
    </row>
    <row r="131" spans="1:15" ht="15.5" x14ac:dyDescent="0.35">
      <c r="A131" s="41"/>
      <c r="B131" s="41"/>
      <c r="C131" s="231" t="s">
        <v>128</v>
      </c>
      <c r="D131" s="333"/>
      <c r="E131" s="333"/>
      <c r="F131" s="333"/>
      <c r="G131" s="333"/>
      <c r="H131" s="333"/>
      <c r="I131" s="333"/>
      <c r="J131" s="333"/>
      <c r="K131" s="333"/>
      <c r="L131" s="333"/>
      <c r="M131" s="333"/>
      <c r="N131" s="333"/>
      <c r="O131" s="333"/>
    </row>
    <row r="132" spans="1:15" ht="15.5" x14ac:dyDescent="0.35">
      <c r="A132" s="41"/>
      <c r="B132" s="41"/>
      <c r="C132" s="231" t="s">
        <v>129</v>
      </c>
      <c r="D132" s="333"/>
      <c r="E132" s="333"/>
      <c r="F132" s="333"/>
      <c r="G132" s="333"/>
      <c r="H132" s="333"/>
      <c r="I132" s="333"/>
      <c r="J132" s="333"/>
      <c r="K132" s="333"/>
      <c r="L132" s="333"/>
      <c r="M132" s="333"/>
      <c r="N132" s="333"/>
      <c r="O132" s="333"/>
    </row>
    <row r="133" spans="1:15" ht="15.5" x14ac:dyDescent="0.35">
      <c r="A133" s="41"/>
      <c r="B133" s="41"/>
      <c r="C133" s="231" t="s">
        <v>130</v>
      </c>
      <c r="D133" s="333"/>
      <c r="E133" s="333"/>
      <c r="F133" s="333"/>
      <c r="G133" s="333"/>
      <c r="H133" s="333"/>
      <c r="I133" s="333"/>
      <c r="J133" s="333"/>
      <c r="K133" s="333"/>
      <c r="L133" s="333"/>
      <c r="M133" s="333"/>
      <c r="N133" s="333"/>
      <c r="O133" s="333"/>
    </row>
    <row r="134" spans="1:15" ht="15.5" x14ac:dyDescent="0.35">
      <c r="A134" s="41"/>
      <c r="B134" s="41"/>
      <c r="C134" s="231" t="s">
        <v>131</v>
      </c>
      <c r="D134" s="333"/>
      <c r="E134" s="333"/>
      <c r="F134" s="333"/>
      <c r="G134" s="333"/>
      <c r="H134" s="333"/>
      <c r="I134" s="333"/>
      <c r="J134" s="333"/>
      <c r="K134" s="333"/>
      <c r="L134" s="333"/>
      <c r="M134" s="333"/>
      <c r="N134" s="333"/>
      <c r="O134" s="333"/>
    </row>
    <row r="135" spans="1:15" ht="15.5" x14ac:dyDescent="0.35">
      <c r="A135" s="41"/>
      <c r="B135" s="41"/>
      <c r="C135" s="106" t="s">
        <v>132</v>
      </c>
      <c r="D135" s="360" t="str">
        <f t="shared" ref="D135:O135" si="7">IF(AND(D123="",D124="",D125="",D126="",D127="", D128="", D129="", D130="", D131="", D132="", D133="", D134=""), "", SUM(D123:D134))</f>
        <v/>
      </c>
      <c r="E135" s="360" t="str">
        <f t="shared" si="7"/>
        <v/>
      </c>
      <c r="F135" s="360" t="str">
        <f t="shared" si="7"/>
        <v/>
      </c>
      <c r="G135" s="360" t="str">
        <f t="shared" si="7"/>
        <v/>
      </c>
      <c r="H135" s="360" t="str">
        <f t="shared" si="7"/>
        <v/>
      </c>
      <c r="I135" s="360" t="str">
        <f t="shared" si="7"/>
        <v/>
      </c>
      <c r="J135" s="360" t="str">
        <f t="shared" si="7"/>
        <v/>
      </c>
      <c r="K135" s="360" t="str">
        <f t="shared" si="7"/>
        <v/>
      </c>
      <c r="L135" s="360" t="str">
        <f t="shared" si="7"/>
        <v/>
      </c>
      <c r="M135" s="360" t="str">
        <f t="shared" si="7"/>
        <v/>
      </c>
      <c r="N135" s="360" t="str">
        <f t="shared" si="7"/>
        <v/>
      </c>
      <c r="O135" s="360" t="str">
        <f t="shared" si="7"/>
        <v/>
      </c>
    </row>
    <row r="138" spans="1:15" ht="15.5" hidden="1" x14ac:dyDescent="0.35">
      <c r="A138" s="39"/>
      <c r="B138" s="39"/>
      <c r="C138" s="39"/>
      <c r="D138" s="39"/>
      <c r="E138" s="39"/>
      <c r="F138" s="39"/>
      <c r="G138" s="39"/>
      <c r="H138" s="39"/>
      <c r="I138" s="39"/>
      <c r="J138" s="39"/>
      <c r="K138" s="39"/>
      <c r="L138" s="39"/>
      <c r="M138" s="39"/>
      <c r="N138" s="39"/>
      <c r="O138" s="39"/>
    </row>
    <row r="139" spans="1:15" hidden="1" x14ac:dyDescent="0.3">
      <c r="A139" s="41"/>
      <c r="B139" s="53"/>
      <c r="C139" s="12"/>
      <c r="D139" s="12"/>
      <c r="E139" s="12"/>
      <c r="F139" s="12"/>
      <c r="G139" s="12"/>
      <c r="H139" s="12"/>
      <c r="I139" s="41"/>
      <c r="J139" s="41"/>
      <c r="K139" s="41"/>
      <c r="L139" s="41"/>
      <c r="M139" s="41"/>
      <c r="N139" s="41"/>
      <c r="O139" s="41"/>
    </row>
    <row r="140" spans="1:15" hidden="1" x14ac:dyDescent="0.3">
      <c r="A140" s="41"/>
      <c r="B140" s="41"/>
      <c r="C140" s="41"/>
      <c r="D140" s="217"/>
      <c r="E140" s="217"/>
      <c r="F140" s="217"/>
      <c r="G140" s="217"/>
      <c r="H140" s="217"/>
      <c r="I140" s="217"/>
      <c r="J140" s="217"/>
      <c r="K140" s="217"/>
      <c r="L140" s="217"/>
      <c r="M140" s="217"/>
      <c r="N140" s="217"/>
      <c r="O140" s="217"/>
    </row>
    <row r="141" spans="1:15" ht="15.5" hidden="1" x14ac:dyDescent="0.35">
      <c r="A141" s="12"/>
      <c r="B141" s="12"/>
      <c r="C141" s="104"/>
      <c r="D141" s="110"/>
      <c r="E141" s="110"/>
      <c r="F141" s="110"/>
      <c r="G141" s="110"/>
      <c r="H141" s="110"/>
      <c r="I141" s="110"/>
      <c r="J141" s="110"/>
      <c r="K141" s="110"/>
      <c r="L141" s="110"/>
      <c r="M141" s="110"/>
      <c r="N141" s="110"/>
      <c r="O141" s="110"/>
    </row>
    <row r="142" spans="1:15" ht="15.5" hidden="1" x14ac:dyDescent="0.35">
      <c r="A142" s="12"/>
      <c r="B142" s="12"/>
      <c r="C142" s="104"/>
      <c r="D142" s="110"/>
      <c r="E142" s="110"/>
      <c r="F142" s="110"/>
      <c r="G142" s="110"/>
      <c r="H142" s="110"/>
      <c r="I142" s="110"/>
      <c r="J142" s="110"/>
      <c r="K142" s="110"/>
      <c r="L142" s="110"/>
      <c r="M142" s="110"/>
      <c r="N142" s="110"/>
      <c r="O142" s="110"/>
    </row>
    <row r="143" spans="1:15" ht="15.5" hidden="1" x14ac:dyDescent="0.35">
      <c r="A143" s="12"/>
      <c r="B143" s="12"/>
      <c r="C143" s="104"/>
      <c r="D143" s="110"/>
      <c r="E143" s="110"/>
      <c r="F143" s="110"/>
      <c r="G143" s="110"/>
      <c r="H143" s="110"/>
      <c r="I143" s="110"/>
      <c r="J143" s="110"/>
      <c r="K143" s="110"/>
      <c r="L143" s="110"/>
      <c r="M143" s="110"/>
      <c r="N143" s="110"/>
      <c r="O143" s="110"/>
    </row>
    <row r="144" spans="1:15" ht="15.5" hidden="1" x14ac:dyDescent="0.35">
      <c r="A144" s="12"/>
      <c r="B144" s="12"/>
      <c r="C144" s="104"/>
      <c r="D144" s="110"/>
      <c r="E144" s="110"/>
      <c r="F144" s="110"/>
      <c r="G144" s="110"/>
      <c r="H144" s="110"/>
      <c r="I144" s="110"/>
      <c r="J144" s="110"/>
      <c r="K144" s="110"/>
      <c r="L144" s="110"/>
      <c r="M144" s="110"/>
      <c r="N144" s="110"/>
      <c r="O144" s="110"/>
    </row>
    <row r="145" spans="1:15" ht="15.5" hidden="1" x14ac:dyDescent="0.35">
      <c r="A145" s="12"/>
      <c r="B145" s="12"/>
      <c r="C145" s="104"/>
      <c r="D145" s="110"/>
      <c r="E145" s="110"/>
      <c r="F145" s="110"/>
      <c r="G145" s="110"/>
      <c r="H145" s="110"/>
      <c r="I145" s="110"/>
      <c r="J145" s="110"/>
      <c r="K145" s="110"/>
      <c r="L145" s="110"/>
      <c r="M145" s="110"/>
      <c r="N145" s="110"/>
      <c r="O145" s="110"/>
    </row>
    <row r="146" spans="1:15" ht="15.5" hidden="1" x14ac:dyDescent="0.35">
      <c r="A146" s="12"/>
      <c r="B146" s="12"/>
      <c r="C146" s="104"/>
      <c r="D146" s="110"/>
      <c r="E146" s="110"/>
      <c r="F146" s="110"/>
      <c r="G146" s="110"/>
      <c r="H146" s="110"/>
      <c r="I146" s="110"/>
      <c r="J146" s="110"/>
      <c r="K146" s="110"/>
      <c r="L146" s="110"/>
      <c r="M146" s="110"/>
      <c r="N146" s="110"/>
      <c r="O146" s="110"/>
    </row>
    <row r="147" spans="1:15" ht="15.5" hidden="1" x14ac:dyDescent="0.35">
      <c r="A147" s="12"/>
      <c r="B147" s="12"/>
      <c r="C147" s="104"/>
      <c r="D147" s="110"/>
      <c r="E147" s="110"/>
      <c r="F147" s="110"/>
      <c r="G147" s="110"/>
      <c r="H147" s="110"/>
      <c r="I147" s="110"/>
      <c r="J147" s="110"/>
      <c r="K147" s="110"/>
      <c r="L147" s="110"/>
      <c r="M147" s="110"/>
      <c r="N147" s="110"/>
      <c r="O147" s="110"/>
    </row>
    <row r="148" spans="1:15" ht="15.5" hidden="1" x14ac:dyDescent="0.35">
      <c r="A148" s="12"/>
      <c r="B148" s="12"/>
      <c r="C148" s="104"/>
      <c r="D148" s="110"/>
      <c r="E148" s="110"/>
      <c r="F148" s="110"/>
      <c r="G148" s="110"/>
      <c r="H148" s="110"/>
      <c r="I148" s="110"/>
      <c r="J148" s="110"/>
      <c r="K148" s="110"/>
      <c r="L148" s="110"/>
      <c r="M148" s="110"/>
      <c r="N148" s="110"/>
      <c r="O148" s="110"/>
    </row>
    <row r="149" spans="1:15" ht="15.5" hidden="1" x14ac:dyDescent="0.35">
      <c r="A149" s="12"/>
      <c r="B149" s="12"/>
      <c r="C149" s="104"/>
      <c r="D149" s="110"/>
      <c r="E149" s="110"/>
      <c r="F149" s="110"/>
      <c r="G149" s="110"/>
      <c r="H149" s="110"/>
      <c r="I149" s="110"/>
      <c r="J149" s="110"/>
      <c r="K149" s="110"/>
      <c r="L149" s="110"/>
      <c r="M149" s="110"/>
      <c r="N149" s="110"/>
      <c r="O149" s="110"/>
    </row>
    <row r="150" spans="1:15" ht="15.5" hidden="1" x14ac:dyDescent="0.35">
      <c r="A150" s="12"/>
      <c r="B150" s="12"/>
      <c r="C150" s="104"/>
      <c r="D150" s="110"/>
      <c r="E150" s="110"/>
      <c r="F150" s="110"/>
      <c r="G150" s="110"/>
      <c r="H150" s="110"/>
      <c r="I150" s="110"/>
      <c r="J150" s="110"/>
      <c r="K150" s="110"/>
      <c r="L150" s="110"/>
      <c r="M150" s="110"/>
      <c r="N150" s="110"/>
      <c r="O150" s="110"/>
    </row>
    <row r="151" spans="1:15" ht="15.5" hidden="1" x14ac:dyDescent="0.35">
      <c r="A151" s="12"/>
      <c r="B151" s="12"/>
      <c r="C151" s="104"/>
      <c r="D151" s="110"/>
      <c r="E151" s="110"/>
      <c r="F151" s="110"/>
      <c r="G151" s="110"/>
      <c r="H151" s="110"/>
      <c r="I151" s="110"/>
      <c r="J151" s="110"/>
      <c r="K151" s="110"/>
      <c r="L151" s="110"/>
      <c r="M151" s="110"/>
      <c r="N151" s="110"/>
      <c r="O151" s="110"/>
    </row>
    <row r="152" spans="1:15" ht="15.5" hidden="1" x14ac:dyDescent="0.35">
      <c r="A152" s="12"/>
      <c r="B152" s="12"/>
      <c r="C152" s="104"/>
      <c r="D152" s="110"/>
      <c r="E152" s="110"/>
      <c r="F152" s="110"/>
      <c r="G152" s="110"/>
      <c r="H152" s="110"/>
      <c r="I152" s="110"/>
      <c r="J152" s="110"/>
      <c r="K152" s="110"/>
      <c r="L152" s="110"/>
      <c r="M152" s="110"/>
      <c r="N152" s="110"/>
      <c r="O152" s="110"/>
    </row>
    <row r="153" spans="1:15" ht="15.5" hidden="1" x14ac:dyDescent="0.35">
      <c r="A153" s="12"/>
      <c r="B153" s="12"/>
      <c r="C153" s="221"/>
      <c r="D153" s="110"/>
      <c r="E153" s="110"/>
      <c r="F153" s="110"/>
      <c r="G153" s="110"/>
      <c r="H153" s="110"/>
      <c r="I153" s="110"/>
      <c r="J153" s="110"/>
      <c r="K153" s="110"/>
      <c r="L153" s="110"/>
      <c r="M153" s="110"/>
      <c r="N153" s="110"/>
      <c r="O153" s="110"/>
    </row>
    <row r="154" spans="1:15" hidden="1" x14ac:dyDescent="0.3">
      <c r="A154" s="41"/>
      <c r="B154" s="41"/>
      <c r="C154" s="41"/>
      <c r="D154" s="41"/>
      <c r="E154" s="41"/>
      <c r="F154" s="41"/>
      <c r="G154" s="57"/>
      <c r="H154" s="41"/>
      <c r="I154" s="41"/>
      <c r="J154" s="41"/>
      <c r="K154" s="41"/>
      <c r="L154" s="41"/>
      <c r="M154" s="41"/>
      <c r="N154" s="41"/>
      <c r="O154" s="41"/>
    </row>
    <row r="155" spans="1:15" hidden="1" x14ac:dyDescent="0.3">
      <c r="A155" s="12"/>
      <c r="B155" s="53"/>
      <c r="C155" s="12"/>
      <c r="D155" s="12"/>
      <c r="E155" s="12"/>
      <c r="F155" s="12"/>
      <c r="G155" s="12"/>
      <c r="H155" s="12"/>
      <c r="I155" s="12"/>
      <c r="J155" s="12"/>
      <c r="K155" s="12"/>
      <c r="L155" s="12"/>
      <c r="M155" s="41"/>
      <c r="N155" s="41"/>
      <c r="O155" s="41"/>
    </row>
    <row r="156" spans="1:15" hidden="1" x14ac:dyDescent="0.3">
      <c r="A156" s="41"/>
      <c r="B156" s="41"/>
      <c r="C156" s="87"/>
      <c r="D156" s="217"/>
      <c r="E156" s="217"/>
      <c r="F156" s="217"/>
      <c r="G156" s="217"/>
      <c r="H156" s="217"/>
      <c r="I156" s="217"/>
      <c r="J156" s="217"/>
      <c r="K156" s="217"/>
      <c r="L156" s="217"/>
      <c r="M156" s="217"/>
      <c r="N156" s="217"/>
      <c r="O156" s="217"/>
    </row>
    <row r="157" spans="1:15" ht="15.5" hidden="1" x14ac:dyDescent="0.35">
      <c r="A157" s="41"/>
      <c r="B157" s="41"/>
      <c r="C157" s="104"/>
      <c r="D157" s="110"/>
      <c r="E157" s="110"/>
      <c r="F157" s="110"/>
      <c r="G157" s="110"/>
      <c r="H157" s="110"/>
      <c r="I157" s="110"/>
      <c r="J157" s="110"/>
      <c r="K157" s="110"/>
      <c r="L157" s="110"/>
      <c r="M157" s="110"/>
      <c r="N157" s="110"/>
      <c r="O157" s="110"/>
    </row>
    <row r="158" spans="1:15" ht="15.5" hidden="1" x14ac:dyDescent="0.35">
      <c r="A158" s="41"/>
      <c r="B158" s="41"/>
      <c r="C158" s="104"/>
      <c r="D158" s="110"/>
      <c r="E158" s="110"/>
      <c r="F158" s="110"/>
      <c r="G158" s="110"/>
      <c r="H158" s="110"/>
      <c r="I158" s="110"/>
      <c r="J158" s="110"/>
      <c r="K158" s="110"/>
      <c r="L158" s="110"/>
      <c r="M158" s="110"/>
      <c r="N158" s="110"/>
      <c r="O158" s="110"/>
    </row>
    <row r="159" spans="1:15" ht="15.5" hidden="1" x14ac:dyDescent="0.35">
      <c r="A159" s="41"/>
      <c r="B159" s="41"/>
      <c r="C159" s="104"/>
      <c r="D159" s="110"/>
      <c r="E159" s="110"/>
      <c r="F159" s="110"/>
      <c r="G159" s="110"/>
      <c r="H159" s="110"/>
      <c r="I159" s="110"/>
      <c r="J159" s="110"/>
      <c r="K159" s="110"/>
      <c r="L159" s="110"/>
      <c r="M159" s="110"/>
      <c r="N159" s="110"/>
      <c r="O159" s="110"/>
    </row>
    <row r="160" spans="1:15" ht="15.5" hidden="1" x14ac:dyDescent="0.35">
      <c r="A160" s="41"/>
      <c r="B160" s="41"/>
      <c r="C160" s="104"/>
      <c r="D160" s="110"/>
      <c r="E160" s="110"/>
      <c r="F160" s="110"/>
      <c r="G160" s="110"/>
      <c r="H160" s="110"/>
      <c r="I160" s="110"/>
      <c r="J160" s="110"/>
      <c r="K160" s="110"/>
      <c r="L160" s="110"/>
      <c r="M160" s="110"/>
      <c r="N160" s="110"/>
      <c r="O160" s="110"/>
    </row>
    <row r="161" spans="1:15" ht="15.5" hidden="1" x14ac:dyDescent="0.35">
      <c r="A161" s="41"/>
      <c r="B161" s="41"/>
      <c r="C161" s="104"/>
      <c r="D161" s="110"/>
      <c r="E161" s="110"/>
      <c r="F161" s="110"/>
      <c r="G161" s="110"/>
      <c r="H161" s="110"/>
      <c r="I161" s="110"/>
      <c r="J161" s="110"/>
      <c r="K161" s="110"/>
      <c r="L161" s="110"/>
      <c r="M161" s="110"/>
      <c r="N161" s="110"/>
      <c r="O161" s="110"/>
    </row>
    <row r="162" spans="1:15" ht="15.5" hidden="1" x14ac:dyDescent="0.35">
      <c r="A162" s="41"/>
      <c r="B162" s="41"/>
      <c r="C162" s="104"/>
      <c r="D162" s="110"/>
      <c r="E162" s="110"/>
      <c r="F162" s="110"/>
      <c r="G162" s="110"/>
      <c r="H162" s="110"/>
      <c r="I162" s="110"/>
      <c r="J162" s="110"/>
      <c r="K162" s="110"/>
      <c r="L162" s="110"/>
      <c r="M162" s="110"/>
      <c r="N162" s="110"/>
      <c r="O162" s="110"/>
    </row>
    <row r="163" spans="1:15" ht="15.5" hidden="1" x14ac:dyDescent="0.35">
      <c r="A163" s="41"/>
      <c r="B163" s="41"/>
      <c r="C163" s="104"/>
      <c r="D163" s="110"/>
      <c r="E163" s="110"/>
      <c r="F163" s="110"/>
      <c r="G163" s="110"/>
      <c r="H163" s="110"/>
      <c r="I163" s="110"/>
      <c r="J163" s="110"/>
      <c r="K163" s="110"/>
      <c r="L163" s="110"/>
      <c r="M163" s="110"/>
      <c r="N163" s="110"/>
      <c r="O163" s="110"/>
    </row>
    <row r="164" spans="1:15" ht="15.5" hidden="1" x14ac:dyDescent="0.35">
      <c r="A164" s="41"/>
      <c r="B164" s="41"/>
      <c r="C164" s="104"/>
      <c r="D164" s="110"/>
      <c r="E164" s="110"/>
      <c r="F164" s="110"/>
      <c r="G164" s="110"/>
      <c r="H164" s="110"/>
      <c r="I164" s="110"/>
      <c r="J164" s="110"/>
      <c r="K164" s="110"/>
      <c r="L164" s="110"/>
      <c r="M164" s="110"/>
      <c r="N164" s="110"/>
      <c r="O164" s="110"/>
    </row>
    <row r="165" spans="1:15" ht="15.5" hidden="1" x14ac:dyDescent="0.35">
      <c r="A165" s="41"/>
      <c r="B165" s="41"/>
      <c r="C165" s="104"/>
      <c r="D165" s="110"/>
      <c r="E165" s="110"/>
      <c r="F165" s="110"/>
      <c r="G165" s="110"/>
      <c r="H165" s="110"/>
      <c r="I165" s="110"/>
      <c r="J165" s="110"/>
      <c r="K165" s="110"/>
      <c r="L165" s="110"/>
      <c r="M165" s="110"/>
      <c r="N165" s="110"/>
      <c r="O165" s="110"/>
    </row>
    <row r="166" spans="1:15" ht="15.5" hidden="1" x14ac:dyDescent="0.35">
      <c r="A166" s="41"/>
      <c r="B166" s="41"/>
      <c r="C166" s="104"/>
      <c r="D166" s="110"/>
      <c r="E166" s="110"/>
      <c r="F166" s="110"/>
      <c r="G166" s="110"/>
      <c r="H166" s="110"/>
      <c r="I166" s="110"/>
      <c r="J166" s="110"/>
      <c r="K166" s="110"/>
      <c r="L166" s="110"/>
      <c r="M166" s="110"/>
      <c r="N166" s="110"/>
      <c r="O166" s="110"/>
    </row>
    <row r="167" spans="1:15" ht="15.5" hidden="1" x14ac:dyDescent="0.35">
      <c r="A167" s="41"/>
      <c r="B167" s="41"/>
      <c r="C167" s="104"/>
      <c r="D167" s="110"/>
      <c r="E167" s="110"/>
      <c r="F167" s="110"/>
      <c r="G167" s="110"/>
      <c r="H167" s="110"/>
      <c r="I167" s="110"/>
      <c r="J167" s="110"/>
      <c r="K167" s="110"/>
      <c r="L167" s="110"/>
      <c r="M167" s="110"/>
      <c r="N167" s="110"/>
      <c r="O167" s="110"/>
    </row>
    <row r="168" spans="1:15" ht="15.5" hidden="1" x14ac:dyDescent="0.35">
      <c r="A168" s="41"/>
      <c r="B168" s="41"/>
      <c r="C168" s="104"/>
      <c r="D168" s="110"/>
      <c r="E168" s="110"/>
      <c r="F168" s="110"/>
      <c r="G168" s="110"/>
      <c r="H168" s="110"/>
      <c r="I168" s="110"/>
      <c r="J168" s="110"/>
      <c r="K168" s="110"/>
      <c r="L168" s="110"/>
      <c r="M168" s="110"/>
      <c r="N168" s="110"/>
      <c r="O168" s="110"/>
    </row>
    <row r="169" spans="1:15" ht="15.5" hidden="1" x14ac:dyDescent="0.35">
      <c r="A169" s="41"/>
      <c r="B169" s="41"/>
      <c r="C169" s="221"/>
      <c r="D169" s="110"/>
      <c r="E169" s="110"/>
      <c r="F169" s="110"/>
      <c r="G169" s="110"/>
      <c r="H169" s="110"/>
      <c r="I169" s="110"/>
      <c r="J169" s="110"/>
      <c r="K169" s="110"/>
      <c r="L169" s="110"/>
      <c r="M169" s="110"/>
      <c r="N169" s="110"/>
      <c r="O169" s="110"/>
    </row>
  </sheetData>
  <sheetProtection algorithmName="SHA-512" hashValue="N5n+cSXI7SLZhZ/C8dVi11/6fUGMHg0OsYnp/Nr79Y+8IwFMkJ70r20zt/OBXpa5SCKJtgujaaKCYrWIzuhoIQ==" saltValue="CqLtmEIhC9+s0wa7paC8Ng==" spinCount="100000" sheet="1" objects="1" scenarios="1"/>
  <mergeCells count="7">
    <mergeCell ref="A1:O1"/>
    <mergeCell ref="A3:O3"/>
    <mergeCell ref="A104:C104"/>
    <mergeCell ref="A5:C5"/>
    <mergeCell ref="A38:C38"/>
    <mergeCell ref="A71:C71"/>
    <mergeCell ref="K2:N2"/>
  </mergeCells>
  <phoneticPr fontId="56" type="noConversion"/>
  <conditionalFormatting sqref="F8:F19 F24:F35 F41:F52 F57:F68 F74:F85 F90:F101 F107:F118 F123:F134 F141:F153 F157:F169">
    <cfRule type="cellIs" dxfId="1" priority="5" stopIfTrue="1" operator="equal">
      <formula>"(select from list)"</formula>
    </cfRule>
  </conditionalFormatting>
  <pageMargins left="0.5" right="0.5" top="0.75" bottom="0.75" header="0.3" footer="0.3"/>
  <pageSetup scale="68" orientation="portrait" r:id="rId1"/>
  <headerFooter>
    <oddFooter>&amp;C&amp;"Arial,Regular"&amp;P of &amp;N</oddFooter>
  </headerFooter>
  <rowBreaks count="3" manualBreakCount="3">
    <brk id="37" max="16383" man="1"/>
    <brk id="70"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14</xdr:col>
                    <xdr:colOff>0</xdr:colOff>
                    <xdr:row>1</xdr:row>
                    <xdr:rowOff>88900</xdr:rowOff>
                  </from>
                  <to>
                    <xdr:col>14</xdr:col>
                    <xdr:colOff>698500</xdr:colOff>
                    <xdr:row>1</xdr:row>
                    <xdr:rowOff>400050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FC31"/>
  <sheetViews>
    <sheetView showGridLines="0" zoomScaleNormal="100" workbookViewId="0">
      <selection sqref="A1:XFD1"/>
    </sheetView>
  </sheetViews>
  <sheetFormatPr defaultColWidth="0" defaultRowHeight="12.5" zeroHeight="1" x14ac:dyDescent="0.25"/>
  <cols>
    <col min="1" max="1" width="2.7265625" style="12" customWidth="1"/>
    <col min="2" max="2" width="8.453125" style="12" customWidth="1"/>
    <col min="3" max="3" width="11.81640625" style="12" customWidth="1"/>
    <col min="4" max="15" width="11.7265625" style="12" customWidth="1"/>
    <col min="16" max="16" width="9.1796875" style="12" hidden="1" customWidth="1"/>
    <col min="17" max="20" width="0" style="12" hidden="1" customWidth="1"/>
    <col min="21" max="16384" width="9.1796875" style="12" hidden="1"/>
  </cols>
  <sheetData>
    <row r="1" spans="1:16383" s="874" customFormat="1" ht="81" customHeight="1" thickBot="1" x14ac:dyDescent="0.35">
      <c r="A1" s="874" t="s">
        <v>249</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27" customHeight="1" thickTop="1" x14ac:dyDescent="0.4">
      <c r="A2" s="796" t="s">
        <v>60</v>
      </c>
    </row>
    <row r="3" spans="1:16383" s="769" customFormat="1" ht="38.25" customHeight="1" x14ac:dyDescent="0.35">
      <c r="A3" s="770"/>
      <c r="B3" s="771" t="s">
        <v>250</v>
      </c>
      <c r="J3" s="936" t="s">
        <v>62</v>
      </c>
      <c r="K3" s="937"/>
      <c r="L3" s="937"/>
      <c r="M3" s="937"/>
    </row>
    <row r="4" spans="1:16383" s="245" customFormat="1" ht="36.75" customHeight="1" x14ac:dyDescent="0.3">
      <c r="A4" s="940" t="s">
        <v>251</v>
      </c>
      <c r="B4" s="941"/>
      <c r="C4" s="941"/>
      <c r="D4" s="941"/>
      <c r="E4" s="941"/>
      <c r="F4" s="941"/>
      <c r="G4" s="941"/>
      <c r="H4" s="941"/>
      <c r="I4" s="941"/>
      <c r="J4" s="941"/>
      <c r="K4" s="941"/>
      <c r="L4" s="941"/>
      <c r="M4" s="941"/>
      <c r="N4" s="941"/>
      <c r="O4" s="941"/>
    </row>
    <row r="5" spans="1:16383" s="64" customFormat="1" ht="18" customHeight="1" x14ac:dyDescent="0.3">
      <c r="A5" s="942" t="s">
        <v>252</v>
      </c>
      <c r="B5" s="943"/>
      <c r="C5" s="944" t="s">
        <v>253</v>
      </c>
      <c r="D5" s="870"/>
      <c r="E5" s="870"/>
      <c r="F5" s="870"/>
      <c r="G5" s="870"/>
      <c r="H5" s="870"/>
      <c r="I5" s="870"/>
      <c r="J5" s="870"/>
      <c r="K5" s="870"/>
      <c r="L5" s="870"/>
      <c r="M5" s="870"/>
      <c r="N5" s="870"/>
      <c r="O5" s="870"/>
    </row>
    <row r="6" spans="1:16383" s="64" customFormat="1" ht="15.5" x14ac:dyDescent="0.3">
      <c r="A6" s="343"/>
      <c r="B6" s="347"/>
      <c r="C6" s="347"/>
      <c r="D6" s="347"/>
      <c r="E6" s="347"/>
      <c r="F6" s="347"/>
      <c r="G6" s="347"/>
      <c r="H6" s="347"/>
      <c r="I6" s="347"/>
      <c r="J6" s="347"/>
      <c r="K6" s="347"/>
      <c r="L6" s="347"/>
    </row>
    <row r="7" spans="1:16383" s="240" customFormat="1" ht="24" customHeight="1" x14ac:dyDescent="0.3">
      <c r="B7" s="261" t="s">
        <v>235</v>
      </c>
      <c r="C7" s="248"/>
      <c r="D7" s="248"/>
      <c r="E7" s="248"/>
      <c r="F7" s="248"/>
      <c r="G7" s="248"/>
      <c r="H7" s="248"/>
      <c r="I7" s="248"/>
      <c r="J7" s="248"/>
      <c r="K7" s="248"/>
      <c r="L7" s="248"/>
      <c r="M7" s="248"/>
      <c r="N7" s="248"/>
      <c r="O7" s="248"/>
      <c r="S7" s="332"/>
    </row>
    <row r="8" spans="1:16383" s="64" customFormat="1" ht="40.5" customHeight="1" x14ac:dyDescent="0.3">
      <c r="D8" s="276" t="s">
        <v>236</v>
      </c>
      <c r="E8" s="276" t="s">
        <v>237</v>
      </c>
      <c r="F8" s="276" t="s">
        <v>238</v>
      </c>
      <c r="G8" s="276" t="s">
        <v>239</v>
      </c>
      <c r="H8" s="276" t="s">
        <v>240</v>
      </c>
      <c r="I8" s="276" t="s">
        <v>241</v>
      </c>
      <c r="J8" s="276" t="s">
        <v>242</v>
      </c>
      <c r="K8" s="276" t="s">
        <v>243</v>
      </c>
      <c r="L8" s="276" t="s">
        <v>244</v>
      </c>
      <c r="M8" s="276" t="s">
        <v>245</v>
      </c>
      <c r="N8" s="276" t="s">
        <v>246</v>
      </c>
      <c r="O8" s="276" t="s">
        <v>247</v>
      </c>
      <c r="S8" s="331"/>
    </row>
    <row r="9" spans="1:16383" s="240" customFormat="1" ht="40.15" customHeight="1" x14ac:dyDescent="0.3">
      <c r="B9" s="938" t="s">
        <v>88</v>
      </c>
      <c r="C9" s="926"/>
      <c r="D9" s="277" t="str">
        <f>IF(ISBLANK('3. GHG Tracking'!D20),"", '3. GHG Tracking'!D20)</f>
        <v/>
      </c>
      <c r="E9" s="277" t="str">
        <f>IF(ISBLANK('3. GHG Tracking'!E20),"", '3. GHG Tracking'!E20)</f>
        <v/>
      </c>
      <c r="F9" s="277" t="str">
        <f>IF(ISBLANK('3. GHG Tracking'!F20),"", '3. GHG Tracking'!F20)</f>
        <v/>
      </c>
      <c r="G9" s="277" t="str">
        <f>IF(ISBLANK('3. GHG Tracking'!G20),"", '3. GHG Tracking'!G20)</f>
        <v/>
      </c>
      <c r="H9" s="277" t="str">
        <f>IF(ISBLANK('3. GHG Tracking'!H20),"", '3. GHG Tracking'!H20)</f>
        <v/>
      </c>
      <c r="I9" s="277" t="str">
        <f>IF(ISBLANK('3. GHG Tracking'!I20),"", '3. GHG Tracking'!I20)</f>
        <v/>
      </c>
      <c r="J9" s="277" t="str">
        <f>IF(ISBLANK('3. GHG Tracking'!J20),"", '3. GHG Tracking'!J20)</f>
        <v/>
      </c>
      <c r="K9" s="277" t="str">
        <f>IF(ISBLANK('3. GHG Tracking'!K20),"", '3. GHG Tracking'!K20)</f>
        <v/>
      </c>
      <c r="L9" s="277" t="str">
        <f>IF(ISBLANK('3. GHG Tracking'!L20),"", '3. GHG Tracking'!L20)</f>
        <v/>
      </c>
      <c r="M9" s="277" t="str">
        <f>IF(ISBLANK('3. GHG Tracking'!M20),"", '3. GHG Tracking'!M20)</f>
        <v/>
      </c>
      <c r="N9" s="277" t="str">
        <f>IF(ISBLANK('3. GHG Tracking'!N20),"", '3. GHG Tracking'!N20)</f>
        <v/>
      </c>
      <c r="O9" s="277" t="str">
        <f>IF(ISBLANK('3. GHG Tracking'!O20),"", '3. GHG Tracking'!O20)</f>
        <v/>
      </c>
    </row>
    <row r="10" spans="1:16383" s="240" customFormat="1" ht="40.15" customHeight="1" x14ac:dyDescent="0.3">
      <c r="B10" s="938" t="s">
        <v>89</v>
      </c>
      <c r="C10" s="926"/>
      <c r="D10" s="277" t="str">
        <f>IF(ISBLANK('3. GHG Tracking'!D53),"", '3. GHG Tracking'!D53)</f>
        <v/>
      </c>
      <c r="E10" s="277" t="str">
        <f>IF(ISBLANK('3. GHG Tracking'!E53),"", '3. GHG Tracking'!E53)</f>
        <v/>
      </c>
      <c r="F10" s="277" t="str">
        <f>IF(ISBLANK('3. GHG Tracking'!F53),"", '3. GHG Tracking'!F53)</f>
        <v/>
      </c>
      <c r="G10" s="277" t="str">
        <f>IF(ISBLANK('3. GHG Tracking'!G53),"", '3. GHG Tracking'!G53)</f>
        <v/>
      </c>
      <c r="H10" s="277" t="str">
        <f>IF(ISBLANK('3. GHG Tracking'!H53),"", '3. GHG Tracking'!H53)</f>
        <v/>
      </c>
      <c r="I10" s="277" t="str">
        <f>IF(ISBLANK('3. GHG Tracking'!I53),"", '3. GHG Tracking'!I53)</f>
        <v/>
      </c>
      <c r="J10" s="277" t="str">
        <f>IF(ISBLANK('3. GHG Tracking'!J53),"", '3. GHG Tracking'!J53)</f>
        <v/>
      </c>
      <c r="K10" s="277" t="str">
        <f>IF(ISBLANK('3. GHG Tracking'!K53),"", '3. GHG Tracking'!K53)</f>
        <v/>
      </c>
      <c r="L10" s="277" t="str">
        <f>IF(ISBLANK('3. GHG Tracking'!L53),"", '3. GHG Tracking'!L53)</f>
        <v/>
      </c>
      <c r="M10" s="277" t="str">
        <f>IF(ISBLANK('3. GHG Tracking'!M53),"", '3. GHG Tracking'!M53)</f>
        <v/>
      </c>
      <c r="N10" s="277" t="str">
        <f>IF(ISBLANK('3. GHG Tracking'!N53),"", '3. GHG Tracking'!N53)</f>
        <v/>
      </c>
      <c r="O10" s="277" t="str">
        <f>IF(ISBLANK('3. GHG Tracking'!O53),"", '3. GHG Tracking'!O53)</f>
        <v/>
      </c>
    </row>
    <row r="11" spans="1:16383" s="240" customFormat="1" ht="40.15" customHeight="1" x14ac:dyDescent="0.3">
      <c r="B11" s="938" t="s">
        <v>90</v>
      </c>
      <c r="C11" s="926"/>
      <c r="D11" s="277" t="str">
        <f>IF(ISBLANK('3. GHG Tracking'!D86),"", '3. GHG Tracking'!D86)</f>
        <v/>
      </c>
      <c r="E11" s="277" t="str">
        <f>IF(ISBLANK('3. GHG Tracking'!E86),"", '3. GHG Tracking'!E86)</f>
        <v/>
      </c>
      <c r="F11" s="277" t="str">
        <f>IF(ISBLANK('3. GHG Tracking'!F86),"", '3. GHG Tracking'!F86)</f>
        <v/>
      </c>
      <c r="G11" s="277" t="str">
        <f>IF(ISBLANK('3. GHG Tracking'!G86),"", '3. GHG Tracking'!G86)</f>
        <v/>
      </c>
      <c r="H11" s="277" t="str">
        <f>IF(ISBLANK('3. GHG Tracking'!H86),"", '3. GHG Tracking'!H86)</f>
        <v/>
      </c>
      <c r="I11" s="277" t="str">
        <f>IF(ISBLANK('3. GHG Tracking'!I86),"", '3. GHG Tracking'!I86)</f>
        <v/>
      </c>
      <c r="J11" s="277" t="str">
        <f>IF(ISBLANK('3. GHG Tracking'!J86),"", '3. GHG Tracking'!J86)</f>
        <v/>
      </c>
      <c r="K11" s="277" t="str">
        <f>IF(ISBLANK('3. GHG Tracking'!K86),"", '3. GHG Tracking'!K86)</f>
        <v/>
      </c>
      <c r="L11" s="277" t="str">
        <f>IF(ISBLANK('3. GHG Tracking'!L86),"", '3. GHG Tracking'!L86)</f>
        <v/>
      </c>
      <c r="M11" s="277" t="str">
        <f>IF(ISBLANK('3. GHG Tracking'!M86),"", '3. GHG Tracking'!M86)</f>
        <v/>
      </c>
      <c r="N11" s="277" t="str">
        <f>IF(ISBLANK('3. GHG Tracking'!N86),"", '3. GHG Tracking'!N86)</f>
        <v/>
      </c>
      <c r="O11" s="277" t="str">
        <f>IF(ISBLANK('3. GHG Tracking'!O86),"", '3. GHG Tracking'!O86)</f>
        <v/>
      </c>
    </row>
    <row r="12" spans="1:16383" s="240" customFormat="1" ht="40.15" customHeight="1" x14ac:dyDescent="0.3">
      <c r="B12" s="938" t="s">
        <v>91</v>
      </c>
      <c r="C12" s="926"/>
      <c r="D12" s="277" t="str">
        <f>IF(ISBLANK('3. GHG Tracking'!D119),"", '3. GHG Tracking'!D119)</f>
        <v/>
      </c>
      <c r="E12" s="277" t="str">
        <f>IF(ISBLANK('3. GHG Tracking'!E119),"", '3. GHG Tracking'!E119)</f>
        <v/>
      </c>
      <c r="F12" s="277" t="str">
        <f>IF(ISBLANK('3. GHG Tracking'!F119),"", '3. GHG Tracking'!F119)</f>
        <v/>
      </c>
      <c r="G12" s="277" t="str">
        <f>IF(ISBLANK('3. GHG Tracking'!G119),"", '3. GHG Tracking'!G119)</f>
        <v/>
      </c>
      <c r="H12" s="277" t="str">
        <f>IF(ISBLANK('3. GHG Tracking'!H119),"", '3. GHG Tracking'!H119)</f>
        <v/>
      </c>
      <c r="I12" s="277" t="str">
        <f>IF(ISBLANK('3. GHG Tracking'!I119),"", '3. GHG Tracking'!I119)</f>
        <v/>
      </c>
      <c r="J12" s="277" t="str">
        <f>IF(ISBLANK('3. GHG Tracking'!J119),"", '3. GHG Tracking'!J119)</f>
        <v/>
      </c>
      <c r="K12" s="277" t="str">
        <f>IF(ISBLANK('3. GHG Tracking'!K119),"", '3. GHG Tracking'!K119)</f>
        <v/>
      </c>
      <c r="L12" s="277" t="str">
        <f>IF(ISBLANK('3. GHG Tracking'!L119),"", '3. GHG Tracking'!L119)</f>
        <v/>
      </c>
      <c r="M12" s="277" t="str">
        <f>IF(ISBLANK('3. GHG Tracking'!M119),"", '3. GHG Tracking'!M119)</f>
        <v/>
      </c>
      <c r="N12" s="277" t="str">
        <f>IF(ISBLANK('3. GHG Tracking'!N119),"", '3. GHG Tracking'!N119)</f>
        <v/>
      </c>
      <c r="O12" s="277" t="str">
        <f>IF(ISBLANK('3. GHG Tracking'!O119),"", '3. GHG Tracking'!O119)</f>
        <v/>
      </c>
    </row>
    <row r="13" spans="1:16383" s="64" customFormat="1" ht="15.5" x14ac:dyDescent="0.3">
      <c r="G13" s="348"/>
    </row>
    <row r="14" spans="1:16383" s="240" customFormat="1" ht="24" customHeight="1" x14ac:dyDescent="0.3">
      <c r="B14" s="261" t="s">
        <v>248</v>
      </c>
      <c r="C14" s="248"/>
      <c r="D14" s="248"/>
      <c r="E14" s="248"/>
      <c r="F14" s="248"/>
      <c r="G14" s="248"/>
      <c r="H14" s="248"/>
      <c r="I14" s="248"/>
      <c r="J14" s="248"/>
      <c r="K14" s="248"/>
      <c r="L14" s="248"/>
      <c r="M14" s="248"/>
      <c r="N14" s="248"/>
      <c r="O14" s="248"/>
    </row>
    <row r="15" spans="1:16383" s="64" customFormat="1" ht="40.5" customHeight="1" x14ac:dyDescent="0.3">
      <c r="C15" s="208"/>
      <c r="D15" s="276" t="s">
        <v>236</v>
      </c>
      <c r="E15" s="276" t="s">
        <v>237</v>
      </c>
      <c r="F15" s="276" t="s">
        <v>238</v>
      </c>
      <c r="G15" s="276" t="s">
        <v>239</v>
      </c>
      <c r="H15" s="276" t="s">
        <v>240</v>
      </c>
      <c r="I15" s="276" t="s">
        <v>241</v>
      </c>
      <c r="J15" s="276" t="s">
        <v>242</v>
      </c>
      <c r="K15" s="276" t="s">
        <v>243</v>
      </c>
      <c r="L15" s="276" t="s">
        <v>244</v>
      </c>
      <c r="M15" s="276" t="s">
        <v>245</v>
      </c>
      <c r="N15" s="276" t="s">
        <v>246</v>
      </c>
      <c r="O15" s="276" t="s">
        <v>247</v>
      </c>
      <c r="S15" s="235"/>
      <c r="T15" s="343"/>
    </row>
    <row r="16" spans="1:16383" s="64" customFormat="1" ht="40.15" customHeight="1" x14ac:dyDescent="0.3">
      <c r="B16" s="938" t="s">
        <v>88</v>
      </c>
      <c r="C16" s="939"/>
      <c r="D16" s="277" t="str">
        <f>IF(ISBLANK('3. GHG Tracking'!D36),"",'3. GHG Tracking'!D36)</f>
        <v/>
      </c>
      <c r="E16" s="277" t="str">
        <f>IF(ISBLANK('3. GHG Tracking'!E36),"", '3. GHG Tracking'!E36)</f>
        <v/>
      </c>
      <c r="F16" s="277" t="str">
        <f>IF(ISBLANK('3. GHG Tracking'!F36),"", '3. GHG Tracking'!F36)</f>
        <v/>
      </c>
      <c r="G16" s="277" t="str">
        <f>IF(ISBLANK('3. GHG Tracking'!G36),"", '3. GHG Tracking'!G36)</f>
        <v/>
      </c>
      <c r="H16" s="277" t="str">
        <f>IF(ISBLANK('3. GHG Tracking'!H36),"", '3. GHG Tracking'!H36)</f>
        <v/>
      </c>
      <c r="I16" s="277" t="str">
        <f>IF(ISBLANK('3. GHG Tracking'!I36),"", '3. GHG Tracking'!I36)</f>
        <v/>
      </c>
      <c r="J16" s="277" t="str">
        <f>IF(ISBLANK('3. GHG Tracking'!J36),"", '3. GHG Tracking'!J36)</f>
        <v/>
      </c>
      <c r="K16" s="277" t="str">
        <f>IF(ISBLANK('3. GHG Tracking'!K36),"", '3. GHG Tracking'!K36)</f>
        <v/>
      </c>
      <c r="L16" s="277" t="str">
        <f>IF(ISBLANK('3. GHG Tracking'!L36),"", '3. GHG Tracking'!L36)</f>
        <v/>
      </c>
      <c r="M16" s="277" t="str">
        <f>IF(ISBLANK('3. GHG Tracking'!M36),"", '3. GHG Tracking'!M36)</f>
        <v/>
      </c>
      <c r="N16" s="277" t="str">
        <f>IF(ISBLANK('3. GHG Tracking'!N36),"", '3. GHG Tracking'!N36)</f>
        <v/>
      </c>
      <c r="O16" s="277" t="str">
        <f>IF(ISBLANK('3. GHG Tracking'!O36),"", '3. GHG Tracking'!O36)</f>
        <v/>
      </c>
      <c r="S16" s="331"/>
    </row>
    <row r="17" spans="2:19" s="64" customFormat="1" ht="40.15" customHeight="1" x14ac:dyDescent="0.3">
      <c r="B17" s="938" t="s">
        <v>89</v>
      </c>
      <c r="C17" s="939"/>
      <c r="D17" s="277" t="str">
        <f>IF(ISBLANK('3. GHG Tracking'!D69),"",'3. GHG Tracking'!D69)</f>
        <v/>
      </c>
      <c r="E17" s="277" t="str">
        <f>IF(ISBLANK('3. GHG Tracking'!E69),"",'3. GHG Tracking'!E69)</f>
        <v/>
      </c>
      <c r="F17" s="277" t="str">
        <f>IF(ISBLANK('3. GHG Tracking'!F69),"",'3. GHG Tracking'!F69)</f>
        <v/>
      </c>
      <c r="G17" s="277" t="str">
        <f>IF(ISBLANK('3. GHG Tracking'!G69),"",'3. GHG Tracking'!G69)</f>
        <v/>
      </c>
      <c r="H17" s="277" t="str">
        <f>IF(ISBLANK('3. GHG Tracking'!H69),"",'3. GHG Tracking'!H69)</f>
        <v/>
      </c>
      <c r="I17" s="277" t="str">
        <f>IF(ISBLANK('3. GHG Tracking'!I69),"",'3. GHG Tracking'!I69)</f>
        <v/>
      </c>
      <c r="J17" s="277" t="str">
        <f>IF(ISBLANK('3. GHG Tracking'!J69),"",'3. GHG Tracking'!J69)</f>
        <v/>
      </c>
      <c r="K17" s="277" t="str">
        <f>IF(ISBLANK('3. GHG Tracking'!K69),"",'3. GHG Tracking'!K69)</f>
        <v/>
      </c>
      <c r="L17" s="277" t="str">
        <f>IF(ISBLANK('3. GHG Tracking'!L69),"",'3. GHG Tracking'!L69)</f>
        <v/>
      </c>
      <c r="M17" s="277" t="str">
        <f>IF(ISBLANK('3. GHG Tracking'!M69),"",'3. GHG Tracking'!M69)</f>
        <v/>
      </c>
      <c r="N17" s="277" t="str">
        <f>IF(ISBLANK('3. GHG Tracking'!N69),"",'3. GHG Tracking'!N69)</f>
        <v/>
      </c>
      <c r="O17" s="277" t="str">
        <f>IF(ISBLANK('3. GHG Tracking'!O69),"",'3. GHG Tracking'!O69)</f>
        <v/>
      </c>
      <c r="S17" s="331"/>
    </row>
    <row r="18" spans="2:19" s="64" customFormat="1" ht="40.15" customHeight="1" x14ac:dyDescent="0.3">
      <c r="B18" s="938" t="s">
        <v>90</v>
      </c>
      <c r="C18" s="939"/>
      <c r="D18" s="277" t="str">
        <f>IF(ISBLANK('3. GHG Tracking'!D102),"",'3. GHG Tracking'!D102)</f>
        <v/>
      </c>
      <c r="E18" s="277" t="str">
        <f>IF(ISBLANK('3. GHG Tracking'!E102),"",'3. GHG Tracking'!E102)</f>
        <v/>
      </c>
      <c r="F18" s="277" t="str">
        <f>IF(ISBLANK('3. GHG Tracking'!F102),"",'3. GHG Tracking'!F102)</f>
        <v/>
      </c>
      <c r="G18" s="277" t="str">
        <f>IF(ISBLANK('3. GHG Tracking'!G102),"",'3. GHG Tracking'!G102)</f>
        <v/>
      </c>
      <c r="H18" s="277" t="str">
        <f>IF(ISBLANK('3. GHG Tracking'!H102),"",'3. GHG Tracking'!H102)</f>
        <v/>
      </c>
      <c r="I18" s="277" t="str">
        <f>IF(ISBLANK('3. GHG Tracking'!I102),"",'3. GHG Tracking'!I102)</f>
        <v/>
      </c>
      <c r="J18" s="277" t="str">
        <f>IF(ISBLANK('3. GHG Tracking'!J102),"",'3. GHG Tracking'!J102)</f>
        <v/>
      </c>
      <c r="K18" s="277" t="str">
        <f>IF(ISBLANK('3. GHG Tracking'!K102),"",'3. GHG Tracking'!K102)</f>
        <v/>
      </c>
      <c r="L18" s="277" t="str">
        <f>IF(ISBLANK('3. GHG Tracking'!L102),"",'3. GHG Tracking'!L102)</f>
        <v/>
      </c>
      <c r="M18" s="277" t="str">
        <f>IF(ISBLANK('3. GHG Tracking'!M102),"",'3. GHG Tracking'!M102)</f>
        <v/>
      </c>
      <c r="N18" s="277" t="str">
        <f>IF(ISBLANK('3. GHG Tracking'!N102),"",'3. GHG Tracking'!N102)</f>
        <v/>
      </c>
      <c r="O18" s="277" t="str">
        <f>IF(ISBLANK('3. GHG Tracking'!O102),"",'3. GHG Tracking'!O102)</f>
        <v/>
      </c>
      <c r="S18" s="331"/>
    </row>
    <row r="19" spans="2:19" s="64" customFormat="1" ht="40.15" customHeight="1" x14ac:dyDescent="0.3">
      <c r="B19" s="938" t="s">
        <v>91</v>
      </c>
      <c r="C19" s="939"/>
      <c r="D19" s="277" t="str">
        <f>IF(ISBLANK('3. GHG Tracking'!D135),"",'3. GHG Tracking'!D135)</f>
        <v/>
      </c>
      <c r="E19" s="277" t="str">
        <f>IF(ISBLANK('3. GHG Tracking'!E135),"",'3. GHG Tracking'!E135)</f>
        <v/>
      </c>
      <c r="F19" s="277" t="str">
        <f>IF(ISBLANK('3. GHG Tracking'!F135),"",'3. GHG Tracking'!F135)</f>
        <v/>
      </c>
      <c r="G19" s="277" t="str">
        <f>IF(ISBLANK('3. GHG Tracking'!G135),"",'3. GHG Tracking'!G135)</f>
        <v/>
      </c>
      <c r="H19" s="277" t="str">
        <f>IF(ISBLANK('3. GHG Tracking'!H135),"",'3. GHG Tracking'!H135)</f>
        <v/>
      </c>
      <c r="I19" s="277" t="str">
        <f>IF(ISBLANK('3. GHG Tracking'!I135),"",'3. GHG Tracking'!I135)</f>
        <v/>
      </c>
      <c r="J19" s="277" t="str">
        <f>IF(ISBLANK('3. GHG Tracking'!J135),"",'3. GHG Tracking'!J135)</f>
        <v/>
      </c>
      <c r="K19" s="277" t="str">
        <f>IF(ISBLANK('3. GHG Tracking'!K135),"",'3. GHG Tracking'!K135)</f>
        <v/>
      </c>
      <c r="L19" s="277" t="str">
        <f>IF(ISBLANK('3. GHG Tracking'!L135),"",'3. GHG Tracking'!L135)</f>
        <v/>
      </c>
      <c r="M19" s="277" t="str">
        <f>IF(ISBLANK('3. GHG Tracking'!M135),"",'3. GHG Tracking'!M135)</f>
        <v/>
      </c>
      <c r="N19" s="277" t="str">
        <f>IF(ISBLANK('3. GHG Tracking'!N135),"",'3. GHG Tracking'!N135)</f>
        <v/>
      </c>
      <c r="O19" s="277" t="str">
        <f>IF(ISBLANK('3. GHG Tracking'!O135),"",'3. GHG Tracking'!O135)</f>
        <v/>
      </c>
      <c r="S19" s="331"/>
    </row>
    <row r="20" spans="2:19" s="41" customFormat="1" ht="13" hidden="1" x14ac:dyDescent="0.3">
      <c r="C20" s="43"/>
      <c r="E20" s="44"/>
      <c r="F20" s="45"/>
      <c r="G20" s="57"/>
      <c r="S20" s="60"/>
    </row>
    <row r="21" spans="2:19" s="61" customFormat="1" ht="13" hidden="1" x14ac:dyDescent="0.25">
      <c r="B21" s="100"/>
      <c r="C21" s="76"/>
      <c r="D21" s="76"/>
      <c r="E21" s="76"/>
      <c r="F21" s="76"/>
      <c r="G21" s="76"/>
      <c r="H21" s="76"/>
      <c r="I21" s="76"/>
      <c r="J21" s="76"/>
      <c r="K21" s="76"/>
      <c r="L21" s="76"/>
      <c r="M21" s="76"/>
      <c r="N21" s="76"/>
      <c r="O21" s="76"/>
    </row>
    <row r="22" spans="2:19" s="61" customFormat="1" hidden="1" x14ac:dyDescent="0.25"/>
    <row r="23" spans="2:19" s="61" customFormat="1" hidden="1" x14ac:dyDescent="0.25"/>
    <row r="24" spans="2:19" s="61" customFormat="1" hidden="1" x14ac:dyDescent="0.25"/>
    <row r="25" spans="2:19" s="61" customFormat="1" ht="13" hidden="1" x14ac:dyDescent="0.3">
      <c r="B25" s="49"/>
    </row>
    <row r="26" spans="2:19" s="61" customFormat="1" ht="13" hidden="1" x14ac:dyDescent="0.3">
      <c r="D26" s="50"/>
    </row>
    <row r="27" spans="2:19" s="61" customFormat="1" hidden="1" x14ac:dyDescent="0.25">
      <c r="C27" s="51"/>
      <c r="E27" s="52"/>
    </row>
    <row r="28" spans="2:19" s="61" customFormat="1" hidden="1" x14ac:dyDescent="0.25">
      <c r="C28" s="51"/>
    </row>
    <row r="29" spans="2:19" s="61" customFormat="1" hidden="1" x14ac:dyDescent="0.25">
      <c r="C29" s="51"/>
    </row>
    <row r="30" spans="2:19" s="61" customFormat="1" hidden="1" x14ac:dyDescent="0.25">
      <c r="C30" s="51"/>
    </row>
    <row r="31" spans="2:19" s="61" customFormat="1" hidden="1" x14ac:dyDescent="0.25">
      <c r="C31" s="51"/>
    </row>
  </sheetData>
  <sheetProtection algorithmName="SHA-512" hashValue="0tABzI5EpzKVqN5ECMtDtAxkAlh93Kv275P8uHu0n+XvADReQWyLLNAh8wyTFMopJB8vIQQABXFiFydCz8uRkQ==" saltValue="Yn8fAJRhyBRuRWjG78KEsA==" spinCount="100000" sheet="1" objects="1" scenarios="1"/>
  <mergeCells count="13">
    <mergeCell ref="A1:XFD1"/>
    <mergeCell ref="J3:M3"/>
    <mergeCell ref="B19:C19"/>
    <mergeCell ref="B12:C12"/>
    <mergeCell ref="B16:C16"/>
    <mergeCell ref="B17:C17"/>
    <mergeCell ref="B18:C18"/>
    <mergeCell ref="A4:O4"/>
    <mergeCell ref="B9:C9"/>
    <mergeCell ref="B10:C10"/>
    <mergeCell ref="B11:C11"/>
    <mergeCell ref="A5:B5"/>
    <mergeCell ref="C5:O5"/>
  </mergeCells>
  <phoneticPr fontId="0" type="noConversion"/>
  <pageMargins left="1" right="1" top="1" bottom="1" header="0.5" footer="0.25"/>
  <pageSetup scale="97" orientation="portrait" r:id="rId1"/>
  <headerFooter alignWithMargins="0">
    <oddFooter>&amp;C&amp;"Arial,Regular"&amp;P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13</xdr:col>
                    <xdr:colOff>19050</xdr:colOff>
                    <xdr:row>1</xdr:row>
                    <xdr:rowOff>317500</xdr:rowOff>
                  </from>
                  <to>
                    <xdr:col>14</xdr:col>
                    <xdr:colOff>0</xdr:colOff>
                    <xdr:row>2</xdr:row>
                    <xdr:rowOff>323850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XFC205"/>
  <sheetViews>
    <sheetView showGridLines="0" zoomScaleNormal="100" zoomScaleSheetLayoutView="75" workbookViewId="0">
      <selection sqref="A1:XFD1"/>
    </sheetView>
  </sheetViews>
  <sheetFormatPr defaultColWidth="0" defaultRowHeight="13" zeroHeight="1" x14ac:dyDescent="0.3"/>
  <cols>
    <col min="1" max="1" width="2.7265625" customWidth="1"/>
    <col min="2" max="2" width="15.7265625" customWidth="1"/>
    <col min="3" max="14" width="12.7265625" customWidth="1"/>
    <col min="15" max="21" width="0" hidden="1" customWidth="1"/>
    <col min="16384" max="16384" width="12.7265625" hidden="1"/>
  </cols>
  <sheetData>
    <row r="1" spans="1:16383" s="904" customFormat="1" ht="81" customHeight="1" thickBot="1" x14ac:dyDescent="0.35">
      <c r="A1" s="904" t="s">
        <v>254</v>
      </c>
      <c r="B1" s="905"/>
      <c r="C1" s="905"/>
      <c r="D1" s="905"/>
      <c r="E1" s="905"/>
      <c r="F1" s="905"/>
      <c r="G1" s="905"/>
      <c r="H1" s="905"/>
      <c r="I1" s="905"/>
      <c r="J1" s="905"/>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c r="BM1" s="905"/>
      <c r="BN1" s="905"/>
      <c r="BO1" s="905"/>
      <c r="BP1" s="905"/>
      <c r="BQ1" s="905"/>
      <c r="BR1" s="905"/>
      <c r="BS1" s="905"/>
      <c r="BT1" s="905"/>
      <c r="BU1" s="905"/>
      <c r="BV1" s="905"/>
      <c r="BW1" s="905"/>
      <c r="BX1" s="905"/>
      <c r="BY1" s="905"/>
      <c r="BZ1" s="905"/>
      <c r="CA1" s="905"/>
      <c r="CB1" s="905"/>
      <c r="CC1" s="905"/>
      <c r="CD1" s="905"/>
      <c r="CE1" s="905"/>
      <c r="CF1" s="905"/>
      <c r="CG1" s="905"/>
      <c r="CH1" s="905"/>
      <c r="CI1" s="905"/>
      <c r="CJ1" s="905"/>
      <c r="CK1" s="905"/>
      <c r="CL1" s="905"/>
      <c r="CM1" s="905"/>
      <c r="CN1" s="905"/>
      <c r="CO1" s="905"/>
      <c r="CP1" s="905"/>
      <c r="CQ1" s="905"/>
      <c r="CR1" s="905"/>
      <c r="CS1" s="905"/>
      <c r="CT1" s="905"/>
      <c r="CU1" s="905"/>
      <c r="CV1" s="905"/>
      <c r="CW1" s="905"/>
      <c r="CX1" s="905"/>
      <c r="CY1" s="905"/>
      <c r="CZ1" s="905"/>
      <c r="DA1" s="905"/>
      <c r="DB1" s="905"/>
      <c r="DC1" s="905"/>
      <c r="DD1" s="905"/>
      <c r="DE1" s="905"/>
      <c r="DF1" s="905"/>
      <c r="DG1" s="905"/>
      <c r="DH1" s="905"/>
      <c r="DI1" s="905"/>
      <c r="DJ1" s="905"/>
      <c r="DK1" s="905"/>
      <c r="DL1" s="905"/>
      <c r="DM1" s="905"/>
      <c r="DN1" s="905"/>
      <c r="DO1" s="905"/>
      <c r="DP1" s="905"/>
      <c r="DQ1" s="905"/>
      <c r="DR1" s="905"/>
      <c r="DS1" s="905"/>
      <c r="DT1" s="905"/>
      <c r="DU1" s="905"/>
      <c r="DV1" s="905"/>
      <c r="DW1" s="905"/>
      <c r="DX1" s="905"/>
      <c r="DY1" s="905"/>
      <c r="DZ1" s="905"/>
      <c r="EA1" s="905"/>
      <c r="EB1" s="905"/>
      <c r="EC1" s="905"/>
      <c r="ED1" s="905"/>
      <c r="EE1" s="905"/>
      <c r="EF1" s="905"/>
      <c r="EG1" s="905"/>
      <c r="EH1" s="905"/>
      <c r="EI1" s="905"/>
      <c r="EJ1" s="905"/>
      <c r="EK1" s="905"/>
      <c r="EL1" s="905"/>
      <c r="EM1" s="905"/>
      <c r="EN1" s="905"/>
      <c r="EO1" s="905"/>
      <c r="EP1" s="905"/>
      <c r="EQ1" s="905"/>
      <c r="ER1" s="905"/>
      <c r="ES1" s="905"/>
      <c r="ET1" s="905"/>
      <c r="EU1" s="905"/>
      <c r="EV1" s="905"/>
      <c r="EW1" s="905"/>
      <c r="EX1" s="905"/>
      <c r="EY1" s="905"/>
      <c r="EZ1" s="905"/>
      <c r="FA1" s="905"/>
      <c r="FB1" s="905"/>
      <c r="FC1" s="905"/>
      <c r="FD1" s="905"/>
      <c r="FE1" s="905"/>
      <c r="FF1" s="905"/>
      <c r="FG1" s="905"/>
      <c r="FH1" s="905"/>
      <c r="FI1" s="905"/>
      <c r="FJ1" s="905"/>
      <c r="FK1" s="905"/>
      <c r="FL1" s="905"/>
      <c r="FM1" s="905"/>
      <c r="FN1" s="905"/>
      <c r="FO1" s="905"/>
      <c r="FP1" s="905"/>
      <c r="FQ1" s="905"/>
      <c r="FR1" s="905"/>
      <c r="FS1" s="905"/>
      <c r="FT1" s="905"/>
      <c r="FU1" s="905"/>
      <c r="FV1" s="905"/>
      <c r="FW1" s="905"/>
      <c r="FX1" s="905"/>
      <c r="FY1" s="905"/>
      <c r="FZ1" s="905"/>
      <c r="GA1" s="905"/>
      <c r="GB1" s="905"/>
      <c r="GC1" s="905"/>
      <c r="GD1" s="905"/>
      <c r="GE1" s="905"/>
      <c r="GF1" s="905"/>
      <c r="GG1" s="905"/>
      <c r="GH1" s="905"/>
      <c r="GI1" s="905"/>
      <c r="GJ1" s="905"/>
      <c r="GK1" s="905"/>
      <c r="GL1" s="905"/>
      <c r="GM1" s="905"/>
      <c r="GN1" s="905"/>
      <c r="GO1" s="905"/>
      <c r="GP1" s="905"/>
      <c r="GQ1" s="905"/>
      <c r="GR1" s="905"/>
      <c r="GS1" s="905"/>
      <c r="GT1" s="905"/>
      <c r="GU1" s="905"/>
      <c r="GV1" s="905"/>
      <c r="GW1" s="905"/>
      <c r="GX1" s="905"/>
      <c r="GY1" s="905"/>
      <c r="GZ1" s="905"/>
      <c r="HA1" s="905"/>
      <c r="HB1" s="905"/>
      <c r="HC1" s="905"/>
      <c r="HD1" s="905"/>
      <c r="HE1" s="905"/>
      <c r="HF1" s="905"/>
      <c r="HG1" s="905"/>
      <c r="HH1" s="905"/>
      <c r="HI1" s="905"/>
      <c r="HJ1" s="905"/>
      <c r="HK1" s="905"/>
      <c r="HL1" s="905"/>
      <c r="HM1" s="905"/>
      <c r="HN1" s="905"/>
      <c r="HO1" s="905"/>
      <c r="HP1" s="905"/>
      <c r="HQ1" s="905"/>
      <c r="HR1" s="905"/>
      <c r="HS1" s="905"/>
      <c r="HT1" s="905"/>
      <c r="HU1" s="905"/>
      <c r="HV1" s="905"/>
      <c r="HW1" s="905"/>
      <c r="HX1" s="905"/>
      <c r="HY1" s="905"/>
      <c r="HZ1" s="905"/>
      <c r="IA1" s="905"/>
      <c r="IB1" s="905"/>
      <c r="IC1" s="905"/>
      <c r="ID1" s="905"/>
      <c r="IE1" s="905"/>
      <c r="IF1" s="905"/>
      <c r="IG1" s="905"/>
      <c r="IH1" s="905"/>
      <c r="II1" s="905"/>
      <c r="IJ1" s="905"/>
      <c r="IK1" s="905"/>
      <c r="IL1" s="905"/>
      <c r="IM1" s="905"/>
      <c r="IN1" s="905"/>
      <c r="IO1" s="905"/>
      <c r="IP1" s="905"/>
      <c r="IQ1" s="905"/>
      <c r="IR1" s="905"/>
      <c r="IS1" s="905"/>
      <c r="IT1" s="905"/>
      <c r="IU1" s="905"/>
      <c r="IV1" s="905"/>
      <c r="IW1" s="905"/>
      <c r="IX1" s="905"/>
      <c r="IY1" s="905"/>
      <c r="IZ1" s="905"/>
      <c r="JA1" s="905"/>
      <c r="JB1" s="905"/>
      <c r="JC1" s="905"/>
      <c r="JD1" s="905"/>
      <c r="JE1" s="905"/>
      <c r="JF1" s="905"/>
      <c r="JG1" s="905"/>
      <c r="JH1" s="905"/>
      <c r="JI1" s="905"/>
      <c r="JJ1" s="905"/>
      <c r="JK1" s="905"/>
      <c r="JL1" s="905"/>
      <c r="JM1" s="905"/>
      <c r="JN1" s="905"/>
      <c r="JO1" s="905"/>
      <c r="JP1" s="905"/>
      <c r="JQ1" s="905"/>
      <c r="JR1" s="905"/>
      <c r="JS1" s="905"/>
      <c r="JT1" s="905"/>
      <c r="JU1" s="905"/>
      <c r="JV1" s="905"/>
      <c r="JW1" s="905"/>
      <c r="JX1" s="905"/>
      <c r="JY1" s="905"/>
      <c r="JZ1" s="905"/>
      <c r="KA1" s="905"/>
      <c r="KB1" s="905"/>
      <c r="KC1" s="905"/>
      <c r="KD1" s="905"/>
      <c r="KE1" s="905"/>
      <c r="KF1" s="905"/>
      <c r="KG1" s="905"/>
      <c r="KH1" s="905"/>
      <c r="KI1" s="905"/>
      <c r="KJ1" s="905"/>
      <c r="KK1" s="905"/>
      <c r="KL1" s="905"/>
      <c r="KM1" s="905"/>
      <c r="KN1" s="905"/>
      <c r="KO1" s="905"/>
      <c r="KP1" s="905"/>
      <c r="KQ1" s="905"/>
      <c r="KR1" s="905"/>
      <c r="KS1" s="905"/>
      <c r="KT1" s="905"/>
      <c r="KU1" s="905"/>
      <c r="KV1" s="905"/>
      <c r="KW1" s="905"/>
      <c r="KX1" s="905"/>
      <c r="KY1" s="905"/>
      <c r="KZ1" s="905"/>
      <c r="LA1" s="905"/>
      <c r="LB1" s="905"/>
      <c r="LC1" s="905"/>
      <c r="LD1" s="905"/>
      <c r="LE1" s="905"/>
      <c r="LF1" s="905"/>
      <c r="LG1" s="905"/>
      <c r="LH1" s="905"/>
      <c r="LI1" s="905"/>
      <c r="LJ1" s="905"/>
      <c r="LK1" s="905"/>
      <c r="LL1" s="905"/>
      <c r="LM1" s="905"/>
      <c r="LN1" s="905"/>
      <c r="LO1" s="905"/>
      <c r="LP1" s="905"/>
      <c r="LQ1" s="905"/>
      <c r="LR1" s="905"/>
      <c r="LS1" s="905"/>
      <c r="LT1" s="905"/>
      <c r="LU1" s="905"/>
      <c r="LV1" s="905"/>
      <c r="LW1" s="905"/>
      <c r="LX1" s="905"/>
      <c r="LY1" s="905"/>
      <c r="LZ1" s="905"/>
      <c r="MA1" s="905"/>
      <c r="MB1" s="905"/>
      <c r="MC1" s="905"/>
      <c r="MD1" s="905"/>
      <c r="ME1" s="905"/>
      <c r="MF1" s="905"/>
      <c r="MG1" s="905"/>
      <c r="MH1" s="905"/>
      <c r="MI1" s="905"/>
      <c r="MJ1" s="905"/>
      <c r="MK1" s="905"/>
      <c r="ML1" s="905"/>
      <c r="MM1" s="905"/>
      <c r="MN1" s="905"/>
      <c r="MO1" s="905"/>
      <c r="MP1" s="905"/>
      <c r="MQ1" s="905"/>
      <c r="MR1" s="905"/>
      <c r="MS1" s="905"/>
      <c r="MT1" s="905"/>
      <c r="MU1" s="905"/>
      <c r="MV1" s="905"/>
      <c r="MW1" s="905"/>
      <c r="MX1" s="905"/>
      <c r="MY1" s="905"/>
      <c r="MZ1" s="905"/>
      <c r="NA1" s="905"/>
      <c r="NB1" s="905"/>
      <c r="NC1" s="905"/>
      <c r="ND1" s="905"/>
      <c r="NE1" s="905"/>
      <c r="NF1" s="905"/>
      <c r="NG1" s="905"/>
      <c r="NH1" s="905"/>
      <c r="NI1" s="905"/>
      <c r="NJ1" s="905"/>
      <c r="NK1" s="905"/>
      <c r="NL1" s="905"/>
      <c r="NM1" s="905"/>
      <c r="NN1" s="905"/>
      <c r="NO1" s="905"/>
      <c r="NP1" s="905"/>
      <c r="NQ1" s="905"/>
      <c r="NR1" s="905"/>
      <c r="NS1" s="905"/>
      <c r="NT1" s="905"/>
      <c r="NU1" s="905"/>
      <c r="NV1" s="905"/>
      <c r="NW1" s="905"/>
      <c r="NX1" s="905"/>
      <c r="NY1" s="905"/>
      <c r="NZ1" s="905"/>
      <c r="OA1" s="905"/>
      <c r="OB1" s="905"/>
      <c r="OC1" s="905"/>
      <c r="OD1" s="905"/>
      <c r="OE1" s="905"/>
      <c r="OF1" s="905"/>
      <c r="OG1" s="905"/>
      <c r="OH1" s="905"/>
      <c r="OI1" s="905"/>
      <c r="OJ1" s="905"/>
      <c r="OK1" s="905"/>
      <c r="OL1" s="905"/>
      <c r="OM1" s="905"/>
      <c r="ON1" s="905"/>
      <c r="OO1" s="905"/>
      <c r="OP1" s="905"/>
      <c r="OQ1" s="905"/>
      <c r="OR1" s="905"/>
      <c r="OS1" s="905"/>
      <c r="OT1" s="905"/>
      <c r="OU1" s="905"/>
      <c r="OV1" s="905"/>
      <c r="OW1" s="905"/>
      <c r="OX1" s="905"/>
      <c r="OY1" s="905"/>
      <c r="OZ1" s="905"/>
      <c r="PA1" s="905"/>
      <c r="PB1" s="905"/>
      <c r="PC1" s="905"/>
      <c r="PD1" s="905"/>
      <c r="PE1" s="905"/>
      <c r="PF1" s="905"/>
      <c r="PG1" s="905"/>
      <c r="PH1" s="905"/>
      <c r="PI1" s="905"/>
      <c r="PJ1" s="905"/>
      <c r="PK1" s="905"/>
      <c r="PL1" s="905"/>
      <c r="PM1" s="905"/>
      <c r="PN1" s="905"/>
      <c r="PO1" s="905"/>
      <c r="PP1" s="905"/>
      <c r="PQ1" s="905"/>
      <c r="PR1" s="905"/>
      <c r="PS1" s="905"/>
      <c r="PT1" s="905"/>
      <c r="PU1" s="905"/>
      <c r="PV1" s="905"/>
      <c r="PW1" s="905"/>
      <c r="PX1" s="905"/>
      <c r="PY1" s="905"/>
      <c r="PZ1" s="905"/>
      <c r="QA1" s="905"/>
      <c r="QB1" s="905"/>
      <c r="QC1" s="905"/>
      <c r="QD1" s="905"/>
      <c r="QE1" s="905"/>
      <c r="QF1" s="905"/>
      <c r="QG1" s="905"/>
      <c r="QH1" s="905"/>
      <c r="QI1" s="905"/>
      <c r="QJ1" s="905"/>
      <c r="QK1" s="905"/>
      <c r="QL1" s="905"/>
      <c r="QM1" s="905"/>
      <c r="QN1" s="905"/>
      <c r="QO1" s="905"/>
      <c r="QP1" s="905"/>
      <c r="QQ1" s="905"/>
      <c r="QR1" s="905"/>
      <c r="QS1" s="905"/>
      <c r="QT1" s="905"/>
      <c r="QU1" s="905"/>
      <c r="QV1" s="905"/>
      <c r="QW1" s="905"/>
      <c r="QX1" s="905"/>
      <c r="QY1" s="905"/>
      <c r="QZ1" s="905"/>
      <c r="RA1" s="905"/>
      <c r="RB1" s="905"/>
      <c r="RC1" s="905"/>
      <c r="RD1" s="905"/>
      <c r="RE1" s="905"/>
      <c r="RF1" s="905"/>
      <c r="RG1" s="905"/>
      <c r="RH1" s="905"/>
      <c r="RI1" s="905"/>
      <c r="RJ1" s="905"/>
      <c r="RK1" s="905"/>
      <c r="RL1" s="905"/>
      <c r="RM1" s="905"/>
      <c r="RN1" s="905"/>
      <c r="RO1" s="905"/>
      <c r="RP1" s="905"/>
      <c r="RQ1" s="905"/>
      <c r="RR1" s="905"/>
      <c r="RS1" s="905"/>
      <c r="RT1" s="905"/>
      <c r="RU1" s="905"/>
      <c r="RV1" s="905"/>
      <c r="RW1" s="905"/>
      <c r="RX1" s="905"/>
      <c r="RY1" s="905"/>
      <c r="RZ1" s="905"/>
      <c r="SA1" s="905"/>
      <c r="SB1" s="905"/>
      <c r="SC1" s="905"/>
      <c r="SD1" s="905"/>
      <c r="SE1" s="905"/>
      <c r="SF1" s="905"/>
      <c r="SG1" s="905"/>
      <c r="SH1" s="905"/>
      <c r="SI1" s="905"/>
      <c r="SJ1" s="905"/>
      <c r="SK1" s="905"/>
      <c r="SL1" s="905"/>
      <c r="SM1" s="905"/>
      <c r="SN1" s="905"/>
      <c r="SO1" s="905"/>
      <c r="SP1" s="905"/>
      <c r="SQ1" s="905"/>
      <c r="SR1" s="905"/>
      <c r="SS1" s="905"/>
      <c r="ST1" s="905"/>
      <c r="SU1" s="905"/>
      <c r="SV1" s="905"/>
      <c r="SW1" s="905"/>
      <c r="SX1" s="905"/>
      <c r="SY1" s="905"/>
      <c r="SZ1" s="905"/>
      <c r="TA1" s="905"/>
      <c r="TB1" s="905"/>
      <c r="TC1" s="905"/>
      <c r="TD1" s="905"/>
      <c r="TE1" s="905"/>
      <c r="TF1" s="905"/>
      <c r="TG1" s="905"/>
      <c r="TH1" s="905"/>
      <c r="TI1" s="905"/>
      <c r="TJ1" s="905"/>
      <c r="TK1" s="905"/>
      <c r="TL1" s="905"/>
      <c r="TM1" s="905"/>
      <c r="TN1" s="905"/>
      <c r="TO1" s="905"/>
      <c r="TP1" s="905"/>
      <c r="TQ1" s="905"/>
      <c r="TR1" s="905"/>
      <c r="TS1" s="905"/>
      <c r="TT1" s="905"/>
      <c r="TU1" s="905"/>
      <c r="TV1" s="905"/>
      <c r="TW1" s="905"/>
      <c r="TX1" s="905"/>
      <c r="TY1" s="905"/>
      <c r="TZ1" s="905"/>
      <c r="UA1" s="905"/>
      <c r="UB1" s="905"/>
      <c r="UC1" s="905"/>
      <c r="UD1" s="905"/>
      <c r="UE1" s="905"/>
      <c r="UF1" s="905"/>
      <c r="UG1" s="905"/>
      <c r="UH1" s="905"/>
      <c r="UI1" s="905"/>
      <c r="UJ1" s="905"/>
      <c r="UK1" s="905"/>
      <c r="UL1" s="905"/>
      <c r="UM1" s="905"/>
      <c r="UN1" s="905"/>
      <c r="UO1" s="905"/>
      <c r="UP1" s="905"/>
      <c r="UQ1" s="905"/>
      <c r="UR1" s="905"/>
      <c r="US1" s="905"/>
      <c r="UT1" s="905"/>
      <c r="UU1" s="905"/>
      <c r="UV1" s="905"/>
      <c r="UW1" s="905"/>
      <c r="UX1" s="905"/>
      <c r="UY1" s="905"/>
      <c r="UZ1" s="905"/>
      <c r="VA1" s="905"/>
      <c r="VB1" s="905"/>
      <c r="VC1" s="905"/>
      <c r="VD1" s="905"/>
      <c r="VE1" s="905"/>
      <c r="VF1" s="905"/>
      <c r="VG1" s="905"/>
      <c r="VH1" s="905"/>
      <c r="VI1" s="905"/>
      <c r="VJ1" s="905"/>
      <c r="VK1" s="905"/>
      <c r="VL1" s="905"/>
      <c r="VM1" s="905"/>
      <c r="VN1" s="905"/>
      <c r="VO1" s="905"/>
      <c r="VP1" s="905"/>
      <c r="VQ1" s="905"/>
      <c r="VR1" s="905"/>
      <c r="VS1" s="905"/>
      <c r="VT1" s="905"/>
      <c r="VU1" s="905"/>
      <c r="VV1" s="905"/>
      <c r="VW1" s="905"/>
      <c r="VX1" s="905"/>
      <c r="VY1" s="905"/>
      <c r="VZ1" s="905"/>
      <c r="WA1" s="905"/>
      <c r="WB1" s="905"/>
      <c r="WC1" s="905"/>
      <c r="WD1" s="905"/>
      <c r="WE1" s="905"/>
      <c r="WF1" s="905"/>
      <c r="WG1" s="905"/>
      <c r="WH1" s="905"/>
      <c r="WI1" s="905"/>
      <c r="WJ1" s="905"/>
      <c r="WK1" s="905"/>
      <c r="WL1" s="905"/>
      <c r="WM1" s="905"/>
      <c r="WN1" s="905"/>
      <c r="WO1" s="905"/>
      <c r="WP1" s="905"/>
      <c r="WQ1" s="905"/>
      <c r="WR1" s="905"/>
      <c r="WS1" s="905"/>
      <c r="WT1" s="905"/>
      <c r="WU1" s="905"/>
      <c r="WV1" s="905"/>
      <c r="WW1" s="905"/>
      <c r="WX1" s="905"/>
      <c r="WY1" s="905"/>
      <c r="WZ1" s="905"/>
      <c r="XA1" s="905"/>
      <c r="XB1" s="905"/>
      <c r="XC1" s="905"/>
      <c r="XD1" s="905"/>
      <c r="XE1" s="905"/>
      <c r="XF1" s="905"/>
      <c r="XG1" s="905"/>
      <c r="XH1" s="905"/>
      <c r="XI1" s="905"/>
      <c r="XJ1" s="905"/>
      <c r="XK1" s="905"/>
      <c r="XL1" s="905"/>
      <c r="XM1" s="905"/>
      <c r="XN1" s="905"/>
      <c r="XO1" s="905"/>
      <c r="XP1" s="905"/>
      <c r="XQ1" s="905"/>
      <c r="XR1" s="905"/>
      <c r="XS1" s="905"/>
      <c r="XT1" s="905"/>
      <c r="XU1" s="905"/>
      <c r="XV1" s="905"/>
      <c r="XW1" s="905"/>
      <c r="XX1" s="905"/>
      <c r="XY1" s="905"/>
      <c r="XZ1" s="905"/>
      <c r="YA1" s="905"/>
      <c r="YB1" s="905"/>
      <c r="YC1" s="905"/>
      <c r="YD1" s="905"/>
      <c r="YE1" s="905"/>
      <c r="YF1" s="905"/>
      <c r="YG1" s="905"/>
      <c r="YH1" s="905"/>
      <c r="YI1" s="905"/>
      <c r="YJ1" s="905"/>
      <c r="YK1" s="905"/>
      <c r="YL1" s="905"/>
      <c r="YM1" s="905"/>
      <c r="YN1" s="905"/>
      <c r="YO1" s="905"/>
      <c r="YP1" s="905"/>
      <c r="YQ1" s="905"/>
      <c r="YR1" s="905"/>
      <c r="YS1" s="905"/>
      <c r="YT1" s="905"/>
      <c r="YU1" s="905"/>
      <c r="YV1" s="905"/>
      <c r="YW1" s="905"/>
      <c r="YX1" s="905"/>
      <c r="YY1" s="905"/>
      <c r="YZ1" s="905"/>
      <c r="ZA1" s="905"/>
      <c r="ZB1" s="905"/>
      <c r="ZC1" s="905"/>
      <c r="ZD1" s="905"/>
      <c r="ZE1" s="905"/>
      <c r="ZF1" s="905"/>
      <c r="ZG1" s="905"/>
      <c r="ZH1" s="905"/>
      <c r="ZI1" s="905"/>
      <c r="ZJ1" s="905"/>
      <c r="ZK1" s="905"/>
      <c r="ZL1" s="905"/>
      <c r="ZM1" s="905"/>
      <c r="ZN1" s="905"/>
      <c r="ZO1" s="905"/>
      <c r="ZP1" s="905"/>
      <c r="ZQ1" s="905"/>
      <c r="ZR1" s="905"/>
      <c r="ZS1" s="905"/>
      <c r="ZT1" s="905"/>
      <c r="ZU1" s="905"/>
      <c r="ZV1" s="905"/>
      <c r="ZW1" s="905"/>
      <c r="ZX1" s="905"/>
      <c r="ZY1" s="905"/>
      <c r="ZZ1" s="905"/>
      <c r="AAA1" s="905"/>
      <c r="AAB1" s="905"/>
      <c r="AAC1" s="905"/>
      <c r="AAD1" s="905"/>
      <c r="AAE1" s="905"/>
      <c r="AAF1" s="905"/>
      <c r="AAG1" s="905"/>
      <c r="AAH1" s="905"/>
      <c r="AAI1" s="905"/>
      <c r="AAJ1" s="905"/>
      <c r="AAK1" s="905"/>
      <c r="AAL1" s="905"/>
      <c r="AAM1" s="905"/>
      <c r="AAN1" s="905"/>
      <c r="AAO1" s="905"/>
      <c r="AAP1" s="905"/>
      <c r="AAQ1" s="905"/>
      <c r="AAR1" s="905"/>
      <c r="AAS1" s="905"/>
      <c r="AAT1" s="905"/>
      <c r="AAU1" s="905"/>
      <c r="AAV1" s="905"/>
      <c r="AAW1" s="905"/>
      <c r="AAX1" s="905"/>
      <c r="AAY1" s="905"/>
      <c r="AAZ1" s="905"/>
      <c r="ABA1" s="905"/>
      <c r="ABB1" s="905"/>
      <c r="ABC1" s="905"/>
      <c r="ABD1" s="905"/>
      <c r="ABE1" s="905"/>
      <c r="ABF1" s="905"/>
      <c r="ABG1" s="905"/>
      <c r="ABH1" s="905"/>
      <c r="ABI1" s="905"/>
      <c r="ABJ1" s="905"/>
      <c r="ABK1" s="905"/>
      <c r="ABL1" s="905"/>
      <c r="ABM1" s="905"/>
      <c r="ABN1" s="905"/>
      <c r="ABO1" s="905"/>
      <c r="ABP1" s="905"/>
      <c r="ABQ1" s="905"/>
      <c r="ABR1" s="905"/>
      <c r="ABS1" s="905"/>
      <c r="ABT1" s="905"/>
      <c r="ABU1" s="905"/>
      <c r="ABV1" s="905"/>
      <c r="ABW1" s="905"/>
      <c r="ABX1" s="905"/>
      <c r="ABY1" s="905"/>
      <c r="ABZ1" s="905"/>
      <c r="ACA1" s="905"/>
      <c r="ACB1" s="905"/>
      <c r="ACC1" s="905"/>
      <c r="ACD1" s="905"/>
      <c r="ACE1" s="905"/>
      <c r="ACF1" s="905"/>
      <c r="ACG1" s="905"/>
      <c r="ACH1" s="905"/>
      <c r="ACI1" s="905"/>
      <c r="ACJ1" s="905"/>
      <c r="ACK1" s="905"/>
      <c r="ACL1" s="905"/>
      <c r="ACM1" s="905"/>
      <c r="ACN1" s="905"/>
      <c r="ACO1" s="905"/>
      <c r="ACP1" s="905"/>
      <c r="ACQ1" s="905"/>
      <c r="ACR1" s="905"/>
      <c r="ACS1" s="905"/>
      <c r="ACT1" s="905"/>
      <c r="ACU1" s="905"/>
      <c r="ACV1" s="905"/>
      <c r="ACW1" s="905"/>
      <c r="ACX1" s="905"/>
      <c r="ACY1" s="905"/>
      <c r="ACZ1" s="905"/>
      <c r="ADA1" s="905"/>
      <c r="ADB1" s="905"/>
      <c r="ADC1" s="905"/>
      <c r="ADD1" s="905"/>
      <c r="ADE1" s="905"/>
      <c r="ADF1" s="905"/>
      <c r="ADG1" s="905"/>
      <c r="ADH1" s="905"/>
      <c r="ADI1" s="905"/>
      <c r="ADJ1" s="905"/>
      <c r="ADK1" s="905"/>
      <c r="ADL1" s="905"/>
      <c r="ADM1" s="905"/>
      <c r="ADN1" s="905"/>
      <c r="ADO1" s="905"/>
      <c r="ADP1" s="905"/>
      <c r="ADQ1" s="905"/>
      <c r="ADR1" s="905"/>
      <c r="ADS1" s="905"/>
      <c r="ADT1" s="905"/>
      <c r="ADU1" s="905"/>
      <c r="ADV1" s="905"/>
      <c r="ADW1" s="905"/>
      <c r="ADX1" s="905"/>
      <c r="ADY1" s="905"/>
      <c r="ADZ1" s="905"/>
      <c r="AEA1" s="905"/>
      <c r="AEB1" s="905"/>
      <c r="AEC1" s="905"/>
      <c r="AED1" s="905"/>
      <c r="AEE1" s="905"/>
      <c r="AEF1" s="905"/>
      <c r="AEG1" s="905"/>
      <c r="AEH1" s="905"/>
      <c r="AEI1" s="905"/>
      <c r="AEJ1" s="905"/>
      <c r="AEK1" s="905"/>
      <c r="AEL1" s="905"/>
      <c r="AEM1" s="905"/>
      <c r="AEN1" s="905"/>
      <c r="AEO1" s="905"/>
      <c r="AEP1" s="905"/>
      <c r="AEQ1" s="905"/>
      <c r="AER1" s="905"/>
      <c r="AES1" s="905"/>
      <c r="AET1" s="905"/>
      <c r="AEU1" s="905"/>
      <c r="AEV1" s="905"/>
      <c r="AEW1" s="905"/>
      <c r="AEX1" s="905"/>
      <c r="AEY1" s="905"/>
      <c r="AEZ1" s="905"/>
      <c r="AFA1" s="905"/>
      <c r="AFB1" s="905"/>
      <c r="AFC1" s="905"/>
      <c r="AFD1" s="905"/>
      <c r="AFE1" s="905"/>
      <c r="AFF1" s="905"/>
      <c r="AFG1" s="905"/>
      <c r="AFH1" s="905"/>
      <c r="AFI1" s="905"/>
      <c r="AFJ1" s="905"/>
      <c r="AFK1" s="905"/>
      <c r="AFL1" s="905"/>
      <c r="AFM1" s="905"/>
      <c r="AFN1" s="905"/>
      <c r="AFO1" s="905"/>
      <c r="AFP1" s="905"/>
      <c r="AFQ1" s="905"/>
      <c r="AFR1" s="905"/>
      <c r="AFS1" s="905"/>
      <c r="AFT1" s="905"/>
      <c r="AFU1" s="905"/>
      <c r="AFV1" s="905"/>
      <c r="AFW1" s="905"/>
      <c r="AFX1" s="905"/>
      <c r="AFY1" s="905"/>
      <c r="AFZ1" s="905"/>
      <c r="AGA1" s="905"/>
      <c r="AGB1" s="905"/>
      <c r="AGC1" s="905"/>
      <c r="AGD1" s="905"/>
      <c r="AGE1" s="905"/>
      <c r="AGF1" s="905"/>
      <c r="AGG1" s="905"/>
      <c r="AGH1" s="905"/>
      <c r="AGI1" s="905"/>
      <c r="AGJ1" s="905"/>
      <c r="AGK1" s="905"/>
      <c r="AGL1" s="905"/>
      <c r="AGM1" s="905"/>
      <c r="AGN1" s="905"/>
      <c r="AGO1" s="905"/>
      <c r="AGP1" s="905"/>
      <c r="AGQ1" s="905"/>
      <c r="AGR1" s="905"/>
      <c r="AGS1" s="905"/>
      <c r="AGT1" s="905"/>
      <c r="AGU1" s="905"/>
      <c r="AGV1" s="905"/>
      <c r="AGW1" s="905"/>
      <c r="AGX1" s="905"/>
      <c r="AGY1" s="905"/>
      <c r="AGZ1" s="905"/>
      <c r="AHA1" s="905"/>
      <c r="AHB1" s="905"/>
      <c r="AHC1" s="905"/>
      <c r="AHD1" s="905"/>
      <c r="AHE1" s="905"/>
      <c r="AHF1" s="905"/>
      <c r="AHG1" s="905"/>
      <c r="AHH1" s="905"/>
      <c r="AHI1" s="905"/>
      <c r="AHJ1" s="905"/>
      <c r="AHK1" s="905"/>
      <c r="AHL1" s="905"/>
      <c r="AHM1" s="905"/>
      <c r="AHN1" s="905"/>
      <c r="AHO1" s="905"/>
      <c r="AHP1" s="905"/>
      <c r="AHQ1" s="905"/>
      <c r="AHR1" s="905"/>
      <c r="AHS1" s="905"/>
      <c r="AHT1" s="905"/>
      <c r="AHU1" s="905"/>
      <c r="AHV1" s="905"/>
      <c r="AHW1" s="905"/>
      <c r="AHX1" s="905"/>
      <c r="AHY1" s="905"/>
      <c r="AHZ1" s="905"/>
      <c r="AIA1" s="905"/>
      <c r="AIB1" s="905"/>
      <c r="AIC1" s="905"/>
      <c r="AID1" s="905"/>
      <c r="AIE1" s="905"/>
      <c r="AIF1" s="905"/>
      <c r="AIG1" s="905"/>
      <c r="AIH1" s="905"/>
      <c r="AII1" s="905"/>
      <c r="AIJ1" s="905"/>
      <c r="AIK1" s="905"/>
      <c r="AIL1" s="905"/>
      <c r="AIM1" s="905"/>
      <c r="AIN1" s="905"/>
      <c r="AIO1" s="905"/>
      <c r="AIP1" s="905"/>
      <c r="AIQ1" s="905"/>
      <c r="AIR1" s="905"/>
      <c r="AIS1" s="905"/>
      <c r="AIT1" s="905"/>
      <c r="AIU1" s="905"/>
      <c r="AIV1" s="905"/>
      <c r="AIW1" s="905"/>
      <c r="AIX1" s="905"/>
      <c r="AIY1" s="905"/>
      <c r="AIZ1" s="905"/>
      <c r="AJA1" s="905"/>
      <c r="AJB1" s="905"/>
      <c r="AJC1" s="905"/>
      <c r="AJD1" s="905"/>
      <c r="AJE1" s="905"/>
      <c r="AJF1" s="905"/>
      <c r="AJG1" s="905"/>
      <c r="AJH1" s="905"/>
      <c r="AJI1" s="905"/>
      <c r="AJJ1" s="905"/>
      <c r="AJK1" s="905"/>
      <c r="AJL1" s="905"/>
      <c r="AJM1" s="905"/>
      <c r="AJN1" s="905"/>
      <c r="AJO1" s="905"/>
      <c r="AJP1" s="905"/>
      <c r="AJQ1" s="905"/>
      <c r="AJR1" s="905"/>
      <c r="AJS1" s="905"/>
      <c r="AJT1" s="905"/>
      <c r="AJU1" s="905"/>
      <c r="AJV1" s="905"/>
      <c r="AJW1" s="905"/>
      <c r="AJX1" s="905"/>
      <c r="AJY1" s="905"/>
      <c r="AJZ1" s="905"/>
      <c r="AKA1" s="905"/>
      <c r="AKB1" s="905"/>
      <c r="AKC1" s="905"/>
      <c r="AKD1" s="905"/>
      <c r="AKE1" s="905"/>
      <c r="AKF1" s="905"/>
      <c r="AKG1" s="905"/>
      <c r="AKH1" s="905"/>
      <c r="AKI1" s="905"/>
      <c r="AKJ1" s="905"/>
      <c r="AKK1" s="905"/>
      <c r="AKL1" s="905"/>
      <c r="AKM1" s="905"/>
      <c r="AKN1" s="905"/>
      <c r="AKO1" s="905"/>
      <c r="AKP1" s="905"/>
      <c r="AKQ1" s="905"/>
      <c r="AKR1" s="905"/>
      <c r="AKS1" s="905"/>
      <c r="AKT1" s="905"/>
      <c r="AKU1" s="905"/>
      <c r="AKV1" s="905"/>
      <c r="AKW1" s="905"/>
      <c r="AKX1" s="905"/>
      <c r="AKY1" s="905"/>
      <c r="AKZ1" s="905"/>
      <c r="ALA1" s="905"/>
      <c r="ALB1" s="905"/>
      <c r="ALC1" s="905"/>
      <c r="ALD1" s="905"/>
      <c r="ALE1" s="905"/>
      <c r="ALF1" s="905"/>
      <c r="ALG1" s="905"/>
      <c r="ALH1" s="905"/>
      <c r="ALI1" s="905"/>
      <c r="ALJ1" s="905"/>
      <c r="ALK1" s="905"/>
      <c r="ALL1" s="905"/>
      <c r="ALM1" s="905"/>
      <c r="ALN1" s="905"/>
      <c r="ALO1" s="905"/>
      <c r="ALP1" s="905"/>
      <c r="ALQ1" s="905"/>
      <c r="ALR1" s="905"/>
      <c r="ALS1" s="905"/>
      <c r="ALT1" s="905"/>
      <c r="ALU1" s="905"/>
      <c r="ALV1" s="905"/>
      <c r="ALW1" s="905"/>
      <c r="ALX1" s="905"/>
      <c r="ALY1" s="905"/>
      <c r="ALZ1" s="905"/>
      <c r="AMA1" s="905"/>
      <c r="AMB1" s="905"/>
      <c r="AMC1" s="905"/>
      <c r="AMD1" s="905"/>
      <c r="AME1" s="905"/>
      <c r="AMF1" s="905"/>
      <c r="AMG1" s="905"/>
      <c r="AMH1" s="905"/>
      <c r="AMI1" s="905"/>
      <c r="AMJ1" s="905"/>
      <c r="AMK1" s="905"/>
      <c r="AML1" s="905"/>
      <c r="AMM1" s="905"/>
      <c r="AMN1" s="905"/>
      <c r="AMO1" s="905"/>
      <c r="AMP1" s="905"/>
      <c r="AMQ1" s="905"/>
      <c r="AMR1" s="905"/>
      <c r="AMS1" s="905"/>
      <c r="AMT1" s="905"/>
      <c r="AMU1" s="905"/>
      <c r="AMV1" s="905"/>
      <c r="AMW1" s="905"/>
      <c r="AMX1" s="905"/>
      <c r="AMY1" s="905"/>
      <c r="AMZ1" s="905"/>
      <c r="ANA1" s="905"/>
      <c r="ANB1" s="905"/>
      <c r="ANC1" s="905"/>
      <c r="AND1" s="905"/>
      <c r="ANE1" s="905"/>
      <c r="ANF1" s="905"/>
      <c r="ANG1" s="905"/>
      <c r="ANH1" s="905"/>
      <c r="ANI1" s="905"/>
      <c r="ANJ1" s="905"/>
      <c r="ANK1" s="905"/>
      <c r="ANL1" s="905"/>
      <c r="ANM1" s="905"/>
      <c r="ANN1" s="905"/>
      <c r="ANO1" s="905"/>
      <c r="ANP1" s="905"/>
      <c r="ANQ1" s="905"/>
      <c r="ANR1" s="905"/>
      <c r="ANS1" s="905"/>
      <c r="ANT1" s="905"/>
      <c r="ANU1" s="905"/>
      <c r="ANV1" s="905"/>
      <c r="ANW1" s="905"/>
      <c r="ANX1" s="905"/>
      <c r="ANY1" s="905"/>
      <c r="ANZ1" s="905"/>
      <c r="AOA1" s="905"/>
      <c r="AOB1" s="905"/>
      <c r="AOC1" s="905"/>
      <c r="AOD1" s="905"/>
      <c r="AOE1" s="905"/>
      <c r="AOF1" s="905"/>
      <c r="AOG1" s="905"/>
      <c r="AOH1" s="905"/>
      <c r="AOI1" s="905"/>
      <c r="AOJ1" s="905"/>
      <c r="AOK1" s="905"/>
      <c r="AOL1" s="905"/>
      <c r="AOM1" s="905"/>
      <c r="AON1" s="905"/>
      <c r="AOO1" s="905"/>
      <c r="AOP1" s="905"/>
      <c r="AOQ1" s="905"/>
      <c r="AOR1" s="905"/>
      <c r="AOS1" s="905"/>
      <c r="AOT1" s="905"/>
      <c r="AOU1" s="905"/>
      <c r="AOV1" s="905"/>
      <c r="AOW1" s="905"/>
      <c r="AOX1" s="905"/>
      <c r="AOY1" s="905"/>
      <c r="AOZ1" s="905"/>
      <c r="APA1" s="905"/>
      <c r="APB1" s="905"/>
      <c r="APC1" s="905"/>
      <c r="APD1" s="905"/>
      <c r="APE1" s="905"/>
      <c r="APF1" s="905"/>
      <c r="APG1" s="905"/>
      <c r="APH1" s="905"/>
      <c r="API1" s="905"/>
      <c r="APJ1" s="905"/>
      <c r="APK1" s="905"/>
      <c r="APL1" s="905"/>
      <c r="APM1" s="905"/>
      <c r="APN1" s="905"/>
      <c r="APO1" s="905"/>
      <c r="APP1" s="905"/>
      <c r="APQ1" s="905"/>
      <c r="APR1" s="905"/>
      <c r="APS1" s="905"/>
      <c r="APT1" s="905"/>
      <c r="APU1" s="905"/>
      <c r="APV1" s="905"/>
      <c r="APW1" s="905"/>
      <c r="APX1" s="905"/>
      <c r="APY1" s="905"/>
      <c r="APZ1" s="905"/>
      <c r="AQA1" s="905"/>
      <c r="AQB1" s="905"/>
      <c r="AQC1" s="905"/>
      <c r="AQD1" s="905"/>
      <c r="AQE1" s="905"/>
      <c r="AQF1" s="905"/>
      <c r="AQG1" s="905"/>
      <c r="AQH1" s="905"/>
      <c r="AQI1" s="905"/>
      <c r="AQJ1" s="905"/>
      <c r="AQK1" s="905"/>
      <c r="AQL1" s="905"/>
      <c r="AQM1" s="905"/>
      <c r="AQN1" s="905"/>
      <c r="AQO1" s="905"/>
      <c r="AQP1" s="905"/>
      <c r="AQQ1" s="905"/>
      <c r="AQR1" s="905"/>
      <c r="AQS1" s="905"/>
      <c r="AQT1" s="905"/>
      <c r="AQU1" s="905"/>
      <c r="AQV1" s="905"/>
      <c r="AQW1" s="905"/>
      <c r="AQX1" s="905"/>
      <c r="AQY1" s="905"/>
      <c r="AQZ1" s="905"/>
      <c r="ARA1" s="905"/>
      <c r="ARB1" s="905"/>
      <c r="ARC1" s="905"/>
      <c r="ARD1" s="905"/>
      <c r="ARE1" s="905"/>
      <c r="ARF1" s="905"/>
      <c r="ARG1" s="905"/>
      <c r="ARH1" s="905"/>
      <c r="ARI1" s="905"/>
      <c r="ARJ1" s="905"/>
      <c r="ARK1" s="905"/>
      <c r="ARL1" s="905"/>
      <c r="ARM1" s="905"/>
      <c r="ARN1" s="905"/>
      <c r="ARO1" s="905"/>
      <c r="ARP1" s="905"/>
      <c r="ARQ1" s="905"/>
      <c r="ARR1" s="905"/>
      <c r="ARS1" s="905"/>
      <c r="ART1" s="905"/>
      <c r="ARU1" s="905"/>
      <c r="ARV1" s="905"/>
      <c r="ARW1" s="905"/>
      <c r="ARX1" s="905"/>
      <c r="ARY1" s="905"/>
      <c r="ARZ1" s="905"/>
      <c r="ASA1" s="905"/>
      <c r="ASB1" s="905"/>
      <c r="ASC1" s="905"/>
      <c r="ASD1" s="905"/>
      <c r="ASE1" s="905"/>
      <c r="ASF1" s="905"/>
      <c r="ASG1" s="905"/>
      <c r="ASH1" s="905"/>
      <c r="ASI1" s="905"/>
      <c r="ASJ1" s="905"/>
      <c r="ASK1" s="905"/>
      <c r="ASL1" s="905"/>
      <c r="ASM1" s="905"/>
      <c r="ASN1" s="905"/>
      <c r="ASO1" s="905"/>
      <c r="ASP1" s="905"/>
      <c r="ASQ1" s="905"/>
      <c r="ASR1" s="905"/>
      <c r="ASS1" s="905"/>
      <c r="AST1" s="905"/>
      <c r="ASU1" s="905"/>
      <c r="ASV1" s="905"/>
      <c r="ASW1" s="905"/>
      <c r="ASX1" s="905"/>
      <c r="ASY1" s="905"/>
      <c r="ASZ1" s="905"/>
      <c r="ATA1" s="905"/>
      <c r="ATB1" s="905"/>
      <c r="ATC1" s="905"/>
      <c r="ATD1" s="905"/>
      <c r="ATE1" s="905"/>
      <c r="ATF1" s="905"/>
      <c r="ATG1" s="905"/>
      <c r="ATH1" s="905"/>
      <c r="ATI1" s="905"/>
      <c r="ATJ1" s="905"/>
      <c r="ATK1" s="905"/>
      <c r="ATL1" s="905"/>
      <c r="ATM1" s="905"/>
      <c r="ATN1" s="905"/>
      <c r="ATO1" s="905"/>
      <c r="ATP1" s="905"/>
      <c r="ATQ1" s="905"/>
      <c r="ATR1" s="905"/>
      <c r="ATS1" s="905"/>
      <c r="ATT1" s="905"/>
      <c r="ATU1" s="905"/>
      <c r="ATV1" s="905"/>
      <c r="ATW1" s="905"/>
      <c r="ATX1" s="905"/>
      <c r="ATY1" s="905"/>
      <c r="ATZ1" s="905"/>
      <c r="AUA1" s="905"/>
      <c r="AUB1" s="905"/>
      <c r="AUC1" s="905"/>
      <c r="AUD1" s="905"/>
      <c r="AUE1" s="905"/>
      <c r="AUF1" s="905"/>
      <c r="AUG1" s="905"/>
      <c r="AUH1" s="905"/>
      <c r="AUI1" s="905"/>
      <c r="AUJ1" s="905"/>
      <c r="AUK1" s="905"/>
      <c r="AUL1" s="905"/>
      <c r="AUM1" s="905"/>
      <c r="AUN1" s="905"/>
      <c r="AUO1" s="905"/>
      <c r="AUP1" s="905"/>
      <c r="AUQ1" s="905"/>
      <c r="AUR1" s="905"/>
      <c r="AUS1" s="905"/>
      <c r="AUT1" s="905"/>
      <c r="AUU1" s="905"/>
      <c r="AUV1" s="905"/>
      <c r="AUW1" s="905"/>
      <c r="AUX1" s="905"/>
      <c r="AUY1" s="905"/>
      <c r="AUZ1" s="905"/>
      <c r="AVA1" s="905"/>
      <c r="AVB1" s="905"/>
      <c r="AVC1" s="905"/>
      <c r="AVD1" s="905"/>
      <c r="AVE1" s="905"/>
      <c r="AVF1" s="905"/>
      <c r="AVG1" s="905"/>
      <c r="AVH1" s="905"/>
      <c r="AVI1" s="905"/>
      <c r="AVJ1" s="905"/>
      <c r="AVK1" s="905"/>
      <c r="AVL1" s="905"/>
      <c r="AVM1" s="905"/>
      <c r="AVN1" s="905"/>
      <c r="AVO1" s="905"/>
      <c r="AVP1" s="905"/>
      <c r="AVQ1" s="905"/>
      <c r="AVR1" s="905"/>
      <c r="AVS1" s="905"/>
      <c r="AVT1" s="905"/>
      <c r="AVU1" s="905"/>
      <c r="AVV1" s="905"/>
      <c r="AVW1" s="905"/>
      <c r="AVX1" s="905"/>
      <c r="AVY1" s="905"/>
      <c r="AVZ1" s="905"/>
      <c r="AWA1" s="905"/>
      <c r="AWB1" s="905"/>
      <c r="AWC1" s="905"/>
      <c r="AWD1" s="905"/>
      <c r="AWE1" s="905"/>
      <c r="AWF1" s="905"/>
      <c r="AWG1" s="905"/>
      <c r="AWH1" s="905"/>
      <c r="AWI1" s="905"/>
      <c r="AWJ1" s="905"/>
      <c r="AWK1" s="905"/>
      <c r="AWL1" s="905"/>
      <c r="AWM1" s="905"/>
      <c r="AWN1" s="905"/>
      <c r="AWO1" s="905"/>
      <c r="AWP1" s="905"/>
      <c r="AWQ1" s="905"/>
      <c r="AWR1" s="905"/>
      <c r="AWS1" s="905"/>
      <c r="AWT1" s="905"/>
      <c r="AWU1" s="905"/>
      <c r="AWV1" s="905"/>
      <c r="AWW1" s="905"/>
      <c r="AWX1" s="905"/>
      <c r="AWY1" s="905"/>
      <c r="AWZ1" s="905"/>
      <c r="AXA1" s="905"/>
      <c r="AXB1" s="905"/>
      <c r="AXC1" s="905"/>
      <c r="AXD1" s="905"/>
      <c r="AXE1" s="905"/>
      <c r="AXF1" s="905"/>
      <c r="AXG1" s="905"/>
      <c r="AXH1" s="905"/>
      <c r="AXI1" s="905"/>
      <c r="AXJ1" s="905"/>
      <c r="AXK1" s="905"/>
      <c r="AXL1" s="905"/>
      <c r="AXM1" s="905"/>
      <c r="AXN1" s="905"/>
      <c r="AXO1" s="905"/>
      <c r="AXP1" s="905"/>
      <c r="AXQ1" s="905"/>
      <c r="AXR1" s="905"/>
      <c r="AXS1" s="905"/>
      <c r="AXT1" s="905"/>
      <c r="AXU1" s="905"/>
      <c r="AXV1" s="905"/>
      <c r="AXW1" s="905"/>
      <c r="AXX1" s="905"/>
      <c r="AXY1" s="905"/>
      <c r="AXZ1" s="905"/>
      <c r="AYA1" s="905"/>
      <c r="AYB1" s="905"/>
      <c r="AYC1" s="905"/>
      <c r="AYD1" s="905"/>
      <c r="AYE1" s="905"/>
      <c r="AYF1" s="905"/>
      <c r="AYG1" s="905"/>
      <c r="AYH1" s="905"/>
      <c r="AYI1" s="905"/>
      <c r="AYJ1" s="905"/>
      <c r="AYK1" s="905"/>
      <c r="AYL1" s="905"/>
      <c r="AYM1" s="905"/>
      <c r="AYN1" s="905"/>
      <c r="AYO1" s="905"/>
      <c r="AYP1" s="905"/>
      <c r="AYQ1" s="905"/>
      <c r="AYR1" s="905"/>
      <c r="AYS1" s="905"/>
      <c r="AYT1" s="905"/>
      <c r="AYU1" s="905"/>
      <c r="AYV1" s="905"/>
      <c r="AYW1" s="905"/>
      <c r="AYX1" s="905"/>
      <c r="AYY1" s="905"/>
      <c r="AYZ1" s="905"/>
      <c r="AZA1" s="905"/>
      <c r="AZB1" s="905"/>
      <c r="AZC1" s="905"/>
      <c r="AZD1" s="905"/>
      <c r="AZE1" s="905"/>
      <c r="AZF1" s="905"/>
      <c r="AZG1" s="905"/>
      <c r="AZH1" s="905"/>
      <c r="AZI1" s="905"/>
      <c r="AZJ1" s="905"/>
      <c r="AZK1" s="905"/>
      <c r="AZL1" s="905"/>
      <c r="AZM1" s="905"/>
      <c r="AZN1" s="905"/>
      <c r="AZO1" s="905"/>
      <c r="AZP1" s="905"/>
      <c r="AZQ1" s="905"/>
      <c r="AZR1" s="905"/>
      <c r="AZS1" s="905"/>
      <c r="AZT1" s="905"/>
      <c r="AZU1" s="905"/>
      <c r="AZV1" s="905"/>
      <c r="AZW1" s="905"/>
      <c r="AZX1" s="905"/>
      <c r="AZY1" s="905"/>
      <c r="AZZ1" s="905"/>
      <c r="BAA1" s="905"/>
      <c r="BAB1" s="905"/>
      <c r="BAC1" s="905"/>
      <c r="BAD1" s="905"/>
      <c r="BAE1" s="905"/>
      <c r="BAF1" s="905"/>
      <c r="BAG1" s="905"/>
      <c r="BAH1" s="905"/>
      <c r="BAI1" s="905"/>
      <c r="BAJ1" s="905"/>
      <c r="BAK1" s="905"/>
      <c r="BAL1" s="905"/>
      <c r="BAM1" s="905"/>
      <c r="BAN1" s="905"/>
      <c r="BAO1" s="905"/>
      <c r="BAP1" s="905"/>
      <c r="BAQ1" s="905"/>
      <c r="BAR1" s="905"/>
      <c r="BAS1" s="905"/>
      <c r="BAT1" s="905"/>
      <c r="BAU1" s="905"/>
      <c r="BAV1" s="905"/>
      <c r="BAW1" s="905"/>
      <c r="BAX1" s="905"/>
      <c r="BAY1" s="905"/>
      <c r="BAZ1" s="905"/>
      <c r="BBA1" s="905"/>
      <c r="BBB1" s="905"/>
      <c r="BBC1" s="905"/>
      <c r="BBD1" s="905"/>
      <c r="BBE1" s="905"/>
      <c r="BBF1" s="905"/>
      <c r="BBG1" s="905"/>
      <c r="BBH1" s="905"/>
      <c r="BBI1" s="905"/>
      <c r="BBJ1" s="905"/>
      <c r="BBK1" s="905"/>
      <c r="BBL1" s="905"/>
      <c r="BBM1" s="905"/>
      <c r="BBN1" s="905"/>
      <c r="BBO1" s="905"/>
      <c r="BBP1" s="905"/>
      <c r="BBQ1" s="905"/>
      <c r="BBR1" s="905"/>
      <c r="BBS1" s="905"/>
      <c r="BBT1" s="905"/>
      <c r="BBU1" s="905"/>
      <c r="BBV1" s="905"/>
      <c r="BBW1" s="905"/>
      <c r="BBX1" s="905"/>
      <c r="BBY1" s="905"/>
      <c r="BBZ1" s="905"/>
      <c r="BCA1" s="905"/>
      <c r="BCB1" s="905"/>
      <c r="BCC1" s="905"/>
      <c r="BCD1" s="905"/>
      <c r="BCE1" s="905"/>
      <c r="BCF1" s="905"/>
      <c r="BCG1" s="905"/>
      <c r="BCH1" s="905"/>
      <c r="BCI1" s="905"/>
      <c r="BCJ1" s="905"/>
      <c r="BCK1" s="905"/>
      <c r="BCL1" s="905"/>
      <c r="BCM1" s="905"/>
      <c r="BCN1" s="905"/>
      <c r="BCO1" s="905"/>
      <c r="BCP1" s="905"/>
      <c r="BCQ1" s="905"/>
      <c r="BCR1" s="905"/>
      <c r="BCS1" s="905"/>
      <c r="BCT1" s="905"/>
      <c r="BCU1" s="905"/>
      <c r="BCV1" s="905"/>
      <c r="BCW1" s="905"/>
      <c r="BCX1" s="905"/>
      <c r="BCY1" s="905"/>
      <c r="BCZ1" s="905"/>
      <c r="BDA1" s="905"/>
      <c r="BDB1" s="905"/>
      <c r="BDC1" s="905"/>
      <c r="BDD1" s="905"/>
      <c r="BDE1" s="905"/>
      <c r="BDF1" s="905"/>
      <c r="BDG1" s="905"/>
      <c r="BDH1" s="905"/>
      <c r="BDI1" s="905"/>
      <c r="BDJ1" s="905"/>
      <c r="BDK1" s="905"/>
      <c r="BDL1" s="905"/>
      <c r="BDM1" s="905"/>
      <c r="BDN1" s="905"/>
      <c r="BDO1" s="905"/>
      <c r="BDP1" s="905"/>
      <c r="BDQ1" s="905"/>
      <c r="BDR1" s="905"/>
      <c r="BDS1" s="905"/>
      <c r="BDT1" s="905"/>
      <c r="BDU1" s="905"/>
      <c r="BDV1" s="905"/>
      <c r="BDW1" s="905"/>
      <c r="BDX1" s="905"/>
      <c r="BDY1" s="905"/>
      <c r="BDZ1" s="905"/>
      <c r="BEA1" s="905"/>
      <c r="BEB1" s="905"/>
      <c r="BEC1" s="905"/>
      <c r="BED1" s="905"/>
      <c r="BEE1" s="905"/>
      <c r="BEF1" s="905"/>
      <c r="BEG1" s="905"/>
      <c r="BEH1" s="905"/>
      <c r="BEI1" s="905"/>
      <c r="BEJ1" s="905"/>
      <c r="BEK1" s="905"/>
      <c r="BEL1" s="905"/>
      <c r="BEM1" s="905"/>
      <c r="BEN1" s="905"/>
      <c r="BEO1" s="905"/>
      <c r="BEP1" s="905"/>
      <c r="BEQ1" s="905"/>
      <c r="BER1" s="905"/>
      <c r="BES1" s="905"/>
      <c r="BET1" s="905"/>
      <c r="BEU1" s="905"/>
      <c r="BEV1" s="905"/>
      <c r="BEW1" s="905"/>
      <c r="BEX1" s="905"/>
      <c r="BEY1" s="905"/>
      <c r="BEZ1" s="905"/>
      <c r="BFA1" s="905"/>
      <c r="BFB1" s="905"/>
      <c r="BFC1" s="905"/>
      <c r="BFD1" s="905"/>
      <c r="BFE1" s="905"/>
      <c r="BFF1" s="905"/>
      <c r="BFG1" s="905"/>
      <c r="BFH1" s="905"/>
      <c r="BFI1" s="905"/>
      <c r="BFJ1" s="905"/>
      <c r="BFK1" s="905"/>
      <c r="BFL1" s="905"/>
      <c r="BFM1" s="905"/>
      <c r="BFN1" s="905"/>
      <c r="BFO1" s="905"/>
      <c r="BFP1" s="905"/>
      <c r="BFQ1" s="905"/>
      <c r="BFR1" s="905"/>
      <c r="BFS1" s="905"/>
      <c r="BFT1" s="905"/>
      <c r="BFU1" s="905"/>
      <c r="BFV1" s="905"/>
      <c r="BFW1" s="905"/>
      <c r="BFX1" s="905"/>
      <c r="BFY1" s="905"/>
      <c r="BFZ1" s="905"/>
      <c r="BGA1" s="905"/>
      <c r="BGB1" s="905"/>
      <c r="BGC1" s="905"/>
      <c r="BGD1" s="905"/>
      <c r="BGE1" s="905"/>
      <c r="BGF1" s="905"/>
      <c r="BGG1" s="905"/>
      <c r="BGH1" s="905"/>
      <c r="BGI1" s="905"/>
      <c r="BGJ1" s="905"/>
      <c r="BGK1" s="905"/>
      <c r="BGL1" s="905"/>
      <c r="BGM1" s="905"/>
      <c r="BGN1" s="905"/>
      <c r="BGO1" s="905"/>
      <c r="BGP1" s="905"/>
      <c r="BGQ1" s="905"/>
      <c r="BGR1" s="905"/>
      <c r="BGS1" s="905"/>
      <c r="BGT1" s="905"/>
      <c r="BGU1" s="905"/>
      <c r="BGV1" s="905"/>
      <c r="BGW1" s="905"/>
      <c r="BGX1" s="905"/>
      <c r="BGY1" s="905"/>
      <c r="BGZ1" s="905"/>
      <c r="BHA1" s="905"/>
      <c r="BHB1" s="905"/>
      <c r="BHC1" s="905"/>
      <c r="BHD1" s="905"/>
      <c r="BHE1" s="905"/>
      <c r="BHF1" s="905"/>
      <c r="BHG1" s="905"/>
      <c r="BHH1" s="905"/>
      <c r="BHI1" s="905"/>
      <c r="BHJ1" s="905"/>
      <c r="BHK1" s="905"/>
      <c r="BHL1" s="905"/>
      <c r="BHM1" s="905"/>
      <c r="BHN1" s="905"/>
      <c r="BHO1" s="905"/>
      <c r="BHP1" s="905"/>
      <c r="BHQ1" s="905"/>
      <c r="BHR1" s="905"/>
      <c r="BHS1" s="905"/>
      <c r="BHT1" s="905"/>
      <c r="BHU1" s="905"/>
      <c r="BHV1" s="905"/>
      <c r="BHW1" s="905"/>
      <c r="BHX1" s="905"/>
      <c r="BHY1" s="905"/>
      <c r="BHZ1" s="905"/>
      <c r="BIA1" s="905"/>
      <c r="BIB1" s="905"/>
      <c r="BIC1" s="905"/>
      <c r="BID1" s="905"/>
      <c r="BIE1" s="905"/>
      <c r="BIF1" s="905"/>
      <c r="BIG1" s="905"/>
      <c r="BIH1" s="905"/>
      <c r="BII1" s="905"/>
      <c r="BIJ1" s="905"/>
      <c r="BIK1" s="905"/>
      <c r="BIL1" s="905"/>
      <c r="BIM1" s="905"/>
      <c r="BIN1" s="905"/>
      <c r="BIO1" s="905"/>
      <c r="BIP1" s="905"/>
      <c r="BIQ1" s="905"/>
      <c r="BIR1" s="905"/>
      <c r="BIS1" s="905"/>
      <c r="BIT1" s="905"/>
      <c r="BIU1" s="905"/>
      <c r="BIV1" s="905"/>
      <c r="BIW1" s="905"/>
      <c r="BIX1" s="905"/>
      <c r="BIY1" s="905"/>
      <c r="BIZ1" s="905"/>
      <c r="BJA1" s="905"/>
      <c r="BJB1" s="905"/>
      <c r="BJC1" s="905"/>
      <c r="BJD1" s="905"/>
      <c r="BJE1" s="905"/>
      <c r="BJF1" s="905"/>
      <c r="BJG1" s="905"/>
      <c r="BJH1" s="905"/>
      <c r="BJI1" s="905"/>
      <c r="BJJ1" s="905"/>
      <c r="BJK1" s="905"/>
      <c r="BJL1" s="905"/>
      <c r="BJM1" s="905"/>
      <c r="BJN1" s="905"/>
      <c r="BJO1" s="905"/>
      <c r="BJP1" s="905"/>
      <c r="BJQ1" s="905"/>
      <c r="BJR1" s="905"/>
      <c r="BJS1" s="905"/>
      <c r="BJT1" s="905"/>
      <c r="BJU1" s="905"/>
      <c r="BJV1" s="905"/>
      <c r="BJW1" s="905"/>
      <c r="BJX1" s="905"/>
      <c r="BJY1" s="905"/>
      <c r="BJZ1" s="905"/>
      <c r="BKA1" s="905"/>
      <c r="BKB1" s="905"/>
      <c r="BKC1" s="905"/>
      <c r="BKD1" s="905"/>
      <c r="BKE1" s="905"/>
      <c r="BKF1" s="905"/>
      <c r="BKG1" s="905"/>
      <c r="BKH1" s="905"/>
      <c r="BKI1" s="905"/>
      <c r="BKJ1" s="905"/>
      <c r="BKK1" s="905"/>
      <c r="BKL1" s="905"/>
      <c r="BKM1" s="905"/>
      <c r="BKN1" s="905"/>
      <c r="BKO1" s="905"/>
      <c r="BKP1" s="905"/>
      <c r="BKQ1" s="905"/>
      <c r="BKR1" s="905"/>
      <c r="BKS1" s="905"/>
      <c r="BKT1" s="905"/>
      <c r="BKU1" s="905"/>
      <c r="BKV1" s="905"/>
      <c r="BKW1" s="905"/>
      <c r="BKX1" s="905"/>
      <c r="BKY1" s="905"/>
      <c r="BKZ1" s="905"/>
      <c r="BLA1" s="905"/>
      <c r="BLB1" s="905"/>
      <c r="BLC1" s="905"/>
      <c r="BLD1" s="905"/>
      <c r="BLE1" s="905"/>
      <c r="BLF1" s="905"/>
      <c r="BLG1" s="905"/>
      <c r="BLH1" s="905"/>
      <c r="BLI1" s="905"/>
      <c r="BLJ1" s="905"/>
      <c r="BLK1" s="905"/>
      <c r="BLL1" s="905"/>
      <c r="BLM1" s="905"/>
      <c r="BLN1" s="905"/>
      <c r="BLO1" s="905"/>
      <c r="BLP1" s="905"/>
      <c r="BLQ1" s="905"/>
      <c r="BLR1" s="905"/>
      <c r="BLS1" s="905"/>
      <c r="BLT1" s="905"/>
      <c r="BLU1" s="905"/>
      <c r="BLV1" s="905"/>
      <c r="BLW1" s="905"/>
      <c r="BLX1" s="905"/>
      <c r="BLY1" s="905"/>
      <c r="BLZ1" s="905"/>
      <c r="BMA1" s="905"/>
      <c r="BMB1" s="905"/>
      <c r="BMC1" s="905"/>
      <c r="BMD1" s="905"/>
      <c r="BME1" s="905"/>
      <c r="BMF1" s="905"/>
      <c r="BMG1" s="905"/>
      <c r="BMH1" s="905"/>
      <c r="BMI1" s="905"/>
      <c r="BMJ1" s="905"/>
      <c r="BMK1" s="905"/>
      <c r="BML1" s="905"/>
      <c r="BMM1" s="905"/>
      <c r="BMN1" s="905"/>
      <c r="BMO1" s="905"/>
      <c r="BMP1" s="905"/>
      <c r="BMQ1" s="905"/>
      <c r="BMR1" s="905"/>
      <c r="BMS1" s="905"/>
      <c r="BMT1" s="905"/>
      <c r="BMU1" s="905"/>
      <c r="BMV1" s="905"/>
      <c r="BMW1" s="905"/>
      <c r="BMX1" s="905"/>
      <c r="BMY1" s="905"/>
      <c r="BMZ1" s="905"/>
      <c r="BNA1" s="905"/>
      <c r="BNB1" s="905"/>
      <c r="BNC1" s="905"/>
      <c r="BND1" s="905"/>
      <c r="BNE1" s="905"/>
      <c r="BNF1" s="905"/>
      <c r="BNG1" s="905"/>
      <c r="BNH1" s="905"/>
      <c r="BNI1" s="905"/>
      <c r="BNJ1" s="905"/>
      <c r="BNK1" s="905"/>
      <c r="BNL1" s="905"/>
      <c r="BNM1" s="905"/>
      <c r="BNN1" s="905"/>
      <c r="BNO1" s="905"/>
      <c r="BNP1" s="905"/>
      <c r="BNQ1" s="905"/>
      <c r="BNR1" s="905"/>
      <c r="BNS1" s="905"/>
      <c r="BNT1" s="905"/>
      <c r="BNU1" s="905"/>
      <c r="BNV1" s="905"/>
      <c r="BNW1" s="905"/>
      <c r="BNX1" s="905"/>
      <c r="BNY1" s="905"/>
      <c r="BNZ1" s="905"/>
      <c r="BOA1" s="905"/>
      <c r="BOB1" s="905"/>
      <c r="BOC1" s="905"/>
      <c r="BOD1" s="905"/>
      <c r="BOE1" s="905"/>
      <c r="BOF1" s="905"/>
      <c r="BOG1" s="905"/>
      <c r="BOH1" s="905"/>
      <c r="BOI1" s="905"/>
      <c r="BOJ1" s="905"/>
      <c r="BOK1" s="905"/>
      <c r="BOL1" s="905"/>
      <c r="BOM1" s="905"/>
      <c r="BON1" s="905"/>
      <c r="BOO1" s="905"/>
      <c r="BOP1" s="905"/>
      <c r="BOQ1" s="905"/>
      <c r="BOR1" s="905"/>
      <c r="BOS1" s="905"/>
      <c r="BOT1" s="905"/>
      <c r="BOU1" s="905"/>
      <c r="BOV1" s="905"/>
      <c r="BOW1" s="905"/>
      <c r="BOX1" s="905"/>
      <c r="BOY1" s="905"/>
      <c r="BOZ1" s="905"/>
      <c r="BPA1" s="905"/>
      <c r="BPB1" s="905"/>
      <c r="BPC1" s="905"/>
      <c r="BPD1" s="905"/>
      <c r="BPE1" s="905"/>
      <c r="BPF1" s="905"/>
      <c r="BPG1" s="905"/>
      <c r="BPH1" s="905"/>
      <c r="BPI1" s="905"/>
      <c r="BPJ1" s="905"/>
      <c r="BPK1" s="905"/>
      <c r="BPL1" s="905"/>
      <c r="BPM1" s="905"/>
      <c r="BPN1" s="905"/>
      <c r="BPO1" s="905"/>
      <c r="BPP1" s="905"/>
      <c r="BPQ1" s="905"/>
      <c r="BPR1" s="905"/>
      <c r="BPS1" s="905"/>
      <c r="BPT1" s="905"/>
      <c r="BPU1" s="905"/>
      <c r="BPV1" s="905"/>
      <c r="BPW1" s="905"/>
      <c r="BPX1" s="905"/>
      <c r="BPY1" s="905"/>
      <c r="BPZ1" s="905"/>
      <c r="BQA1" s="905"/>
      <c r="BQB1" s="905"/>
      <c r="BQC1" s="905"/>
      <c r="BQD1" s="905"/>
      <c r="BQE1" s="905"/>
      <c r="BQF1" s="905"/>
      <c r="BQG1" s="905"/>
      <c r="BQH1" s="905"/>
      <c r="BQI1" s="905"/>
      <c r="BQJ1" s="905"/>
      <c r="BQK1" s="905"/>
      <c r="BQL1" s="905"/>
      <c r="BQM1" s="905"/>
      <c r="BQN1" s="905"/>
      <c r="BQO1" s="905"/>
      <c r="BQP1" s="905"/>
      <c r="BQQ1" s="905"/>
      <c r="BQR1" s="905"/>
      <c r="BQS1" s="905"/>
      <c r="BQT1" s="905"/>
      <c r="BQU1" s="905"/>
      <c r="BQV1" s="905"/>
      <c r="BQW1" s="905"/>
      <c r="BQX1" s="905"/>
      <c r="BQY1" s="905"/>
      <c r="BQZ1" s="905"/>
      <c r="BRA1" s="905"/>
      <c r="BRB1" s="905"/>
      <c r="BRC1" s="905"/>
      <c r="BRD1" s="905"/>
      <c r="BRE1" s="905"/>
      <c r="BRF1" s="905"/>
      <c r="BRG1" s="905"/>
      <c r="BRH1" s="905"/>
      <c r="BRI1" s="905"/>
      <c r="BRJ1" s="905"/>
      <c r="BRK1" s="905"/>
      <c r="BRL1" s="905"/>
      <c r="BRM1" s="905"/>
      <c r="BRN1" s="905"/>
      <c r="BRO1" s="905"/>
      <c r="BRP1" s="905"/>
      <c r="BRQ1" s="905"/>
      <c r="BRR1" s="905"/>
      <c r="BRS1" s="905"/>
      <c r="BRT1" s="905"/>
      <c r="BRU1" s="905"/>
      <c r="BRV1" s="905"/>
      <c r="BRW1" s="905"/>
      <c r="BRX1" s="905"/>
      <c r="BRY1" s="905"/>
      <c r="BRZ1" s="905"/>
      <c r="BSA1" s="905"/>
      <c r="BSB1" s="905"/>
      <c r="BSC1" s="905"/>
      <c r="BSD1" s="905"/>
      <c r="BSE1" s="905"/>
      <c r="BSF1" s="905"/>
      <c r="BSG1" s="905"/>
      <c r="BSH1" s="905"/>
      <c r="BSI1" s="905"/>
      <c r="BSJ1" s="905"/>
      <c r="BSK1" s="905"/>
      <c r="BSL1" s="905"/>
      <c r="BSM1" s="905"/>
      <c r="BSN1" s="905"/>
      <c r="BSO1" s="905"/>
      <c r="BSP1" s="905"/>
      <c r="BSQ1" s="905"/>
      <c r="BSR1" s="905"/>
      <c r="BSS1" s="905"/>
      <c r="BST1" s="905"/>
      <c r="BSU1" s="905"/>
      <c r="BSV1" s="905"/>
      <c r="BSW1" s="905"/>
      <c r="BSX1" s="905"/>
      <c r="BSY1" s="905"/>
      <c r="BSZ1" s="905"/>
      <c r="BTA1" s="905"/>
      <c r="BTB1" s="905"/>
      <c r="BTC1" s="905"/>
      <c r="BTD1" s="905"/>
      <c r="BTE1" s="905"/>
      <c r="BTF1" s="905"/>
      <c r="BTG1" s="905"/>
      <c r="BTH1" s="905"/>
      <c r="BTI1" s="905"/>
      <c r="BTJ1" s="905"/>
      <c r="BTK1" s="905"/>
      <c r="BTL1" s="905"/>
      <c r="BTM1" s="905"/>
      <c r="BTN1" s="905"/>
      <c r="BTO1" s="905"/>
      <c r="BTP1" s="905"/>
      <c r="BTQ1" s="905"/>
      <c r="BTR1" s="905"/>
      <c r="BTS1" s="905"/>
      <c r="BTT1" s="905"/>
      <c r="BTU1" s="905"/>
      <c r="BTV1" s="905"/>
      <c r="BTW1" s="905"/>
      <c r="BTX1" s="905"/>
      <c r="BTY1" s="905"/>
      <c r="BTZ1" s="905"/>
      <c r="BUA1" s="905"/>
      <c r="BUB1" s="905"/>
      <c r="BUC1" s="905"/>
      <c r="BUD1" s="905"/>
      <c r="BUE1" s="905"/>
      <c r="BUF1" s="905"/>
      <c r="BUG1" s="905"/>
      <c r="BUH1" s="905"/>
      <c r="BUI1" s="905"/>
      <c r="BUJ1" s="905"/>
      <c r="BUK1" s="905"/>
      <c r="BUL1" s="905"/>
      <c r="BUM1" s="905"/>
      <c r="BUN1" s="905"/>
      <c r="BUO1" s="905"/>
      <c r="BUP1" s="905"/>
      <c r="BUQ1" s="905"/>
      <c r="BUR1" s="905"/>
      <c r="BUS1" s="905"/>
      <c r="BUT1" s="905"/>
      <c r="BUU1" s="905"/>
      <c r="BUV1" s="905"/>
      <c r="BUW1" s="905"/>
      <c r="BUX1" s="905"/>
      <c r="BUY1" s="905"/>
      <c r="BUZ1" s="905"/>
      <c r="BVA1" s="905"/>
      <c r="BVB1" s="905"/>
      <c r="BVC1" s="905"/>
      <c r="BVD1" s="905"/>
      <c r="BVE1" s="905"/>
      <c r="BVF1" s="905"/>
      <c r="BVG1" s="905"/>
      <c r="BVH1" s="905"/>
      <c r="BVI1" s="905"/>
      <c r="BVJ1" s="905"/>
      <c r="BVK1" s="905"/>
      <c r="BVL1" s="905"/>
      <c r="BVM1" s="905"/>
      <c r="BVN1" s="905"/>
      <c r="BVO1" s="905"/>
      <c r="BVP1" s="905"/>
      <c r="BVQ1" s="905"/>
      <c r="BVR1" s="905"/>
      <c r="BVS1" s="905"/>
      <c r="BVT1" s="905"/>
      <c r="BVU1" s="905"/>
      <c r="BVV1" s="905"/>
      <c r="BVW1" s="905"/>
      <c r="BVX1" s="905"/>
      <c r="BVY1" s="905"/>
      <c r="BVZ1" s="905"/>
      <c r="BWA1" s="905"/>
      <c r="BWB1" s="905"/>
      <c r="BWC1" s="905"/>
      <c r="BWD1" s="905"/>
      <c r="BWE1" s="905"/>
      <c r="BWF1" s="905"/>
      <c r="BWG1" s="905"/>
      <c r="BWH1" s="905"/>
      <c r="BWI1" s="905"/>
      <c r="BWJ1" s="905"/>
      <c r="BWK1" s="905"/>
      <c r="BWL1" s="905"/>
      <c r="BWM1" s="905"/>
      <c r="BWN1" s="905"/>
      <c r="BWO1" s="905"/>
      <c r="BWP1" s="905"/>
      <c r="BWQ1" s="905"/>
      <c r="BWR1" s="905"/>
      <c r="BWS1" s="905"/>
      <c r="BWT1" s="905"/>
      <c r="BWU1" s="905"/>
      <c r="BWV1" s="905"/>
      <c r="BWW1" s="905"/>
      <c r="BWX1" s="905"/>
      <c r="BWY1" s="905"/>
      <c r="BWZ1" s="905"/>
      <c r="BXA1" s="905"/>
      <c r="BXB1" s="905"/>
      <c r="BXC1" s="905"/>
      <c r="BXD1" s="905"/>
      <c r="BXE1" s="905"/>
      <c r="BXF1" s="905"/>
      <c r="BXG1" s="905"/>
      <c r="BXH1" s="905"/>
      <c r="BXI1" s="905"/>
      <c r="BXJ1" s="905"/>
      <c r="BXK1" s="905"/>
      <c r="BXL1" s="905"/>
      <c r="BXM1" s="905"/>
      <c r="BXN1" s="905"/>
      <c r="BXO1" s="905"/>
      <c r="BXP1" s="905"/>
      <c r="BXQ1" s="905"/>
      <c r="BXR1" s="905"/>
      <c r="BXS1" s="905"/>
      <c r="BXT1" s="905"/>
      <c r="BXU1" s="905"/>
      <c r="BXV1" s="905"/>
      <c r="BXW1" s="905"/>
      <c r="BXX1" s="905"/>
      <c r="BXY1" s="905"/>
      <c r="BXZ1" s="905"/>
      <c r="BYA1" s="905"/>
      <c r="BYB1" s="905"/>
      <c r="BYC1" s="905"/>
      <c r="BYD1" s="905"/>
      <c r="BYE1" s="905"/>
      <c r="BYF1" s="905"/>
      <c r="BYG1" s="905"/>
      <c r="BYH1" s="905"/>
      <c r="BYI1" s="905"/>
      <c r="BYJ1" s="905"/>
      <c r="BYK1" s="905"/>
      <c r="BYL1" s="905"/>
      <c r="BYM1" s="905"/>
      <c r="BYN1" s="905"/>
      <c r="BYO1" s="905"/>
      <c r="BYP1" s="905"/>
      <c r="BYQ1" s="905"/>
      <c r="BYR1" s="905"/>
      <c r="BYS1" s="905"/>
      <c r="BYT1" s="905"/>
      <c r="BYU1" s="905"/>
      <c r="BYV1" s="905"/>
      <c r="BYW1" s="905"/>
      <c r="BYX1" s="905"/>
      <c r="BYY1" s="905"/>
      <c r="BYZ1" s="905"/>
      <c r="BZA1" s="905"/>
      <c r="BZB1" s="905"/>
      <c r="BZC1" s="905"/>
      <c r="BZD1" s="905"/>
      <c r="BZE1" s="905"/>
      <c r="BZF1" s="905"/>
      <c r="BZG1" s="905"/>
      <c r="BZH1" s="905"/>
      <c r="BZI1" s="905"/>
      <c r="BZJ1" s="905"/>
      <c r="BZK1" s="905"/>
      <c r="BZL1" s="905"/>
      <c r="BZM1" s="905"/>
      <c r="BZN1" s="905"/>
      <c r="BZO1" s="905"/>
      <c r="BZP1" s="905"/>
      <c r="BZQ1" s="905"/>
      <c r="BZR1" s="905"/>
      <c r="BZS1" s="905"/>
      <c r="BZT1" s="905"/>
      <c r="BZU1" s="905"/>
      <c r="BZV1" s="905"/>
      <c r="BZW1" s="905"/>
      <c r="BZX1" s="905"/>
      <c r="BZY1" s="905"/>
      <c r="BZZ1" s="905"/>
      <c r="CAA1" s="905"/>
      <c r="CAB1" s="905"/>
      <c r="CAC1" s="905"/>
      <c r="CAD1" s="905"/>
      <c r="CAE1" s="905"/>
      <c r="CAF1" s="905"/>
      <c r="CAG1" s="905"/>
      <c r="CAH1" s="905"/>
      <c r="CAI1" s="905"/>
      <c r="CAJ1" s="905"/>
      <c r="CAK1" s="905"/>
      <c r="CAL1" s="905"/>
      <c r="CAM1" s="905"/>
      <c r="CAN1" s="905"/>
      <c r="CAO1" s="905"/>
      <c r="CAP1" s="905"/>
      <c r="CAQ1" s="905"/>
      <c r="CAR1" s="905"/>
      <c r="CAS1" s="905"/>
      <c r="CAT1" s="905"/>
      <c r="CAU1" s="905"/>
      <c r="CAV1" s="905"/>
      <c r="CAW1" s="905"/>
      <c r="CAX1" s="905"/>
      <c r="CAY1" s="905"/>
      <c r="CAZ1" s="905"/>
      <c r="CBA1" s="905"/>
      <c r="CBB1" s="905"/>
      <c r="CBC1" s="905"/>
      <c r="CBD1" s="905"/>
      <c r="CBE1" s="905"/>
      <c r="CBF1" s="905"/>
      <c r="CBG1" s="905"/>
      <c r="CBH1" s="905"/>
      <c r="CBI1" s="905"/>
      <c r="CBJ1" s="905"/>
      <c r="CBK1" s="905"/>
      <c r="CBL1" s="905"/>
      <c r="CBM1" s="905"/>
      <c r="CBN1" s="905"/>
      <c r="CBO1" s="905"/>
      <c r="CBP1" s="905"/>
      <c r="CBQ1" s="905"/>
      <c r="CBR1" s="905"/>
      <c r="CBS1" s="905"/>
      <c r="CBT1" s="905"/>
      <c r="CBU1" s="905"/>
      <c r="CBV1" s="905"/>
      <c r="CBW1" s="905"/>
      <c r="CBX1" s="905"/>
      <c r="CBY1" s="905"/>
      <c r="CBZ1" s="905"/>
      <c r="CCA1" s="905"/>
      <c r="CCB1" s="905"/>
      <c r="CCC1" s="905"/>
      <c r="CCD1" s="905"/>
      <c r="CCE1" s="905"/>
      <c r="CCF1" s="905"/>
      <c r="CCG1" s="905"/>
      <c r="CCH1" s="905"/>
      <c r="CCI1" s="905"/>
      <c r="CCJ1" s="905"/>
      <c r="CCK1" s="905"/>
      <c r="CCL1" s="905"/>
      <c r="CCM1" s="905"/>
      <c r="CCN1" s="905"/>
      <c r="CCO1" s="905"/>
      <c r="CCP1" s="905"/>
      <c r="CCQ1" s="905"/>
      <c r="CCR1" s="905"/>
      <c r="CCS1" s="905"/>
      <c r="CCT1" s="905"/>
      <c r="CCU1" s="905"/>
      <c r="CCV1" s="905"/>
      <c r="CCW1" s="905"/>
      <c r="CCX1" s="905"/>
      <c r="CCY1" s="905"/>
      <c r="CCZ1" s="905"/>
      <c r="CDA1" s="905"/>
      <c r="CDB1" s="905"/>
      <c r="CDC1" s="905"/>
      <c r="CDD1" s="905"/>
      <c r="CDE1" s="905"/>
      <c r="CDF1" s="905"/>
      <c r="CDG1" s="905"/>
      <c r="CDH1" s="905"/>
      <c r="CDI1" s="905"/>
      <c r="CDJ1" s="905"/>
      <c r="CDK1" s="905"/>
      <c r="CDL1" s="905"/>
      <c r="CDM1" s="905"/>
      <c r="CDN1" s="905"/>
      <c r="CDO1" s="905"/>
      <c r="CDP1" s="905"/>
      <c r="CDQ1" s="905"/>
      <c r="CDR1" s="905"/>
      <c r="CDS1" s="905"/>
      <c r="CDT1" s="905"/>
      <c r="CDU1" s="905"/>
      <c r="CDV1" s="905"/>
      <c r="CDW1" s="905"/>
      <c r="CDX1" s="905"/>
      <c r="CDY1" s="905"/>
      <c r="CDZ1" s="905"/>
      <c r="CEA1" s="905"/>
      <c r="CEB1" s="905"/>
      <c r="CEC1" s="905"/>
      <c r="CED1" s="905"/>
      <c r="CEE1" s="905"/>
      <c r="CEF1" s="905"/>
      <c r="CEG1" s="905"/>
      <c r="CEH1" s="905"/>
      <c r="CEI1" s="905"/>
      <c r="CEJ1" s="905"/>
      <c r="CEK1" s="905"/>
      <c r="CEL1" s="905"/>
      <c r="CEM1" s="905"/>
      <c r="CEN1" s="905"/>
      <c r="CEO1" s="905"/>
      <c r="CEP1" s="905"/>
      <c r="CEQ1" s="905"/>
      <c r="CER1" s="905"/>
      <c r="CES1" s="905"/>
      <c r="CET1" s="905"/>
      <c r="CEU1" s="905"/>
      <c r="CEV1" s="905"/>
      <c r="CEW1" s="905"/>
      <c r="CEX1" s="905"/>
      <c r="CEY1" s="905"/>
      <c r="CEZ1" s="905"/>
      <c r="CFA1" s="905"/>
      <c r="CFB1" s="905"/>
      <c r="CFC1" s="905"/>
      <c r="CFD1" s="905"/>
      <c r="CFE1" s="905"/>
      <c r="CFF1" s="905"/>
      <c r="CFG1" s="905"/>
      <c r="CFH1" s="905"/>
      <c r="CFI1" s="905"/>
      <c r="CFJ1" s="905"/>
      <c r="CFK1" s="905"/>
      <c r="CFL1" s="905"/>
      <c r="CFM1" s="905"/>
      <c r="CFN1" s="905"/>
      <c r="CFO1" s="905"/>
      <c r="CFP1" s="905"/>
      <c r="CFQ1" s="905"/>
      <c r="CFR1" s="905"/>
      <c r="CFS1" s="905"/>
      <c r="CFT1" s="905"/>
      <c r="CFU1" s="905"/>
      <c r="CFV1" s="905"/>
      <c r="CFW1" s="905"/>
      <c r="CFX1" s="905"/>
      <c r="CFY1" s="905"/>
      <c r="CFZ1" s="905"/>
      <c r="CGA1" s="905"/>
      <c r="CGB1" s="905"/>
      <c r="CGC1" s="905"/>
      <c r="CGD1" s="905"/>
      <c r="CGE1" s="905"/>
      <c r="CGF1" s="905"/>
      <c r="CGG1" s="905"/>
      <c r="CGH1" s="905"/>
      <c r="CGI1" s="905"/>
      <c r="CGJ1" s="905"/>
      <c r="CGK1" s="905"/>
      <c r="CGL1" s="905"/>
      <c r="CGM1" s="905"/>
      <c r="CGN1" s="905"/>
      <c r="CGO1" s="905"/>
      <c r="CGP1" s="905"/>
      <c r="CGQ1" s="905"/>
      <c r="CGR1" s="905"/>
      <c r="CGS1" s="905"/>
      <c r="CGT1" s="905"/>
      <c r="CGU1" s="905"/>
      <c r="CGV1" s="905"/>
      <c r="CGW1" s="905"/>
      <c r="CGX1" s="905"/>
      <c r="CGY1" s="905"/>
      <c r="CGZ1" s="905"/>
      <c r="CHA1" s="905"/>
      <c r="CHB1" s="905"/>
      <c r="CHC1" s="905"/>
      <c r="CHD1" s="905"/>
      <c r="CHE1" s="905"/>
      <c r="CHF1" s="905"/>
      <c r="CHG1" s="905"/>
      <c r="CHH1" s="905"/>
      <c r="CHI1" s="905"/>
      <c r="CHJ1" s="905"/>
      <c r="CHK1" s="905"/>
      <c r="CHL1" s="905"/>
      <c r="CHM1" s="905"/>
      <c r="CHN1" s="905"/>
      <c r="CHO1" s="905"/>
      <c r="CHP1" s="905"/>
      <c r="CHQ1" s="905"/>
      <c r="CHR1" s="905"/>
      <c r="CHS1" s="905"/>
      <c r="CHT1" s="905"/>
      <c r="CHU1" s="905"/>
      <c r="CHV1" s="905"/>
      <c r="CHW1" s="905"/>
      <c r="CHX1" s="905"/>
      <c r="CHY1" s="905"/>
      <c r="CHZ1" s="905"/>
      <c r="CIA1" s="905"/>
      <c r="CIB1" s="905"/>
      <c r="CIC1" s="905"/>
      <c r="CID1" s="905"/>
      <c r="CIE1" s="905"/>
      <c r="CIF1" s="905"/>
      <c r="CIG1" s="905"/>
      <c r="CIH1" s="905"/>
      <c r="CII1" s="905"/>
      <c r="CIJ1" s="905"/>
      <c r="CIK1" s="905"/>
      <c r="CIL1" s="905"/>
      <c r="CIM1" s="905"/>
      <c r="CIN1" s="905"/>
      <c r="CIO1" s="905"/>
      <c r="CIP1" s="905"/>
      <c r="CIQ1" s="905"/>
      <c r="CIR1" s="905"/>
      <c r="CIS1" s="905"/>
      <c r="CIT1" s="905"/>
      <c r="CIU1" s="905"/>
      <c r="CIV1" s="905"/>
      <c r="CIW1" s="905"/>
      <c r="CIX1" s="905"/>
      <c r="CIY1" s="905"/>
      <c r="CIZ1" s="905"/>
      <c r="CJA1" s="905"/>
      <c r="CJB1" s="905"/>
      <c r="CJC1" s="905"/>
      <c r="CJD1" s="905"/>
      <c r="CJE1" s="905"/>
      <c r="CJF1" s="905"/>
      <c r="CJG1" s="905"/>
      <c r="CJH1" s="905"/>
      <c r="CJI1" s="905"/>
      <c r="CJJ1" s="905"/>
      <c r="CJK1" s="905"/>
      <c r="CJL1" s="905"/>
      <c r="CJM1" s="905"/>
      <c r="CJN1" s="905"/>
      <c r="CJO1" s="905"/>
      <c r="CJP1" s="905"/>
      <c r="CJQ1" s="905"/>
      <c r="CJR1" s="905"/>
      <c r="CJS1" s="905"/>
      <c r="CJT1" s="905"/>
      <c r="CJU1" s="905"/>
      <c r="CJV1" s="905"/>
      <c r="CJW1" s="905"/>
      <c r="CJX1" s="905"/>
      <c r="CJY1" s="905"/>
      <c r="CJZ1" s="905"/>
      <c r="CKA1" s="905"/>
      <c r="CKB1" s="905"/>
      <c r="CKC1" s="905"/>
      <c r="CKD1" s="905"/>
      <c r="CKE1" s="905"/>
      <c r="CKF1" s="905"/>
      <c r="CKG1" s="905"/>
      <c r="CKH1" s="905"/>
      <c r="CKI1" s="905"/>
      <c r="CKJ1" s="905"/>
      <c r="CKK1" s="905"/>
      <c r="CKL1" s="905"/>
      <c r="CKM1" s="905"/>
      <c r="CKN1" s="905"/>
      <c r="CKO1" s="905"/>
      <c r="CKP1" s="905"/>
      <c r="CKQ1" s="905"/>
      <c r="CKR1" s="905"/>
      <c r="CKS1" s="905"/>
      <c r="CKT1" s="905"/>
      <c r="CKU1" s="905"/>
      <c r="CKV1" s="905"/>
      <c r="CKW1" s="905"/>
      <c r="CKX1" s="905"/>
      <c r="CKY1" s="905"/>
      <c r="CKZ1" s="905"/>
      <c r="CLA1" s="905"/>
      <c r="CLB1" s="905"/>
      <c r="CLC1" s="905"/>
      <c r="CLD1" s="905"/>
      <c r="CLE1" s="905"/>
      <c r="CLF1" s="905"/>
      <c r="CLG1" s="905"/>
      <c r="CLH1" s="905"/>
      <c r="CLI1" s="905"/>
      <c r="CLJ1" s="905"/>
      <c r="CLK1" s="905"/>
      <c r="CLL1" s="905"/>
      <c r="CLM1" s="905"/>
      <c r="CLN1" s="905"/>
      <c r="CLO1" s="905"/>
      <c r="CLP1" s="905"/>
      <c r="CLQ1" s="905"/>
      <c r="CLR1" s="905"/>
      <c r="CLS1" s="905"/>
      <c r="CLT1" s="905"/>
      <c r="CLU1" s="905"/>
      <c r="CLV1" s="905"/>
      <c r="CLW1" s="905"/>
      <c r="CLX1" s="905"/>
      <c r="CLY1" s="905"/>
      <c r="CLZ1" s="905"/>
      <c r="CMA1" s="905"/>
      <c r="CMB1" s="905"/>
      <c r="CMC1" s="905"/>
      <c r="CMD1" s="905"/>
      <c r="CME1" s="905"/>
      <c r="CMF1" s="905"/>
      <c r="CMG1" s="905"/>
      <c r="CMH1" s="905"/>
      <c r="CMI1" s="905"/>
      <c r="CMJ1" s="905"/>
      <c r="CMK1" s="905"/>
      <c r="CML1" s="905"/>
      <c r="CMM1" s="905"/>
      <c r="CMN1" s="905"/>
      <c r="CMO1" s="905"/>
      <c r="CMP1" s="905"/>
      <c r="CMQ1" s="905"/>
      <c r="CMR1" s="905"/>
      <c r="CMS1" s="905"/>
      <c r="CMT1" s="905"/>
      <c r="CMU1" s="905"/>
      <c r="CMV1" s="905"/>
      <c r="CMW1" s="905"/>
      <c r="CMX1" s="905"/>
      <c r="CMY1" s="905"/>
      <c r="CMZ1" s="905"/>
      <c r="CNA1" s="905"/>
      <c r="CNB1" s="905"/>
      <c r="CNC1" s="905"/>
      <c r="CND1" s="905"/>
      <c r="CNE1" s="905"/>
      <c r="CNF1" s="905"/>
      <c r="CNG1" s="905"/>
      <c r="CNH1" s="905"/>
      <c r="CNI1" s="905"/>
      <c r="CNJ1" s="905"/>
      <c r="CNK1" s="905"/>
      <c r="CNL1" s="905"/>
      <c r="CNM1" s="905"/>
      <c r="CNN1" s="905"/>
      <c r="CNO1" s="905"/>
      <c r="CNP1" s="905"/>
      <c r="CNQ1" s="905"/>
      <c r="CNR1" s="905"/>
      <c r="CNS1" s="905"/>
      <c r="CNT1" s="905"/>
      <c r="CNU1" s="905"/>
      <c r="CNV1" s="905"/>
      <c r="CNW1" s="905"/>
      <c r="CNX1" s="905"/>
      <c r="CNY1" s="905"/>
      <c r="CNZ1" s="905"/>
      <c r="COA1" s="905"/>
      <c r="COB1" s="905"/>
      <c r="COC1" s="905"/>
      <c r="COD1" s="905"/>
      <c r="COE1" s="905"/>
      <c r="COF1" s="905"/>
      <c r="COG1" s="905"/>
      <c r="COH1" s="905"/>
      <c r="COI1" s="905"/>
      <c r="COJ1" s="905"/>
      <c r="COK1" s="905"/>
      <c r="COL1" s="905"/>
      <c r="COM1" s="905"/>
      <c r="CON1" s="905"/>
      <c r="COO1" s="905"/>
      <c r="COP1" s="905"/>
      <c r="COQ1" s="905"/>
      <c r="COR1" s="905"/>
      <c r="COS1" s="905"/>
      <c r="COT1" s="905"/>
      <c r="COU1" s="905"/>
      <c r="COV1" s="905"/>
      <c r="COW1" s="905"/>
      <c r="COX1" s="905"/>
      <c r="COY1" s="905"/>
      <c r="COZ1" s="905"/>
      <c r="CPA1" s="905"/>
      <c r="CPB1" s="905"/>
      <c r="CPC1" s="905"/>
      <c r="CPD1" s="905"/>
      <c r="CPE1" s="905"/>
      <c r="CPF1" s="905"/>
      <c r="CPG1" s="905"/>
      <c r="CPH1" s="905"/>
      <c r="CPI1" s="905"/>
      <c r="CPJ1" s="905"/>
      <c r="CPK1" s="905"/>
      <c r="CPL1" s="905"/>
      <c r="CPM1" s="905"/>
      <c r="CPN1" s="905"/>
      <c r="CPO1" s="905"/>
      <c r="CPP1" s="905"/>
      <c r="CPQ1" s="905"/>
      <c r="CPR1" s="905"/>
      <c r="CPS1" s="905"/>
      <c r="CPT1" s="905"/>
      <c r="CPU1" s="905"/>
      <c r="CPV1" s="905"/>
      <c r="CPW1" s="905"/>
      <c r="CPX1" s="905"/>
      <c r="CPY1" s="905"/>
      <c r="CPZ1" s="905"/>
      <c r="CQA1" s="905"/>
      <c r="CQB1" s="905"/>
      <c r="CQC1" s="905"/>
      <c r="CQD1" s="905"/>
      <c r="CQE1" s="905"/>
      <c r="CQF1" s="905"/>
      <c r="CQG1" s="905"/>
      <c r="CQH1" s="905"/>
      <c r="CQI1" s="905"/>
      <c r="CQJ1" s="905"/>
      <c r="CQK1" s="905"/>
      <c r="CQL1" s="905"/>
      <c r="CQM1" s="905"/>
      <c r="CQN1" s="905"/>
      <c r="CQO1" s="905"/>
      <c r="CQP1" s="905"/>
      <c r="CQQ1" s="905"/>
      <c r="CQR1" s="905"/>
      <c r="CQS1" s="905"/>
      <c r="CQT1" s="905"/>
      <c r="CQU1" s="905"/>
      <c r="CQV1" s="905"/>
      <c r="CQW1" s="905"/>
      <c r="CQX1" s="905"/>
      <c r="CQY1" s="905"/>
      <c r="CQZ1" s="905"/>
      <c r="CRA1" s="905"/>
      <c r="CRB1" s="905"/>
      <c r="CRC1" s="905"/>
      <c r="CRD1" s="905"/>
      <c r="CRE1" s="905"/>
      <c r="CRF1" s="905"/>
      <c r="CRG1" s="905"/>
      <c r="CRH1" s="905"/>
      <c r="CRI1" s="905"/>
      <c r="CRJ1" s="905"/>
      <c r="CRK1" s="905"/>
      <c r="CRL1" s="905"/>
      <c r="CRM1" s="905"/>
      <c r="CRN1" s="905"/>
      <c r="CRO1" s="905"/>
      <c r="CRP1" s="905"/>
      <c r="CRQ1" s="905"/>
      <c r="CRR1" s="905"/>
      <c r="CRS1" s="905"/>
      <c r="CRT1" s="905"/>
      <c r="CRU1" s="905"/>
      <c r="CRV1" s="905"/>
      <c r="CRW1" s="905"/>
      <c r="CRX1" s="905"/>
      <c r="CRY1" s="905"/>
      <c r="CRZ1" s="905"/>
      <c r="CSA1" s="905"/>
      <c r="CSB1" s="905"/>
      <c r="CSC1" s="905"/>
      <c r="CSD1" s="905"/>
      <c r="CSE1" s="905"/>
      <c r="CSF1" s="905"/>
      <c r="CSG1" s="905"/>
      <c r="CSH1" s="905"/>
      <c r="CSI1" s="905"/>
      <c r="CSJ1" s="905"/>
      <c r="CSK1" s="905"/>
      <c r="CSL1" s="905"/>
      <c r="CSM1" s="905"/>
      <c r="CSN1" s="905"/>
      <c r="CSO1" s="905"/>
      <c r="CSP1" s="905"/>
      <c r="CSQ1" s="905"/>
      <c r="CSR1" s="905"/>
      <c r="CSS1" s="905"/>
      <c r="CST1" s="905"/>
      <c r="CSU1" s="905"/>
      <c r="CSV1" s="905"/>
      <c r="CSW1" s="905"/>
      <c r="CSX1" s="905"/>
      <c r="CSY1" s="905"/>
      <c r="CSZ1" s="905"/>
      <c r="CTA1" s="905"/>
      <c r="CTB1" s="905"/>
      <c r="CTC1" s="905"/>
      <c r="CTD1" s="905"/>
      <c r="CTE1" s="905"/>
      <c r="CTF1" s="905"/>
      <c r="CTG1" s="905"/>
      <c r="CTH1" s="905"/>
      <c r="CTI1" s="905"/>
      <c r="CTJ1" s="905"/>
      <c r="CTK1" s="905"/>
      <c r="CTL1" s="905"/>
      <c r="CTM1" s="905"/>
      <c r="CTN1" s="905"/>
      <c r="CTO1" s="905"/>
      <c r="CTP1" s="905"/>
      <c r="CTQ1" s="905"/>
      <c r="CTR1" s="905"/>
      <c r="CTS1" s="905"/>
      <c r="CTT1" s="905"/>
      <c r="CTU1" s="905"/>
      <c r="CTV1" s="905"/>
      <c r="CTW1" s="905"/>
      <c r="CTX1" s="905"/>
      <c r="CTY1" s="905"/>
      <c r="CTZ1" s="905"/>
      <c r="CUA1" s="905"/>
      <c r="CUB1" s="905"/>
      <c r="CUC1" s="905"/>
      <c r="CUD1" s="905"/>
      <c r="CUE1" s="905"/>
      <c r="CUF1" s="905"/>
      <c r="CUG1" s="905"/>
      <c r="CUH1" s="905"/>
      <c r="CUI1" s="905"/>
      <c r="CUJ1" s="905"/>
      <c r="CUK1" s="905"/>
      <c r="CUL1" s="905"/>
      <c r="CUM1" s="905"/>
      <c r="CUN1" s="905"/>
      <c r="CUO1" s="905"/>
      <c r="CUP1" s="905"/>
      <c r="CUQ1" s="905"/>
      <c r="CUR1" s="905"/>
      <c r="CUS1" s="905"/>
      <c r="CUT1" s="905"/>
      <c r="CUU1" s="905"/>
      <c r="CUV1" s="905"/>
      <c r="CUW1" s="905"/>
      <c r="CUX1" s="905"/>
      <c r="CUY1" s="905"/>
      <c r="CUZ1" s="905"/>
      <c r="CVA1" s="905"/>
      <c r="CVB1" s="905"/>
      <c r="CVC1" s="905"/>
      <c r="CVD1" s="905"/>
      <c r="CVE1" s="905"/>
      <c r="CVF1" s="905"/>
      <c r="CVG1" s="905"/>
      <c r="CVH1" s="905"/>
      <c r="CVI1" s="905"/>
      <c r="CVJ1" s="905"/>
      <c r="CVK1" s="905"/>
      <c r="CVL1" s="905"/>
      <c r="CVM1" s="905"/>
      <c r="CVN1" s="905"/>
      <c r="CVO1" s="905"/>
      <c r="CVP1" s="905"/>
      <c r="CVQ1" s="905"/>
      <c r="CVR1" s="905"/>
      <c r="CVS1" s="905"/>
      <c r="CVT1" s="905"/>
      <c r="CVU1" s="905"/>
      <c r="CVV1" s="905"/>
      <c r="CVW1" s="905"/>
      <c r="CVX1" s="905"/>
      <c r="CVY1" s="905"/>
      <c r="CVZ1" s="905"/>
      <c r="CWA1" s="905"/>
      <c r="CWB1" s="905"/>
      <c r="CWC1" s="905"/>
      <c r="CWD1" s="905"/>
      <c r="CWE1" s="905"/>
      <c r="CWF1" s="905"/>
      <c r="CWG1" s="905"/>
      <c r="CWH1" s="905"/>
      <c r="CWI1" s="905"/>
      <c r="CWJ1" s="905"/>
      <c r="CWK1" s="905"/>
      <c r="CWL1" s="905"/>
      <c r="CWM1" s="905"/>
      <c r="CWN1" s="905"/>
      <c r="CWO1" s="905"/>
      <c r="CWP1" s="905"/>
      <c r="CWQ1" s="905"/>
      <c r="CWR1" s="905"/>
      <c r="CWS1" s="905"/>
      <c r="CWT1" s="905"/>
      <c r="CWU1" s="905"/>
      <c r="CWV1" s="905"/>
      <c r="CWW1" s="905"/>
      <c r="CWX1" s="905"/>
      <c r="CWY1" s="905"/>
      <c r="CWZ1" s="905"/>
      <c r="CXA1" s="905"/>
      <c r="CXB1" s="905"/>
      <c r="CXC1" s="905"/>
      <c r="CXD1" s="905"/>
      <c r="CXE1" s="905"/>
      <c r="CXF1" s="905"/>
      <c r="CXG1" s="905"/>
      <c r="CXH1" s="905"/>
      <c r="CXI1" s="905"/>
      <c r="CXJ1" s="905"/>
      <c r="CXK1" s="905"/>
      <c r="CXL1" s="905"/>
      <c r="CXM1" s="905"/>
      <c r="CXN1" s="905"/>
      <c r="CXO1" s="905"/>
      <c r="CXP1" s="905"/>
      <c r="CXQ1" s="905"/>
      <c r="CXR1" s="905"/>
      <c r="CXS1" s="905"/>
      <c r="CXT1" s="905"/>
      <c r="CXU1" s="905"/>
      <c r="CXV1" s="905"/>
      <c r="CXW1" s="905"/>
      <c r="CXX1" s="905"/>
      <c r="CXY1" s="905"/>
      <c r="CXZ1" s="905"/>
      <c r="CYA1" s="905"/>
      <c r="CYB1" s="905"/>
      <c r="CYC1" s="905"/>
      <c r="CYD1" s="905"/>
      <c r="CYE1" s="905"/>
      <c r="CYF1" s="905"/>
      <c r="CYG1" s="905"/>
      <c r="CYH1" s="905"/>
      <c r="CYI1" s="905"/>
      <c r="CYJ1" s="905"/>
      <c r="CYK1" s="905"/>
      <c r="CYL1" s="905"/>
      <c r="CYM1" s="905"/>
      <c r="CYN1" s="905"/>
      <c r="CYO1" s="905"/>
      <c r="CYP1" s="905"/>
      <c r="CYQ1" s="905"/>
      <c r="CYR1" s="905"/>
      <c r="CYS1" s="905"/>
      <c r="CYT1" s="905"/>
      <c r="CYU1" s="905"/>
      <c r="CYV1" s="905"/>
      <c r="CYW1" s="905"/>
      <c r="CYX1" s="905"/>
      <c r="CYY1" s="905"/>
      <c r="CYZ1" s="905"/>
      <c r="CZA1" s="905"/>
      <c r="CZB1" s="905"/>
      <c r="CZC1" s="905"/>
      <c r="CZD1" s="905"/>
      <c r="CZE1" s="905"/>
      <c r="CZF1" s="905"/>
      <c r="CZG1" s="905"/>
      <c r="CZH1" s="905"/>
      <c r="CZI1" s="905"/>
      <c r="CZJ1" s="905"/>
      <c r="CZK1" s="905"/>
      <c r="CZL1" s="905"/>
      <c r="CZM1" s="905"/>
      <c r="CZN1" s="905"/>
      <c r="CZO1" s="905"/>
      <c r="CZP1" s="905"/>
      <c r="CZQ1" s="905"/>
      <c r="CZR1" s="905"/>
      <c r="CZS1" s="905"/>
      <c r="CZT1" s="905"/>
      <c r="CZU1" s="905"/>
      <c r="CZV1" s="905"/>
      <c r="CZW1" s="905"/>
      <c r="CZX1" s="905"/>
      <c r="CZY1" s="905"/>
      <c r="CZZ1" s="905"/>
      <c r="DAA1" s="905"/>
      <c r="DAB1" s="905"/>
      <c r="DAC1" s="905"/>
      <c r="DAD1" s="905"/>
      <c r="DAE1" s="905"/>
      <c r="DAF1" s="905"/>
      <c r="DAG1" s="905"/>
      <c r="DAH1" s="905"/>
      <c r="DAI1" s="905"/>
      <c r="DAJ1" s="905"/>
      <c r="DAK1" s="905"/>
      <c r="DAL1" s="905"/>
      <c r="DAM1" s="905"/>
      <c r="DAN1" s="905"/>
      <c r="DAO1" s="905"/>
      <c r="DAP1" s="905"/>
      <c r="DAQ1" s="905"/>
      <c r="DAR1" s="905"/>
      <c r="DAS1" s="905"/>
      <c r="DAT1" s="905"/>
      <c r="DAU1" s="905"/>
      <c r="DAV1" s="905"/>
      <c r="DAW1" s="905"/>
      <c r="DAX1" s="905"/>
      <c r="DAY1" s="905"/>
      <c r="DAZ1" s="905"/>
      <c r="DBA1" s="905"/>
      <c r="DBB1" s="905"/>
      <c r="DBC1" s="905"/>
      <c r="DBD1" s="905"/>
      <c r="DBE1" s="905"/>
      <c r="DBF1" s="905"/>
      <c r="DBG1" s="905"/>
      <c r="DBH1" s="905"/>
      <c r="DBI1" s="905"/>
      <c r="DBJ1" s="905"/>
      <c r="DBK1" s="905"/>
      <c r="DBL1" s="905"/>
      <c r="DBM1" s="905"/>
      <c r="DBN1" s="905"/>
      <c r="DBO1" s="905"/>
      <c r="DBP1" s="905"/>
      <c r="DBQ1" s="905"/>
      <c r="DBR1" s="905"/>
      <c r="DBS1" s="905"/>
      <c r="DBT1" s="905"/>
      <c r="DBU1" s="905"/>
      <c r="DBV1" s="905"/>
      <c r="DBW1" s="905"/>
      <c r="DBX1" s="905"/>
      <c r="DBY1" s="905"/>
      <c r="DBZ1" s="905"/>
      <c r="DCA1" s="905"/>
      <c r="DCB1" s="905"/>
      <c r="DCC1" s="905"/>
      <c r="DCD1" s="905"/>
      <c r="DCE1" s="905"/>
      <c r="DCF1" s="905"/>
      <c r="DCG1" s="905"/>
      <c r="DCH1" s="905"/>
      <c r="DCI1" s="905"/>
      <c r="DCJ1" s="905"/>
      <c r="DCK1" s="905"/>
      <c r="DCL1" s="905"/>
      <c r="DCM1" s="905"/>
      <c r="DCN1" s="905"/>
      <c r="DCO1" s="905"/>
      <c r="DCP1" s="905"/>
      <c r="DCQ1" s="905"/>
      <c r="DCR1" s="905"/>
      <c r="DCS1" s="905"/>
      <c r="DCT1" s="905"/>
      <c r="DCU1" s="905"/>
      <c r="DCV1" s="905"/>
      <c r="DCW1" s="905"/>
      <c r="DCX1" s="905"/>
      <c r="DCY1" s="905"/>
      <c r="DCZ1" s="905"/>
      <c r="DDA1" s="905"/>
      <c r="DDB1" s="905"/>
      <c r="DDC1" s="905"/>
      <c r="DDD1" s="905"/>
      <c r="DDE1" s="905"/>
      <c r="DDF1" s="905"/>
      <c r="DDG1" s="905"/>
      <c r="DDH1" s="905"/>
      <c r="DDI1" s="905"/>
      <c r="DDJ1" s="905"/>
      <c r="DDK1" s="905"/>
      <c r="DDL1" s="905"/>
      <c r="DDM1" s="905"/>
      <c r="DDN1" s="905"/>
      <c r="DDO1" s="905"/>
      <c r="DDP1" s="905"/>
      <c r="DDQ1" s="905"/>
      <c r="DDR1" s="905"/>
      <c r="DDS1" s="905"/>
      <c r="DDT1" s="905"/>
      <c r="DDU1" s="905"/>
      <c r="DDV1" s="905"/>
      <c r="DDW1" s="905"/>
      <c r="DDX1" s="905"/>
      <c r="DDY1" s="905"/>
      <c r="DDZ1" s="905"/>
      <c r="DEA1" s="905"/>
      <c r="DEB1" s="905"/>
      <c r="DEC1" s="905"/>
      <c r="DED1" s="905"/>
      <c r="DEE1" s="905"/>
      <c r="DEF1" s="905"/>
      <c r="DEG1" s="905"/>
      <c r="DEH1" s="905"/>
      <c r="DEI1" s="905"/>
      <c r="DEJ1" s="905"/>
      <c r="DEK1" s="905"/>
      <c r="DEL1" s="905"/>
      <c r="DEM1" s="905"/>
      <c r="DEN1" s="905"/>
      <c r="DEO1" s="905"/>
      <c r="DEP1" s="905"/>
      <c r="DEQ1" s="905"/>
      <c r="DER1" s="905"/>
      <c r="DES1" s="905"/>
      <c r="DET1" s="905"/>
      <c r="DEU1" s="905"/>
      <c r="DEV1" s="905"/>
      <c r="DEW1" s="905"/>
      <c r="DEX1" s="905"/>
      <c r="DEY1" s="905"/>
      <c r="DEZ1" s="905"/>
      <c r="DFA1" s="905"/>
      <c r="DFB1" s="905"/>
      <c r="DFC1" s="905"/>
      <c r="DFD1" s="905"/>
      <c r="DFE1" s="905"/>
      <c r="DFF1" s="905"/>
      <c r="DFG1" s="905"/>
      <c r="DFH1" s="905"/>
      <c r="DFI1" s="905"/>
      <c r="DFJ1" s="905"/>
      <c r="DFK1" s="905"/>
      <c r="DFL1" s="905"/>
      <c r="DFM1" s="905"/>
      <c r="DFN1" s="905"/>
      <c r="DFO1" s="905"/>
      <c r="DFP1" s="905"/>
      <c r="DFQ1" s="905"/>
      <c r="DFR1" s="905"/>
      <c r="DFS1" s="905"/>
      <c r="DFT1" s="905"/>
      <c r="DFU1" s="905"/>
      <c r="DFV1" s="905"/>
      <c r="DFW1" s="905"/>
      <c r="DFX1" s="905"/>
      <c r="DFY1" s="905"/>
      <c r="DFZ1" s="905"/>
      <c r="DGA1" s="905"/>
      <c r="DGB1" s="905"/>
      <c r="DGC1" s="905"/>
      <c r="DGD1" s="905"/>
      <c r="DGE1" s="905"/>
      <c r="DGF1" s="905"/>
      <c r="DGG1" s="905"/>
      <c r="DGH1" s="905"/>
      <c r="DGI1" s="905"/>
      <c r="DGJ1" s="905"/>
      <c r="DGK1" s="905"/>
      <c r="DGL1" s="905"/>
      <c r="DGM1" s="905"/>
      <c r="DGN1" s="905"/>
      <c r="DGO1" s="905"/>
      <c r="DGP1" s="905"/>
      <c r="DGQ1" s="905"/>
      <c r="DGR1" s="905"/>
      <c r="DGS1" s="905"/>
      <c r="DGT1" s="905"/>
      <c r="DGU1" s="905"/>
      <c r="DGV1" s="905"/>
      <c r="DGW1" s="905"/>
      <c r="DGX1" s="905"/>
      <c r="DGY1" s="905"/>
      <c r="DGZ1" s="905"/>
      <c r="DHA1" s="905"/>
      <c r="DHB1" s="905"/>
      <c r="DHC1" s="905"/>
      <c r="DHD1" s="905"/>
      <c r="DHE1" s="905"/>
      <c r="DHF1" s="905"/>
      <c r="DHG1" s="905"/>
      <c r="DHH1" s="905"/>
      <c r="DHI1" s="905"/>
      <c r="DHJ1" s="905"/>
      <c r="DHK1" s="905"/>
      <c r="DHL1" s="905"/>
      <c r="DHM1" s="905"/>
      <c r="DHN1" s="905"/>
      <c r="DHO1" s="905"/>
      <c r="DHP1" s="905"/>
      <c r="DHQ1" s="905"/>
      <c r="DHR1" s="905"/>
      <c r="DHS1" s="905"/>
      <c r="DHT1" s="905"/>
      <c r="DHU1" s="905"/>
      <c r="DHV1" s="905"/>
      <c r="DHW1" s="905"/>
      <c r="DHX1" s="905"/>
      <c r="DHY1" s="905"/>
      <c r="DHZ1" s="905"/>
      <c r="DIA1" s="905"/>
      <c r="DIB1" s="905"/>
      <c r="DIC1" s="905"/>
      <c r="DID1" s="905"/>
      <c r="DIE1" s="905"/>
      <c r="DIF1" s="905"/>
      <c r="DIG1" s="905"/>
      <c r="DIH1" s="905"/>
      <c r="DII1" s="905"/>
      <c r="DIJ1" s="905"/>
      <c r="DIK1" s="905"/>
      <c r="DIL1" s="905"/>
      <c r="DIM1" s="905"/>
      <c r="DIN1" s="905"/>
      <c r="DIO1" s="905"/>
      <c r="DIP1" s="905"/>
      <c r="DIQ1" s="905"/>
      <c r="DIR1" s="905"/>
      <c r="DIS1" s="905"/>
      <c r="DIT1" s="905"/>
      <c r="DIU1" s="905"/>
      <c r="DIV1" s="905"/>
      <c r="DIW1" s="905"/>
      <c r="DIX1" s="905"/>
      <c r="DIY1" s="905"/>
      <c r="DIZ1" s="905"/>
      <c r="DJA1" s="905"/>
      <c r="DJB1" s="905"/>
      <c r="DJC1" s="905"/>
      <c r="DJD1" s="905"/>
      <c r="DJE1" s="905"/>
      <c r="DJF1" s="905"/>
      <c r="DJG1" s="905"/>
      <c r="DJH1" s="905"/>
      <c r="DJI1" s="905"/>
      <c r="DJJ1" s="905"/>
      <c r="DJK1" s="905"/>
      <c r="DJL1" s="905"/>
      <c r="DJM1" s="905"/>
      <c r="DJN1" s="905"/>
      <c r="DJO1" s="905"/>
      <c r="DJP1" s="905"/>
      <c r="DJQ1" s="905"/>
      <c r="DJR1" s="905"/>
      <c r="DJS1" s="905"/>
      <c r="DJT1" s="905"/>
      <c r="DJU1" s="905"/>
      <c r="DJV1" s="905"/>
      <c r="DJW1" s="905"/>
      <c r="DJX1" s="905"/>
      <c r="DJY1" s="905"/>
      <c r="DJZ1" s="905"/>
      <c r="DKA1" s="905"/>
      <c r="DKB1" s="905"/>
      <c r="DKC1" s="905"/>
      <c r="DKD1" s="905"/>
      <c r="DKE1" s="905"/>
      <c r="DKF1" s="905"/>
      <c r="DKG1" s="905"/>
      <c r="DKH1" s="905"/>
      <c r="DKI1" s="905"/>
      <c r="DKJ1" s="905"/>
      <c r="DKK1" s="905"/>
      <c r="DKL1" s="905"/>
      <c r="DKM1" s="905"/>
      <c r="DKN1" s="905"/>
      <c r="DKO1" s="905"/>
      <c r="DKP1" s="905"/>
      <c r="DKQ1" s="905"/>
      <c r="DKR1" s="905"/>
      <c r="DKS1" s="905"/>
      <c r="DKT1" s="905"/>
      <c r="DKU1" s="905"/>
      <c r="DKV1" s="905"/>
      <c r="DKW1" s="905"/>
      <c r="DKX1" s="905"/>
      <c r="DKY1" s="905"/>
      <c r="DKZ1" s="905"/>
      <c r="DLA1" s="905"/>
      <c r="DLB1" s="905"/>
      <c r="DLC1" s="905"/>
      <c r="DLD1" s="905"/>
      <c r="DLE1" s="905"/>
      <c r="DLF1" s="905"/>
      <c r="DLG1" s="905"/>
      <c r="DLH1" s="905"/>
      <c r="DLI1" s="905"/>
      <c r="DLJ1" s="905"/>
      <c r="DLK1" s="905"/>
      <c r="DLL1" s="905"/>
      <c r="DLM1" s="905"/>
      <c r="DLN1" s="905"/>
      <c r="DLO1" s="905"/>
      <c r="DLP1" s="905"/>
      <c r="DLQ1" s="905"/>
      <c r="DLR1" s="905"/>
      <c r="DLS1" s="905"/>
      <c r="DLT1" s="905"/>
      <c r="DLU1" s="905"/>
      <c r="DLV1" s="905"/>
      <c r="DLW1" s="905"/>
      <c r="DLX1" s="905"/>
      <c r="DLY1" s="905"/>
      <c r="DLZ1" s="905"/>
      <c r="DMA1" s="905"/>
      <c r="DMB1" s="905"/>
      <c r="DMC1" s="905"/>
      <c r="DMD1" s="905"/>
      <c r="DME1" s="905"/>
      <c r="DMF1" s="905"/>
      <c r="DMG1" s="905"/>
      <c r="DMH1" s="905"/>
      <c r="DMI1" s="905"/>
      <c r="DMJ1" s="905"/>
      <c r="DMK1" s="905"/>
      <c r="DML1" s="905"/>
      <c r="DMM1" s="905"/>
      <c r="DMN1" s="905"/>
      <c r="DMO1" s="905"/>
      <c r="DMP1" s="905"/>
      <c r="DMQ1" s="905"/>
      <c r="DMR1" s="905"/>
      <c r="DMS1" s="905"/>
      <c r="DMT1" s="905"/>
      <c r="DMU1" s="905"/>
      <c r="DMV1" s="905"/>
      <c r="DMW1" s="905"/>
      <c r="DMX1" s="905"/>
      <c r="DMY1" s="905"/>
      <c r="DMZ1" s="905"/>
      <c r="DNA1" s="905"/>
      <c r="DNB1" s="905"/>
      <c r="DNC1" s="905"/>
      <c r="DND1" s="905"/>
      <c r="DNE1" s="905"/>
      <c r="DNF1" s="905"/>
      <c r="DNG1" s="905"/>
      <c r="DNH1" s="905"/>
      <c r="DNI1" s="905"/>
      <c r="DNJ1" s="905"/>
      <c r="DNK1" s="905"/>
      <c r="DNL1" s="905"/>
      <c r="DNM1" s="905"/>
      <c r="DNN1" s="905"/>
      <c r="DNO1" s="905"/>
      <c r="DNP1" s="905"/>
      <c r="DNQ1" s="905"/>
      <c r="DNR1" s="905"/>
      <c r="DNS1" s="905"/>
      <c r="DNT1" s="905"/>
      <c r="DNU1" s="905"/>
      <c r="DNV1" s="905"/>
      <c r="DNW1" s="905"/>
      <c r="DNX1" s="905"/>
      <c r="DNY1" s="905"/>
      <c r="DNZ1" s="905"/>
      <c r="DOA1" s="905"/>
      <c r="DOB1" s="905"/>
      <c r="DOC1" s="905"/>
      <c r="DOD1" s="905"/>
      <c r="DOE1" s="905"/>
      <c r="DOF1" s="905"/>
      <c r="DOG1" s="905"/>
      <c r="DOH1" s="905"/>
      <c r="DOI1" s="905"/>
      <c r="DOJ1" s="905"/>
      <c r="DOK1" s="905"/>
      <c r="DOL1" s="905"/>
      <c r="DOM1" s="905"/>
      <c r="DON1" s="905"/>
      <c r="DOO1" s="905"/>
      <c r="DOP1" s="905"/>
      <c r="DOQ1" s="905"/>
      <c r="DOR1" s="905"/>
      <c r="DOS1" s="905"/>
      <c r="DOT1" s="905"/>
      <c r="DOU1" s="905"/>
      <c r="DOV1" s="905"/>
      <c r="DOW1" s="905"/>
      <c r="DOX1" s="905"/>
      <c r="DOY1" s="905"/>
      <c r="DOZ1" s="905"/>
      <c r="DPA1" s="905"/>
      <c r="DPB1" s="905"/>
      <c r="DPC1" s="905"/>
      <c r="DPD1" s="905"/>
      <c r="DPE1" s="905"/>
      <c r="DPF1" s="905"/>
      <c r="DPG1" s="905"/>
      <c r="DPH1" s="905"/>
      <c r="DPI1" s="905"/>
      <c r="DPJ1" s="905"/>
      <c r="DPK1" s="905"/>
      <c r="DPL1" s="905"/>
      <c r="DPM1" s="905"/>
      <c r="DPN1" s="905"/>
      <c r="DPO1" s="905"/>
      <c r="DPP1" s="905"/>
      <c r="DPQ1" s="905"/>
      <c r="DPR1" s="905"/>
      <c r="DPS1" s="905"/>
      <c r="DPT1" s="905"/>
      <c r="DPU1" s="905"/>
      <c r="DPV1" s="905"/>
      <c r="DPW1" s="905"/>
      <c r="DPX1" s="905"/>
      <c r="DPY1" s="905"/>
      <c r="DPZ1" s="905"/>
      <c r="DQA1" s="905"/>
      <c r="DQB1" s="905"/>
      <c r="DQC1" s="905"/>
      <c r="DQD1" s="905"/>
      <c r="DQE1" s="905"/>
      <c r="DQF1" s="905"/>
      <c r="DQG1" s="905"/>
      <c r="DQH1" s="905"/>
      <c r="DQI1" s="905"/>
      <c r="DQJ1" s="905"/>
      <c r="DQK1" s="905"/>
      <c r="DQL1" s="905"/>
      <c r="DQM1" s="905"/>
      <c r="DQN1" s="905"/>
      <c r="DQO1" s="905"/>
      <c r="DQP1" s="905"/>
      <c r="DQQ1" s="905"/>
      <c r="DQR1" s="905"/>
      <c r="DQS1" s="905"/>
      <c r="DQT1" s="905"/>
      <c r="DQU1" s="905"/>
      <c r="DQV1" s="905"/>
      <c r="DQW1" s="905"/>
      <c r="DQX1" s="905"/>
      <c r="DQY1" s="905"/>
      <c r="DQZ1" s="905"/>
      <c r="DRA1" s="905"/>
      <c r="DRB1" s="905"/>
      <c r="DRC1" s="905"/>
      <c r="DRD1" s="905"/>
      <c r="DRE1" s="905"/>
      <c r="DRF1" s="905"/>
      <c r="DRG1" s="905"/>
      <c r="DRH1" s="905"/>
      <c r="DRI1" s="905"/>
      <c r="DRJ1" s="905"/>
      <c r="DRK1" s="905"/>
      <c r="DRL1" s="905"/>
      <c r="DRM1" s="905"/>
      <c r="DRN1" s="905"/>
      <c r="DRO1" s="905"/>
      <c r="DRP1" s="905"/>
      <c r="DRQ1" s="905"/>
      <c r="DRR1" s="905"/>
      <c r="DRS1" s="905"/>
      <c r="DRT1" s="905"/>
      <c r="DRU1" s="905"/>
      <c r="DRV1" s="905"/>
      <c r="DRW1" s="905"/>
      <c r="DRX1" s="905"/>
      <c r="DRY1" s="905"/>
      <c r="DRZ1" s="905"/>
      <c r="DSA1" s="905"/>
      <c r="DSB1" s="905"/>
      <c r="DSC1" s="905"/>
      <c r="DSD1" s="905"/>
      <c r="DSE1" s="905"/>
      <c r="DSF1" s="905"/>
      <c r="DSG1" s="905"/>
      <c r="DSH1" s="905"/>
      <c r="DSI1" s="905"/>
      <c r="DSJ1" s="905"/>
      <c r="DSK1" s="905"/>
      <c r="DSL1" s="905"/>
      <c r="DSM1" s="905"/>
      <c r="DSN1" s="905"/>
      <c r="DSO1" s="905"/>
      <c r="DSP1" s="905"/>
      <c r="DSQ1" s="905"/>
      <c r="DSR1" s="905"/>
      <c r="DSS1" s="905"/>
      <c r="DST1" s="905"/>
      <c r="DSU1" s="905"/>
      <c r="DSV1" s="905"/>
      <c r="DSW1" s="905"/>
      <c r="DSX1" s="905"/>
      <c r="DSY1" s="905"/>
      <c r="DSZ1" s="905"/>
      <c r="DTA1" s="905"/>
      <c r="DTB1" s="905"/>
      <c r="DTC1" s="905"/>
      <c r="DTD1" s="905"/>
      <c r="DTE1" s="905"/>
      <c r="DTF1" s="905"/>
      <c r="DTG1" s="905"/>
      <c r="DTH1" s="905"/>
      <c r="DTI1" s="905"/>
      <c r="DTJ1" s="905"/>
      <c r="DTK1" s="905"/>
      <c r="DTL1" s="905"/>
      <c r="DTM1" s="905"/>
      <c r="DTN1" s="905"/>
      <c r="DTO1" s="905"/>
      <c r="DTP1" s="905"/>
      <c r="DTQ1" s="905"/>
      <c r="DTR1" s="905"/>
      <c r="DTS1" s="905"/>
      <c r="DTT1" s="905"/>
      <c r="DTU1" s="905"/>
      <c r="DTV1" s="905"/>
      <c r="DTW1" s="905"/>
      <c r="DTX1" s="905"/>
      <c r="DTY1" s="905"/>
      <c r="DTZ1" s="905"/>
      <c r="DUA1" s="905"/>
      <c r="DUB1" s="905"/>
      <c r="DUC1" s="905"/>
      <c r="DUD1" s="905"/>
      <c r="DUE1" s="905"/>
      <c r="DUF1" s="905"/>
      <c r="DUG1" s="905"/>
      <c r="DUH1" s="905"/>
      <c r="DUI1" s="905"/>
      <c r="DUJ1" s="905"/>
      <c r="DUK1" s="905"/>
      <c r="DUL1" s="905"/>
      <c r="DUM1" s="905"/>
      <c r="DUN1" s="905"/>
      <c r="DUO1" s="905"/>
      <c r="DUP1" s="905"/>
      <c r="DUQ1" s="905"/>
      <c r="DUR1" s="905"/>
      <c r="DUS1" s="905"/>
      <c r="DUT1" s="905"/>
      <c r="DUU1" s="905"/>
      <c r="DUV1" s="905"/>
      <c r="DUW1" s="905"/>
      <c r="DUX1" s="905"/>
      <c r="DUY1" s="905"/>
      <c r="DUZ1" s="905"/>
      <c r="DVA1" s="905"/>
      <c r="DVB1" s="905"/>
      <c r="DVC1" s="905"/>
      <c r="DVD1" s="905"/>
      <c r="DVE1" s="905"/>
      <c r="DVF1" s="905"/>
      <c r="DVG1" s="905"/>
      <c r="DVH1" s="905"/>
      <c r="DVI1" s="905"/>
      <c r="DVJ1" s="905"/>
      <c r="DVK1" s="905"/>
      <c r="DVL1" s="905"/>
      <c r="DVM1" s="905"/>
      <c r="DVN1" s="905"/>
      <c r="DVO1" s="905"/>
      <c r="DVP1" s="905"/>
      <c r="DVQ1" s="905"/>
      <c r="DVR1" s="905"/>
      <c r="DVS1" s="905"/>
      <c r="DVT1" s="905"/>
      <c r="DVU1" s="905"/>
      <c r="DVV1" s="905"/>
      <c r="DVW1" s="905"/>
      <c r="DVX1" s="905"/>
      <c r="DVY1" s="905"/>
      <c r="DVZ1" s="905"/>
      <c r="DWA1" s="905"/>
      <c r="DWB1" s="905"/>
      <c r="DWC1" s="905"/>
      <c r="DWD1" s="905"/>
      <c r="DWE1" s="905"/>
      <c r="DWF1" s="905"/>
      <c r="DWG1" s="905"/>
      <c r="DWH1" s="905"/>
      <c r="DWI1" s="905"/>
      <c r="DWJ1" s="905"/>
      <c r="DWK1" s="905"/>
      <c r="DWL1" s="905"/>
      <c r="DWM1" s="905"/>
      <c r="DWN1" s="905"/>
      <c r="DWO1" s="905"/>
      <c r="DWP1" s="905"/>
      <c r="DWQ1" s="905"/>
      <c r="DWR1" s="905"/>
      <c r="DWS1" s="905"/>
      <c r="DWT1" s="905"/>
      <c r="DWU1" s="905"/>
      <c r="DWV1" s="905"/>
      <c r="DWW1" s="905"/>
      <c r="DWX1" s="905"/>
      <c r="DWY1" s="905"/>
      <c r="DWZ1" s="905"/>
      <c r="DXA1" s="905"/>
      <c r="DXB1" s="905"/>
      <c r="DXC1" s="905"/>
      <c r="DXD1" s="905"/>
      <c r="DXE1" s="905"/>
      <c r="DXF1" s="905"/>
      <c r="DXG1" s="905"/>
      <c r="DXH1" s="905"/>
      <c r="DXI1" s="905"/>
      <c r="DXJ1" s="905"/>
      <c r="DXK1" s="905"/>
      <c r="DXL1" s="905"/>
      <c r="DXM1" s="905"/>
      <c r="DXN1" s="905"/>
      <c r="DXO1" s="905"/>
      <c r="DXP1" s="905"/>
      <c r="DXQ1" s="905"/>
      <c r="DXR1" s="905"/>
      <c r="DXS1" s="905"/>
      <c r="DXT1" s="905"/>
      <c r="DXU1" s="905"/>
      <c r="DXV1" s="905"/>
      <c r="DXW1" s="905"/>
      <c r="DXX1" s="905"/>
      <c r="DXY1" s="905"/>
      <c r="DXZ1" s="905"/>
      <c r="DYA1" s="905"/>
      <c r="DYB1" s="905"/>
      <c r="DYC1" s="905"/>
      <c r="DYD1" s="905"/>
      <c r="DYE1" s="905"/>
      <c r="DYF1" s="905"/>
      <c r="DYG1" s="905"/>
      <c r="DYH1" s="905"/>
      <c r="DYI1" s="905"/>
      <c r="DYJ1" s="905"/>
      <c r="DYK1" s="905"/>
      <c r="DYL1" s="905"/>
      <c r="DYM1" s="905"/>
      <c r="DYN1" s="905"/>
      <c r="DYO1" s="905"/>
      <c r="DYP1" s="905"/>
      <c r="DYQ1" s="905"/>
      <c r="DYR1" s="905"/>
      <c r="DYS1" s="905"/>
      <c r="DYT1" s="905"/>
      <c r="DYU1" s="905"/>
      <c r="DYV1" s="905"/>
      <c r="DYW1" s="905"/>
      <c r="DYX1" s="905"/>
      <c r="DYY1" s="905"/>
      <c r="DYZ1" s="905"/>
      <c r="DZA1" s="905"/>
      <c r="DZB1" s="905"/>
      <c r="DZC1" s="905"/>
      <c r="DZD1" s="905"/>
      <c r="DZE1" s="905"/>
      <c r="DZF1" s="905"/>
      <c r="DZG1" s="905"/>
      <c r="DZH1" s="905"/>
      <c r="DZI1" s="905"/>
      <c r="DZJ1" s="905"/>
      <c r="DZK1" s="905"/>
      <c r="DZL1" s="905"/>
      <c r="DZM1" s="905"/>
      <c r="DZN1" s="905"/>
      <c r="DZO1" s="905"/>
      <c r="DZP1" s="905"/>
      <c r="DZQ1" s="905"/>
      <c r="DZR1" s="905"/>
      <c r="DZS1" s="905"/>
      <c r="DZT1" s="905"/>
      <c r="DZU1" s="905"/>
      <c r="DZV1" s="905"/>
      <c r="DZW1" s="905"/>
      <c r="DZX1" s="905"/>
      <c r="DZY1" s="905"/>
      <c r="DZZ1" s="905"/>
      <c r="EAA1" s="905"/>
      <c r="EAB1" s="905"/>
      <c r="EAC1" s="905"/>
      <c r="EAD1" s="905"/>
      <c r="EAE1" s="905"/>
      <c r="EAF1" s="905"/>
      <c r="EAG1" s="905"/>
      <c r="EAH1" s="905"/>
      <c r="EAI1" s="905"/>
      <c r="EAJ1" s="905"/>
      <c r="EAK1" s="905"/>
      <c r="EAL1" s="905"/>
      <c r="EAM1" s="905"/>
      <c r="EAN1" s="905"/>
      <c r="EAO1" s="905"/>
      <c r="EAP1" s="905"/>
      <c r="EAQ1" s="905"/>
      <c r="EAR1" s="905"/>
      <c r="EAS1" s="905"/>
      <c r="EAT1" s="905"/>
      <c r="EAU1" s="905"/>
      <c r="EAV1" s="905"/>
      <c r="EAW1" s="905"/>
      <c r="EAX1" s="905"/>
      <c r="EAY1" s="905"/>
      <c r="EAZ1" s="905"/>
      <c r="EBA1" s="905"/>
      <c r="EBB1" s="905"/>
      <c r="EBC1" s="905"/>
      <c r="EBD1" s="905"/>
      <c r="EBE1" s="905"/>
      <c r="EBF1" s="905"/>
      <c r="EBG1" s="905"/>
      <c r="EBH1" s="905"/>
      <c r="EBI1" s="905"/>
      <c r="EBJ1" s="905"/>
      <c r="EBK1" s="905"/>
      <c r="EBL1" s="905"/>
      <c r="EBM1" s="905"/>
      <c r="EBN1" s="905"/>
      <c r="EBO1" s="905"/>
      <c r="EBP1" s="905"/>
      <c r="EBQ1" s="905"/>
      <c r="EBR1" s="905"/>
      <c r="EBS1" s="905"/>
      <c r="EBT1" s="905"/>
      <c r="EBU1" s="905"/>
      <c r="EBV1" s="905"/>
      <c r="EBW1" s="905"/>
      <c r="EBX1" s="905"/>
      <c r="EBY1" s="905"/>
      <c r="EBZ1" s="905"/>
      <c r="ECA1" s="905"/>
      <c r="ECB1" s="905"/>
      <c r="ECC1" s="905"/>
      <c r="ECD1" s="905"/>
      <c r="ECE1" s="905"/>
      <c r="ECF1" s="905"/>
      <c r="ECG1" s="905"/>
      <c r="ECH1" s="905"/>
      <c r="ECI1" s="905"/>
      <c r="ECJ1" s="905"/>
      <c r="ECK1" s="905"/>
      <c r="ECL1" s="905"/>
      <c r="ECM1" s="905"/>
      <c r="ECN1" s="905"/>
      <c r="ECO1" s="905"/>
      <c r="ECP1" s="905"/>
      <c r="ECQ1" s="905"/>
      <c r="ECR1" s="905"/>
      <c r="ECS1" s="905"/>
      <c r="ECT1" s="905"/>
      <c r="ECU1" s="905"/>
      <c r="ECV1" s="905"/>
      <c r="ECW1" s="905"/>
      <c r="ECX1" s="905"/>
      <c r="ECY1" s="905"/>
      <c r="ECZ1" s="905"/>
      <c r="EDA1" s="905"/>
      <c r="EDB1" s="905"/>
      <c r="EDC1" s="905"/>
      <c r="EDD1" s="905"/>
      <c r="EDE1" s="905"/>
      <c r="EDF1" s="905"/>
      <c r="EDG1" s="905"/>
      <c r="EDH1" s="905"/>
      <c r="EDI1" s="905"/>
      <c r="EDJ1" s="905"/>
      <c r="EDK1" s="905"/>
      <c r="EDL1" s="905"/>
      <c r="EDM1" s="905"/>
      <c r="EDN1" s="905"/>
      <c r="EDO1" s="905"/>
      <c r="EDP1" s="905"/>
      <c r="EDQ1" s="905"/>
      <c r="EDR1" s="905"/>
      <c r="EDS1" s="905"/>
      <c r="EDT1" s="905"/>
      <c r="EDU1" s="905"/>
      <c r="EDV1" s="905"/>
      <c r="EDW1" s="905"/>
      <c r="EDX1" s="905"/>
      <c r="EDY1" s="905"/>
      <c r="EDZ1" s="905"/>
      <c r="EEA1" s="905"/>
      <c r="EEB1" s="905"/>
      <c r="EEC1" s="905"/>
      <c r="EED1" s="905"/>
      <c r="EEE1" s="905"/>
      <c r="EEF1" s="905"/>
      <c r="EEG1" s="905"/>
      <c r="EEH1" s="905"/>
      <c r="EEI1" s="905"/>
      <c r="EEJ1" s="905"/>
      <c r="EEK1" s="905"/>
      <c r="EEL1" s="905"/>
      <c r="EEM1" s="905"/>
      <c r="EEN1" s="905"/>
      <c r="EEO1" s="905"/>
      <c r="EEP1" s="905"/>
      <c r="EEQ1" s="905"/>
      <c r="EER1" s="905"/>
      <c r="EES1" s="905"/>
      <c r="EET1" s="905"/>
      <c r="EEU1" s="905"/>
      <c r="EEV1" s="905"/>
      <c r="EEW1" s="905"/>
      <c r="EEX1" s="905"/>
      <c r="EEY1" s="905"/>
      <c r="EEZ1" s="905"/>
      <c r="EFA1" s="905"/>
      <c r="EFB1" s="905"/>
      <c r="EFC1" s="905"/>
      <c r="EFD1" s="905"/>
      <c r="EFE1" s="905"/>
      <c r="EFF1" s="905"/>
      <c r="EFG1" s="905"/>
      <c r="EFH1" s="905"/>
      <c r="EFI1" s="905"/>
      <c r="EFJ1" s="905"/>
      <c r="EFK1" s="905"/>
      <c r="EFL1" s="905"/>
      <c r="EFM1" s="905"/>
      <c r="EFN1" s="905"/>
      <c r="EFO1" s="905"/>
      <c r="EFP1" s="905"/>
      <c r="EFQ1" s="905"/>
      <c r="EFR1" s="905"/>
      <c r="EFS1" s="905"/>
      <c r="EFT1" s="905"/>
      <c r="EFU1" s="905"/>
      <c r="EFV1" s="905"/>
      <c r="EFW1" s="905"/>
      <c r="EFX1" s="905"/>
      <c r="EFY1" s="905"/>
      <c r="EFZ1" s="905"/>
      <c r="EGA1" s="905"/>
      <c r="EGB1" s="905"/>
      <c r="EGC1" s="905"/>
      <c r="EGD1" s="905"/>
      <c r="EGE1" s="905"/>
      <c r="EGF1" s="905"/>
      <c r="EGG1" s="905"/>
      <c r="EGH1" s="905"/>
      <c r="EGI1" s="905"/>
      <c r="EGJ1" s="905"/>
      <c r="EGK1" s="905"/>
      <c r="EGL1" s="905"/>
      <c r="EGM1" s="905"/>
      <c r="EGN1" s="905"/>
      <c r="EGO1" s="905"/>
      <c r="EGP1" s="905"/>
      <c r="EGQ1" s="905"/>
      <c r="EGR1" s="905"/>
      <c r="EGS1" s="905"/>
      <c r="EGT1" s="905"/>
      <c r="EGU1" s="905"/>
      <c r="EGV1" s="905"/>
      <c r="EGW1" s="905"/>
      <c r="EGX1" s="905"/>
      <c r="EGY1" s="905"/>
      <c r="EGZ1" s="905"/>
      <c r="EHA1" s="905"/>
      <c r="EHB1" s="905"/>
      <c r="EHC1" s="905"/>
      <c r="EHD1" s="905"/>
      <c r="EHE1" s="905"/>
      <c r="EHF1" s="905"/>
      <c r="EHG1" s="905"/>
      <c r="EHH1" s="905"/>
      <c r="EHI1" s="905"/>
      <c r="EHJ1" s="905"/>
      <c r="EHK1" s="905"/>
      <c r="EHL1" s="905"/>
      <c r="EHM1" s="905"/>
      <c r="EHN1" s="905"/>
      <c r="EHO1" s="905"/>
      <c r="EHP1" s="905"/>
      <c r="EHQ1" s="905"/>
      <c r="EHR1" s="905"/>
      <c r="EHS1" s="905"/>
      <c r="EHT1" s="905"/>
      <c r="EHU1" s="905"/>
      <c r="EHV1" s="905"/>
      <c r="EHW1" s="905"/>
      <c r="EHX1" s="905"/>
      <c r="EHY1" s="905"/>
      <c r="EHZ1" s="905"/>
      <c r="EIA1" s="905"/>
      <c r="EIB1" s="905"/>
      <c r="EIC1" s="905"/>
      <c r="EID1" s="905"/>
      <c r="EIE1" s="905"/>
      <c r="EIF1" s="905"/>
      <c r="EIG1" s="905"/>
      <c r="EIH1" s="905"/>
      <c r="EII1" s="905"/>
      <c r="EIJ1" s="905"/>
      <c r="EIK1" s="905"/>
      <c r="EIL1" s="905"/>
      <c r="EIM1" s="905"/>
      <c r="EIN1" s="905"/>
      <c r="EIO1" s="905"/>
      <c r="EIP1" s="905"/>
      <c r="EIQ1" s="905"/>
      <c r="EIR1" s="905"/>
      <c r="EIS1" s="905"/>
      <c r="EIT1" s="905"/>
      <c r="EIU1" s="905"/>
      <c r="EIV1" s="905"/>
      <c r="EIW1" s="905"/>
      <c r="EIX1" s="905"/>
      <c r="EIY1" s="905"/>
      <c r="EIZ1" s="905"/>
      <c r="EJA1" s="905"/>
      <c r="EJB1" s="905"/>
      <c r="EJC1" s="905"/>
      <c r="EJD1" s="905"/>
      <c r="EJE1" s="905"/>
      <c r="EJF1" s="905"/>
      <c r="EJG1" s="905"/>
      <c r="EJH1" s="905"/>
      <c r="EJI1" s="905"/>
      <c r="EJJ1" s="905"/>
      <c r="EJK1" s="905"/>
      <c r="EJL1" s="905"/>
      <c r="EJM1" s="905"/>
      <c r="EJN1" s="905"/>
      <c r="EJO1" s="905"/>
      <c r="EJP1" s="905"/>
      <c r="EJQ1" s="905"/>
      <c r="EJR1" s="905"/>
      <c r="EJS1" s="905"/>
      <c r="EJT1" s="905"/>
      <c r="EJU1" s="905"/>
      <c r="EJV1" s="905"/>
      <c r="EJW1" s="905"/>
      <c r="EJX1" s="905"/>
      <c r="EJY1" s="905"/>
      <c r="EJZ1" s="905"/>
      <c r="EKA1" s="905"/>
      <c r="EKB1" s="905"/>
      <c r="EKC1" s="905"/>
      <c r="EKD1" s="905"/>
      <c r="EKE1" s="905"/>
      <c r="EKF1" s="905"/>
      <c r="EKG1" s="905"/>
      <c r="EKH1" s="905"/>
      <c r="EKI1" s="905"/>
      <c r="EKJ1" s="905"/>
      <c r="EKK1" s="905"/>
      <c r="EKL1" s="905"/>
      <c r="EKM1" s="905"/>
      <c r="EKN1" s="905"/>
      <c r="EKO1" s="905"/>
      <c r="EKP1" s="905"/>
      <c r="EKQ1" s="905"/>
      <c r="EKR1" s="905"/>
      <c r="EKS1" s="905"/>
      <c r="EKT1" s="905"/>
      <c r="EKU1" s="905"/>
      <c r="EKV1" s="905"/>
      <c r="EKW1" s="905"/>
      <c r="EKX1" s="905"/>
      <c r="EKY1" s="905"/>
      <c r="EKZ1" s="905"/>
      <c r="ELA1" s="905"/>
      <c r="ELB1" s="905"/>
      <c r="ELC1" s="905"/>
      <c r="ELD1" s="905"/>
      <c r="ELE1" s="905"/>
      <c r="ELF1" s="905"/>
      <c r="ELG1" s="905"/>
      <c r="ELH1" s="905"/>
      <c r="ELI1" s="905"/>
      <c r="ELJ1" s="905"/>
      <c r="ELK1" s="905"/>
      <c r="ELL1" s="905"/>
      <c r="ELM1" s="905"/>
      <c r="ELN1" s="905"/>
      <c r="ELO1" s="905"/>
      <c r="ELP1" s="905"/>
      <c r="ELQ1" s="905"/>
      <c r="ELR1" s="905"/>
      <c r="ELS1" s="905"/>
      <c r="ELT1" s="905"/>
      <c r="ELU1" s="905"/>
      <c r="ELV1" s="905"/>
      <c r="ELW1" s="905"/>
      <c r="ELX1" s="905"/>
      <c r="ELY1" s="905"/>
      <c r="ELZ1" s="905"/>
      <c r="EMA1" s="905"/>
      <c r="EMB1" s="905"/>
      <c r="EMC1" s="905"/>
      <c r="EMD1" s="905"/>
      <c r="EME1" s="905"/>
      <c r="EMF1" s="905"/>
      <c r="EMG1" s="905"/>
      <c r="EMH1" s="905"/>
      <c r="EMI1" s="905"/>
      <c r="EMJ1" s="905"/>
      <c r="EMK1" s="905"/>
      <c r="EML1" s="905"/>
      <c r="EMM1" s="905"/>
      <c r="EMN1" s="905"/>
      <c r="EMO1" s="905"/>
      <c r="EMP1" s="905"/>
      <c r="EMQ1" s="905"/>
      <c r="EMR1" s="905"/>
      <c r="EMS1" s="905"/>
      <c r="EMT1" s="905"/>
      <c r="EMU1" s="905"/>
      <c r="EMV1" s="905"/>
      <c r="EMW1" s="905"/>
      <c r="EMX1" s="905"/>
      <c r="EMY1" s="905"/>
      <c r="EMZ1" s="905"/>
      <c r="ENA1" s="905"/>
      <c r="ENB1" s="905"/>
      <c r="ENC1" s="905"/>
      <c r="END1" s="905"/>
      <c r="ENE1" s="905"/>
      <c r="ENF1" s="905"/>
      <c r="ENG1" s="905"/>
      <c r="ENH1" s="905"/>
      <c r="ENI1" s="905"/>
      <c r="ENJ1" s="905"/>
      <c r="ENK1" s="905"/>
      <c r="ENL1" s="905"/>
      <c r="ENM1" s="905"/>
      <c r="ENN1" s="905"/>
      <c r="ENO1" s="905"/>
      <c r="ENP1" s="905"/>
      <c r="ENQ1" s="905"/>
      <c r="ENR1" s="905"/>
      <c r="ENS1" s="905"/>
      <c r="ENT1" s="905"/>
      <c r="ENU1" s="905"/>
      <c r="ENV1" s="905"/>
      <c r="ENW1" s="905"/>
      <c r="ENX1" s="905"/>
      <c r="ENY1" s="905"/>
      <c r="ENZ1" s="905"/>
      <c r="EOA1" s="905"/>
      <c r="EOB1" s="905"/>
      <c r="EOC1" s="905"/>
      <c r="EOD1" s="905"/>
      <c r="EOE1" s="905"/>
      <c r="EOF1" s="905"/>
      <c r="EOG1" s="905"/>
      <c r="EOH1" s="905"/>
      <c r="EOI1" s="905"/>
      <c r="EOJ1" s="905"/>
      <c r="EOK1" s="905"/>
      <c r="EOL1" s="905"/>
      <c r="EOM1" s="905"/>
      <c r="EON1" s="905"/>
      <c r="EOO1" s="905"/>
      <c r="EOP1" s="905"/>
      <c r="EOQ1" s="905"/>
      <c r="EOR1" s="905"/>
      <c r="EOS1" s="905"/>
      <c r="EOT1" s="905"/>
      <c r="EOU1" s="905"/>
      <c r="EOV1" s="905"/>
      <c r="EOW1" s="905"/>
      <c r="EOX1" s="905"/>
      <c r="EOY1" s="905"/>
      <c r="EOZ1" s="905"/>
      <c r="EPA1" s="905"/>
      <c r="EPB1" s="905"/>
      <c r="EPC1" s="905"/>
      <c r="EPD1" s="905"/>
      <c r="EPE1" s="905"/>
      <c r="EPF1" s="905"/>
      <c r="EPG1" s="905"/>
      <c r="EPH1" s="905"/>
      <c r="EPI1" s="905"/>
      <c r="EPJ1" s="905"/>
      <c r="EPK1" s="905"/>
      <c r="EPL1" s="905"/>
      <c r="EPM1" s="905"/>
      <c r="EPN1" s="905"/>
      <c r="EPO1" s="905"/>
      <c r="EPP1" s="905"/>
      <c r="EPQ1" s="905"/>
      <c r="EPR1" s="905"/>
      <c r="EPS1" s="905"/>
      <c r="EPT1" s="905"/>
      <c r="EPU1" s="905"/>
      <c r="EPV1" s="905"/>
      <c r="EPW1" s="905"/>
      <c r="EPX1" s="905"/>
      <c r="EPY1" s="905"/>
      <c r="EPZ1" s="905"/>
      <c r="EQA1" s="905"/>
      <c r="EQB1" s="905"/>
      <c r="EQC1" s="905"/>
      <c r="EQD1" s="905"/>
      <c r="EQE1" s="905"/>
      <c r="EQF1" s="905"/>
      <c r="EQG1" s="905"/>
      <c r="EQH1" s="905"/>
      <c r="EQI1" s="905"/>
      <c r="EQJ1" s="905"/>
      <c r="EQK1" s="905"/>
      <c r="EQL1" s="905"/>
      <c r="EQM1" s="905"/>
      <c r="EQN1" s="905"/>
      <c r="EQO1" s="905"/>
      <c r="EQP1" s="905"/>
      <c r="EQQ1" s="905"/>
      <c r="EQR1" s="905"/>
      <c r="EQS1" s="905"/>
      <c r="EQT1" s="905"/>
      <c r="EQU1" s="905"/>
      <c r="EQV1" s="905"/>
      <c r="EQW1" s="905"/>
      <c r="EQX1" s="905"/>
      <c r="EQY1" s="905"/>
      <c r="EQZ1" s="905"/>
      <c r="ERA1" s="905"/>
      <c r="ERB1" s="905"/>
      <c r="ERC1" s="905"/>
      <c r="ERD1" s="905"/>
      <c r="ERE1" s="905"/>
      <c r="ERF1" s="905"/>
      <c r="ERG1" s="905"/>
      <c r="ERH1" s="905"/>
      <c r="ERI1" s="905"/>
      <c r="ERJ1" s="905"/>
      <c r="ERK1" s="905"/>
      <c r="ERL1" s="905"/>
      <c r="ERM1" s="905"/>
      <c r="ERN1" s="905"/>
      <c r="ERO1" s="905"/>
      <c r="ERP1" s="905"/>
      <c r="ERQ1" s="905"/>
      <c r="ERR1" s="905"/>
      <c r="ERS1" s="905"/>
      <c r="ERT1" s="905"/>
      <c r="ERU1" s="905"/>
      <c r="ERV1" s="905"/>
      <c r="ERW1" s="905"/>
      <c r="ERX1" s="905"/>
      <c r="ERY1" s="905"/>
      <c r="ERZ1" s="905"/>
      <c r="ESA1" s="905"/>
      <c r="ESB1" s="905"/>
      <c r="ESC1" s="905"/>
      <c r="ESD1" s="905"/>
      <c r="ESE1" s="905"/>
      <c r="ESF1" s="905"/>
      <c r="ESG1" s="905"/>
      <c r="ESH1" s="905"/>
      <c r="ESI1" s="905"/>
      <c r="ESJ1" s="905"/>
      <c r="ESK1" s="905"/>
      <c r="ESL1" s="905"/>
      <c r="ESM1" s="905"/>
      <c r="ESN1" s="905"/>
      <c r="ESO1" s="905"/>
      <c r="ESP1" s="905"/>
      <c r="ESQ1" s="905"/>
      <c r="ESR1" s="905"/>
      <c r="ESS1" s="905"/>
      <c r="EST1" s="905"/>
      <c r="ESU1" s="905"/>
      <c r="ESV1" s="905"/>
      <c r="ESW1" s="905"/>
      <c r="ESX1" s="905"/>
      <c r="ESY1" s="905"/>
      <c r="ESZ1" s="905"/>
      <c r="ETA1" s="905"/>
      <c r="ETB1" s="905"/>
      <c r="ETC1" s="905"/>
      <c r="ETD1" s="905"/>
      <c r="ETE1" s="905"/>
      <c r="ETF1" s="905"/>
      <c r="ETG1" s="905"/>
      <c r="ETH1" s="905"/>
      <c r="ETI1" s="905"/>
      <c r="ETJ1" s="905"/>
      <c r="ETK1" s="905"/>
      <c r="ETL1" s="905"/>
      <c r="ETM1" s="905"/>
      <c r="ETN1" s="905"/>
      <c r="ETO1" s="905"/>
      <c r="ETP1" s="905"/>
      <c r="ETQ1" s="905"/>
      <c r="ETR1" s="905"/>
      <c r="ETS1" s="905"/>
      <c r="ETT1" s="905"/>
      <c r="ETU1" s="905"/>
      <c r="ETV1" s="905"/>
      <c r="ETW1" s="905"/>
      <c r="ETX1" s="905"/>
      <c r="ETY1" s="905"/>
      <c r="ETZ1" s="905"/>
      <c r="EUA1" s="905"/>
      <c r="EUB1" s="905"/>
      <c r="EUC1" s="905"/>
      <c r="EUD1" s="905"/>
      <c r="EUE1" s="905"/>
      <c r="EUF1" s="905"/>
      <c r="EUG1" s="905"/>
      <c r="EUH1" s="905"/>
      <c r="EUI1" s="905"/>
      <c r="EUJ1" s="905"/>
      <c r="EUK1" s="905"/>
      <c r="EUL1" s="905"/>
      <c r="EUM1" s="905"/>
      <c r="EUN1" s="905"/>
      <c r="EUO1" s="905"/>
      <c r="EUP1" s="905"/>
      <c r="EUQ1" s="905"/>
      <c r="EUR1" s="905"/>
      <c r="EUS1" s="905"/>
      <c r="EUT1" s="905"/>
      <c r="EUU1" s="905"/>
      <c r="EUV1" s="905"/>
      <c r="EUW1" s="905"/>
      <c r="EUX1" s="905"/>
      <c r="EUY1" s="905"/>
      <c r="EUZ1" s="905"/>
      <c r="EVA1" s="905"/>
      <c r="EVB1" s="905"/>
      <c r="EVC1" s="905"/>
      <c r="EVD1" s="905"/>
      <c r="EVE1" s="905"/>
      <c r="EVF1" s="905"/>
      <c r="EVG1" s="905"/>
      <c r="EVH1" s="905"/>
      <c r="EVI1" s="905"/>
      <c r="EVJ1" s="905"/>
      <c r="EVK1" s="905"/>
      <c r="EVL1" s="905"/>
      <c r="EVM1" s="905"/>
      <c r="EVN1" s="905"/>
      <c r="EVO1" s="905"/>
      <c r="EVP1" s="905"/>
      <c r="EVQ1" s="905"/>
      <c r="EVR1" s="905"/>
      <c r="EVS1" s="905"/>
      <c r="EVT1" s="905"/>
      <c r="EVU1" s="905"/>
      <c r="EVV1" s="905"/>
      <c r="EVW1" s="905"/>
      <c r="EVX1" s="905"/>
      <c r="EVY1" s="905"/>
      <c r="EVZ1" s="905"/>
      <c r="EWA1" s="905"/>
      <c r="EWB1" s="905"/>
      <c r="EWC1" s="905"/>
      <c r="EWD1" s="905"/>
      <c r="EWE1" s="905"/>
      <c r="EWF1" s="905"/>
      <c r="EWG1" s="905"/>
      <c r="EWH1" s="905"/>
      <c r="EWI1" s="905"/>
      <c r="EWJ1" s="905"/>
      <c r="EWK1" s="905"/>
      <c r="EWL1" s="905"/>
      <c r="EWM1" s="905"/>
      <c r="EWN1" s="905"/>
      <c r="EWO1" s="905"/>
      <c r="EWP1" s="905"/>
      <c r="EWQ1" s="905"/>
      <c r="EWR1" s="905"/>
      <c r="EWS1" s="905"/>
      <c r="EWT1" s="905"/>
      <c r="EWU1" s="905"/>
      <c r="EWV1" s="905"/>
      <c r="EWW1" s="905"/>
      <c r="EWX1" s="905"/>
      <c r="EWY1" s="905"/>
      <c r="EWZ1" s="905"/>
      <c r="EXA1" s="905"/>
      <c r="EXB1" s="905"/>
      <c r="EXC1" s="905"/>
      <c r="EXD1" s="905"/>
      <c r="EXE1" s="905"/>
      <c r="EXF1" s="905"/>
      <c r="EXG1" s="905"/>
      <c r="EXH1" s="905"/>
      <c r="EXI1" s="905"/>
      <c r="EXJ1" s="905"/>
      <c r="EXK1" s="905"/>
      <c r="EXL1" s="905"/>
      <c r="EXM1" s="905"/>
      <c r="EXN1" s="905"/>
      <c r="EXO1" s="905"/>
      <c r="EXP1" s="905"/>
      <c r="EXQ1" s="905"/>
      <c r="EXR1" s="905"/>
      <c r="EXS1" s="905"/>
      <c r="EXT1" s="905"/>
      <c r="EXU1" s="905"/>
      <c r="EXV1" s="905"/>
      <c r="EXW1" s="905"/>
      <c r="EXX1" s="905"/>
      <c r="EXY1" s="905"/>
      <c r="EXZ1" s="905"/>
      <c r="EYA1" s="905"/>
      <c r="EYB1" s="905"/>
      <c r="EYC1" s="905"/>
      <c r="EYD1" s="905"/>
      <c r="EYE1" s="905"/>
      <c r="EYF1" s="905"/>
      <c r="EYG1" s="905"/>
      <c r="EYH1" s="905"/>
      <c r="EYI1" s="905"/>
      <c r="EYJ1" s="905"/>
      <c r="EYK1" s="905"/>
      <c r="EYL1" s="905"/>
      <c r="EYM1" s="905"/>
      <c r="EYN1" s="905"/>
      <c r="EYO1" s="905"/>
      <c r="EYP1" s="905"/>
      <c r="EYQ1" s="905"/>
      <c r="EYR1" s="905"/>
      <c r="EYS1" s="905"/>
      <c r="EYT1" s="905"/>
      <c r="EYU1" s="905"/>
      <c r="EYV1" s="905"/>
      <c r="EYW1" s="905"/>
      <c r="EYX1" s="905"/>
      <c r="EYY1" s="905"/>
      <c r="EYZ1" s="905"/>
      <c r="EZA1" s="905"/>
      <c r="EZB1" s="905"/>
      <c r="EZC1" s="905"/>
      <c r="EZD1" s="905"/>
      <c r="EZE1" s="905"/>
      <c r="EZF1" s="905"/>
      <c r="EZG1" s="905"/>
      <c r="EZH1" s="905"/>
      <c r="EZI1" s="905"/>
      <c r="EZJ1" s="905"/>
      <c r="EZK1" s="905"/>
      <c r="EZL1" s="905"/>
      <c r="EZM1" s="905"/>
      <c r="EZN1" s="905"/>
      <c r="EZO1" s="905"/>
      <c r="EZP1" s="905"/>
      <c r="EZQ1" s="905"/>
      <c r="EZR1" s="905"/>
      <c r="EZS1" s="905"/>
      <c r="EZT1" s="905"/>
      <c r="EZU1" s="905"/>
      <c r="EZV1" s="905"/>
      <c r="EZW1" s="905"/>
      <c r="EZX1" s="905"/>
      <c r="EZY1" s="905"/>
      <c r="EZZ1" s="905"/>
      <c r="FAA1" s="905"/>
      <c r="FAB1" s="905"/>
      <c r="FAC1" s="905"/>
      <c r="FAD1" s="905"/>
      <c r="FAE1" s="905"/>
      <c r="FAF1" s="905"/>
      <c r="FAG1" s="905"/>
      <c r="FAH1" s="905"/>
      <c r="FAI1" s="905"/>
      <c r="FAJ1" s="905"/>
      <c r="FAK1" s="905"/>
      <c r="FAL1" s="905"/>
      <c r="FAM1" s="905"/>
      <c r="FAN1" s="905"/>
      <c r="FAO1" s="905"/>
      <c r="FAP1" s="905"/>
      <c r="FAQ1" s="905"/>
      <c r="FAR1" s="905"/>
      <c r="FAS1" s="905"/>
      <c r="FAT1" s="905"/>
      <c r="FAU1" s="905"/>
      <c r="FAV1" s="905"/>
      <c r="FAW1" s="905"/>
      <c r="FAX1" s="905"/>
      <c r="FAY1" s="905"/>
      <c r="FAZ1" s="905"/>
      <c r="FBA1" s="905"/>
      <c r="FBB1" s="905"/>
      <c r="FBC1" s="905"/>
      <c r="FBD1" s="905"/>
      <c r="FBE1" s="905"/>
      <c r="FBF1" s="905"/>
      <c r="FBG1" s="905"/>
      <c r="FBH1" s="905"/>
      <c r="FBI1" s="905"/>
      <c r="FBJ1" s="905"/>
      <c r="FBK1" s="905"/>
      <c r="FBL1" s="905"/>
      <c r="FBM1" s="905"/>
      <c r="FBN1" s="905"/>
      <c r="FBO1" s="905"/>
      <c r="FBP1" s="905"/>
      <c r="FBQ1" s="905"/>
      <c r="FBR1" s="905"/>
      <c r="FBS1" s="905"/>
      <c r="FBT1" s="905"/>
      <c r="FBU1" s="905"/>
      <c r="FBV1" s="905"/>
      <c r="FBW1" s="905"/>
      <c r="FBX1" s="905"/>
      <c r="FBY1" s="905"/>
      <c r="FBZ1" s="905"/>
      <c r="FCA1" s="905"/>
      <c r="FCB1" s="905"/>
      <c r="FCC1" s="905"/>
      <c r="FCD1" s="905"/>
      <c r="FCE1" s="905"/>
      <c r="FCF1" s="905"/>
      <c r="FCG1" s="905"/>
      <c r="FCH1" s="905"/>
      <c r="FCI1" s="905"/>
      <c r="FCJ1" s="905"/>
      <c r="FCK1" s="905"/>
      <c r="FCL1" s="905"/>
      <c r="FCM1" s="905"/>
      <c r="FCN1" s="905"/>
      <c r="FCO1" s="905"/>
      <c r="FCP1" s="905"/>
      <c r="FCQ1" s="905"/>
      <c r="FCR1" s="905"/>
      <c r="FCS1" s="905"/>
      <c r="FCT1" s="905"/>
      <c r="FCU1" s="905"/>
      <c r="FCV1" s="905"/>
      <c r="FCW1" s="905"/>
      <c r="FCX1" s="905"/>
      <c r="FCY1" s="905"/>
      <c r="FCZ1" s="905"/>
      <c r="FDA1" s="905"/>
      <c r="FDB1" s="905"/>
      <c r="FDC1" s="905"/>
      <c r="FDD1" s="905"/>
      <c r="FDE1" s="905"/>
      <c r="FDF1" s="905"/>
      <c r="FDG1" s="905"/>
      <c r="FDH1" s="905"/>
      <c r="FDI1" s="905"/>
      <c r="FDJ1" s="905"/>
      <c r="FDK1" s="905"/>
      <c r="FDL1" s="905"/>
      <c r="FDM1" s="905"/>
      <c r="FDN1" s="905"/>
      <c r="FDO1" s="905"/>
      <c r="FDP1" s="905"/>
      <c r="FDQ1" s="905"/>
      <c r="FDR1" s="905"/>
      <c r="FDS1" s="905"/>
      <c r="FDT1" s="905"/>
      <c r="FDU1" s="905"/>
      <c r="FDV1" s="905"/>
      <c r="FDW1" s="905"/>
      <c r="FDX1" s="905"/>
      <c r="FDY1" s="905"/>
      <c r="FDZ1" s="905"/>
      <c r="FEA1" s="905"/>
      <c r="FEB1" s="905"/>
      <c r="FEC1" s="905"/>
      <c r="FED1" s="905"/>
      <c r="FEE1" s="905"/>
      <c r="FEF1" s="905"/>
      <c r="FEG1" s="905"/>
      <c r="FEH1" s="905"/>
      <c r="FEI1" s="905"/>
      <c r="FEJ1" s="905"/>
      <c r="FEK1" s="905"/>
      <c r="FEL1" s="905"/>
      <c r="FEM1" s="905"/>
      <c r="FEN1" s="905"/>
      <c r="FEO1" s="905"/>
      <c r="FEP1" s="905"/>
      <c r="FEQ1" s="905"/>
      <c r="FER1" s="905"/>
      <c r="FES1" s="905"/>
      <c r="FET1" s="905"/>
      <c r="FEU1" s="905"/>
      <c r="FEV1" s="905"/>
      <c r="FEW1" s="905"/>
      <c r="FEX1" s="905"/>
      <c r="FEY1" s="905"/>
      <c r="FEZ1" s="905"/>
      <c r="FFA1" s="905"/>
      <c r="FFB1" s="905"/>
      <c r="FFC1" s="905"/>
      <c r="FFD1" s="905"/>
      <c r="FFE1" s="905"/>
      <c r="FFF1" s="905"/>
      <c r="FFG1" s="905"/>
      <c r="FFH1" s="905"/>
      <c r="FFI1" s="905"/>
      <c r="FFJ1" s="905"/>
      <c r="FFK1" s="905"/>
      <c r="FFL1" s="905"/>
      <c r="FFM1" s="905"/>
      <c r="FFN1" s="905"/>
      <c r="FFO1" s="905"/>
      <c r="FFP1" s="905"/>
      <c r="FFQ1" s="905"/>
      <c r="FFR1" s="905"/>
      <c r="FFS1" s="905"/>
      <c r="FFT1" s="905"/>
      <c r="FFU1" s="905"/>
      <c r="FFV1" s="905"/>
      <c r="FFW1" s="905"/>
      <c r="FFX1" s="905"/>
      <c r="FFY1" s="905"/>
      <c r="FFZ1" s="905"/>
      <c r="FGA1" s="905"/>
      <c r="FGB1" s="905"/>
      <c r="FGC1" s="905"/>
      <c r="FGD1" s="905"/>
      <c r="FGE1" s="905"/>
      <c r="FGF1" s="905"/>
      <c r="FGG1" s="905"/>
      <c r="FGH1" s="905"/>
      <c r="FGI1" s="905"/>
      <c r="FGJ1" s="905"/>
      <c r="FGK1" s="905"/>
      <c r="FGL1" s="905"/>
      <c r="FGM1" s="905"/>
      <c r="FGN1" s="905"/>
      <c r="FGO1" s="905"/>
      <c r="FGP1" s="905"/>
      <c r="FGQ1" s="905"/>
      <c r="FGR1" s="905"/>
      <c r="FGS1" s="905"/>
      <c r="FGT1" s="905"/>
      <c r="FGU1" s="905"/>
      <c r="FGV1" s="905"/>
      <c r="FGW1" s="905"/>
      <c r="FGX1" s="905"/>
      <c r="FGY1" s="905"/>
      <c r="FGZ1" s="905"/>
      <c r="FHA1" s="905"/>
      <c r="FHB1" s="905"/>
      <c r="FHC1" s="905"/>
      <c r="FHD1" s="905"/>
      <c r="FHE1" s="905"/>
      <c r="FHF1" s="905"/>
      <c r="FHG1" s="905"/>
      <c r="FHH1" s="905"/>
      <c r="FHI1" s="905"/>
      <c r="FHJ1" s="905"/>
      <c r="FHK1" s="905"/>
      <c r="FHL1" s="905"/>
      <c r="FHM1" s="905"/>
      <c r="FHN1" s="905"/>
      <c r="FHO1" s="905"/>
      <c r="FHP1" s="905"/>
      <c r="FHQ1" s="905"/>
      <c r="FHR1" s="905"/>
      <c r="FHS1" s="905"/>
      <c r="FHT1" s="905"/>
      <c r="FHU1" s="905"/>
      <c r="FHV1" s="905"/>
      <c r="FHW1" s="905"/>
      <c r="FHX1" s="905"/>
      <c r="FHY1" s="905"/>
      <c r="FHZ1" s="905"/>
      <c r="FIA1" s="905"/>
      <c r="FIB1" s="905"/>
      <c r="FIC1" s="905"/>
      <c r="FID1" s="905"/>
      <c r="FIE1" s="905"/>
      <c r="FIF1" s="905"/>
      <c r="FIG1" s="905"/>
      <c r="FIH1" s="905"/>
      <c r="FII1" s="905"/>
      <c r="FIJ1" s="905"/>
      <c r="FIK1" s="905"/>
      <c r="FIL1" s="905"/>
      <c r="FIM1" s="905"/>
      <c r="FIN1" s="905"/>
      <c r="FIO1" s="905"/>
      <c r="FIP1" s="905"/>
      <c r="FIQ1" s="905"/>
      <c r="FIR1" s="905"/>
      <c r="FIS1" s="905"/>
      <c r="FIT1" s="905"/>
      <c r="FIU1" s="905"/>
      <c r="FIV1" s="905"/>
      <c r="FIW1" s="905"/>
      <c r="FIX1" s="905"/>
      <c r="FIY1" s="905"/>
      <c r="FIZ1" s="905"/>
      <c r="FJA1" s="905"/>
      <c r="FJB1" s="905"/>
      <c r="FJC1" s="905"/>
      <c r="FJD1" s="905"/>
      <c r="FJE1" s="905"/>
      <c r="FJF1" s="905"/>
      <c r="FJG1" s="905"/>
      <c r="FJH1" s="905"/>
      <c r="FJI1" s="905"/>
      <c r="FJJ1" s="905"/>
      <c r="FJK1" s="905"/>
      <c r="FJL1" s="905"/>
      <c r="FJM1" s="905"/>
      <c r="FJN1" s="905"/>
      <c r="FJO1" s="905"/>
      <c r="FJP1" s="905"/>
      <c r="FJQ1" s="905"/>
      <c r="FJR1" s="905"/>
      <c r="FJS1" s="905"/>
      <c r="FJT1" s="905"/>
      <c r="FJU1" s="905"/>
      <c r="FJV1" s="905"/>
      <c r="FJW1" s="905"/>
      <c r="FJX1" s="905"/>
      <c r="FJY1" s="905"/>
      <c r="FJZ1" s="905"/>
      <c r="FKA1" s="905"/>
      <c r="FKB1" s="905"/>
      <c r="FKC1" s="905"/>
      <c r="FKD1" s="905"/>
      <c r="FKE1" s="905"/>
      <c r="FKF1" s="905"/>
      <c r="FKG1" s="905"/>
      <c r="FKH1" s="905"/>
      <c r="FKI1" s="905"/>
      <c r="FKJ1" s="905"/>
      <c r="FKK1" s="905"/>
      <c r="FKL1" s="905"/>
      <c r="FKM1" s="905"/>
      <c r="FKN1" s="905"/>
      <c r="FKO1" s="905"/>
      <c r="FKP1" s="905"/>
      <c r="FKQ1" s="905"/>
      <c r="FKR1" s="905"/>
      <c r="FKS1" s="905"/>
      <c r="FKT1" s="905"/>
      <c r="FKU1" s="905"/>
      <c r="FKV1" s="905"/>
      <c r="FKW1" s="905"/>
      <c r="FKX1" s="905"/>
      <c r="FKY1" s="905"/>
      <c r="FKZ1" s="905"/>
      <c r="FLA1" s="905"/>
      <c r="FLB1" s="905"/>
      <c r="FLC1" s="905"/>
      <c r="FLD1" s="905"/>
      <c r="FLE1" s="905"/>
      <c r="FLF1" s="905"/>
      <c r="FLG1" s="905"/>
      <c r="FLH1" s="905"/>
      <c r="FLI1" s="905"/>
      <c r="FLJ1" s="905"/>
      <c r="FLK1" s="905"/>
      <c r="FLL1" s="905"/>
      <c r="FLM1" s="905"/>
      <c r="FLN1" s="905"/>
      <c r="FLO1" s="905"/>
      <c r="FLP1" s="905"/>
      <c r="FLQ1" s="905"/>
      <c r="FLR1" s="905"/>
      <c r="FLS1" s="905"/>
      <c r="FLT1" s="905"/>
      <c r="FLU1" s="905"/>
      <c r="FLV1" s="905"/>
      <c r="FLW1" s="905"/>
      <c r="FLX1" s="905"/>
      <c r="FLY1" s="905"/>
      <c r="FLZ1" s="905"/>
      <c r="FMA1" s="905"/>
      <c r="FMB1" s="905"/>
      <c r="FMC1" s="905"/>
      <c r="FMD1" s="905"/>
      <c r="FME1" s="905"/>
      <c r="FMF1" s="905"/>
      <c r="FMG1" s="905"/>
      <c r="FMH1" s="905"/>
      <c r="FMI1" s="905"/>
      <c r="FMJ1" s="905"/>
      <c r="FMK1" s="905"/>
      <c r="FML1" s="905"/>
      <c r="FMM1" s="905"/>
      <c r="FMN1" s="905"/>
      <c r="FMO1" s="905"/>
      <c r="FMP1" s="905"/>
      <c r="FMQ1" s="905"/>
      <c r="FMR1" s="905"/>
      <c r="FMS1" s="905"/>
      <c r="FMT1" s="905"/>
      <c r="FMU1" s="905"/>
      <c r="FMV1" s="905"/>
      <c r="FMW1" s="905"/>
      <c r="FMX1" s="905"/>
      <c r="FMY1" s="905"/>
      <c r="FMZ1" s="905"/>
      <c r="FNA1" s="905"/>
      <c r="FNB1" s="905"/>
      <c r="FNC1" s="905"/>
      <c r="FND1" s="905"/>
      <c r="FNE1" s="905"/>
      <c r="FNF1" s="905"/>
      <c r="FNG1" s="905"/>
      <c r="FNH1" s="905"/>
      <c r="FNI1" s="905"/>
      <c r="FNJ1" s="905"/>
      <c r="FNK1" s="905"/>
      <c r="FNL1" s="905"/>
      <c r="FNM1" s="905"/>
      <c r="FNN1" s="905"/>
      <c r="FNO1" s="905"/>
      <c r="FNP1" s="905"/>
      <c r="FNQ1" s="905"/>
      <c r="FNR1" s="905"/>
      <c r="FNS1" s="905"/>
      <c r="FNT1" s="905"/>
      <c r="FNU1" s="905"/>
      <c r="FNV1" s="905"/>
      <c r="FNW1" s="905"/>
      <c r="FNX1" s="905"/>
      <c r="FNY1" s="905"/>
      <c r="FNZ1" s="905"/>
      <c r="FOA1" s="905"/>
      <c r="FOB1" s="905"/>
      <c r="FOC1" s="905"/>
      <c r="FOD1" s="905"/>
      <c r="FOE1" s="905"/>
      <c r="FOF1" s="905"/>
      <c r="FOG1" s="905"/>
      <c r="FOH1" s="905"/>
      <c r="FOI1" s="905"/>
      <c r="FOJ1" s="905"/>
      <c r="FOK1" s="905"/>
      <c r="FOL1" s="905"/>
      <c r="FOM1" s="905"/>
      <c r="FON1" s="905"/>
      <c r="FOO1" s="905"/>
      <c r="FOP1" s="905"/>
      <c r="FOQ1" s="905"/>
      <c r="FOR1" s="905"/>
      <c r="FOS1" s="905"/>
      <c r="FOT1" s="905"/>
      <c r="FOU1" s="905"/>
      <c r="FOV1" s="905"/>
      <c r="FOW1" s="905"/>
      <c r="FOX1" s="905"/>
      <c r="FOY1" s="905"/>
      <c r="FOZ1" s="905"/>
      <c r="FPA1" s="905"/>
      <c r="FPB1" s="905"/>
      <c r="FPC1" s="905"/>
      <c r="FPD1" s="905"/>
      <c r="FPE1" s="905"/>
      <c r="FPF1" s="905"/>
      <c r="FPG1" s="905"/>
      <c r="FPH1" s="905"/>
      <c r="FPI1" s="905"/>
      <c r="FPJ1" s="905"/>
      <c r="FPK1" s="905"/>
      <c r="FPL1" s="905"/>
      <c r="FPM1" s="905"/>
      <c r="FPN1" s="905"/>
      <c r="FPO1" s="905"/>
      <c r="FPP1" s="905"/>
      <c r="FPQ1" s="905"/>
      <c r="FPR1" s="905"/>
      <c r="FPS1" s="905"/>
      <c r="FPT1" s="905"/>
      <c r="FPU1" s="905"/>
      <c r="FPV1" s="905"/>
      <c r="FPW1" s="905"/>
      <c r="FPX1" s="905"/>
      <c r="FPY1" s="905"/>
      <c r="FPZ1" s="905"/>
      <c r="FQA1" s="905"/>
      <c r="FQB1" s="905"/>
      <c r="FQC1" s="905"/>
      <c r="FQD1" s="905"/>
      <c r="FQE1" s="905"/>
      <c r="FQF1" s="905"/>
      <c r="FQG1" s="905"/>
      <c r="FQH1" s="905"/>
      <c r="FQI1" s="905"/>
      <c r="FQJ1" s="905"/>
      <c r="FQK1" s="905"/>
      <c r="FQL1" s="905"/>
      <c r="FQM1" s="905"/>
      <c r="FQN1" s="905"/>
      <c r="FQO1" s="905"/>
      <c r="FQP1" s="905"/>
      <c r="FQQ1" s="905"/>
      <c r="FQR1" s="905"/>
      <c r="FQS1" s="905"/>
      <c r="FQT1" s="905"/>
      <c r="FQU1" s="905"/>
      <c r="FQV1" s="905"/>
      <c r="FQW1" s="905"/>
      <c r="FQX1" s="905"/>
      <c r="FQY1" s="905"/>
      <c r="FQZ1" s="905"/>
      <c r="FRA1" s="905"/>
      <c r="FRB1" s="905"/>
      <c r="FRC1" s="905"/>
      <c r="FRD1" s="905"/>
      <c r="FRE1" s="905"/>
      <c r="FRF1" s="905"/>
      <c r="FRG1" s="905"/>
      <c r="FRH1" s="905"/>
      <c r="FRI1" s="905"/>
      <c r="FRJ1" s="905"/>
      <c r="FRK1" s="905"/>
      <c r="FRL1" s="905"/>
      <c r="FRM1" s="905"/>
      <c r="FRN1" s="905"/>
      <c r="FRO1" s="905"/>
      <c r="FRP1" s="905"/>
      <c r="FRQ1" s="905"/>
      <c r="FRR1" s="905"/>
      <c r="FRS1" s="905"/>
      <c r="FRT1" s="905"/>
      <c r="FRU1" s="905"/>
      <c r="FRV1" s="905"/>
      <c r="FRW1" s="905"/>
      <c r="FRX1" s="905"/>
      <c r="FRY1" s="905"/>
      <c r="FRZ1" s="905"/>
      <c r="FSA1" s="905"/>
      <c r="FSB1" s="905"/>
      <c r="FSC1" s="905"/>
      <c r="FSD1" s="905"/>
      <c r="FSE1" s="905"/>
      <c r="FSF1" s="905"/>
      <c r="FSG1" s="905"/>
      <c r="FSH1" s="905"/>
      <c r="FSI1" s="905"/>
      <c r="FSJ1" s="905"/>
      <c r="FSK1" s="905"/>
      <c r="FSL1" s="905"/>
      <c r="FSM1" s="905"/>
      <c r="FSN1" s="905"/>
      <c r="FSO1" s="905"/>
      <c r="FSP1" s="905"/>
      <c r="FSQ1" s="905"/>
      <c r="FSR1" s="905"/>
      <c r="FSS1" s="905"/>
      <c r="FST1" s="905"/>
      <c r="FSU1" s="905"/>
      <c r="FSV1" s="905"/>
      <c r="FSW1" s="905"/>
      <c r="FSX1" s="905"/>
      <c r="FSY1" s="905"/>
      <c r="FSZ1" s="905"/>
      <c r="FTA1" s="905"/>
      <c r="FTB1" s="905"/>
      <c r="FTC1" s="905"/>
      <c r="FTD1" s="905"/>
      <c r="FTE1" s="905"/>
      <c r="FTF1" s="905"/>
      <c r="FTG1" s="905"/>
      <c r="FTH1" s="905"/>
      <c r="FTI1" s="905"/>
      <c r="FTJ1" s="905"/>
      <c r="FTK1" s="905"/>
      <c r="FTL1" s="905"/>
      <c r="FTM1" s="905"/>
      <c r="FTN1" s="905"/>
      <c r="FTO1" s="905"/>
      <c r="FTP1" s="905"/>
      <c r="FTQ1" s="905"/>
      <c r="FTR1" s="905"/>
      <c r="FTS1" s="905"/>
      <c r="FTT1" s="905"/>
      <c r="FTU1" s="905"/>
      <c r="FTV1" s="905"/>
      <c r="FTW1" s="905"/>
      <c r="FTX1" s="905"/>
      <c r="FTY1" s="905"/>
      <c r="FTZ1" s="905"/>
      <c r="FUA1" s="905"/>
      <c r="FUB1" s="905"/>
      <c r="FUC1" s="905"/>
      <c r="FUD1" s="905"/>
      <c r="FUE1" s="905"/>
      <c r="FUF1" s="905"/>
      <c r="FUG1" s="905"/>
      <c r="FUH1" s="905"/>
      <c r="FUI1" s="905"/>
      <c r="FUJ1" s="905"/>
      <c r="FUK1" s="905"/>
      <c r="FUL1" s="905"/>
      <c r="FUM1" s="905"/>
      <c r="FUN1" s="905"/>
      <c r="FUO1" s="905"/>
      <c r="FUP1" s="905"/>
      <c r="FUQ1" s="905"/>
      <c r="FUR1" s="905"/>
      <c r="FUS1" s="905"/>
      <c r="FUT1" s="905"/>
      <c r="FUU1" s="905"/>
      <c r="FUV1" s="905"/>
      <c r="FUW1" s="905"/>
      <c r="FUX1" s="905"/>
      <c r="FUY1" s="905"/>
      <c r="FUZ1" s="905"/>
      <c r="FVA1" s="905"/>
      <c r="FVB1" s="905"/>
      <c r="FVC1" s="905"/>
      <c r="FVD1" s="905"/>
      <c r="FVE1" s="905"/>
      <c r="FVF1" s="905"/>
      <c r="FVG1" s="905"/>
      <c r="FVH1" s="905"/>
      <c r="FVI1" s="905"/>
      <c r="FVJ1" s="905"/>
      <c r="FVK1" s="905"/>
      <c r="FVL1" s="905"/>
      <c r="FVM1" s="905"/>
      <c r="FVN1" s="905"/>
      <c r="FVO1" s="905"/>
      <c r="FVP1" s="905"/>
      <c r="FVQ1" s="905"/>
      <c r="FVR1" s="905"/>
      <c r="FVS1" s="905"/>
      <c r="FVT1" s="905"/>
      <c r="FVU1" s="905"/>
      <c r="FVV1" s="905"/>
      <c r="FVW1" s="905"/>
      <c r="FVX1" s="905"/>
      <c r="FVY1" s="905"/>
      <c r="FVZ1" s="905"/>
      <c r="FWA1" s="905"/>
      <c r="FWB1" s="905"/>
      <c r="FWC1" s="905"/>
      <c r="FWD1" s="905"/>
      <c r="FWE1" s="905"/>
      <c r="FWF1" s="905"/>
      <c r="FWG1" s="905"/>
      <c r="FWH1" s="905"/>
      <c r="FWI1" s="905"/>
      <c r="FWJ1" s="905"/>
      <c r="FWK1" s="905"/>
      <c r="FWL1" s="905"/>
      <c r="FWM1" s="905"/>
      <c r="FWN1" s="905"/>
      <c r="FWO1" s="905"/>
      <c r="FWP1" s="905"/>
      <c r="FWQ1" s="905"/>
      <c r="FWR1" s="905"/>
      <c r="FWS1" s="905"/>
      <c r="FWT1" s="905"/>
      <c r="FWU1" s="905"/>
      <c r="FWV1" s="905"/>
      <c r="FWW1" s="905"/>
      <c r="FWX1" s="905"/>
      <c r="FWY1" s="905"/>
      <c r="FWZ1" s="905"/>
      <c r="FXA1" s="905"/>
      <c r="FXB1" s="905"/>
      <c r="FXC1" s="905"/>
      <c r="FXD1" s="905"/>
      <c r="FXE1" s="905"/>
      <c r="FXF1" s="905"/>
      <c r="FXG1" s="905"/>
      <c r="FXH1" s="905"/>
      <c r="FXI1" s="905"/>
      <c r="FXJ1" s="905"/>
      <c r="FXK1" s="905"/>
      <c r="FXL1" s="905"/>
      <c r="FXM1" s="905"/>
      <c r="FXN1" s="905"/>
      <c r="FXO1" s="905"/>
      <c r="FXP1" s="905"/>
      <c r="FXQ1" s="905"/>
      <c r="FXR1" s="905"/>
      <c r="FXS1" s="905"/>
      <c r="FXT1" s="905"/>
      <c r="FXU1" s="905"/>
      <c r="FXV1" s="905"/>
      <c r="FXW1" s="905"/>
      <c r="FXX1" s="905"/>
      <c r="FXY1" s="905"/>
      <c r="FXZ1" s="905"/>
      <c r="FYA1" s="905"/>
      <c r="FYB1" s="905"/>
      <c r="FYC1" s="905"/>
      <c r="FYD1" s="905"/>
      <c r="FYE1" s="905"/>
      <c r="FYF1" s="905"/>
      <c r="FYG1" s="905"/>
      <c r="FYH1" s="905"/>
      <c r="FYI1" s="905"/>
      <c r="FYJ1" s="905"/>
      <c r="FYK1" s="905"/>
      <c r="FYL1" s="905"/>
      <c r="FYM1" s="905"/>
      <c r="FYN1" s="905"/>
      <c r="FYO1" s="905"/>
      <c r="FYP1" s="905"/>
      <c r="FYQ1" s="905"/>
      <c r="FYR1" s="905"/>
      <c r="FYS1" s="905"/>
      <c r="FYT1" s="905"/>
      <c r="FYU1" s="905"/>
      <c r="FYV1" s="905"/>
      <c r="FYW1" s="905"/>
      <c r="FYX1" s="905"/>
      <c r="FYY1" s="905"/>
      <c r="FYZ1" s="905"/>
      <c r="FZA1" s="905"/>
      <c r="FZB1" s="905"/>
      <c r="FZC1" s="905"/>
      <c r="FZD1" s="905"/>
      <c r="FZE1" s="905"/>
      <c r="FZF1" s="905"/>
      <c r="FZG1" s="905"/>
      <c r="FZH1" s="905"/>
      <c r="FZI1" s="905"/>
      <c r="FZJ1" s="905"/>
      <c r="FZK1" s="905"/>
      <c r="FZL1" s="905"/>
      <c r="FZM1" s="905"/>
      <c r="FZN1" s="905"/>
      <c r="FZO1" s="905"/>
      <c r="FZP1" s="905"/>
      <c r="FZQ1" s="905"/>
      <c r="FZR1" s="905"/>
      <c r="FZS1" s="905"/>
      <c r="FZT1" s="905"/>
      <c r="FZU1" s="905"/>
      <c r="FZV1" s="905"/>
      <c r="FZW1" s="905"/>
      <c r="FZX1" s="905"/>
      <c r="FZY1" s="905"/>
      <c r="FZZ1" s="905"/>
      <c r="GAA1" s="905"/>
      <c r="GAB1" s="905"/>
      <c r="GAC1" s="905"/>
      <c r="GAD1" s="905"/>
      <c r="GAE1" s="905"/>
      <c r="GAF1" s="905"/>
      <c r="GAG1" s="905"/>
      <c r="GAH1" s="905"/>
      <c r="GAI1" s="905"/>
      <c r="GAJ1" s="905"/>
      <c r="GAK1" s="905"/>
      <c r="GAL1" s="905"/>
      <c r="GAM1" s="905"/>
      <c r="GAN1" s="905"/>
      <c r="GAO1" s="905"/>
      <c r="GAP1" s="905"/>
      <c r="GAQ1" s="905"/>
      <c r="GAR1" s="905"/>
      <c r="GAS1" s="905"/>
      <c r="GAT1" s="905"/>
      <c r="GAU1" s="905"/>
      <c r="GAV1" s="905"/>
      <c r="GAW1" s="905"/>
      <c r="GAX1" s="905"/>
      <c r="GAY1" s="905"/>
      <c r="GAZ1" s="905"/>
      <c r="GBA1" s="905"/>
      <c r="GBB1" s="905"/>
      <c r="GBC1" s="905"/>
      <c r="GBD1" s="905"/>
      <c r="GBE1" s="905"/>
      <c r="GBF1" s="905"/>
      <c r="GBG1" s="905"/>
      <c r="GBH1" s="905"/>
      <c r="GBI1" s="905"/>
      <c r="GBJ1" s="905"/>
      <c r="GBK1" s="905"/>
      <c r="GBL1" s="905"/>
      <c r="GBM1" s="905"/>
      <c r="GBN1" s="905"/>
      <c r="GBO1" s="905"/>
      <c r="GBP1" s="905"/>
      <c r="GBQ1" s="905"/>
      <c r="GBR1" s="905"/>
      <c r="GBS1" s="905"/>
      <c r="GBT1" s="905"/>
      <c r="GBU1" s="905"/>
      <c r="GBV1" s="905"/>
      <c r="GBW1" s="905"/>
      <c r="GBX1" s="905"/>
      <c r="GBY1" s="905"/>
      <c r="GBZ1" s="905"/>
      <c r="GCA1" s="905"/>
      <c r="GCB1" s="905"/>
      <c r="GCC1" s="905"/>
      <c r="GCD1" s="905"/>
      <c r="GCE1" s="905"/>
      <c r="GCF1" s="905"/>
      <c r="GCG1" s="905"/>
      <c r="GCH1" s="905"/>
      <c r="GCI1" s="905"/>
      <c r="GCJ1" s="905"/>
      <c r="GCK1" s="905"/>
      <c r="GCL1" s="905"/>
      <c r="GCM1" s="905"/>
      <c r="GCN1" s="905"/>
      <c r="GCO1" s="905"/>
      <c r="GCP1" s="905"/>
      <c r="GCQ1" s="905"/>
      <c r="GCR1" s="905"/>
      <c r="GCS1" s="905"/>
      <c r="GCT1" s="905"/>
      <c r="GCU1" s="905"/>
      <c r="GCV1" s="905"/>
      <c r="GCW1" s="905"/>
      <c r="GCX1" s="905"/>
      <c r="GCY1" s="905"/>
      <c r="GCZ1" s="905"/>
      <c r="GDA1" s="905"/>
      <c r="GDB1" s="905"/>
      <c r="GDC1" s="905"/>
      <c r="GDD1" s="905"/>
      <c r="GDE1" s="905"/>
      <c r="GDF1" s="905"/>
      <c r="GDG1" s="905"/>
      <c r="GDH1" s="905"/>
      <c r="GDI1" s="905"/>
      <c r="GDJ1" s="905"/>
      <c r="GDK1" s="905"/>
      <c r="GDL1" s="905"/>
      <c r="GDM1" s="905"/>
      <c r="GDN1" s="905"/>
      <c r="GDO1" s="905"/>
      <c r="GDP1" s="905"/>
      <c r="GDQ1" s="905"/>
      <c r="GDR1" s="905"/>
      <c r="GDS1" s="905"/>
      <c r="GDT1" s="905"/>
      <c r="GDU1" s="905"/>
      <c r="GDV1" s="905"/>
      <c r="GDW1" s="905"/>
      <c r="GDX1" s="905"/>
      <c r="GDY1" s="905"/>
      <c r="GDZ1" s="905"/>
      <c r="GEA1" s="905"/>
      <c r="GEB1" s="905"/>
      <c r="GEC1" s="905"/>
      <c r="GED1" s="905"/>
      <c r="GEE1" s="905"/>
      <c r="GEF1" s="905"/>
      <c r="GEG1" s="905"/>
      <c r="GEH1" s="905"/>
      <c r="GEI1" s="905"/>
      <c r="GEJ1" s="905"/>
      <c r="GEK1" s="905"/>
      <c r="GEL1" s="905"/>
      <c r="GEM1" s="905"/>
      <c r="GEN1" s="905"/>
      <c r="GEO1" s="905"/>
      <c r="GEP1" s="905"/>
      <c r="GEQ1" s="905"/>
      <c r="GER1" s="905"/>
      <c r="GES1" s="905"/>
      <c r="GET1" s="905"/>
      <c r="GEU1" s="905"/>
      <c r="GEV1" s="905"/>
      <c r="GEW1" s="905"/>
      <c r="GEX1" s="905"/>
      <c r="GEY1" s="905"/>
      <c r="GEZ1" s="905"/>
      <c r="GFA1" s="905"/>
      <c r="GFB1" s="905"/>
      <c r="GFC1" s="905"/>
      <c r="GFD1" s="905"/>
      <c r="GFE1" s="905"/>
      <c r="GFF1" s="905"/>
      <c r="GFG1" s="905"/>
      <c r="GFH1" s="905"/>
      <c r="GFI1" s="905"/>
      <c r="GFJ1" s="905"/>
      <c r="GFK1" s="905"/>
      <c r="GFL1" s="905"/>
      <c r="GFM1" s="905"/>
      <c r="GFN1" s="905"/>
      <c r="GFO1" s="905"/>
      <c r="GFP1" s="905"/>
      <c r="GFQ1" s="905"/>
      <c r="GFR1" s="905"/>
      <c r="GFS1" s="905"/>
      <c r="GFT1" s="905"/>
      <c r="GFU1" s="905"/>
      <c r="GFV1" s="905"/>
      <c r="GFW1" s="905"/>
      <c r="GFX1" s="905"/>
      <c r="GFY1" s="905"/>
      <c r="GFZ1" s="905"/>
      <c r="GGA1" s="905"/>
      <c r="GGB1" s="905"/>
      <c r="GGC1" s="905"/>
      <c r="GGD1" s="905"/>
      <c r="GGE1" s="905"/>
      <c r="GGF1" s="905"/>
      <c r="GGG1" s="905"/>
      <c r="GGH1" s="905"/>
      <c r="GGI1" s="905"/>
      <c r="GGJ1" s="905"/>
      <c r="GGK1" s="905"/>
      <c r="GGL1" s="905"/>
      <c r="GGM1" s="905"/>
      <c r="GGN1" s="905"/>
      <c r="GGO1" s="905"/>
      <c r="GGP1" s="905"/>
      <c r="GGQ1" s="905"/>
      <c r="GGR1" s="905"/>
      <c r="GGS1" s="905"/>
      <c r="GGT1" s="905"/>
      <c r="GGU1" s="905"/>
      <c r="GGV1" s="905"/>
      <c r="GGW1" s="905"/>
      <c r="GGX1" s="905"/>
      <c r="GGY1" s="905"/>
      <c r="GGZ1" s="905"/>
      <c r="GHA1" s="905"/>
      <c r="GHB1" s="905"/>
      <c r="GHC1" s="905"/>
      <c r="GHD1" s="905"/>
      <c r="GHE1" s="905"/>
      <c r="GHF1" s="905"/>
      <c r="GHG1" s="905"/>
      <c r="GHH1" s="905"/>
      <c r="GHI1" s="905"/>
      <c r="GHJ1" s="905"/>
      <c r="GHK1" s="905"/>
      <c r="GHL1" s="905"/>
      <c r="GHM1" s="905"/>
      <c r="GHN1" s="905"/>
      <c r="GHO1" s="905"/>
      <c r="GHP1" s="905"/>
      <c r="GHQ1" s="905"/>
      <c r="GHR1" s="905"/>
      <c r="GHS1" s="905"/>
      <c r="GHT1" s="905"/>
      <c r="GHU1" s="905"/>
      <c r="GHV1" s="905"/>
      <c r="GHW1" s="905"/>
      <c r="GHX1" s="905"/>
      <c r="GHY1" s="905"/>
      <c r="GHZ1" s="905"/>
      <c r="GIA1" s="905"/>
      <c r="GIB1" s="905"/>
      <c r="GIC1" s="905"/>
      <c r="GID1" s="905"/>
      <c r="GIE1" s="905"/>
      <c r="GIF1" s="905"/>
      <c r="GIG1" s="905"/>
      <c r="GIH1" s="905"/>
      <c r="GII1" s="905"/>
      <c r="GIJ1" s="905"/>
      <c r="GIK1" s="905"/>
      <c r="GIL1" s="905"/>
      <c r="GIM1" s="905"/>
      <c r="GIN1" s="905"/>
      <c r="GIO1" s="905"/>
      <c r="GIP1" s="905"/>
      <c r="GIQ1" s="905"/>
      <c r="GIR1" s="905"/>
      <c r="GIS1" s="905"/>
      <c r="GIT1" s="905"/>
      <c r="GIU1" s="905"/>
      <c r="GIV1" s="905"/>
      <c r="GIW1" s="905"/>
      <c r="GIX1" s="905"/>
      <c r="GIY1" s="905"/>
      <c r="GIZ1" s="905"/>
      <c r="GJA1" s="905"/>
      <c r="GJB1" s="905"/>
      <c r="GJC1" s="905"/>
      <c r="GJD1" s="905"/>
      <c r="GJE1" s="905"/>
      <c r="GJF1" s="905"/>
      <c r="GJG1" s="905"/>
      <c r="GJH1" s="905"/>
      <c r="GJI1" s="905"/>
      <c r="GJJ1" s="905"/>
      <c r="GJK1" s="905"/>
      <c r="GJL1" s="905"/>
      <c r="GJM1" s="905"/>
      <c r="GJN1" s="905"/>
      <c r="GJO1" s="905"/>
      <c r="GJP1" s="905"/>
      <c r="GJQ1" s="905"/>
      <c r="GJR1" s="905"/>
      <c r="GJS1" s="905"/>
      <c r="GJT1" s="905"/>
      <c r="GJU1" s="905"/>
      <c r="GJV1" s="905"/>
      <c r="GJW1" s="905"/>
      <c r="GJX1" s="905"/>
      <c r="GJY1" s="905"/>
      <c r="GJZ1" s="905"/>
      <c r="GKA1" s="905"/>
      <c r="GKB1" s="905"/>
      <c r="GKC1" s="905"/>
      <c r="GKD1" s="905"/>
      <c r="GKE1" s="905"/>
      <c r="GKF1" s="905"/>
      <c r="GKG1" s="905"/>
      <c r="GKH1" s="905"/>
      <c r="GKI1" s="905"/>
      <c r="GKJ1" s="905"/>
      <c r="GKK1" s="905"/>
      <c r="GKL1" s="905"/>
      <c r="GKM1" s="905"/>
      <c r="GKN1" s="905"/>
      <c r="GKO1" s="905"/>
      <c r="GKP1" s="905"/>
      <c r="GKQ1" s="905"/>
      <c r="GKR1" s="905"/>
      <c r="GKS1" s="905"/>
      <c r="GKT1" s="905"/>
      <c r="GKU1" s="905"/>
      <c r="GKV1" s="905"/>
      <c r="GKW1" s="905"/>
      <c r="GKX1" s="905"/>
      <c r="GKY1" s="905"/>
      <c r="GKZ1" s="905"/>
      <c r="GLA1" s="905"/>
      <c r="GLB1" s="905"/>
      <c r="GLC1" s="905"/>
      <c r="GLD1" s="905"/>
      <c r="GLE1" s="905"/>
      <c r="GLF1" s="905"/>
      <c r="GLG1" s="905"/>
      <c r="GLH1" s="905"/>
      <c r="GLI1" s="905"/>
      <c r="GLJ1" s="905"/>
      <c r="GLK1" s="905"/>
      <c r="GLL1" s="905"/>
      <c r="GLM1" s="905"/>
      <c r="GLN1" s="905"/>
      <c r="GLO1" s="905"/>
      <c r="GLP1" s="905"/>
      <c r="GLQ1" s="905"/>
      <c r="GLR1" s="905"/>
      <c r="GLS1" s="905"/>
      <c r="GLT1" s="905"/>
      <c r="GLU1" s="905"/>
      <c r="GLV1" s="905"/>
      <c r="GLW1" s="905"/>
      <c r="GLX1" s="905"/>
      <c r="GLY1" s="905"/>
      <c r="GLZ1" s="905"/>
      <c r="GMA1" s="905"/>
      <c r="GMB1" s="905"/>
      <c r="GMC1" s="905"/>
      <c r="GMD1" s="905"/>
      <c r="GME1" s="905"/>
      <c r="GMF1" s="905"/>
      <c r="GMG1" s="905"/>
      <c r="GMH1" s="905"/>
      <c r="GMI1" s="905"/>
      <c r="GMJ1" s="905"/>
      <c r="GMK1" s="905"/>
      <c r="GML1" s="905"/>
      <c r="GMM1" s="905"/>
      <c r="GMN1" s="905"/>
      <c r="GMO1" s="905"/>
      <c r="GMP1" s="905"/>
      <c r="GMQ1" s="905"/>
      <c r="GMR1" s="905"/>
      <c r="GMS1" s="905"/>
      <c r="GMT1" s="905"/>
      <c r="GMU1" s="905"/>
      <c r="GMV1" s="905"/>
      <c r="GMW1" s="905"/>
      <c r="GMX1" s="905"/>
      <c r="GMY1" s="905"/>
      <c r="GMZ1" s="905"/>
      <c r="GNA1" s="905"/>
      <c r="GNB1" s="905"/>
      <c r="GNC1" s="905"/>
      <c r="GND1" s="905"/>
      <c r="GNE1" s="905"/>
      <c r="GNF1" s="905"/>
      <c r="GNG1" s="905"/>
      <c r="GNH1" s="905"/>
      <c r="GNI1" s="905"/>
      <c r="GNJ1" s="905"/>
      <c r="GNK1" s="905"/>
      <c r="GNL1" s="905"/>
      <c r="GNM1" s="905"/>
      <c r="GNN1" s="905"/>
      <c r="GNO1" s="905"/>
      <c r="GNP1" s="905"/>
      <c r="GNQ1" s="905"/>
      <c r="GNR1" s="905"/>
      <c r="GNS1" s="905"/>
      <c r="GNT1" s="905"/>
      <c r="GNU1" s="905"/>
      <c r="GNV1" s="905"/>
      <c r="GNW1" s="905"/>
      <c r="GNX1" s="905"/>
      <c r="GNY1" s="905"/>
      <c r="GNZ1" s="905"/>
      <c r="GOA1" s="905"/>
      <c r="GOB1" s="905"/>
      <c r="GOC1" s="905"/>
      <c r="GOD1" s="905"/>
      <c r="GOE1" s="905"/>
      <c r="GOF1" s="905"/>
      <c r="GOG1" s="905"/>
      <c r="GOH1" s="905"/>
      <c r="GOI1" s="905"/>
      <c r="GOJ1" s="905"/>
      <c r="GOK1" s="905"/>
      <c r="GOL1" s="905"/>
      <c r="GOM1" s="905"/>
      <c r="GON1" s="905"/>
      <c r="GOO1" s="905"/>
      <c r="GOP1" s="905"/>
      <c r="GOQ1" s="905"/>
      <c r="GOR1" s="905"/>
      <c r="GOS1" s="905"/>
      <c r="GOT1" s="905"/>
      <c r="GOU1" s="905"/>
      <c r="GOV1" s="905"/>
      <c r="GOW1" s="905"/>
      <c r="GOX1" s="905"/>
      <c r="GOY1" s="905"/>
      <c r="GOZ1" s="905"/>
      <c r="GPA1" s="905"/>
      <c r="GPB1" s="905"/>
      <c r="GPC1" s="905"/>
      <c r="GPD1" s="905"/>
      <c r="GPE1" s="905"/>
      <c r="GPF1" s="905"/>
      <c r="GPG1" s="905"/>
      <c r="GPH1" s="905"/>
      <c r="GPI1" s="905"/>
      <c r="GPJ1" s="905"/>
      <c r="GPK1" s="905"/>
      <c r="GPL1" s="905"/>
      <c r="GPM1" s="905"/>
      <c r="GPN1" s="905"/>
      <c r="GPO1" s="905"/>
      <c r="GPP1" s="905"/>
      <c r="GPQ1" s="905"/>
      <c r="GPR1" s="905"/>
      <c r="GPS1" s="905"/>
      <c r="GPT1" s="905"/>
      <c r="GPU1" s="905"/>
      <c r="GPV1" s="905"/>
      <c r="GPW1" s="905"/>
      <c r="GPX1" s="905"/>
      <c r="GPY1" s="905"/>
      <c r="GPZ1" s="905"/>
      <c r="GQA1" s="905"/>
      <c r="GQB1" s="905"/>
      <c r="GQC1" s="905"/>
      <c r="GQD1" s="905"/>
      <c r="GQE1" s="905"/>
      <c r="GQF1" s="905"/>
      <c r="GQG1" s="905"/>
      <c r="GQH1" s="905"/>
      <c r="GQI1" s="905"/>
      <c r="GQJ1" s="905"/>
      <c r="GQK1" s="905"/>
      <c r="GQL1" s="905"/>
      <c r="GQM1" s="905"/>
      <c r="GQN1" s="905"/>
      <c r="GQO1" s="905"/>
      <c r="GQP1" s="905"/>
      <c r="GQQ1" s="905"/>
      <c r="GQR1" s="905"/>
      <c r="GQS1" s="905"/>
      <c r="GQT1" s="905"/>
      <c r="GQU1" s="905"/>
      <c r="GQV1" s="905"/>
      <c r="GQW1" s="905"/>
      <c r="GQX1" s="905"/>
      <c r="GQY1" s="905"/>
      <c r="GQZ1" s="905"/>
      <c r="GRA1" s="905"/>
      <c r="GRB1" s="905"/>
      <c r="GRC1" s="905"/>
      <c r="GRD1" s="905"/>
      <c r="GRE1" s="905"/>
      <c r="GRF1" s="905"/>
      <c r="GRG1" s="905"/>
      <c r="GRH1" s="905"/>
      <c r="GRI1" s="905"/>
      <c r="GRJ1" s="905"/>
      <c r="GRK1" s="905"/>
      <c r="GRL1" s="905"/>
      <c r="GRM1" s="905"/>
      <c r="GRN1" s="905"/>
      <c r="GRO1" s="905"/>
      <c r="GRP1" s="905"/>
      <c r="GRQ1" s="905"/>
      <c r="GRR1" s="905"/>
      <c r="GRS1" s="905"/>
      <c r="GRT1" s="905"/>
      <c r="GRU1" s="905"/>
      <c r="GRV1" s="905"/>
      <c r="GRW1" s="905"/>
      <c r="GRX1" s="905"/>
      <c r="GRY1" s="905"/>
      <c r="GRZ1" s="905"/>
      <c r="GSA1" s="905"/>
      <c r="GSB1" s="905"/>
      <c r="GSC1" s="905"/>
      <c r="GSD1" s="905"/>
      <c r="GSE1" s="905"/>
      <c r="GSF1" s="905"/>
      <c r="GSG1" s="905"/>
      <c r="GSH1" s="905"/>
      <c r="GSI1" s="905"/>
      <c r="GSJ1" s="905"/>
      <c r="GSK1" s="905"/>
      <c r="GSL1" s="905"/>
      <c r="GSM1" s="905"/>
      <c r="GSN1" s="905"/>
      <c r="GSO1" s="905"/>
      <c r="GSP1" s="905"/>
      <c r="GSQ1" s="905"/>
      <c r="GSR1" s="905"/>
      <c r="GSS1" s="905"/>
      <c r="GST1" s="905"/>
      <c r="GSU1" s="905"/>
      <c r="GSV1" s="905"/>
      <c r="GSW1" s="905"/>
      <c r="GSX1" s="905"/>
      <c r="GSY1" s="905"/>
      <c r="GSZ1" s="905"/>
      <c r="GTA1" s="905"/>
      <c r="GTB1" s="905"/>
      <c r="GTC1" s="905"/>
      <c r="GTD1" s="905"/>
      <c r="GTE1" s="905"/>
      <c r="GTF1" s="905"/>
      <c r="GTG1" s="905"/>
      <c r="GTH1" s="905"/>
      <c r="GTI1" s="905"/>
      <c r="GTJ1" s="905"/>
      <c r="GTK1" s="905"/>
      <c r="GTL1" s="905"/>
      <c r="GTM1" s="905"/>
      <c r="GTN1" s="905"/>
      <c r="GTO1" s="905"/>
      <c r="GTP1" s="905"/>
      <c r="GTQ1" s="905"/>
      <c r="GTR1" s="905"/>
      <c r="GTS1" s="905"/>
      <c r="GTT1" s="905"/>
      <c r="GTU1" s="905"/>
      <c r="GTV1" s="905"/>
      <c r="GTW1" s="905"/>
      <c r="GTX1" s="905"/>
      <c r="GTY1" s="905"/>
      <c r="GTZ1" s="905"/>
      <c r="GUA1" s="905"/>
      <c r="GUB1" s="905"/>
      <c r="GUC1" s="905"/>
      <c r="GUD1" s="905"/>
      <c r="GUE1" s="905"/>
      <c r="GUF1" s="905"/>
      <c r="GUG1" s="905"/>
      <c r="GUH1" s="905"/>
      <c r="GUI1" s="905"/>
      <c r="GUJ1" s="905"/>
      <c r="GUK1" s="905"/>
      <c r="GUL1" s="905"/>
      <c r="GUM1" s="905"/>
      <c r="GUN1" s="905"/>
      <c r="GUO1" s="905"/>
      <c r="GUP1" s="905"/>
      <c r="GUQ1" s="905"/>
      <c r="GUR1" s="905"/>
      <c r="GUS1" s="905"/>
      <c r="GUT1" s="905"/>
      <c r="GUU1" s="905"/>
      <c r="GUV1" s="905"/>
      <c r="GUW1" s="905"/>
      <c r="GUX1" s="905"/>
      <c r="GUY1" s="905"/>
      <c r="GUZ1" s="905"/>
      <c r="GVA1" s="905"/>
      <c r="GVB1" s="905"/>
      <c r="GVC1" s="905"/>
      <c r="GVD1" s="905"/>
      <c r="GVE1" s="905"/>
      <c r="GVF1" s="905"/>
      <c r="GVG1" s="905"/>
      <c r="GVH1" s="905"/>
      <c r="GVI1" s="905"/>
      <c r="GVJ1" s="905"/>
      <c r="GVK1" s="905"/>
      <c r="GVL1" s="905"/>
      <c r="GVM1" s="905"/>
      <c r="GVN1" s="905"/>
      <c r="GVO1" s="905"/>
      <c r="GVP1" s="905"/>
      <c r="GVQ1" s="905"/>
      <c r="GVR1" s="905"/>
      <c r="GVS1" s="905"/>
      <c r="GVT1" s="905"/>
      <c r="GVU1" s="905"/>
      <c r="GVV1" s="905"/>
      <c r="GVW1" s="905"/>
      <c r="GVX1" s="905"/>
      <c r="GVY1" s="905"/>
      <c r="GVZ1" s="905"/>
      <c r="GWA1" s="905"/>
      <c r="GWB1" s="905"/>
      <c r="GWC1" s="905"/>
      <c r="GWD1" s="905"/>
      <c r="GWE1" s="905"/>
      <c r="GWF1" s="905"/>
      <c r="GWG1" s="905"/>
      <c r="GWH1" s="905"/>
      <c r="GWI1" s="905"/>
      <c r="GWJ1" s="905"/>
      <c r="GWK1" s="905"/>
      <c r="GWL1" s="905"/>
      <c r="GWM1" s="905"/>
      <c r="GWN1" s="905"/>
      <c r="GWO1" s="905"/>
      <c r="GWP1" s="905"/>
      <c r="GWQ1" s="905"/>
      <c r="GWR1" s="905"/>
      <c r="GWS1" s="905"/>
      <c r="GWT1" s="905"/>
      <c r="GWU1" s="905"/>
      <c r="GWV1" s="905"/>
      <c r="GWW1" s="905"/>
      <c r="GWX1" s="905"/>
      <c r="GWY1" s="905"/>
      <c r="GWZ1" s="905"/>
      <c r="GXA1" s="905"/>
      <c r="GXB1" s="905"/>
      <c r="GXC1" s="905"/>
      <c r="GXD1" s="905"/>
      <c r="GXE1" s="905"/>
      <c r="GXF1" s="905"/>
      <c r="GXG1" s="905"/>
      <c r="GXH1" s="905"/>
      <c r="GXI1" s="905"/>
      <c r="GXJ1" s="905"/>
      <c r="GXK1" s="905"/>
      <c r="GXL1" s="905"/>
      <c r="GXM1" s="905"/>
      <c r="GXN1" s="905"/>
      <c r="GXO1" s="905"/>
      <c r="GXP1" s="905"/>
      <c r="GXQ1" s="905"/>
      <c r="GXR1" s="905"/>
      <c r="GXS1" s="905"/>
      <c r="GXT1" s="905"/>
      <c r="GXU1" s="905"/>
      <c r="GXV1" s="905"/>
      <c r="GXW1" s="905"/>
      <c r="GXX1" s="905"/>
      <c r="GXY1" s="905"/>
      <c r="GXZ1" s="905"/>
      <c r="GYA1" s="905"/>
      <c r="GYB1" s="905"/>
      <c r="GYC1" s="905"/>
      <c r="GYD1" s="905"/>
      <c r="GYE1" s="905"/>
      <c r="GYF1" s="905"/>
      <c r="GYG1" s="905"/>
      <c r="GYH1" s="905"/>
      <c r="GYI1" s="905"/>
      <c r="GYJ1" s="905"/>
      <c r="GYK1" s="905"/>
      <c r="GYL1" s="905"/>
      <c r="GYM1" s="905"/>
      <c r="GYN1" s="905"/>
      <c r="GYO1" s="905"/>
      <c r="GYP1" s="905"/>
      <c r="GYQ1" s="905"/>
      <c r="GYR1" s="905"/>
      <c r="GYS1" s="905"/>
      <c r="GYT1" s="905"/>
      <c r="GYU1" s="905"/>
      <c r="GYV1" s="905"/>
      <c r="GYW1" s="905"/>
      <c r="GYX1" s="905"/>
      <c r="GYY1" s="905"/>
      <c r="GYZ1" s="905"/>
      <c r="GZA1" s="905"/>
      <c r="GZB1" s="905"/>
      <c r="GZC1" s="905"/>
      <c r="GZD1" s="905"/>
      <c r="GZE1" s="905"/>
      <c r="GZF1" s="905"/>
      <c r="GZG1" s="905"/>
      <c r="GZH1" s="905"/>
      <c r="GZI1" s="905"/>
      <c r="GZJ1" s="905"/>
      <c r="GZK1" s="905"/>
      <c r="GZL1" s="905"/>
      <c r="GZM1" s="905"/>
      <c r="GZN1" s="905"/>
      <c r="GZO1" s="905"/>
      <c r="GZP1" s="905"/>
      <c r="GZQ1" s="905"/>
      <c r="GZR1" s="905"/>
      <c r="GZS1" s="905"/>
      <c r="GZT1" s="905"/>
      <c r="GZU1" s="905"/>
      <c r="GZV1" s="905"/>
      <c r="GZW1" s="905"/>
      <c r="GZX1" s="905"/>
      <c r="GZY1" s="905"/>
      <c r="GZZ1" s="905"/>
      <c r="HAA1" s="905"/>
      <c r="HAB1" s="905"/>
      <c r="HAC1" s="905"/>
      <c r="HAD1" s="905"/>
      <c r="HAE1" s="905"/>
      <c r="HAF1" s="905"/>
      <c r="HAG1" s="905"/>
      <c r="HAH1" s="905"/>
      <c r="HAI1" s="905"/>
      <c r="HAJ1" s="905"/>
      <c r="HAK1" s="905"/>
      <c r="HAL1" s="905"/>
      <c r="HAM1" s="905"/>
      <c r="HAN1" s="905"/>
      <c r="HAO1" s="905"/>
      <c r="HAP1" s="905"/>
      <c r="HAQ1" s="905"/>
      <c r="HAR1" s="905"/>
      <c r="HAS1" s="905"/>
      <c r="HAT1" s="905"/>
      <c r="HAU1" s="905"/>
      <c r="HAV1" s="905"/>
      <c r="HAW1" s="905"/>
      <c r="HAX1" s="905"/>
      <c r="HAY1" s="905"/>
      <c r="HAZ1" s="905"/>
      <c r="HBA1" s="905"/>
      <c r="HBB1" s="905"/>
      <c r="HBC1" s="905"/>
      <c r="HBD1" s="905"/>
      <c r="HBE1" s="905"/>
      <c r="HBF1" s="905"/>
      <c r="HBG1" s="905"/>
      <c r="HBH1" s="905"/>
      <c r="HBI1" s="905"/>
      <c r="HBJ1" s="905"/>
      <c r="HBK1" s="905"/>
      <c r="HBL1" s="905"/>
      <c r="HBM1" s="905"/>
      <c r="HBN1" s="905"/>
      <c r="HBO1" s="905"/>
      <c r="HBP1" s="905"/>
      <c r="HBQ1" s="905"/>
      <c r="HBR1" s="905"/>
      <c r="HBS1" s="905"/>
      <c r="HBT1" s="905"/>
      <c r="HBU1" s="905"/>
      <c r="HBV1" s="905"/>
      <c r="HBW1" s="905"/>
      <c r="HBX1" s="905"/>
      <c r="HBY1" s="905"/>
      <c r="HBZ1" s="905"/>
      <c r="HCA1" s="905"/>
      <c r="HCB1" s="905"/>
      <c r="HCC1" s="905"/>
      <c r="HCD1" s="905"/>
      <c r="HCE1" s="905"/>
      <c r="HCF1" s="905"/>
      <c r="HCG1" s="905"/>
      <c r="HCH1" s="905"/>
      <c r="HCI1" s="905"/>
      <c r="HCJ1" s="905"/>
      <c r="HCK1" s="905"/>
      <c r="HCL1" s="905"/>
      <c r="HCM1" s="905"/>
      <c r="HCN1" s="905"/>
      <c r="HCO1" s="905"/>
      <c r="HCP1" s="905"/>
      <c r="HCQ1" s="905"/>
      <c r="HCR1" s="905"/>
      <c r="HCS1" s="905"/>
      <c r="HCT1" s="905"/>
      <c r="HCU1" s="905"/>
      <c r="HCV1" s="905"/>
      <c r="HCW1" s="905"/>
      <c r="HCX1" s="905"/>
      <c r="HCY1" s="905"/>
      <c r="HCZ1" s="905"/>
      <c r="HDA1" s="905"/>
      <c r="HDB1" s="905"/>
      <c r="HDC1" s="905"/>
      <c r="HDD1" s="905"/>
      <c r="HDE1" s="905"/>
      <c r="HDF1" s="905"/>
      <c r="HDG1" s="905"/>
      <c r="HDH1" s="905"/>
      <c r="HDI1" s="905"/>
      <c r="HDJ1" s="905"/>
      <c r="HDK1" s="905"/>
      <c r="HDL1" s="905"/>
      <c r="HDM1" s="905"/>
      <c r="HDN1" s="905"/>
      <c r="HDO1" s="905"/>
      <c r="HDP1" s="905"/>
      <c r="HDQ1" s="905"/>
      <c r="HDR1" s="905"/>
      <c r="HDS1" s="905"/>
      <c r="HDT1" s="905"/>
      <c r="HDU1" s="905"/>
      <c r="HDV1" s="905"/>
      <c r="HDW1" s="905"/>
      <c r="HDX1" s="905"/>
      <c r="HDY1" s="905"/>
      <c r="HDZ1" s="905"/>
      <c r="HEA1" s="905"/>
      <c r="HEB1" s="905"/>
      <c r="HEC1" s="905"/>
      <c r="HED1" s="905"/>
      <c r="HEE1" s="905"/>
      <c r="HEF1" s="905"/>
      <c r="HEG1" s="905"/>
      <c r="HEH1" s="905"/>
      <c r="HEI1" s="905"/>
      <c r="HEJ1" s="905"/>
      <c r="HEK1" s="905"/>
      <c r="HEL1" s="905"/>
      <c r="HEM1" s="905"/>
      <c r="HEN1" s="905"/>
      <c r="HEO1" s="905"/>
      <c r="HEP1" s="905"/>
      <c r="HEQ1" s="905"/>
      <c r="HER1" s="905"/>
      <c r="HES1" s="905"/>
      <c r="HET1" s="905"/>
      <c r="HEU1" s="905"/>
      <c r="HEV1" s="905"/>
      <c r="HEW1" s="905"/>
      <c r="HEX1" s="905"/>
      <c r="HEY1" s="905"/>
      <c r="HEZ1" s="905"/>
      <c r="HFA1" s="905"/>
      <c r="HFB1" s="905"/>
      <c r="HFC1" s="905"/>
      <c r="HFD1" s="905"/>
      <c r="HFE1" s="905"/>
      <c r="HFF1" s="905"/>
      <c r="HFG1" s="905"/>
      <c r="HFH1" s="905"/>
      <c r="HFI1" s="905"/>
      <c r="HFJ1" s="905"/>
      <c r="HFK1" s="905"/>
      <c r="HFL1" s="905"/>
      <c r="HFM1" s="905"/>
      <c r="HFN1" s="905"/>
      <c r="HFO1" s="905"/>
      <c r="HFP1" s="905"/>
      <c r="HFQ1" s="905"/>
      <c r="HFR1" s="905"/>
      <c r="HFS1" s="905"/>
      <c r="HFT1" s="905"/>
      <c r="HFU1" s="905"/>
      <c r="HFV1" s="905"/>
      <c r="HFW1" s="905"/>
      <c r="HFX1" s="905"/>
      <c r="HFY1" s="905"/>
      <c r="HFZ1" s="905"/>
      <c r="HGA1" s="905"/>
      <c r="HGB1" s="905"/>
      <c r="HGC1" s="905"/>
      <c r="HGD1" s="905"/>
      <c r="HGE1" s="905"/>
      <c r="HGF1" s="905"/>
      <c r="HGG1" s="905"/>
      <c r="HGH1" s="905"/>
      <c r="HGI1" s="905"/>
      <c r="HGJ1" s="905"/>
      <c r="HGK1" s="905"/>
      <c r="HGL1" s="905"/>
      <c r="HGM1" s="905"/>
      <c r="HGN1" s="905"/>
      <c r="HGO1" s="905"/>
      <c r="HGP1" s="905"/>
      <c r="HGQ1" s="905"/>
      <c r="HGR1" s="905"/>
      <c r="HGS1" s="905"/>
      <c r="HGT1" s="905"/>
      <c r="HGU1" s="905"/>
      <c r="HGV1" s="905"/>
      <c r="HGW1" s="905"/>
      <c r="HGX1" s="905"/>
      <c r="HGY1" s="905"/>
      <c r="HGZ1" s="905"/>
      <c r="HHA1" s="905"/>
      <c r="HHB1" s="905"/>
      <c r="HHC1" s="905"/>
      <c r="HHD1" s="905"/>
      <c r="HHE1" s="905"/>
      <c r="HHF1" s="905"/>
      <c r="HHG1" s="905"/>
      <c r="HHH1" s="905"/>
      <c r="HHI1" s="905"/>
      <c r="HHJ1" s="905"/>
      <c r="HHK1" s="905"/>
      <c r="HHL1" s="905"/>
      <c r="HHM1" s="905"/>
      <c r="HHN1" s="905"/>
      <c r="HHO1" s="905"/>
      <c r="HHP1" s="905"/>
      <c r="HHQ1" s="905"/>
      <c r="HHR1" s="905"/>
      <c r="HHS1" s="905"/>
      <c r="HHT1" s="905"/>
      <c r="HHU1" s="905"/>
      <c r="HHV1" s="905"/>
      <c r="HHW1" s="905"/>
      <c r="HHX1" s="905"/>
      <c r="HHY1" s="905"/>
      <c r="HHZ1" s="905"/>
      <c r="HIA1" s="905"/>
      <c r="HIB1" s="905"/>
      <c r="HIC1" s="905"/>
      <c r="HID1" s="905"/>
      <c r="HIE1" s="905"/>
      <c r="HIF1" s="905"/>
      <c r="HIG1" s="905"/>
      <c r="HIH1" s="905"/>
      <c r="HII1" s="905"/>
      <c r="HIJ1" s="905"/>
      <c r="HIK1" s="905"/>
      <c r="HIL1" s="905"/>
      <c r="HIM1" s="905"/>
      <c r="HIN1" s="905"/>
      <c r="HIO1" s="905"/>
      <c r="HIP1" s="905"/>
      <c r="HIQ1" s="905"/>
      <c r="HIR1" s="905"/>
      <c r="HIS1" s="905"/>
      <c r="HIT1" s="905"/>
      <c r="HIU1" s="905"/>
      <c r="HIV1" s="905"/>
      <c r="HIW1" s="905"/>
      <c r="HIX1" s="905"/>
      <c r="HIY1" s="905"/>
      <c r="HIZ1" s="905"/>
      <c r="HJA1" s="905"/>
      <c r="HJB1" s="905"/>
      <c r="HJC1" s="905"/>
      <c r="HJD1" s="905"/>
      <c r="HJE1" s="905"/>
      <c r="HJF1" s="905"/>
      <c r="HJG1" s="905"/>
      <c r="HJH1" s="905"/>
      <c r="HJI1" s="905"/>
      <c r="HJJ1" s="905"/>
      <c r="HJK1" s="905"/>
      <c r="HJL1" s="905"/>
      <c r="HJM1" s="905"/>
      <c r="HJN1" s="905"/>
      <c r="HJO1" s="905"/>
      <c r="HJP1" s="905"/>
      <c r="HJQ1" s="905"/>
      <c r="HJR1" s="905"/>
      <c r="HJS1" s="905"/>
      <c r="HJT1" s="905"/>
      <c r="HJU1" s="905"/>
      <c r="HJV1" s="905"/>
      <c r="HJW1" s="905"/>
      <c r="HJX1" s="905"/>
      <c r="HJY1" s="905"/>
      <c r="HJZ1" s="905"/>
      <c r="HKA1" s="905"/>
      <c r="HKB1" s="905"/>
      <c r="HKC1" s="905"/>
      <c r="HKD1" s="905"/>
      <c r="HKE1" s="905"/>
      <c r="HKF1" s="905"/>
      <c r="HKG1" s="905"/>
      <c r="HKH1" s="905"/>
      <c r="HKI1" s="905"/>
      <c r="HKJ1" s="905"/>
      <c r="HKK1" s="905"/>
      <c r="HKL1" s="905"/>
      <c r="HKM1" s="905"/>
      <c r="HKN1" s="905"/>
      <c r="HKO1" s="905"/>
      <c r="HKP1" s="905"/>
      <c r="HKQ1" s="905"/>
      <c r="HKR1" s="905"/>
      <c r="HKS1" s="905"/>
      <c r="HKT1" s="905"/>
      <c r="HKU1" s="905"/>
      <c r="HKV1" s="905"/>
      <c r="HKW1" s="905"/>
      <c r="HKX1" s="905"/>
      <c r="HKY1" s="905"/>
      <c r="HKZ1" s="905"/>
      <c r="HLA1" s="905"/>
      <c r="HLB1" s="905"/>
      <c r="HLC1" s="905"/>
      <c r="HLD1" s="905"/>
      <c r="HLE1" s="905"/>
      <c r="HLF1" s="905"/>
      <c r="HLG1" s="905"/>
      <c r="HLH1" s="905"/>
      <c r="HLI1" s="905"/>
      <c r="HLJ1" s="905"/>
      <c r="HLK1" s="905"/>
      <c r="HLL1" s="905"/>
      <c r="HLM1" s="905"/>
      <c r="HLN1" s="905"/>
      <c r="HLO1" s="905"/>
      <c r="HLP1" s="905"/>
      <c r="HLQ1" s="905"/>
      <c r="HLR1" s="905"/>
      <c r="HLS1" s="905"/>
      <c r="HLT1" s="905"/>
      <c r="HLU1" s="905"/>
      <c r="HLV1" s="905"/>
      <c r="HLW1" s="905"/>
      <c r="HLX1" s="905"/>
      <c r="HLY1" s="905"/>
      <c r="HLZ1" s="905"/>
      <c r="HMA1" s="905"/>
      <c r="HMB1" s="905"/>
      <c r="HMC1" s="905"/>
      <c r="HMD1" s="905"/>
      <c r="HME1" s="905"/>
      <c r="HMF1" s="905"/>
      <c r="HMG1" s="905"/>
      <c r="HMH1" s="905"/>
      <c r="HMI1" s="905"/>
      <c r="HMJ1" s="905"/>
      <c r="HMK1" s="905"/>
      <c r="HML1" s="905"/>
      <c r="HMM1" s="905"/>
      <c r="HMN1" s="905"/>
      <c r="HMO1" s="905"/>
      <c r="HMP1" s="905"/>
      <c r="HMQ1" s="905"/>
      <c r="HMR1" s="905"/>
      <c r="HMS1" s="905"/>
      <c r="HMT1" s="905"/>
      <c r="HMU1" s="905"/>
      <c r="HMV1" s="905"/>
      <c r="HMW1" s="905"/>
      <c r="HMX1" s="905"/>
      <c r="HMY1" s="905"/>
      <c r="HMZ1" s="905"/>
      <c r="HNA1" s="905"/>
      <c r="HNB1" s="905"/>
      <c r="HNC1" s="905"/>
      <c r="HND1" s="905"/>
      <c r="HNE1" s="905"/>
      <c r="HNF1" s="905"/>
      <c r="HNG1" s="905"/>
      <c r="HNH1" s="905"/>
      <c r="HNI1" s="905"/>
      <c r="HNJ1" s="905"/>
      <c r="HNK1" s="905"/>
      <c r="HNL1" s="905"/>
      <c r="HNM1" s="905"/>
      <c r="HNN1" s="905"/>
      <c r="HNO1" s="905"/>
      <c r="HNP1" s="905"/>
      <c r="HNQ1" s="905"/>
      <c r="HNR1" s="905"/>
      <c r="HNS1" s="905"/>
      <c r="HNT1" s="905"/>
      <c r="HNU1" s="905"/>
      <c r="HNV1" s="905"/>
      <c r="HNW1" s="905"/>
      <c r="HNX1" s="905"/>
      <c r="HNY1" s="905"/>
      <c r="HNZ1" s="905"/>
      <c r="HOA1" s="905"/>
      <c r="HOB1" s="905"/>
      <c r="HOC1" s="905"/>
      <c r="HOD1" s="905"/>
      <c r="HOE1" s="905"/>
      <c r="HOF1" s="905"/>
      <c r="HOG1" s="905"/>
      <c r="HOH1" s="905"/>
      <c r="HOI1" s="905"/>
      <c r="HOJ1" s="905"/>
      <c r="HOK1" s="905"/>
      <c r="HOL1" s="905"/>
      <c r="HOM1" s="905"/>
      <c r="HON1" s="905"/>
      <c r="HOO1" s="905"/>
      <c r="HOP1" s="905"/>
      <c r="HOQ1" s="905"/>
      <c r="HOR1" s="905"/>
      <c r="HOS1" s="905"/>
      <c r="HOT1" s="905"/>
      <c r="HOU1" s="905"/>
      <c r="HOV1" s="905"/>
      <c r="HOW1" s="905"/>
      <c r="HOX1" s="905"/>
      <c r="HOY1" s="905"/>
      <c r="HOZ1" s="905"/>
      <c r="HPA1" s="905"/>
      <c r="HPB1" s="905"/>
      <c r="HPC1" s="905"/>
      <c r="HPD1" s="905"/>
      <c r="HPE1" s="905"/>
      <c r="HPF1" s="905"/>
      <c r="HPG1" s="905"/>
      <c r="HPH1" s="905"/>
      <c r="HPI1" s="905"/>
      <c r="HPJ1" s="905"/>
      <c r="HPK1" s="905"/>
      <c r="HPL1" s="905"/>
      <c r="HPM1" s="905"/>
      <c r="HPN1" s="905"/>
      <c r="HPO1" s="905"/>
      <c r="HPP1" s="905"/>
      <c r="HPQ1" s="905"/>
      <c r="HPR1" s="905"/>
      <c r="HPS1" s="905"/>
      <c r="HPT1" s="905"/>
      <c r="HPU1" s="905"/>
      <c r="HPV1" s="905"/>
      <c r="HPW1" s="905"/>
      <c r="HPX1" s="905"/>
      <c r="HPY1" s="905"/>
      <c r="HPZ1" s="905"/>
      <c r="HQA1" s="905"/>
      <c r="HQB1" s="905"/>
      <c r="HQC1" s="905"/>
      <c r="HQD1" s="905"/>
      <c r="HQE1" s="905"/>
      <c r="HQF1" s="905"/>
      <c r="HQG1" s="905"/>
      <c r="HQH1" s="905"/>
      <c r="HQI1" s="905"/>
      <c r="HQJ1" s="905"/>
      <c r="HQK1" s="905"/>
      <c r="HQL1" s="905"/>
      <c r="HQM1" s="905"/>
      <c r="HQN1" s="905"/>
      <c r="HQO1" s="905"/>
      <c r="HQP1" s="905"/>
      <c r="HQQ1" s="905"/>
      <c r="HQR1" s="905"/>
      <c r="HQS1" s="905"/>
      <c r="HQT1" s="905"/>
      <c r="HQU1" s="905"/>
      <c r="HQV1" s="905"/>
      <c r="HQW1" s="905"/>
      <c r="HQX1" s="905"/>
      <c r="HQY1" s="905"/>
      <c r="HQZ1" s="905"/>
      <c r="HRA1" s="905"/>
      <c r="HRB1" s="905"/>
      <c r="HRC1" s="905"/>
      <c r="HRD1" s="905"/>
      <c r="HRE1" s="905"/>
      <c r="HRF1" s="905"/>
      <c r="HRG1" s="905"/>
      <c r="HRH1" s="905"/>
      <c r="HRI1" s="905"/>
      <c r="HRJ1" s="905"/>
      <c r="HRK1" s="905"/>
      <c r="HRL1" s="905"/>
      <c r="HRM1" s="905"/>
      <c r="HRN1" s="905"/>
      <c r="HRO1" s="905"/>
      <c r="HRP1" s="905"/>
      <c r="HRQ1" s="905"/>
      <c r="HRR1" s="905"/>
      <c r="HRS1" s="905"/>
      <c r="HRT1" s="905"/>
      <c r="HRU1" s="905"/>
      <c r="HRV1" s="905"/>
      <c r="HRW1" s="905"/>
      <c r="HRX1" s="905"/>
      <c r="HRY1" s="905"/>
      <c r="HRZ1" s="905"/>
      <c r="HSA1" s="905"/>
      <c r="HSB1" s="905"/>
      <c r="HSC1" s="905"/>
      <c r="HSD1" s="905"/>
      <c r="HSE1" s="905"/>
      <c r="HSF1" s="905"/>
      <c r="HSG1" s="905"/>
      <c r="HSH1" s="905"/>
      <c r="HSI1" s="905"/>
      <c r="HSJ1" s="905"/>
      <c r="HSK1" s="905"/>
      <c r="HSL1" s="905"/>
      <c r="HSM1" s="905"/>
      <c r="HSN1" s="905"/>
      <c r="HSO1" s="905"/>
      <c r="HSP1" s="905"/>
      <c r="HSQ1" s="905"/>
      <c r="HSR1" s="905"/>
      <c r="HSS1" s="905"/>
      <c r="HST1" s="905"/>
      <c r="HSU1" s="905"/>
      <c r="HSV1" s="905"/>
      <c r="HSW1" s="905"/>
      <c r="HSX1" s="905"/>
      <c r="HSY1" s="905"/>
      <c r="HSZ1" s="905"/>
      <c r="HTA1" s="905"/>
      <c r="HTB1" s="905"/>
      <c r="HTC1" s="905"/>
      <c r="HTD1" s="905"/>
      <c r="HTE1" s="905"/>
      <c r="HTF1" s="905"/>
      <c r="HTG1" s="905"/>
      <c r="HTH1" s="905"/>
      <c r="HTI1" s="905"/>
      <c r="HTJ1" s="905"/>
      <c r="HTK1" s="905"/>
      <c r="HTL1" s="905"/>
      <c r="HTM1" s="905"/>
      <c r="HTN1" s="905"/>
      <c r="HTO1" s="905"/>
      <c r="HTP1" s="905"/>
      <c r="HTQ1" s="905"/>
      <c r="HTR1" s="905"/>
      <c r="HTS1" s="905"/>
      <c r="HTT1" s="905"/>
      <c r="HTU1" s="905"/>
      <c r="HTV1" s="905"/>
      <c r="HTW1" s="905"/>
      <c r="HTX1" s="905"/>
      <c r="HTY1" s="905"/>
      <c r="HTZ1" s="905"/>
      <c r="HUA1" s="905"/>
      <c r="HUB1" s="905"/>
      <c r="HUC1" s="905"/>
      <c r="HUD1" s="905"/>
      <c r="HUE1" s="905"/>
      <c r="HUF1" s="905"/>
      <c r="HUG1" s="905"/>
      <c r="HUH1" s="905"/>
      <c r="HUI1" s="905"/>
      <c r="HUJ1" s="905"/>
      <c r="HUK1" s="905"/>
      <c r="HUL1" s="905"/>
      <c r="HUM1" s="905"/>
      <c r="HUN1" s="905"/>
      <c r="HUO1" s="905"/>
      <c r="HUP1" s="905"/>
      <c r="HUQ1" s="905"/>
      <c r="HUR1" s="905"/>
      <c r="HUS1" s="905"/>
      <c r="HUT1" s="905"/>
      <c r="HUU1" s="905"/>
      <c r="HUV1" s="905"/>
      <c r="HUW1" s="905"/>
      <c r="HUX1" s="905"/>
      <c r="HUY1" s="905"/>
      <c r="HUZ1" s="905"/>
      <c r="HVA1" s="905"/>
      <c r="HVB1" s="905"/>
      <c r="HVC1" s="905"/>
      <c r="HVD1" s="905"/>
      <c r="HVE1" s="905"/>
      <c r="HVF1" s="905"/>
      <c r="HVG1" s="905"/>
      <c r="HVH1" s="905"/>
      <c r="HVI1" s="905"/>
      <c r="HVJ1" s="905"/>
      <c r="HVK1" s="905"/>
      <c r="HVL1" s="905"/>
      <c r="HVM1" s="905"/>
      <c r="HVN1" s="905"/>
      <c r="HVO1" s="905"/>
      <c r="HVP1" s="905"/>
      <c r="HVQ1" s="905"/>
      <c r="HVR1" s="905"/>
      <c r="HVS1" s="905"/>
      <c r="HVT1" s="905"/>
      <c r="HVU1" s="905"/>
      <c r="HVV1" s="905"/>
      <c r="HVW1" s="905"/>
      <c r="HVX1" s="905"/>
      <c r="HVY1" s="905"/>
      <c r="HVZ1" s="905"/>
      <c r="HWA1" s="905"/>
      <c r="HWB1" s="905"/>
      <c r="HWC1" s="905"/>
      <c r="HWD1" s="905"/>
      <c r="HWE1" s="905"/>
      <c r="HWF1" s="905"/>
      <c r="HWG1" s="905"/>
      <c r="HWH1" s="905"/>
      <c r="HWI1" s="905"/>
      <c r="HWJ1" s="905"/>
      <c r="HWK1" s="905"/>
      <c r="HWL1" s="905"/>
      <c r="HWM1" s="905"/>
      <c r="HWN1" s="905"/>
      <c r="HWO1" s="905"/>
      <c r="HWP1" s="905"/>
      <c r="HWQ1" s="905"/>
      <c r="HWR1" s="905"/>
      <c r="HWS1" s="905"/>
      <c r="HWT1" s="905"/>
      <c r="HWU1" s="905"/>
      <c r="HWV1" s="905"/>
      <c r="HWW1" s="905"/>
      <c r="HWX1" s="905"/>
      <c r="HWY1" s="905"/>
      <c r="HWZ1" s="905"/>
      <c r="HXA1" s="905"/>
      <c r="HXB1" s="905"/>
      <c r="HXC1" s="905"/>
      <c r="HXD1" s="905"/>
      <c r="HXE1" s="905"/>
      <c r="HXF1" s="905"/>
      <c r="HXG1" s="905"/>
      <c r="HXH1" s="905"/>
      <c r="HXI1" s="905"/>
      <c r="HXJ1" s="905"/>
      <c r="HXK1" s="905"/>
      <c r="HXL1" s="905"/>
      <c r="HXM1" s="905"/>
      <c r="HXN1" s="905"/>
      <c r="HXO1" s="905"/>
      <c r="HXP1" s="905"/>
      <c r="HXQ1" s="905"/>
      <c r="HXR1" s="905"/>
      <c r="HXS1" s="905"/>
      <c r="HXT1" s="905"/>
      <c r="HXU1" s="905"/>
      <c r="HXV1" s="905"/>
      <c r="HXW1" s="905"/>
      <c r="HXX1" s="905"/>
      <c r="HXY1" s="905"/>
      <c r="HXZ1" s="905"/>
      <c r="HYA1" s="905"/>
      <c r="HYB1" s="905"/>
      <c r="HYC1" s="905"/>
      <c r="HYD1" s="905"/>
      <c r="HYE1" s="905"/>
      <c r="HYF1" s="905"/>
      <c r="HYG1" s="905"/>
      <c r="HYH1" s="905"/>
      <c r="HYI1" s="905"/>
      <c r="HYJ1" s="905"/>
      <c r="HYK1" s="905"/>
      <c r="HYL1" s="905"/>
      <c r="HYM1" s="905"/>
      <c r="HYN1" s="905"/>
      <c r="HYO1" s="905"/>
      <c r="HYP1" s="905"/>
      <c r="HYQ1" s="905"/>
      <c r="HYR1" s="905"/>
      <c r="HYS1" s="905"/>
      <c r="HYT1" s="905"/>
      <c r="HYU1" s="905"/>
      <c r="HYV1" s="905"/>
      <c r="HYW1" s="905"/>
      <c r="HYX1" s="905"/>
      <c r="HYY1" s="905"/>
      <c r="HYZ1" s="905"/>
      <c r="HZA1" s="905"/>
      <c r="HZB1" s="905"/>
      <c r="HZC1" s="905"/>
      <c r="HZD1" s="905"/>
      <c r="HZE1" s="905"/>
      <c r="HZF1" s="905"/>
      <c r="HZG1" s="905"/>
      <c r="HZH1" s="905"/>
      <c r="HZI1" s="905"/>
      <c r="HZJ1" s="905"/>
      <c r="HZK1" s="905"/>
      <c r="HZL1" s="905"/>
      <c r="HZM1" s="905"/>
      <c r="HZN1" s="905"/>
      <c r="HZO1" s="905"/>
      <c r="HZP1" s="905"/>
      <c r="HZQ1" s="905"/>
      <c r="HZR1" s="905"/>
      <c r="HZS1" s="905"/>
      <c r="HZT1" s="905"/>
      <c r="HZU1" s="905"/>
      <c r="HZV1" s="905"/>
      <c r="HZW1" s="905"/>
      <c r="HZX1" s="905"/>
      <c r="HZY1" s="905"/>
      <c r="HZZ1" s="905"/>
      <c r="IAA1" s="905"/>
      <c r="IAB1" s="905"/>
      <c r="IAC1" s="905"/>
      <c r="IAD1" s="905"/>
      <c r="IAE1" s="905"/>
      <c r="IAF1" s="905"/>
      <c r="IAG1" s="905"/>
      <c r="IAH1" s="905"/>
      <c r="IAI1" s="905"/>
      <c r="IAJ1" s="905"/>
      <c r="IAK1" s="905"/>
      <c r="IAL1" s="905"/>
      <c r="IAM1" s="905"/>
      <c r="IAN1" s="905"/>
      <c r="IAO1" s="905"/>
      <c r="IAP1" s="905"/>
      <c r="IAQ1" s="905"/>
      <c r="IAR1" s="905"/>
      <c r="IAS1" s="905"/>
      <c r="IAT1" s="905"/>
      <c r="IAU1" s="905"/>
      <c r="IAV1" s="905"/>
      <c r="IAW1" s="905"/>
      <c r="IAX1" s="905"/>
      <c r="IAY1" s="905"/>
      <c r="IAZ1" s="905"/>
      <c r="IBA1" s="905"/>
      <c r="IBB1" s="905"/>
      <c r="IBC1" s="905"/>
      <c r="IBD1" s="905"/>
      <c r="IBE1" s="905"/>
      <c r="IBF1" s="905"/>
      <c r="IBG1" s="905"/>
      <c r="IBH1" s="905"/>
      <c r="IBI1" s="905"/>
      <c r="IBJ1" s="905"/>
      <c r="IBK1" s="905"/>
      <c r="IBL1" s="905"/>
      <c r="IBM1" s="905"/>
      <c r="IBN1" s="905"/>
      <c r="IBO1" s="905"/>
      <c r="IBP1" s="905"/>
      <c r="IBQ1" s="905"/>
      <c r="IBR1" s="905"/>
      <c r="IBS1" s="905"/>
      <c r="IBT1" s="905"/>
      <c r="IBU1" s="905"/>
      <c r="IBV1" s="905"/>
      <c r="IBW1" s="905"/>
      <c r="IBX1" s="905"/>
      <c r="IBY1" s="905"/>
      <c r="IBZ1" s="905"/>
      <c r="ICA1" s="905"/>
      <c r="ICB1" s="905"/>
      <c r="ICC1" s="905"/>
      <c r="ICD1" s="905"/>
      <c r="ICE1" s="905"/>
      <c r="ICF1" s="905"/>
      <c r="ICG1" s="905"/>
      <c r="ICH1" s="905"/>
      <c r="ICI1" s="905"/>
      <c r="ICJ1" s="905"/>
      <c r="ICK1" s="905"/>
      <c r="ICL1" s="905"/>
      <c r="ICM1" s="905"/>
      <c r="ICN1" s="905"/>
      <c r="ICO1" s="905"/>
      <c r="ICP1" s="905"/>
      <c r="ICQ1" s="905"/>
      <c r="ICR1" s="905"/>
      <c r="ICS1" s="905"/>
      <c r="ICT1" s="905"/>
      <c r="ICU1" s="905"/>
      <c r="ICV1" s="905"/>
      <c r="ICW1" s="905"/>
      <c r="ICX1" s="905"/>
      <c r="ICY1" s="905"/>
      <c r="ICZ1" s="905"/>
      <c r="IDA1" s="905"/>
      <c r="IDB1" s="905"/>
      <c r="IDC1" s="905"/>
      <c r="IDD1" s="905"/>
      <c r="IDE1" s="905"/>
      <c r="IDF1" s="905"/>
      <c r="IDG1" s="905"/>
      <c r="IDH1" s="905"/>
      <c r="IDI1" s="905"/>
      <c r="IDJ1" s="905"/>
      <c r="IDK1" s="905"/>
      <c r="IDL1" s="905"/>
      <c r="IDM1" s="905"/>
      <c r="IDN1" s="905"/>
      <c r="IDO1" s="905"/>
      <c r="IDP1" s="905"/>
      <c r="IDQ1" s="905"/>
      <c r="IDR1" s="905"/>
      <c r="IDS1" s="905"/>
      <c r="IDT1" s="905"/>
      <c r="IDU1" s="905"/>
      <c r="IDV1" s="905"/>
      <c r="IDW1" s="905"/>
      <c r="IDX1" s="905"/>
      <c r="IDY1" s="905"/>
      <c r="IDZ1" s="905"/>
      <c r="IEA1" s="905"/>
      <c r="IEB1" s="905"/>
      <c r="IEC1" s="905"/>
      <c r="IED1" s="905"/>
      <c r="IEE1" s="905"/>
      <c r="IEF1" s="905"/>
      <c r="IEG1" s="905"/>
      <c r="IEH1" s="905"/>
      <c r="IEI1" s="905"/>
      <c r="IEJ1" s="905"/>
      <c r="IEK1" s="905"/>
      <c r="IEL1" s="905"/>
      <c r="IEM1" s="905"/>
      <c r="IEN1" s="905"/>
      <c r="IEO1" s="905"/>
      <c r="IEP1" s="905"/>
      <c r="IEQ1" s="905"/>
      <c r="IER1" s="905"/>
      <c r="IES1" s="905"/>
      <c r="IET1" s="905"/>
      <c r="IEU1" s="905"/>
      <c r="IEV1" s="905"/>
      <c r="IEW1" s="905"/>
      <c r="IEX1" s="905"/>
      <c r="IEY1" s="905"/>
      <c r="IEZ1" s="905"/>
      <c r="IFA1" s="905"/>
      <c r="IFB1" s="905"/>
      <c r="IFC1" s="905"/>
      <c r="IFD1" s="905"/>
      <c r="IFE1" s="905"/>
      <c r="IFF1" s="905"/>
      <c r="IFG1" s="905"/>
      <c r="IFH1" s="905"/>
      <c r="IFI1" s="905"/>
      <c r="IFJ1" s="905"/>
      <c r="IFK1" s="905"/>
      <c r="IFL1" s="905"/>
      <c r="IFM1" s="905"/>
      <c r="IFN1" s="905"/>
      <c r="IFO1" s="905"/>
      <c r="IFP1" s="905"/>
      <c r="IFQ1" s="905"/>
      <c r="IFR1" s="905"/>
      <c r="IFS1" s="905"/>
      <c r="IFT1" s="905"/>
      <c r="IFU1" s="905"/>
      <c r="IFV1" s="905"/>
      <c r="IFW1" s="905"/>
      <c r="IFX1" s="905"/>
      <c r="IFY1" s="905"/>
      <c r="IFZ1" s="905"/>
      <c r="IGA1" s="905"/>
      <c r="IGB1" s="905"/>
      <c r="IGC1" s="905"/>
      <c r="IGD1" s="905"/>
      <c r="IGE1" s="905"/>
      <c r="IGF1" s="905"/>
      <c r="IGG1" s="905"/>
      <c r="IGH1" s="905"/>
      <c r="IGI1" s="905"/>
      <c r="IGJ1" s="905"/>
      <c r="IGK1" s="905"/>
      <c r="IGL1" s="905"/>
      <c r="IGM1" s="905"/>
      <c r="IGN1" s="905"/>
      <c r="IGO1" s="905"/>
      <c r="IGP1" s="905"/>
      <c r="IGQ1" s="905"/>
      <c r="IGR1" s="905"/>
      <c r="IGS1" s="905"/>
      <c r="IGT1" s="905"/>
      <c r="IGU1" s="905"/>
      <c r="IGV1" s="905"/>
      <c r="IGW1" s="905"/>
      <c r="IGX1" s="905"/>
      <c r="IGY1" s="905"/>
      <c r="IGZ1" s="905"/>
      <c r="IHA1" s="905"/>
      <c r="IHB1" s="905"/>
      <c r="IHC1" s="905"/>
      <c r="IHD1" s="905"/>
      <c r="IHE1" s="905"/>
      <c r="IHF1" s="905"/>
      <c r="IHG1" s="905"/>
      <c r="IHH1" s="905"/>
      <c r="IHI1" s="905"/>
      <c r="IHJ1" s="905"/>
      <c r="IHK1" s="905"/>
      <c r="IHL1" s="905"/>
      <c r="IHM1" s="905"/>
      <c r="IHN1" s="905"/>
      <c r="IHO1" s="905"/>
      <c r="IHP1" s="905"/>
      <c r="IHQ1" s="905"/>
      <c r="IHR1" s="905"/>
      <c r="IHS1" s="905"/>
      <c r="IHT1" s="905"/>
      <c r="IHU1" s="905"/>
      <c r="IHV1" s="905"/>
      <c r="IHW1" s="905"/>
      <c r="IHX1" s="905"/>
      <c r="IHY1" s="905"/>
      <c r="IHZ1" s="905"/>
      <c r="IIA1" s="905"/>
      <c r="IIB1" s="905"/>
      <c r="IIC1" s="905"/>
      <c r="IID1" s="905"/>
      <c r="IIE1" s="905"/>
      <c r="IIF1" s="905"/>
      <c r="IIG1" s="905"/>
      <c r="IIH1" s="905"/>
      <c r="III1" s="905"/>
      <c r="IIJ1" s="905"/>
      <c r="IIK1" s="905"/>
      <c r="IIL1" s="905"/>
      <c r="IIM1" s="905"/>
      <c r="IIN1" s="905"/>
      <c r="IIO1" s="905"/>
      <c r="IIP1" s="905"/>
      <c r="IIQ1" s="905"/>
      <c r="IIR1" s="905"/>
      <c r="IIS1" s="905"/>
      <c r="IIT1" s="905"/>
      <c r="IIU1" s="905"/>
      <c r="IIV1" s="905"/>
      <c r="IIW1" s="905"/>
      <c r="IIX1" s="905"/>
      <c r="IIY1" s="905"/>
      <c r="IIZ1" s="905"/>
      <c r="IJA1" s="905"/>
      <c r="IJB1" s="905"/>
      <c r="IJC1" s="905"/>
      <c r="IJD1" s="905"/>
      <c r="IJE1" s="905"/>
      <c r="IJF1" s="905"/>
      <c r="IJG1" s="905"/>
      <c r="IJH1" s="905"/>
      <c r="IJI1" s="905"/>
      <c r="IJJ1" s="905"/>
      <c r="IJK1" s="905"/>
      <c r="IJL1" s="905"/>
      <c r="IJM1" s="905"/>
      <c r="IJN1" s="905"/>
      <c r="IJO1" s="905"/>
      <c r="IJP1" s="905"/>
      <c r="IJQ1" s="905"/>
      <c r="IJR1" s="905"/>
      <c r="IJS1" s="905"/>
      <c r="IJT1" s="905"/>
      <c r="IJU1" s="905"/>
      <c r="IJV1" s="905"/>
      <c r="IJW1" s="905"/>
      <c r="IJX1" s="905"/>
      <c r="IJY1" s="905"/>
      <c r="IJZ1" s="905"/>
      <c r="IKA1" s="905"/>
      <c r="IKB1" s="905"/>
      <c r="IKC1" s="905"/>
      <c r="IKD1" s="905"/>
      <c r="IKE1" s="905"/>
      <c r="IKF1" s="905"/>
      <c r="IKG1" s="905"/>
      <c r="IKH1" s="905"/>
      <c r="IKI1" s="905"/>
      <c r="IKJ1" s="905"/>
      <c r="IKK1" s="905"/>
      <c r="IKL1" s="905"/>
      <c r="IKM1" s="905"/>
      <c r="IKN1" s="905"/>
      <c r="IKO1" s="905"/>
      <c r="IKP1" s="905"/>
      <c r="IKQ1" s="905"/>
      <c r="IKR1" s="905"/>
      <c r="IKS1" s="905"/>
      <c r="IKT1" s="905"/>
      <c r="IKU1" s="905"/>
      <c r="IKV1" s="905"/>
      <c r="IKW1" s="905"/>
      <c r="IKX1" s="905"/>
      <c r="IKY1" s="905"/>
      <c r="IKZ1" s="905"/>
      <c r="ILA1" s="905"/>
      <c r="ILB1" s="905"/>
      <c r="ILC1" s="905"/>
      <c r="ILD1" s="905"/>
      <c r="ILE1" s="905"/>
      <c r="ILF1" s="905"/>
      <c r="ILG1" s="905"/>
      <c r="ILH1" s="905"/>
      <c r="ILI1" s="905"/>
      <c r="ILJ1" s="905"/>
      <c r="ILK1" s="905"/>
      <c r="ILL1" s="905"/>
      <c r="ILM1" s="905"/>
      <c r="ILN1" s="905"/>
      <c r="ILO1" s="905"/>
      <c r="ILP1" s="905"/>
      <c r="ILQ1" s="905"/>
      <c r="ILR1" s="905"/>
      <c r="ILS1" s="905"/>
      <c r="ILT1" s="905"/>
      <c r="ILU1" s="905"/>
      <c r="ILV1" s="905"/>
      <c r="ILW1" s="905"/>
      <c r="ILX1" s="905"/>
      <c r="ILY1" s="905"/>
      <c r="ILZ1" s="905"/>
      <c r="IMA1" s="905"/>
      <c r="IMB1" s="905"/>
      <c r="IMC1" s="905"/>
      <c r="IMD1" s="905"/>
      <c r="IME1" s="905"/>
      <c r="IMF1" s="905"/>
      <c r="IMG1" s="905"/>
      <c r="IMH1" s="905"/>
      <c r="IMI1" s="905"/>
      <c r="IMJ1" s="905"/>
      <c r="IMK1" s="905"/>
      <c r="IML1" s="905"/>
      <c r="IMM1" s="905"/>
      <c r="IMN1" s="905"/>
      <c r="IMO1" s="905"/>
      <c r="IMP1" s="905"/>
      <c r="IMQ1" s="905"/>
      <c r="IMR1" s="905"/>
      <c r="IMS1" s="905"/>
      <c r="IMT1" s="905"/>
      <c r="IMU1" s="905"/>
      <c r="IMV1" s="905"/>
      <c r="IMW1" s="905"/>
      <c r="IMX1" s="905"/>
      <c r="IMY1" s="905"/>
      <c r="IMZ1" s="905"/>
      <c r="INA1" s="905"/>
      <c r="INB1" s="905"/>
      <c r="INC1" s="905"/>
      <c r="IND1" s="905"/>
      <c r="INE1" s="905"/>
      <c r="INF1" s="905"/>
      <c r="ING1" s="905"/>
      <c r="INH1" s="905"/>
      <c r="INI1" s="905"/>
      <c r="INJ1" s="905"/>
      <c r="INK1" s="905"/>
      <c r="INL1" s="905"/>
      <c r="INM1" s="905"/>
      <c r="INN1" s="905"/>
      <c r="INO1" s="905"/>
      <c r="INP1" s="905"/>
      <c r="INQ1" s="905"/>
      <c r="INR1" s="905"/>
      <c r="INS1" s="905"/>
      <c r="INT1" s="905"/>
      <c r="INU1" s="905"/>
      <c r="INV1" s="905"/>
      <c r="INW1" s="905"/>
      <c r="INX1" s="905"/>
      <c r="INY1" s="905"/>
      <c r="INZ1" s="905"/>
      <c r="IOA1" s="905"/>
      <c r="IOB1" s="905"/>
      <c r="IOC1" s="905"/>
      <c r="IOD1" s="905"/>
      <c r="IOE1" s="905"/>
      <c r="IOF1" s="905"/>
      <c r="IOG1" s="905"/>
      <c r="IOH1" s="905"/>
      <c r="IOI1" s="905"/>
      <c r="IOJ1" s="905"/>
      <c r="IOK1" s="905"/>
      <c r="IOL1" s="905"/>
      <c r="IOM1" s="905"/>
      <c r="ION1" s="905"/>
      <c r="IOO1" s="905"/>
      <c r="IOP1" s="905"/>
      <c r="IOQ1" s="905"/>
      <c r="IOR1" s="905"/>
      <c r="IOS1" s="905"/>
      <c r="IOT1" s="905"/>
      <c r="IOU1" s="905"/>
      <c r="IOV1" s="905"/>
      <c r="IOW1" s="905"/>
      <c r="IOX1" s="905"/>
      <c r="IOY1" s="905"/>
      <c r="IOZ1" s="905"/>
      <c r="IPA1" s="905"/>
      <c r="IPB1" s="905"/>
      <c r="IPC1" s="905"/>
      <c r="IPD1" s="905"/>
      <c r="IPE1" s="905"/>
      <c r="IPF1" s="905"/>
      <c r="IPG1" s="905"/>
      <c r="IPH1" s="905"/>
      <c r="IPI1" s="905"/>
      <c r="IPJ1" s="905"/>
      <c r="IPK1" s="905"/>
      <c r="IPL1" s="905"/>
      <c r="IPM1" s="905"/>
      <c r="IPN1" s="905"/>
      <c r="IPO1" s="905"/>
      <c r="IPP1" s="905"/>
      <c r="IPQ1" s="905"/>
      <c r="IPR1" s="905"/>
      <c r="IPS1" s="905"/>
      <c r="IPT1" s="905"/>
      <c r="IPU1" s="905"/>
      <c r="IPV1" s="905"/>
      <c r="IPW1" s="905"/>
      <c r="IPX1" s="905"/>
      <c r="IPY1" s="905"/>
      <c r="IPZ1" s="905"/>
      <c r="IQA1" s="905"/>
      <c r="IQB1" s="905"/>
      <c r="IQC1" s="905"/>
      <c r="IQD1" s="905"/>
      <c r="IQE1" s="905"/>
      <c r="IQF1" s="905"/>
      <c r="IQG1" s="905"/>
      <c r="IQH1" s="905"/>
      <c r="IQI1" s="905"/>
      <c r="IQJ1" s="905"/>
      <c r="IQK1" s="905"/>
      <c r="IQL1" s="905"/>
      <c r="IQM1" s="905"/>
      <c r="IQN1" s="905"/>
      <c r="IQO1" s="905"/>
      <c r="IQP1" s="905"/>
      <c r="IQQ1" s="905"/>
      <c r="IQR1" s="905"/>
      <c r="IQS1" s="905"/>
      <c r="IQT1" s="905"/>
      <c r="IQU1" s="905"/>
      <c r="IQV1" s="905"/>
      <c r="IQW1" s="905"/>
      <c r="IQX1" s="905"/>
      <c r="IQY1" s="905"/>
      <c r="IQZ1" s="905"/>
      <c r="IRA1" s="905"/>
      <c r="IRB1" s="905"/>
      <c r="IRC1" s="905"/>
      <c r="IRD1" s="905"/>
      <c r="IRE1" s="905"/>
      <c r="IRF1" s="905"/>
      <c r="IRG1" s="905"/>
      <c r="IRH1" s="905"/>
      <c r="IRI1" s="905"/>
      <c r="IRJ1" s="905"/>
      <c r="IRK1" s="905"/>
      <c r="IRL1" s="905"/>
      <c r="IRM1" s="905"/>
      <c r="IRN1" s="905"/>
      <c r="IRO1" s="905"/>
      <c r="IRP1" s="905"/>
      <c r="IRQ1" s="905"/>
      <c r="IRR1" s="905"/>
      <c r="IRS1" s="905"/>
      <c r="IRT1" s="905"/>
      <c r="IRU1" s="905"/>
      <c r="IRV1" s="905"/>
      <c r="IRW1" s="905"/>
      <c r="IRX1" s="905"/>
      <c r="IRY1" s="905"/>
      <c r="IRZ1" s="905"/>
      <c r="ISA1" s="905"/>
      <c r="ISB1" s="905"/>
      <c r="ISC1" s="905"/>
      <c r="ISD1" s="905"/>
      <c r="ISE1" s="905"/>
      <c r="ISF1" s="905"/>
      <c r="ISG1" s="905"/>
      <c r="ISH1" s="905"/>
      <c r="ISI1" s="905"/>
      <c r="ISJ1" s="905"/>
      <c r="ISK1" s="905"/>
      <c r="ISL1" s="905"/>
      <c r="ISM1" s="905"/>
      <c r="ISN1" s="905"/>
      <c r="ISO1" s="905"/>
      <c r="ISP1" s="905"/>
      <c r="ISQ1" s="905"/>
      <c r="ISR1" s="905"/>
      <c r="ISS1" s="905"/>
      <c r="IST1" s="905"/>
      <c r="ISU1" s="905"/>
      <c r="ISV1" s="905"/>
      <c r="ISW1" s="905"/>
      <c r="ISX1" s="905"/>
      <c r="ISY1" s="905"/>
      <c r="ISZ1" s="905"/>
      <c r="ITA1" s="905"/>
      <c r="ITB1" s="905"/>
      <c r="ITC1" s="905"/>
      <c r="ITD1" s="905"/>
      <c r="ITE1" s="905"/>
      <c r="ITF1" s="905"/>
      <c r="ITG1" s="905"/>
      <c r="ITH1" s="905"/>
      <c r="ITI1" s="905"/>
      <c r="ITJ1" s="905"/>
      <c r="ITK1" s="905"/>
      <c r="ITL1" s="905"/>
      <c r="ITM1" s="905"/>
      <c r="ITN1" s="905"/>
      <c r="ITO1" s="905"/>
      <c r="ITP1" s="905"/>
      <c r="ITQ1" s="905"/>
      <c r="ITR1" s="905"/>
      <c r="ITS1" s="905"/>
      <c r="ITT1" s="905"/>
      <c r="ITU1" s="905"/>
      <c r="ITV1" s="905"/>
      <c r="ITW1" s="905"/>
      <c r="ITX1" s="905"/>
      <c r="ITY1" s="905"/>
      <c r="ITZ1" s="905"/>
      <c r="IUA1" s="905"/>
      <c r="IUB1" s="905"/>
      <c r="IUC1" s="905"/>
      <c r="IUD1" s="905"/>
      <c r="IUE1" s="905"/>
      <c r="IUF1" s="905"/>
      <c r="IUG1" s="905"/>
      <c r="IUH1" s="905"/>
      <c r="IUI1" s="905"/>
      <c r="IUJ1" s="905"/>
      <c r="IUK1" s="905"/>
      <c r="IUL1" s="905"/>
      <c r="IUM1" s="905"/>
      <c r="IUN1" s="905"/>
      <c r="IUO1" s="905"/>
      <c r="IUP1" s="905"/>
      <c r="IUQ1" s="905"/>
      <c r="IUR1" s="905"/>
      <c r="IUS1" s="905"/>
      <c r="IUT1" s="905"/>
      <c r="IUU1" s="905"/>
      <c r="IUV1" s="905"/>
      <c r="IUW1" s="905"/>
      <c r="IUX1" s="905"/>
      <c r="IUY1" s="905"/>
      <c r="IUZ1" s="905"/>
      <c r="IVA1" s="905"/>
      <c r="IVB1" s="905"/>
      <c r="IVC1" s="905"/>
      <c r="IVD1" s="905"/>
      <c r="IVE1" s="905"/>
      <c r="IVF1" s="905"/>
      <c r="IVG1" s="905"/>
      <c r="IVH1" s="905"/>
      <c r="IVI1" s="905"/>
      <c r="IVJ1" s="905"/>
      <c r="IVK1" s="905"/>
      <c r="IVL1" s="905"/>
      <c r="IVM1" s="905"/>
      <c r="IVN1" s="905"/>
      <c r="IVO1" s="905"/>
      <c r="IVP1" s="905"/>
      <c r="IVQ1" s="905"/>
      <c r="IVR1" s="905"/>
      <c r="IVS1" s="905"/>
      <c r="IVT1" s="905"/>
      <c r="IVU1" s="905"/>
      <c r="IVV1" s="905"/>
      <c r="IVW1" s="905"/>
      <c r="IVX1" s="905"/>
      <c r="IVY1" s="905"/>
      <c r="IVZ1" s="905"/>
      <c r="IWA1" s="905"/>
      <c r="IWB1" s="905"/>
      <c r="IWC1" s="905"/>
      <c r="IWD1" s="905"/>
      <c r="IWE1" s="905"/>
      <c r="IWF1" s="905"/>
      <c r="IWG1" s="905"/>
      <c r="IWH1" s="905"/>
      <c r="IWI1" s="905"/>
      <c r="IWJ1" s="905"/>
      <c r="IWK1" s="905"/>
      <c r="IWL1" s="905"/>
      <c r="IWM1" s="905"/>
      <c r="IWN1" s="905"/>
      <c r="IWO1" s="905"/>
      <c r="IWP1" s="905"/>
      <c r="IWQ1" s="905"/>
      <c r="IWR1" s="905"/>
      <c r="IWS1" s="905"/>
      <c r="IWT1" s="905"/>
      <c r="IWU1" s="905"/>
      <c r="IWV1" s="905"/>
      <c r="IWW1" s="905"/>
      <c r="IWX1" s="905"/>
      <c r="IWY1" s="905"/>
      <c r="IWZ1" s="905"/>
      <c r="IXA1" s="905"/>
      <c r="IXB1" s="905"/>
      <c r="IXC1" s="905"/>
      <c r="IXD1" s="905"/>
      <c r="IXE1" s="905"/>
      <c r="IXF1" s="905"/>
      <c r="IXG1" s="905"/>
      <c r="IXH1" s="905"/>
      <c r="IXI1" s="905"/>
      <c r="IXJ1" s="905"/>
      <c r="IXK1" s="905"/>
      <c r="IXL1" s="905"/>
      <c r="IXM1" s="905"/>
      <c r="IXN1" s="905"/>
      <c r="IXO1" s="905"/>
      <c r="IXP1" s="905"/>
      <c r="IXQ1" s="905"/>
      <c r="IXR1" s="905"/>
      <c r="IXS1" s="905"/>
      <c r="IXT1" s="905"/>
      <c r="IXU1" s="905"/>
      <c r="IXV1" s="905"/>
      <c r="IXW1" s="905"/>
      <c r="IXX1" s="905"/>
      <c r="IXY1" s="905"/>
      <c r="IXZ1" s="905"/>
      <c r="IYA1" s="905"/>
      <c r="IYB1" s="905"/>
      <c r="IYC1" s="905"/>
      <c r="IYD1" s="905"/>
      <c r="IYE1" s="905"/>
      <c r="IYF1" s="905"/>
      <c r="IYG1" s="905"/>
      <c r="IYH1" s="905"/>
      <c r="IYI1" s="905"/>
      <c r="IYJ1" s="905"/>
      <c r="IYK1" s="905"/>
      <c r="IYL1" s="905"/>
      <c r="IYM1" s="905"/>
      <c r="IYN1" s="905"/>
      <c r="IYO1" s="905"/>
      <c r="IYP1" s="905"/>
      <c r="IYQ1" s="905"/>
      <c r="IYR1" s="905"/>
      <c r="IYS1" s="905"/>
      <c r="IYT1" s="905"/>
      <c r="IYU1" s="905"/>
      <c r="IYV1" s="905"/>
      <c r="IYW1" s="905"/>
      <c r="IYX1" s="905"/>
      <c r="IYY1" s="905"/>
      <c r="IYZ1" s="905"/>
      <c r="IZA1" s="905"/>
      <c r="IZB1" s="905"/>
      <c r="IZC1" s="905"/>
      <c r="IZD1" s="905"/>
      <c r="IZE1" s="905"/>
      <c r="IZF1" s="905"/>
      <c r="IZG1" s="905"/>
      <c r="IZH1" s="905"/>
      <c r="IZI1" s="905"/>
      <c r="IZJ1" s="905"/>
      <c r="IZK1" s="905"/>
      <c r="IZL1" s="905"/>
      <c r="IZM1" s="905"/>
      <c r="IZN1" s="905"/>
      <c r="IZO1" s="905"/>
      <c r="IZP1" s="905"/>
      <c r="IZQ1" s="905"/>
      <c r="IZR1" s="905"/>
      <c r="IZS1" s="905"/>
      <c r="IZT1" s="905"/>
      <c r="IZU1" s="905"/>
      <c r="IZV1" s="905"/>
      <c r="IZW1" s="905"/>
      <c r="IZX1" s="905"/>
      <c r="IZY1" s="905"/>
      <c r="IZZ1" s="905"/>
      <c r="JAA1" s="905"/>
      <c r="JAB1" s="905"/>
      <c r="JAC1" s="905"/>
      <c r="JAD1" s="905"/>
      <c r="JAE1" s="905"/>
      <c r="JAF1" s="905"/>
      <c r="JAG1" s="905"/>
      <c r="JAH1" s="905"/>
      <c r="JAI1" s="905"/>
      <c r="JAJ1" s="905"/>
      <c r="JAK1" s="905"/>
      <c r="JAL1" s="905"/>
      <c r="JAM1" s="905"/>
      <c r="JAN1" s="905"/>
      <c r="JAO1" s="905"/>
      <c r="JAP1" s="905"/>
      <c r="JAQ1" s="905"/>
      <c r="JAR1" s="905"/>
      <c r="JAS1" s="905"/>
      <c r="JAT1" s="905"/>
      <c r="JAU1" s="905"/>
      <c r="JAV1" s="905"/>
      <c r="JAW1" s="905"/>
      <c r="JAX1" s="905"/>
      <c r="JAY1" s="905"/>
      <c r="JAZ1" s="905"/>
      <c r="JBA1" s="905"/>
      <c r="JBB1" s="905"/>
      <c r="JBC1" s="905"/>
      <c r="JBD1" s="905"/>
      <c r="JBE1" s="905"/>
      <c r="JBF1" s="905"/>
      <c r="JBG1" s="905"/>
      <c r="JBH1" s="905"/>
      <c r="JBI1" s="905"/>
      <c r="JBJ1" s="905"/>
      <c r="JBK1" s="905"/>
      <c r="JBL1" s="905"/>
      <c r="JBM1" s="905"/>
      <c r="JBN1" s="905"/>
      <c r="JBO1" s="905"/>
      <c r="JBP1" s="905"/>
      <c r="JBQ1" s="905"/>
      <c r="JBR1" s="905"/>
      <c r="JBS1" s="905"/>
      <c r="JBT1" s="905"/>
      <c r="JBU1" s="905"/>
      <c r="JBV1" s="905"/>
      <c r="JBW1" s="905"/>
      <c r="JBX1" s="905"/>
      <c r="JBY1" s="905"/>
      <c r="JBZ1" s="905"/>
      <c r="JCA1" s="905"/>
      <c r="JCB1" s="905"/>
      <c r="JCC1" s="905"/>
      <c r="JCD1" s="905"/>
      <c r="JCE1" s="905"/>
      <c r="JCF1" s="905"/>
      <c r="JCG1" s="905"/>
      <c r="JCH1" s="905"/>
      <c r="JCI1" s="905"/>
      <c r="JCJ1" s="905"/>
      <c r="JCK1" s="905"/>
      <c r="JCL1" s="905"/>
      <c r="JCM1" s="905"/>
      <c r="JCN1" s="905"/>
      <c r="JCO1" s="905"/>
      <c r="JCP1" s="905"/>
      <c r="JCQ1" s="905"/>
      <c r="JCR1" s="905"/>
      <c r="JCS1" s="905"/>
      <c r="JCT1" s="905"/>
      <c r="JCU1" s="905"/>
      <c r="JCV1" s="905"/>
      <c r="JCW1" s="905"/>
      <c r="JCX1" s="905"/>
      <c r="JCY1" s="905"/>
      <c r="JCZ1" s="905"/>
      <c r="JDA1" s="905"/>
      <c r="JDB1" s="905"/>
      <c r="JDC1" s="905"/>
      <c r="JDD1" s="905"/>
      <c r="JDE1" s="905"/>
      <c r="JDF1" s="905"/>
      <c r="JDG1" s="905"/>
      <c r="JDH1" s="905"/>
      <c r="JDI1" s="905"/>
      <c r="JDJ1" s="905"/>
      <c r="JDK1" s="905"/>
      <c r="JDL1" s="905"/>
      <c r="JDM1" s="905"/>
      <c r="JDN1" s="905"/>
      <c r="JDO1" s="905"/>
      <c r="JDP1" s="905"/>
      <c r="JDQ1" s="905"/>
      <c r="JDR1" s="905"/>
      <c r="JDS1" s="905"/>
      <c r="JDT1" s="905"/>
      <c r="JDU1" s="905"/>
      <c r="JDV1" s="905"/>
      <c r="JDW1" s="905"/>
      <c r="JDX1" s="905"/>
      <c r="JDY1" s="905"/>
      <c r="JDZ1" s="905"/>
      <c r="JEA1" s="905"/>
      <c r="JEB1" s="905"/>
      <c r="JEC1" s="905"/>
      <c r="JED1" s="905"/>
      <c r="JEE1" s="905"/>
      <c r="JEF1" s="905"/>
      <c r="JEG1" s="905"/>
      <c r="JEH1" s="905"/>
      <c r="JEI1" s="905"/>
      <c r="JEJ1" s="905"/>
      <c r="JEK1" s="905"/>
      <c r="JEL1" s="905"/>
      <c r="JEM1" s="905"/>
      <c r="JEN1" s="905"/>
      <c r="JEO1" s="905"/>
      <c r="JEP1" s="905"/>
      <c r="JEQ1" s="905"/>
      <c r="JER1" s="905"/>
      <c r="JES1" s="905"/>
      <c r="JET1" s="905"/>
      <c r="JEU1" s="905"/>
      <c r="JEV1" s="905"/>
      <c r="JEW1" s="905"/>
      <c r="JEX1" s="905"/>
      <c r="JEY1" s="905"/>
      <c r="JEZ1" s="905"/>
      <c r="JFA1" s="905"/>
      <c r="JFB1" s="905"/>
      <c r="JFC1" s="905"/>
      <c r="JFD1" s="905"/>
      <c r="JFE1" s="905"/>
      <c r="JFF1" s="905"/>
      <c r="JFG1" s="905"/>
      <c r="JFH1" s="905"/>
      <c r="JFI1" s="905"/>
      <c r="JFJ1" s="905"/>
      <c r="JFK1" s="905"/>
      <c r="JFL1" s="905"/>
      <c r="JFM1" s="905"/>
      <c r="JFN1" s="905"/>
      <c r="JFO1" s="905"/>
      <c r="JFP1" s="905"/>
      <c r="JFQ1" s="905"/>
      <c r="JFR1" s="905"/>
      <c r="JFS1" s="905"/>
      <c r="JFT1" s="905"/>
      <c r="JFU1" s="905"/>
      <c r="JFV1" s="905"/>
      <c r="JFW1" s="905"/>
      <c r="JFX1" s="905"/>
      <c r="JFY1" s="905"/>
      <c r="JFZ1" s="905"/>
      <c r="JGA1" s="905"/>
      <c r="JGB1" s="905"/>
      <c r="JGC1" s="905"/>
      <c r="JGD1" s="905"/>
      <c r="JGE1" s="905"/>
      <c r="JGF1" s="905"/>
      <c r="JGG1" s="905"/>
      <c r="JGH1" s="905"/>
      <c r="JGI1" s="905"/>
      <c r="JGJ1" s="905"/>
      <c r="JGK1" s="905"/>
      <c r="JGL1" s="905"/>
      <c r="JGM1" s="905"/>
      <c r="JGN1" s="905"/>
      <c r="JGO1" s="905"/>
      <c r="JGP1" s="905"/>
      <c r="JGQ1" s="905"/>
      <c r="JGR1" s="905"/>
      <c r="JGS1" s="905"/>
      <c r="JGT1" s="905"/>
      <c r="JGU1" s="905"/>
      <c r="JGV1" s="905"/>
      <c r="JGW1" s="905"/>
      <c r="JGX1" s="905"/>
      <c r="JGY1" s="905"/>
      <c r="JGZ1" s="905"/>
      <c r="JHA1" s="905"/>
      <c r="JHB1" s="905"/>
      <c r="JHC1" s="905"/>
      <c r="JHD1" s="905"/>
      <c r="JHE1" s="905"/>
      <c r="JHF1" s="905"/>
      <c r="JHG1" s="905"/>
      <c r="JHH1" s="905"/>
      <c r="JHI1" s="905"/>
      <c r="JHJ1" s="905"/>
      <c r="JHK1" s="905"/>
      <c r="JHL1" s="905"/>
      <c r="JHM1" s="905"/>
      <c r="JHN1" s="905"/>
      <c r="JHO1" s="905"/>
      <c r="JHP1" s="905"/>
      <c r="JHQ1" s="905"/>
      <c r="JHR1" s="905"/>
      <c r="JHS1" s="905"/>
      <c r="JHT1" s="905"/>
      <c r="JHU1" s="905"/>
      <c r="JHV1" s="905"/>
      <c r="JHW1" s="905"/>
      <c r="JHX1" s="905"/>
      <c r="JHY1" s="905"/>
      <c r="JHZ1" s="905"/>
      <c r="JIA1" s="905"/>
      <c r="JIB1" s="905"/>
      <c r="JIC1" s="905"/>
      <c r="JID1" s="905"/>
      <c r="JIE1" s="905"/>
      <c r="JIF1" s="905"/>
      <c r="JIG1" s="905"/>
      <c r="JIH1" s="905"/>
      <c r="JII1" s="905"/>
      <c r="JIJ1" s="905"/>
      <c r="JIK1" s="905"/>
      <c r="JIL1" s="905"/>
      <c r="JIM1" s="905"/>
      <c r="JIN1" s="905"/>
      <c r="JIO1" s="905"/>
      <c r="JIP1" s="905"/>
      <c r="JIQ1" s="905"/>
      <c r="JIR1" s="905"/>
      <c r="JIS1" s="905"/>
      <c r="JIT1" s="905"/>
      <c r="JIU1" s="905"/>
      <c r="JIV1" s="905"/>
      <c r="JIW1" s="905"/>
      <c r="JIX1" s="905"/>
      <c r="JIY1" s="905"/>
      <c r="JIZ1" s="905"/>
      <c r="JJA1" s="905"/>
      <c r="JJB1" s="905"/>
      <c r="JJC1" s="905"/>
      <c r="JJD1" s="905"/>
      <c r="JJE1" s="905"/>
      <c r="JJF1" s="905"/>
      <c r="JJG1" s="905"/>
      <c r="JJH1" s="905"/>
      <c r="JJI1" s="905"/>
      <c r="JJJ1" s="905"/>
      <c r="JJK1" s="905"/>
      <c r="JJL1" s="905"/>
      <c r="JJM1" s="905"/>
      <c r="JJN1" s="905"/>
      <c r="JJO1" s="905"/>
      <c r="JJP1" s="905"/>
      <c r="JJQ1" s="905"/>
      <c r="JJR1" s="905"/>
      <c r="JJS1" s="905"/>
      <c r="JJT1" s="905"/>
      <c r="JJU1" s="905"/>
      <c r="JJV1" s="905"/>
      <c r="JJW1" s="905"/>
      <c r="JJX1" s="905"/>
      <c r="JJY1" s="905"/>
      <c r="JJZ1" s="905"/>
      <c r="JKA1" s="905"/>
      <c r="JKB1" s="905"/>
      <c r="JKC1" s="905"/>
      <c r="JKD1" s="905"/>
      <c r="JKE1" s="905"/>
      <c r="JKF1" s="905"/>
      <c r="JKG1" s="905"/>
      <c r="JKH1" s="905"/>
      <c r="JKI1" s="905"/>
      <c r="JKJ1" s="905"/>
      <c r="JKK1" s="905"/>
      <c r="JKL1" s="905"/>
      <c r="JKM1" s="905"/>
      <c r="JKN1" s="905"/>
      <c r="JKO1" s="905"/>
      <c r="JKP1" s="905"/>
      <c r="JKQ1" s="905"/>
      <c r="JKR1" s="905"/>
      <c r="JKS1" s="905"/>
      <c r="JKT1" s="905"/>
      <c r="JKU1" s="905"/>
      <c r="JKV1" s="905"/>
      <c r="JKW1" s="905"/>
      <c r="JKX1" s="905"/>
      <c r="JKY1" s="905"/>
      <c r="JKZ1" s="905"/>
      <c r="JLA1" s="905"/>
      <c r="JLB1" s="905"/>
      <c r="JLC1" s="905"/>
      <c r="JLD1" s="905"/>
      <c r="JLE1" s="905"/>
      <c r="JLF1" s="905"/>
      <c r="JLG1" s="905"/>
      <c r="JLH1" s="905"/>
      <c r="JLI1" s="905"/>
      <c r="JLJ1" s="905"/>
      <c r="JLK1" s="905"/>
      <c r="JLL1" s="905"/>
      <c r="JLM1" s="905"/>
      <c r="JLN1" s="905"/>
      <c r="JLO1" s="905"/>
      <c r="JLP1" s="905"/>
      <c r="JLQ1" s="905"/>
      <c r="JLR1" s="905"/>
      <c r="JLS1" s="905"/>
      <c r="JLT1" s="905"/>
      <c r="JLU1" s="905"/>
      <c r="JLV1" s="905"/>
      <c r="JLW1" s="905"/>
      <c r="JLX1" s="905"/>
      <c r="JLY1" s="905"/>
      <c r="JLZ1" s="905"/>
      <c r="JMA1" s="905"/>
      <c r="JMB1" s="905"/>
      <c r="JMC1" s="905"/>
      <c r="JMD1" s="905"/>
      <c r="JME1" s="905"/>
      <c r="JMF1" s="905"/>
      <c r="JMG1" s="905"/>
      <c r="JMH1" s="905"/>
      <c r="JMI1" s="905"/>
      <c r="JMJ1" s="905"/>
      <c r="JMK1" s="905"/>
      <c r="JML1" s="905"/>
      <c r="JMM1" s="905"/>
      <c r="JMN1" s="905"/>
      <c r="JMO1" s="905"/>
      <c r="JMP1" s="905"/>
      <c r="JMQ1" s="905"/>
      <c r="JMR1" s="905"/>
      <c r="JMS1" s="905"/>
      <c r="JMT1" s="905"/>
      <c r="JMU1" s="905"/>
      <c r="JMV1" s="905"/>
      <c r="JMW1" s="905"/>
      <c r="JMX1" s="905"/>
      <c r="JMY1" s="905"/>
      <c r="JMZ1" s="905"/>
      <c r="JNA1" s="905"/>
      <c r="JNB1" s="905"/>
      <c r="JNC1" s="905"/>
      <c r="JND1" s="905"/>
      <c r="JNE1" s="905"/>
      <c r="JNF1" s="905"/>
      <c r="JNG1" s="905"/>
      <c r="JNH1" s="905"/>
      <c r="JNI1" s="905"/>
      <c r="JNJ1" s="905"/>
      <c r="JNK1" s="905"/>
      <c r="JNL1" s="905"/>
      <c r="JNM1" s="905"/>
      <c r="JNN1" s="905"/>
      <c r="JNO1" s="905"/>
      <c r="JNP1" s="905"/>
      <c r="JNQ1" s="905"/>
      <c r="JNR1" s="905"/>
      <c r="JNS1" s="905"/>
      <c r="JNT1" s="905"/>
      <c r="JNU1" s="905"/>
      <c r="JNV1" s="905"/>
      <c r="JNW1" s="905"/>
      <c r="JNX1" s="905"/>
      <c r="JNY1" s="905"/>
      <c r="JNZ1" s="905"/>
      <c r="JOA1" s="905"/>
      <c r="JOB1" s="905"/>
      <c r="JOC1" s="905"/>
      <c r="JOD1" s="905"/>
      <c r="JOE1" s="905"/>
      <c r="JOF1" s="905"/>
      <c r="JOG1" s="905"/>
      <c r="JOH1" s="905"/>
      <c r="JOI1" s="905"/>
      <c r="JOJ1" s="905"/>
      <c r="JOK1" s="905"/>
      <c r="JOL1" s="905"/>
      <c r="JOM1" s="905"/>
      <c r="JON1" s="905"/>
      <c r="JOO1" s="905"/>
      <c r="JOP1" s="905"/>
      <c r="JOQ1" s="905"/>
      <c r="JOR1" s="905"/>
      <c r="JOS1" s="905"/>
      <c r="JOT1" s="905"/>
      <c r="JOU1" s="905"/>
      <c r="JOV1" s="905"/>
      <c r="JOW1" s="905"/>
      <c r="JOX1" s="905"/>
      <c r="JOY1" s="905"/>
      <c r="JOZ1" s="905"/>
      <c r="JPA1" s="905"/>
      <c r="JPB1" s="905"/>
      <c r="JPC1" s="905"/>
      <c r="JPD1" s="905"/>
      <c r="JPE1" s="905"/>
      <c r="JPF1" s="905"/>
      <c r="JPG1" s="905"/>
      <c r="JPH1" s="905"/>
      <c r="JPI1" s="905"/>
      <c r="JPJ1" s="905"/>
      <c r="JPK1" s="905"/>
      <c r="JPL1" s="905"/>
      <c r="JPM1" s="905"/>
      <c r="JPN1" s="905"/>
      <c r="JPO1" s="905"/>
      <c r="JPP1" s="905"/>
      <c r="JPQ1" s="905"/>
      <c r="JPR1" s="905"/>
      <c r="JPS1" s="905"/>
      <c r="JPT1" s="905"/>
      <c r="JPU1" s="905"/>
      <c r="JPV1" s="905"/>
      <c r="JPW1" s="905"/>
      <c r="JPX1" s="905"/>
      <c r="JPY1" s="905"/>
      <c r="JPZ1" s="905"/>
      <c r="JQA1" s="905"/>
      <c r="JQB1" s="905"/>
      <c r="JQC1" s="905"/>
      <c r="JQD1" s="905"/>
      <c r="JQE1" s="905"/>
      <c r="JQF1" s="905"/>
      <c r="JQG1" s="905"/>
      <c r="JQH1" s="905"/>
      <c r="JQI1" s="905"/>
      <c r="JQJ1" s="905"/>
      <c r="JQK1" s="905"/>
      <c r="JQL1" s="905"/>
      <c r="JQM1" s="905"/>
      <c r="JQN1" s="905"/>
      <c r="JQO1" s="905"/>
      <c r="JQP1" s="905"/>
      <c r="JQQ1" s="905"/>
      <c r="JQR1" s="905"/>
      <c r="JQS1" s="905"/>
      <c r="JQT1" s="905"/>
      <c r="JQU1" s="905"/>
      <c r="JQV1" s="905"/>
      <c r="JQW1" s="905"/>
      <c r="JQX1" s="905"/>
      <c r="JQY1" s="905"/>
      <c r="JQZ1" s="905"/>
      <c r="JRA1" s="905"/>
      <c r="JRB1" s="905"/>
      <c r="JRC1" s="905"/>
      <c r="JRD1" s="905"/>
      <c r="JRE1" s="905"/>
      <c r="JRF1" s="905"/>
      <c r="JRG1" s="905"/>
      <c r="JRH1" s="905"/>
      <c r="JRI1" s="905"/>
      <c r="JRJ1" s="905"/>
      <c r="JRK1" s="905"/>
      <c r="JRL1" s="905"/>
      <c r="JRM1" s="905"/>
      <c r="JRN1" s="905"/>
      <c r="JRO1" s="905"/>
      <c r="JRP1" s="905"/>
      <c r="JRQ1" s="905"/>
      <c r="JRR1" s="905"/>
      <c r="JRS1" s="905"/>
      <c r="JRT1" s="905"/>
      <c r="JRU1" s="905"/>
      <c r="JRV1" s="905"/>
      <c r="JRW1" s="905"/>
      <c r="JRX1" s="905"/>
      <c r="JRY1" s="905"/>
      <c r="JRZ1" s="905"/>
      <c r="JSA1" s="905"/>
      <c r="JSB1" s="905"/>
      <c r="JSC1" s="905"/>
      <c r="JSD1" s="905"/>
      <c r="JSE1" s="905"/>
      <c r="JSF1" s="905"/>
      <c r="JSG1" s="905"/>
      <c r="JSH1" s="905"/>
      <c r="JSI1" s="905"/>
      <c r="JSJ1" s="905"/>
      <c r="JSK1" s="905"/>
      <c r="JSL1" s="905"/>
      <c r="JSM1" s="905"/>
      <c r="JSN1" s="905"/>
      <c r="JSO1" s="905"/>
      <c r="JSP1" s="905"/>
      <c r="JSQ1" s="905"/>
      <c r="JSR1" s="905"/>
      <c r="JSS1" s="905"/>
      <c r="JST1" s="905"/>
      <c r="JSU1" s="905"/>
      <c r="JSV1" s="905"/>
      <c r="JSW1" s="905"/>
      <c r="JSX1" s="905"/>
      <c r="JSY1" s="905"/>
      <c r="JSZ1" s="905"/>
      <c r="JTA1" s="905"/>
      <c r="JTB1" s="905"/>
      <c r="JTC1" s="905"/>
      <c r="JTD1" s="905"/>
      <c r="JTE1" s="905"/>
      <c r="JTF1" s="905"/>
      <c r="JTG1" s="905"/>
      <c r="JTH1" s="905"/>
      <c r="JTI1" s="905"/>
      <c r="JTJ1" s="905"/>
      <c r="JTK1" s="905"/>
      <c r="JTL1" s="905"/>
      <c r="JTM1" s="905"/>
      <c r="JTN1" s="905"/>
      <c r="JTO1" s="905"/>
      <c r="JTP1" s="905"/>
      <c r="JTQ1" s="905"/>
      <c r="JTR1" s="905"/>
      <c r="JTS1" s="905"/>
      <c r="JTT1" s="905"/>
      <c r="JTU1" s="905"/>
      <c r="JTV1" s="905"/>
      <c r="JTW1" s="905"/>
      <c r="JTX1" s="905"/>
      <c r="JTY1" s="905"/>
      <c r="JTZ1" s="905"/>
      <c r="JUA1" s="905"/>
      <c r="JUB1" s="905"/>
      <c r="JUC1" s="905"/>
      <c r="JUD1" s="905"/>
      <c r="JUE1" s="905"/>
      <c r="JUF1" s="905"/>
      <c r="JUG1" s="905"/>
      <c r="JUH1" s="905"/>
      <c r="JUI1" s="905"/>
      <c r="JUJ1" s="905"/>
      <c r="JUK1" s="905"/>
      <c r="JUL1" s="905"/>
      <c r="JUM1" s="905"/>
      <c r="JUN1" s="905"/>
      <c r="JUO1" s="905"/>
      <c r="JUP1" s="905"/>
      <c r="JUQ1" s="905"/>
      <c r="JUR1" s="905"/>
      <c r="JUS1" s="905"/>
      <c r="JUT1" s="905"/>
      <c r="JUU1" s="905"/>
      <c r="JUV1" s="905"/>
      <c r="JUW1" s="905"/>
      <c r="JUX1" s="905"/>
      <c r="JUY1" s="905"/>
      <c r="JUZ1" s="905"/>
      <c r="JVA1" s="905"/>
      <c r="JVB1" s="905"/>
      <c r="JVC1" s="905"/>
      <c r="JVD1" s="905"/>
      <c r="JVE1" s="905"/>
      <c r="JVF1" s="905"/>
      <c r="JVG1" s="905"/>
      <c r="JVH1" s="905"/>
      <c r="JVI1" s="905"/>
      <c r="JVJ1" s="905"/>
      <c r="JVK1" s="905"/>
      <c r="JVL1" s="905"/>
      <c r="JVM1" s="905"/>
      <c r="JVN1" s="905"/>
      <c r="JVO1" s="905"/>
      <c r="JVP1" s="905"/>
      <c r="JVQ1" s="905"/>
      <c r="JVR1" s="905"/>
      <c r="JVS1" s="905"/>
      <c r="JVT1" s="905"/>
      <c r="JVU1" s="905"/>
      <c r="JVV1" s="905"/>
      <c r="JVW1" s="905"/>
      <c r="JVX1" s="905"/>
      <c r="JVY1" s="905"/>
      <c r="JVZ1" s="905"/>
      <c r="JWA1" s="905"/>
      <c r="JWB1" s="905"/>
      <c r="JWC1" s="905"/>
      <c r="JWD1" s="905"/>
      <c r="JWE1" s="905"/>
      <c r="JWF1" s="905"/>
      <c r="JWG1" s="905"/>
      <c r="JWH1" s="905"/>
      <c r="JWI1" s="905"/>
      <c r="JWJ1" s="905"/>
      <c r="JWK1" s="905"/>
      <c r="JWL1" s="905"/>
      <c r="JWM1" s="905"/>
      <c r="JWN1" s="905"/>
      <c r="JWO1" s="905"/>
      <c r="JWP1" s="905"/>
      <c r="JWQ1" s="905"/>
      <c r="JWR1" s="905"/>
      <c r="JWS1" s="905"/>
      <c r="JWT1" s="905"/>
      <c r="JWU1" s="905"/>
      <c r="JWV1" s="905"/>
      <c r="JWW1" s="905"/>
      <c r="JWX1" s="905"/>
      <c r="JWY1" s="905"/>
      <c r="JWZ1" s="905"/>
      <c r="JXA1" s="905"/>
      <c r="JXB1" s="905"/>
      <c r="JXC1" s="905"/>
      <c r="JXD1" s="905"/>
      <c r="JXE1" s="905"/>
      <c r="JXF1" s="905"/>
      <c r="JXG1" s="905"/>
      <c r="JXH1" s="905"/>
      <c r="JXI1" s="905"/>
      <c r="JXJ1" s="905"/>
      <c r="JXK1" s="905"/>
      <c r="JXL1" s="905"/>
      <c r="JXM1" s="905"/>
      <c r="JXN1" s="905"/>
      <c r="JXO1" s="905"/>
      <c r="JXP1" s="905"/>
      <c r="JXQ1" s="905"/>
      <c r="JXR1" s="905"/>
      <c r="JXS1" s="905"/>
      <c r="JXT1" s="905"/>
      <c r="JXU1" s="905"/>
      <c r="JXV1" s="905"/>
      <c r="JXW1" s="905"/>
      <c r="JXX1" s="905"/>
      <c r="JXY1" s="905"/>
      <c r="JXZ1" s="905"/>
      <c r="JYA1" s="905"/>
      <c r="JYB1" s="905"/>
      <c r="JYC1" s="905"/>
      <c r="JYD1" s="905"/>
      <c r="JYE1" s="905"/>
      <c r="JYF1" s="905"/>
      <c r="JYG1" s="905"/>
      <c r="JYH1" s="905"/>
      <c r="JYI1" s="905"/>
      <c r="JYJ1" s="905"/>
      <c r="JYK1" s="905"/>
      <c r="JYL1" s="905"/>
      <c r="JYM1" s="905"/>
      <c r="JYN1" s="905"/>
      <c r="JYO1" s="905"/>
      <c r="JYP1" s="905"/>
      <c r="JYQ1" s="905"/>
      <c r="JYR1" s="905"/>
      <c r="JYS1" s="905"/>
      <c r="JYT1" s="905"/>
      <c r="JYU1" s="905"/>
      <c r="JYV1" s="905"/>
      <c r="JYW1" s="905"/>
      <c r="JYX1" s="905"/>
      <c r="JYY1" s="905"/>
      <c r="JYZ1" s="905"/>
      <c r="JZA1" s="905"/>
      <c r="JZB1" s="905"/>
      <c r="JZC1" s="905"/>
      <c r="JZD1" s="905"/>
      <c r="JZE1" s="905"/>
      <c r="JZF1" s="905"/>
      <c r="JZG1" s="905"/>
      <c r="JZH1" s="905"/>
      <c r="JZI1" s="905"/>
      <c r="JZJ1" s="905"/>
      <c r="JZK1" s="905"/>
      <c r="JZL1" s="905"/>
      <c r="JZM1" s="905"/>
      <c r="JZN1" s="905"/>
      <c r="JZO1" s="905"/>
      <c r="JZP1" s="905"/>
      <c r="JZQ1" s="905"/>
      <c r="JZR1" s="905"/>
      <c r="JZS1" s="905"/>
      <c r="JZT1" s="905"/>
      <c r="JZU1" s="905"/>
      <c r="JZV1" s="905"/>
      <c r="JZW1" s="905"/>
      <c r="JZX1" s="905"/>
      <c r="JZY1" s="905"/>
      <c r="JZZ1" s="905"/>
      <c r="KAA1" s="905"/>
      <c r="KAB1" s="905"/>
      <c r="KAC1" s="905"/>
      <c r="KAD1" s="905"/>
      <c r="KAE1" s="905"/>
      <c r="KAF1" s="905"/>
      <c r="KAG1" s="905"/>
      <c r="KAH1" s="905"/>
      <c r="KAI1" s="905"/>
      <c r="KAJ1" s="905"/>
      <c r="KAK1" s="905"/>
      <c r="KAL1" s="905"/>
      <c r="KAM1" s="905"/>
      <c r="KAN1" s="905"/>
      <c r="KAO1" s="905"/>
      <c r="KAP1" s="905"/>
      <c r="KAQ1" s="905"/>
      <c r="KAR1" s="905"/>
      <c r="KAS1" s="905"/>
      <c r="KAT1" s="905"/>
      <c r="KAU1" s="905"/>
      <c r="KAV1" s="905"/>
      <c r="KAW1" s="905"/>
      <c r="KAX1" s="905"/>
      <c r="KAY1" s="905"/>
      <c r="KAZ1" s="905"/>
      <c r="KBA1" s="905"/>
      <c r="KBB1" s="905"/>
      <c r="KBC1" s="905"/>
      <c r="KBD1" s="905"/>
      <c r="KBE1" s="905"/>
      <c r="KBF1" s="905"/>
      <c r="KBG1" s="905"/>
      <c r="KBH1" s="905"/>
      <c r="KBI1" s="905"/>
      <c r="KBJ1" s="905"/>
      <c r="KBK1" s="905"/>
      <c r="KBL1" s="905"/>
      <c r="KBM1" s="905"/>
      <c r="KBN1" s="905"/>
      <c r="KBO1" s="905"/>
      <c r="KBP1" s="905"/>
      <c r="KBQ1" s="905"/>
      <c r="KBR1" s="905"/>
      <c r="KBS1" s="905"/>
      <c r="KBT1" s="905"/>
      <c r="KBU1" s="905"/>
      <c r="KBV1" s="905"/>
      <c r="KBW1" s="905"/>
      <c r="KBX1" s="905"/>
      <c r="KBY1" s="905"/>
      <c r="KBZ1" s="905"/>
      <c r="KCA1" s="905"/>
      <c r="KCB1" s="905"/>
      <c r="KCC1" s="905"/>
      <c r="KCD1" s="905"/>
      <c r="KCE1" s="905"/>
      <c r="KCF1" s="905"/>
      <c r="KCG1" s="905"/>
      <c r="KCH1" s="905"/>
      <c r="KCI1" s="905"/>
      <c r="KCJ1" s="905"/>
      <c r="KCK1" s="905"/>
      <c r="KCL1" s="905"/>
      <c r="KCM1" s="905"/>
      <c r="KCN1" s="905"/>
      <c r="KCO1" s="905"/>
      <c r="KCP1" s="905"/>
      <c r="KCQ1" s="905"/>
      <c r="KCR1" s="905"/>
      <c r="KCS1" s="905"/>
      <c r="KCT1" s="905"/>
      <c r="KCU1" s="905"/>
      <c r="KCV1" s="905"/>
      <c r="KCW1" s="905"/>
      <c r="KCX1" s="905"/>
      <c r="KCY1" s="905"/>
      <c r="KCZ1" s="905"/>
      <c r="KDA1" s="905"/>
      <c r="KDB1" s="905"/>
      <c r="KDC1" s="905"/>
      <c r="KDD1" s="905"/>
      <c r="KDE1" s="905"/>
      <c r="KDF1" s="905"/>
      <c r="KDG1" s="905"/>
      <c r="KDH1" s="905"/>
      <c r="KDI1" s="905"/>
      <c r="KDJ1" s="905"/>
      <c r="KDK1" s="905"/>
      <c r="KDL1" s="905"/>
      <c r="KDM1" s="905"/>
      <c r="KDN1" s="905"/>
      <c r="KDO1" s="905"/>
      <c r="KDP1" s="905"/>
      <c r="KDQ1" s="905"/>
      <c r="KDR1" s="905"/>
      <c r="KDS1" s="905"/>
      <c r="KDT1" s="905"/>
      <c r="KDU1" s="905"/>
      <c r="KDV1" s="905"/>
      <c r="KDW1" s="905"/>
      <c r="KDX1" s="905"/>
      <c r="KDY1" s="905"/>
      <c r="KDZ1" s="905"/>
      <c r="KEA1" s="905"/>
      <c r="KEB1" s="905"/>
      <c r="KEC1" s="905"/>
      <c r="KED1" s="905"/>
      <c r="KEE1" s="905"/>
      <c r="KEF1" s="905"/>
      <c r="KEG1" s="905"/>
      <c r="KEH1" s="905"/>
      <c r="KEI1" s="905"/>
      <c r="KEJ1" s="905"/>
      <c r="KEK1" s="905"/>
      <c r="KEL1" s="905"/>
      <c r="KEM1" s="905"/>
      <c r="KEN1" s="905"/>
      <c r="KEO1" s="905"/>
      <c r="KEP1" s="905"/>
      <c r="KEQ1" s="905"/>
      <c r="KER1" s="905"/>
      <c r="KES1" s="905"/>
      <c r="KET1" s="905"/>
      <c r="KEU1" s="905"/>
      <c r="KEV1" s="905"/>
      <c r="KEW1" s="905"/>
      <c r="KEX1" s="905"/>
      <c r="KEY1" s="905"/>
      <c r="KEZ1" s="905"/>
      <c r="KFA1" s="905"/>
      <c r="KFB1" s="905"/>
      <c r="KFC1" s="905"/>
      <c r="KFD1" s="905"/>
      <c r="KFE1" s="905"/>
      <c r="KFF1" s="905"/>
      <c r="KFG1" s="905"/>
      <c r="KFH1" s="905"/>
      <c r="KFI1" s="905"/>
      <c r="KFJ1" s="905"/>
      <c r="KFK1" s="905"/>
      <c r="KFL1" s="905"/>
      <c r="KFM1" s="905"/>
      <c r="KFN1" s="905"/>
      <c r="KFO1" s="905"/>
      <c r="KFP1" s="905"/>
      <c r="KFQ1" s="905"/>
      <c r="KFR1" s="905"/>
      <c r="KFS1" s="905"/>
      <c r="KFT1" s="905"/>
      <c r="KFU1" s="905"/>
      <c r="KFV1" s="905"/>
      <c r="KFW1" s="905"/>
      <c r="KFX1" s="905"/>
      <c r="KFY1" s="905"/>
      <c r="KFZ1" s="905"/>
      <c r="KGA1" s="905"/>
      <c r="KGB1" s="905"/>
      <c r="KGC1" s="905"/>
      <c r="KGD1" s="905"/>
      <c r="KGE1" s="905"/>
      <c r="KGF1" s="905"/>
      <c r="KGG1" s="905"/>
      <c r="KGH1" s="905"/>
      <c r="KGI1" s="905"/>
      <c r="KGJ1" s="905"/>
      <c r="KGK1" s="905"/>
      <c r="KGL1" s="905"/>
      <c r="KGM1" s="905"/>
      <c r="KGN1" s="905"/>
      <c r="KGO1" s="905"/>
      <c r="KGP1" s="905"/>
      <c r="KGQ1" s="905"/>
      <c r="KGR1" s="905"/>
      <c r="KGS1" s="905"/>
      <c r="KGT1" s="905"/>
      <c r="KGU1" s="905"/>
      <c r="KGV1" s="905"/>
      <c r="KGW1" s="905"/>
      <c r="KGX1" s="905"/>
      <c r="KGY1" s="905"/>
      <c r="KGZ1" s="905"/>
      <c r="KHA1" s="905"/>
      <c r="KHB1" s="905"/>
      <c r="KHC1" s="905"/>
      <c r="KHD1" s="905"/>
      <c r="KHE1" s="905"/>
      <c r="KHF1" s="905"/>
      <c r="KHG1" s="905"/>
      <c r="KHH1" s="905"/>
      <c r="KHI1" s="905"/>
      <c r="KHJ1" s="905"/>
      <c r="KHK1" s="905"/>
      <c r="KHL1" s="905"/>
      <c r="KHM1" s="905"/>
      <c r="KHN1" s="905"/>
      <c r="KHO1" s="905"/>
      <c r="KHP1" s="905"/>
      <c r="KHQ1" s="905"/>
      <c r="KHR1" s="905"/>
      <c r="KHS1" s="905"/>
      <c r="KHT1" s="905"/>
      <c r="KHU1" s="905"/>
      <c r="KHV1" s="905"/>
      <c r="KHW1" s="905"/>
      <c r="KHX1" s="905"/>
      <c r="KHY1" s="905"/>
      <c r="KHZ1" s="905"/>
      <c r="KIA1" s="905"/>
      <c r="KIB1" s="905"/>
      <c r="KIC1" s="905"/>
      <c r="KID1" s="905"/>
      <c r="KIE1" s="905"/>
      <c r="KIF1" s="905"/>
      <c r="KIG1" s="905"/>
      <c r="KIH1" s="905"/>
      <c r="KII1" s="905"/>
      <c r="KIJ1" s="905"/>
      <c r="KIK1" s="905"/>
      <c r="KIL1" s="905"/>
      <c r="KIM1" s="905"/>
      <c r="KIN1" s="905"/>
      <c r="KIO1" s="905"/>
      <c r="KIP1" s="905"/>
      <c r="KIQ1" s="905"/>
      <c r="KIR1" s="905"/>
      <c r="KIS1" s="905"/>
      <c r="KIT1" s="905"/>
      <c r="KIU1" s="905"/>
      <c r="KIV1" s="905"/>
      <c r="KIW1" s="905"/>
      <c r="KIX1" s="905"/>
      <c r="KIY1" s="905"/>
      <c r="KIZ1" s="905"/>
      <c r="KJA1" s="905"/>
      <c r="KJB1" s="905"/>
      <c r="KJC1" s="905"/>
      <c r="KJD1" s="905"/>
      <c r="KJE1" s="905"/>
      <c r="KJF1" s="905"/>
      <c r="KJG1" s="905"/>
      <c r="KJH1" s="905"/>
      <c r="KJI1" s="905"/>
      <c r="KJJ1" s="905"/>
      <c r="KJK1" s="905"/>
      <c r="KJL1" s="905"/>
      <c r="KJM1" s="905"/>
      <c r="KJN1" s="905"/>
      <c r="KJO1" s="905"/>
      <c r="KJP1" s="905"/>
      <c r="KJQ1" s="905"/>
      <c r="KJR1" s="905"/>
      <c r="KJS1" s="905"/>
      <c r="KJT1" s="905"/>
      <c r="KJU1" s="905"/>
      <c r="KJV1" s="905"/>
      <c r="KJW1" s="905"/>
      <c r="KJX1" s="905"/>
      <c r="KJY1" s="905"/>
      <c r="KJZ1" s="905"/>
      <c r="KKA1" s="905"/>
      <c r="KKB1" s="905"/>
      <c r="KKC1" s="905"/>
      <c r="KKD1" s="905"/>
      <c r="KKE1" s="905"/>
      <c r="KKF1" s="905"/>
      <c r="KKG1" s="905"/>
      <c r="KKH1" s="905"/>
      <c r="KKI1" s="905"/>
      <c r="KKJ1" s="905"/>
      <c r="KKK1" s="905"/>
      <c r="KKL1" s="905"/>
      <c r="KKM1" s="905"/>
      <c r="KKN1" s="905"/>
      <c r="KKO1" s="905"/>
      <c r="KKP1" s="905"/>
      <c r="KKQ1" s="905"/>
      <c r="KKR1" s="905"/>
      <c r="KKS1" s="905"/>
      <c r="KKT1" s="905"/>
      <c r="KKU1" s="905"/>
      <c r="KKV1" s="905"/>
      <c r="KKW1" s="905"/>
      <c r="KKX1" s="905"/>
      <c r="KKY1" s="905"/>
      <c r="KKZ1" s="905"/>
      <c r="KLA1" s="905"/>
      <c r="KLB1" s="905"/>
      <c r="KLC1" s="905"/>
      <c r="KLD1" s="905"/>
      <c r="KLE1" s="905"/>
      <c r="KLF1" s="905"/>
      <c r="KLG1" s="905"/>
      <c r="KLH1" s="905"/>
      <c r="KLI1" s="905"/>
      <c r="KLJ1" s="905"/>
      <c r="KLK1" s="905"/>
      <c r="KLL1" s="905"/>
      <c r="KLM1" s="905"/>
      <c r="KLN1" s="905"/>
      <c r="KLO1" s="905"/>
      <c r="KLP1" s="905"/>
      <c r="KLQ1" s="905"/>
      <c r="KLR1" s="905"/>
      <c r="KLS1" s="905"/>
      <c r="KLT1" s="905"/>
      <c r="KLU1" s="905"/>
      <c r="KLV1" s="905"/>
      <c r="KLW1" s="905"/>
      <c r="KLX1" s="905"/>
      <c r="KLY1" s="905"/>
      <c r="KLZ1" s="905"/>
      <c r="KMA1" s="905"/>
      <c r="KMB1" s="905"/>
      <c r="KMC1" s="905"/>
      <c r="KMD1" s="905"/>
      <c r="KME1" s="905"/>
      <c r="KMF1" s="905"/>
      <c r="KMG1" s="905"/>
      <c r="KMH1" s="905"/>
      <c r="KMI1" s="905"/>
      <c r="KMJ1" s="905"/>
      <c r="KMK1" s="905"/>
      <c r="KML1" s="905"/>
      <c r="KMM1" s="905"/>
      <c r="KMN1" s="905"/>
      <c r="KMO1" s="905"/>
      <c r="KMP1" s="905"/>
      <c r="KMQ1" s="905"/>
      <c r="KMR1" s="905"/>
      <c r="KMS1" s="905"/>
      <c r="KMT1" s="905"/>
      <c r="KMU1" s="905"/>
      <c r="KMV1" s="905"/>
      <c r="KMW1" s="905"/>
      <c r="KMX1" s="905"/>
      <c r="KMY1" s="905"/>
      <c r="KMZ1" s="905"/>
      <c r="KNA1" s="905"/>
      <c r="KNB1" s="905"/>
      <c r="KNC1" s="905"/>
      <c r="KND1" s="905"/>
      <c r="KNE1" s="905"/>
      <c r="KNF1" s="905"/>
      <c r="KNG1" s="905"/>
      <c r="KNH1" s="905"/>
      <c r="KNI1" s="905"/>
      <c r="KNJ1" s="905"/>
      <c r="KNK1" s="905"/>
      <c r="KNL1" s="905"/>
      <c r="KNM1" s="905"/>
      <c r="KNN1" s="905"/>
      <c r="KNO1" s="905"/>
      <c r="KNP1" s="905"/>
      <c r="KNQ1" s="905"/>
      <c r="KNR1" s="905"/>
      <c r="KNS1" s="905"/>
      <c r="KNT1" s="905"/>
      <c r="KNU1" s="905"/>
      <c r="KNV1" s="905"/>
      <c r="KNW1" s="905"/>
      <c r="KNX1" s="905"/>
      <c r="KNY1" s="905"/>
      <c r="KNZ1" s="905"/>
      <c r="KOA1" s="905"/>
      <c r="KOB1" s="905"/>
      <c r="KOC1" s="905"/>
      <c r="KOD1" s="905"/>
      <c r="KOE1" s="905"/>
      <c r="KOF1" s="905"/>
      <c r="KOG1" s="905"/>
      <c r="KOH1" s="905"/>
      <c r="KOI1" s="905"/>
      <c r="KOJ1" s="905"/>
      <c r="KOK1" s="905"/>
      <c r="KOL1" s="905"/>
      <c r="KOM1" s="905"/>
      <c r="KON1" s="905"/>
      <c r="KOO1" s="905"/>
      <c r="KOP1" s="905"/>
      <c r="KOQ1" s="905"/>
      <c r="KOR1" s="905"/>
      <c r="KOS1" s="905"/>
      <c r="KOT1" s="905"/>
      <c r="KOU1" s="905"/>
      <c r="KOV1" s="905"/>
      <c r="KOW1" s="905"/>
      <c r="KOX1" s="905"/>
      <c r="KOY1" s="905"/>
      <c r="KOZ1" s="905"/>
      <c r="KPA1" s="905"/>
      <c r="KPB1" s="905"/>
      <c r="KPC1" s="905"/>
      <c r="KPD1" s="905"/>
      <c r="KPE1" s="905"/>
      <c r="KPF1" s="905"/>
      <c r="KPG1" s="905"/>
      <c r="KPH1" s="905"/>
      <c r="KPI1" s="905"/>
      <c r="KPJ1" s="905"/>
      <c r="KPK1" s="905"/>
      <c r="KPL1" s="905"/>
      <c r="KPM1" s="905"/>
      <c r="KPN1" s="905"/>
      <c r="KPO1" s="905"/>
      <c r="KPP1" s="905"/>
      <c r="KPQ1" s="905"/>
      <c r="KPR1" s="905"/>
      <c r="KPS1" s="905"/>
      <c r="KPT1" s="905"/>
      <c r="KPU1" s="905"/>
      <c r="KPV1" s="905"/>
      <c r="KPW1" s="905"/>
      <c r="KPX1" s="905"/>
      <c r="KPY1" s="905"/>
      <c r="KPZ1" s="905"/>
      <c r="KQA1" s="905"/>
      <c r="KQB1" s="905"/>
      <c r="KQC1" s="905"/>
      <c r="KQD1" s="905"/>
      <c r="KQE1" s="905"/>
      <c r="KQF1" s="905"/>
      <c r="KQG1" s="905"/>
      <c r="KQH1" s="905"/>
      <c r="KQI1" s="905"/>
      <c r="KQJ1" s="905"/>
      <c r="KQK1" s="905"/>
      <c r="KQL1" s="905"/>
      <c r="KQM1" s="905"/>
      <c r="KQN1" s="905"/>
      <c r="KQO1" s="905"/>
      <c r="KQP1" s="905"/>
      <c r="KQQ1" s="905"/>
      <c r="KQR1" s="905"/>
      <c r="KQS1" s="905"/>
      <c r="KQT1" s="905"/>
      <c r="KQU1" s="905"/>
      <c r="KQV1" s="905"/>
      <c r="KQW1" s="905"/>
      <c r="KQX1" s="905"/>
      <c r="KQY1" s="905"/>
      <c r="KQZ1" s="905"/>
      <c r="KRA1" s="905"/>
      <c r="KRB1" s="905"/>
      <c r="KRC1" s="905"/>
      <c r="KRD1" s="905"/>
      <c r="KRE1" s="905"/>
      <c r="KRF1" s="905"/>
      <c r="KRG1" s="905"/>
      <c r="KRH1" s="905"/>
      <c r="KRI1" s="905"/>
      <c r="KRJ1" s="905"/>
      <c r="KRK1" s="905"/>
      <c r="KRL1" s="905"/>
      <c r="KRM1" s="905"/>
      <c r="KRN1" s="905"/>
      <c r="KRO1" s="905"/>
      <c r="KRP1" s="905"/>
      <c r="KRQ1" s="905"/>
      <c r="KRR1" s="905"/>
      <c r="KRS1" s="905"/>
      <c r="KRT1" s="905"/>
      <c r="KRU1" s="905"/>
      <c r="KRV1" s="905"/>
      <c r="KRW1" s="905"/>
      <c r="KRX1" s="905"/>
      <c r="KRY1" s="905"/>
      <c r="KRZ1" s="905"/>
      <c r="KSA1" s="905"/>
      <c r="KSB1" s="905"/>
      <c r="KSC1" s="905"/>
      <c r="KSD1" s="905"/>
      <c r="KSE1" s="905"/>
      <c r="KSF1" s="905"/>
      <c r="KSG1" s="905"/>
      <c r="KSH1" s="905"/>
      <c r="KSI1" s="905"/>
      <c r="KSJ1" s="905"/>
      <c r="KSK1" s="905"/>
      <c r="KSL1" s="905"/>
      <c r="KSM1" s="905"/>
      <c r="KSN1" s="905"/>
      <c r="KSO1" s="905"/>
      <c r="KSP1" s="905"/>
      <c r="KSQ1" s="905"/>
      <c r="KSR1" s="905"/>
      <c r="KSS1" s="905"/>
      <c r="KST1" s="905"/>
      <c r="KSU1" s="905"/>
      <c r="KSV1" s="905"/>
      <c r="KSW1" s="905"/>
      <c r="KSX1" s="905"/>
      <c r="KSY1" s="905"/>
      <c r="KSZ1" s="905"/>
      <c r="KTA1" s="905"/>
      <c r="KTB1" s="905"/>
      <c r="KTC1" s="905"/>
      <c r="KTD1" s="905"/>
      <c r="KTE1" s="905"/>
      <c r="KTF1" s="905"/>
      <c r="KTG1" s="905"/>
      <c r="KTH1" s="905"/>
      <c r="KTI1" s="905"/>
      <c r="KTJ1" s="905"/>
      <c r="KTK1" s="905"/>
      <c r="KTL1" s="905"/>
      <c r="KTM1" s="905"/>
      <c r="KTN1" s="905"/>
      <c r="KTO1" s="905"/>
      <c r="KTP1" s="905"/>
      <c r="KTQ1" s="905"/>
      <c r="KTR1" s="905"/>
      <c r="KTS1" s="905"/>
      <c r="KTT1" s="905"/>
      <c r="KTU1" s="905"/>
      <c r="KTV1" s="905"/>
      <c r="KTW1" s="905"/>
      <c r="KTX1" s="905"/>
      <c r="KTY1" s="905"/>
      <c r="KTZ1" s="905"/>
      <c r="KUA1" s="905"/>
      <c r="KUB1" s="905"/>
      <c r="KUC1" s="905"/>
      <c r="KUD1" s="905"/>
      <c r="KUE1" s="905"/>
      <c r="KUF1" s="905"/>
      <c r="KUG1" s="905"/>
      <c r="KUH1" s="905"/>
      <c r="KUI1" s="905"/>
      <c r="KUJ1" s="905"/>
      <c r="KUK1" s="905"/>
      <c r="KUL1" s="905"/>
      <c r="KUM1" s="905"/>
      <c r="KUN1" s="905"/>
      <c r="KUO1" s="905"/>
      <c r="KUP1" s="905"/>
      <c r="KUQ1" s="905"/>
      <c r="KUR1" s="905"/>
      <c r="KUS1" s="905"/>
      <c r="KUT1" s="905"/>
      <c r="KUU1" s="905"/>
      <c r="KUV1" s="905"/>
      <c r="KUW1" s="905"/>
      <c r="KUX1" s="905"/>
      <c r="KUY1" s="905"/>
      <c r="KUZ1" s="905"/>
      <c r="KVA1" s="905"/>
      <c r="KVB1" s="905"/>
      <c r="KVC1" s="905"/>
      <c r="KVD1" s="905"/>
      <c r="KVE1" s="905"/>
      <c r="KVF1" s="905"/>
      <c r="KVG1" s="905"/>
      <c r="KVH1" s="905"/>
      <c r="KVI1" s="905"/>
      <c r="KVJ1" s="905"/>
      <c r="KVK1" s="905"/>
      <c r="KVL1" s="905"/>
      <c r="KVM1" s="905"/>
      <c r="KVN1" s="905"/>
      <c r="KVO1" s="905"/>
      <c r="KVP1" s="905"/>
      <c r="KVQ1" s="905"/>
      <c r="KVR1" s="905"/>
      <c r="KVS1" s="905"/>
      <c r="KVT1" s="905"/>
      <c r="KVU1" s="905"/>
      <c r="KVV1" s="905"/>
      <c r="KVW1" s="905"/>
      <c r="KVX1" s="905"/>
      <c r="KVY1" s="905"/>
      <c r="KVZ1" s="905"/>
      <c r="KWA1" s="905"/>
      <c r="KWB1" s="905"/>
      <c r="KWC1" s="905"/>
      <c r="KWD1" s="905"/>
      <c r="KWE1" s="905"/>
      <c r="KWF1" s="905"/>
      <c r="KWG1" s="905"/>
      <c r="KWH1" s="905"/>
      <c r="KWI1" s="905"/>
      <c r="KWJ1" s="905"/>
      <c r="KWK1" s="905"/>
      <c r="KWL1" s="905"/>
      <c r="KWM1" s="905"/>
      <c r="KWN1" s="905"/>
      <c r="KWO1" s="905"/>
      <c r="KWP1" s="905"/>
      <c r="KWQ1" s="905"/>
      <c r="KWR1" s="905"/>
      <c r="KWS1" s="905"/>
      <c r="KWT1" s="905"/>
      <c r="KWU1" s="905"/>
      <c r="KWV1" s="905"/>
      <c r="KWW1" s="905"/>
      <c r="KWX1" s="905"/>
      <c r="KWY1" s="905"/>
      <c r="KWZ1" s="905"/>
      <c r="KXA1" s="905"/>
      <c r="KXB1" s="905"/>
      <c r="KXC1" s="905"/>
      <c r="KXD1" s="905"/>
      <c r="KXE1" s="905"/>
      <c r="KXF1" s="905"/>
      <c r="KXG1" s="905"/>
      <c r="KXH1" s="905"/>
      <c r="KXI1" s="905"/>
      <c r="KXJ1" s="905"/>
      <c r="KXK1" s="905"/>
      <c r="KXL1" s="905"/>
      <c r="KXM1" s="905"/>
      <c r="KXN1" s="905"/>
      <c r="KXO1" s="905"/>
      <c r="KXP1" s="905"/>
      <c r="KXQ1" s="905"/>
      <c r="KXR1" s="905"/>
      <c r="KXS1" s="905"/>
      <c r="KXT1" s="905"/>
      <c r="KXU1" s="905"/>
      <c r="KXV1" s="905"/>
      <c r="KXW1" s="905"/>
      <c r="KXX1" s="905"/>
      <c r="KXY1" s="905"/>
      <c r="KXZ1" s="905"/>
      <c r="KYA1" s="905"/>
      <c r="KYB1" s="905"/>
      <c r="KYC1" s="905"/>
      <c r="KYD1" s="905"/>
      <c r="KYE1" s="905"/>
      <c r="KYF1" s="905"/>
      <c r="KYG1" s="905"/>
      <c r="KYH1" s="905"/>
      <c r="KYI1" s="905"/>
      <c r="KYJ1" s="905"/>
      <c r="KYK1" s="905"/>
      <c r="KYL1" s="905"/>
      <c r="KYM1" s="905"/>
      <c r="KYN1" s="905"/>
      <c r="KYO1" s="905"/>
      <c r="KYP1" s="905"/>
      <c r="KYQ1" s="905"/>
      <c r="KYR1" s="905"/>
      <c r="KYS1" s="905"/>
      <c r="KYT1" s="905"/>
      <c r="KYU1" s="905"/>
      <c r="KYV1" s="905"/>
      <c r="KYW1" s="905"/>
      <c r="KYX1" s="905"/>
      <c r="KYY1" s="905"/>
      <c r="KYZ1" s="905"/>
      <c r="KZA1" s="905"/>
      <c r="KZB1" s="905"/>
      <c r="KZC1" s="905"/>
      <c r="KZD1" s="905"/>
      <c r="KZE1" s="905"/>
      <c r="KZF1" s="905"/>
      <c r="KZG1" s="905"/>
      <c r="KZH1" s="905"/>
      <c r="KZI1" s="905"/>
      <c r="KZJ1" s="905"/>
      <c r="KZK1" s="905"/>
      <c r="KZL1" s="905"/>
      <c r="KZM1" s="905"/>
      <c r="KZN1" s="905"/>
      <c r="KZO1" s="905"/>
      <c r="KZP1" s="905"/>
      <c r="KZQ1" s="905"/>
      <c r="KZR1" s="905"/>
      <c r="KZS1" s="905"/>
      <c r="KZT1" s="905"/>
      <c r="KZU1" s="905"/>
      <c r="KZV1" s="905"/>
      <c r="KZW1" s="905"/>
      <c r="KZX1" s="905"/>
      <c r="KZY1" s="905"/>
      <c r="KZZ1" s="905"/>
      <c r="LAA1" s="905"/>
      <c r="LAB1" s="905"/>
      <c r="LAC1" s="905"/>
      <c r="LAD1" s="905"/>
      <c r="LAE1" s="905"/>
      <c r="LAF1" s="905"/>
      <c r="LAG1" s="905"/>
      <c r="LAH1" s="905"/>
      <c r="LAI1" s="905"/>
      <c r="LAJ1" s="905"/>
      <c r="LAK1" s="905"/>
      <c r="LAL1" s="905"/>
      <c r="LAM1" s="905"/>
      <c r="LAN1" s="905"/>
      <c r="LAO1" s="905"/>
      <c r="LAP1" s="905"/>
      <c r="LAQ1" s="905"/>
      <c r="LAR1" s="905"/>
      <c r="LAS1" s="905"/>
      <c r="LAT1" s="905"/>
      <c r="LAU1" s="905"/>
      <c r="LAV1" s="905"/>
      <c r="LAW1" s="905"/>
      <c r="LAX1" s="905"/>
      <c r="LAY1" s="905"/>
      <c r="LAZ1" s="905"/>
      <c r="LBA1" s="905"/>
      <c r="LBB1" s="905"/>
      <c r="LBC1" s="905"/>
      <c r="LBD1" s="905"/>
      <c r="LBE1" s="905"/>
      <c r="LBF1" s="905"/>
      <c r="LBG1" s="905"/>
      <c r="LBH1" s="905"/>
      <c r="LBI1" s="905"/>
      <c r="LBJ1" s="905"/>
      <c r="LBK1" s="905"/>
      <c r="LBL1" s="905"/>
      <c r="LBM1" s="905"/>
      <c r="LBN1" s="905"/>
      <c r="LBO1" s="905"/>
      <c r="LBP1" s="905"/>
      <c r="LBQ1" s="905"/>
      <c r="LBR1" s="905"/>
      <c r="LBS1" s="905"/>
      <c r="LBT1" s="905"/>
      <c r="LBU1" s="905"/>
      <c r="LBV1" s="905"/>
      <c r="LBW1" s="905"/>
      <c r="LBX1" s="905"/>
      <c r="LBY1" s="905"/>
      <c r="LBZ1" s="905"/>
      <c r="LCA1" s="905"/>
      <c r="LCB1" s="905"/>
      <c r="LCC1" s="905"/>
      <c r="LCD1" s="905"/>
      <c r="LCE1" s="905"/>
      <c r="LCF1" s="905"/>
      <c r="LCG1" s="905"/>
      <c r="LCH1" s="905"/>
      <c r="LCI1" s="905"/>
      <c r="LCJ1" s="905"/>
      <c r="LCK1" s="905"/>
      <c r="LCL1" s="905"/>
      <c r="LCM1" s="905"/>
      <c r="LCN1" s="905"/>
      <c r="LCO1" s="905"/>
      <c r="LCP1" s="905"/>
      <c r="LCQ1" s="905"/>
      <c r="LCR1" s="905"/>
      <c r="LCS1" s="905"/>
      <c r="LCT1" s="905"/>
      <c r="LCU1" s="905"/>
      <c r="LCV1" s="905"/>
      <c r="LCW1" s="905"/>
      <c r="LCX1" s="905"/>
      <c r="LCY1" s="905"/>
      <c r="LCZ1" s="905"/>
      <c r="LDA1" s="905"/>
      <c r="LDB1" s="905"/>
      <c r="LDC1" s="905"/>
      <c r="LDD1" s="905"/>
      <c r="LDE1" s="905"/>
      <c r="LDF1" s="905"/>
      <c r="LDG1" s="905"/>
      <c r="LDH1" s="905"/>
      <c r="LDI1" s="905"/>
      <c r="LDJ1" s="905"/>
      <c r="LDK1" s="905"/>
      <c r="LDL1" s="905"/>
      <c r="LDM1" s="905"/>
      <c r="LDN1" s="905"/>
      <c r="LDO1" s="905"/>
      <c r="LDP1" s="905"/>
      <c r="LDQ1" s="905"/>
      <c r="LDR1" s="905"/>
      <c r="LDS1" s="905"/>
      <c r="LDT1" s="905"/>
      <c r="LDU1" s="905"/>
      <c r="LDV1" s="905"/>
      <c r="LDW1" s="905"/>
      <c r="LDX1" s="905"/>
      <c r="LDY1" s="905"/>
      <c r="LDZ1" s="905"/>
      <c r="LEA1" s="905"/>
      <c r="LEB1" s="905"/>
      <c r="LEC1" s="905"/>
      <c r="LED1" s="905"/>
      <c r="LEE1" s="905"/>
      <c r="LEF1" s="905"/>
      <c r="LEG1" s="905"/>
      <c r="LEH1" s="905"/>
      <c r="LEI1" s="905"/>
      <c r="LEJ1" s="905"/>
      <c r="LEK1" s="905"/>
      <c r="LEL1" s="905"/>
      <c r="LEM1" s="905"/>
      <c r="LEN1" s="905"/>
      <c r="LEO1" s="905"/>
      <c r="LEP1" s="905"/>
      <c r="LEQ1" s="905"/>
      <c r="LER1" s="905"/>
      <c r="LES1" s="905"/>
      <c r="LET1" s="905"/>
      <c r="LEU1" s="905"/>
      <c r="LEV1" s="905"/>
      <c r="LEW1" s="905"/>
      <c r="LEX1" s="905"/>
      <c r="LEY1" s="905"/>
      <c r="LEZ1" s="905"/>
      <c r="LFA1" s="905"/>
      <c r="LFB1" s="905"/>
      <c r="LFC1" s="905"/>
      <c r="LFD1" s="905"/>
      <c r="LFE1" s="905"/>
      <c r="LFF1" s="905"/>
      <c r="LFG1" s="905"/>
      <c r="LFH1" s="905"/>
      <c r="LFI1" s="905"/>
      <c r="LFJ1" s="905"/>
      <c r="LFK1" s="905"/>
      <c r="LFL1" s="905"/>
      <c r="LFM1" s="905"/>
      <c r="LFN1" s="905"/>
      <c r="LFO1" s="905"/>
      <c r="LFP1" s="905"/>
      <c r="LFQ1" s="905"/>
      <c r="LFR1" s="905"/>
      <c r="LFS1" s="905"/>
      <c r="LFT1" s="905"/>
      <c r="LFU1" s="905"/>
      <c r="LFV1" s="905"/>
      <c r="LFW1" s="905"/>
      <c r="LFX1" s="905"/>
      <c r="LFY1" s="905"/>
      <c r="LFZ1" s="905"/>
      <c r="LGA1" s="905"/>
      <c r="LGB1" s="905"/>
      <c r="LGC1" s="905"/>
      <c r="LGD1" s="905"/>
      <c r="LGE1" s="905"/>
      <c r="LGF1" s="905"/>
      <c r="LGG1" s="905"/>
      <c r="LGH1" s="905"/>
      <c r="LGI1" s="905"/>
      <c r="LGJ1" s="905"/>
      <c r="LGK1" s="905"/>
      <c r="LGL1" s="905"/>
      <c r="LGM1" s="905"/>
      <c r="LGN1" s="905"/>
      <c r="LGO1" s="905"/>
      <c r="LGP1" s="905"/>
      <c r="LGQ1" s="905"/>
      <c r="LGR1" s="905"/>
      <c r="LGS1" s="905"/>
      <c r="LGT1" s="905"/>
      <c r="LGU1" s="905"/>
      <c r="LGV1" s="905"/>
      <c r="LGW1" s="905"/>
      <c r="LGX1" s="905"/>
      <c r="LGY1" s="905"/>
      <c r="LGZ1" s="905"/>
      <c r="LHA1" s="905"/>
      <c r="LHB1" s="905"/>
      <c r="LHC1" s="905"/>
      <c r="LHD1" s="905"/>
      <c r="LHE1" s="905"/>
      <c r="LHF1" s="905"/>
      <c r="LHG1" s="905"/>
      <c r="LHH1" s="905"/>
      <c r="LHI1" s="905"/>
      <c r="LHJ1" s="905"/>
      <c r="LHK1" s="905"/>
      <c r="LHL1" s="905"/>
      <c r="LHM1" s="905"/>
      <c r="LHN1" s="905"/>
      <c r="LHO1" s="905"/>
      <c r="LHP1" s="905"/>
      <c r="LHQ1" s="905"/>
      <c r="LHR1" s="905"/>
      <c r="LHS1" s="905"/>
      <c r="LHT1" s="905"/>
      <c r="LHU1" s="905"/>
      <c r="LHV1" s="905"/>
      <c r="LHW1" s="905"/>
      <c r="LHX1" s="905"/>
      <c r="LHY1" s="905"/>
      <c r="LHZ1" s="905"/>
      <c r="LIA1" s="905"/>
      <c r="LIB1" s="905"/>
      <c r="LIC1" s="905"/>
      <c r="LID1" s="905"/>
      <c r="LIE1" s="905"/>
      <c r="LIF1" s="905"/>
      <c r="LIG1" s="905"/>
      <c r="LIH1" s="905"/>
      <c r="LII1" s="905"/>
      <c r="LIJ1" s="905"/>
      <c r="LIK1" s="905"/>
      <c r="LIL1" s="905"/>
      <c r="LIM1" s="905"/>
      <c r="LIN1" s="905"/>
      <c r="LIO1" s="905"/>
      <c r="LIP1" s="905"/>
      <c r="LIQ1" s="905"/>
      <c r="LIR1" s="905"/>
      <c r="LIS1" s="905"/>
      <c r="LIT1" s="905"/>
      <c r="LIU1" s="905"/>
      <c r="LIV1" s="905"/>
      <c r="LIW1" s="905"/>
      <c r="LIX1" s="905"/>
      <c r="LIY1" s="905"/>
      <c r="LIZ1" s="905"/>
      <c r="LJA1" s="905"/>
      <c r="LJB1" s="905"/>
      <c r="LJC1" s="905"/>
      <c r="LJD1" s="905"/>
      <c r="LJE1" s="905"/>
      <c r="LJF1" s="905"/>
      <c r="LJG1" s="905"/>
      <c r="LJH1" s="905"/>
      <c r="LJI1" s="905"/>
      <c r="LJJ1" s="905"/>
      <c r="LJK1" s="905"/>
      <c r="LJL1" s="905"/>
      <c r="LJM1" s="905"/>
      <c r="LJN1" s="905"/>
      <c r="LJO1" s="905"/>
      <c r="LJP1" s="905"/>
      <c r="LJQ1" s="905"/>
      <c r="LJR1" s="905"/>
      <c r="LJS1" s="905"/>
      <c r="LJT1" s="905"/>
      <c r="LJU1" s="905"/>
      <c r="LJV1" s="905"/>
      <c r="LJW1" s="905"/>
      <c r="LJX1" s="905"/>
      <c r="LJY1" s="905"/>
      <c r="LJZ1" s="905"/>
      <c r="LKA1" s="905"/>
      <c r="LKB1" s="905"/>
      <c r="LKC1" s="905"/>
      <c r="LKD1" s="905"/>
      <c r="LKE1" s="905"/>
      <c r="LKF1" s="905"/>
      <c r="LKG1" s="905"/>
      <c r="LKH1" s="905"/>
      <c r="LKI1" s="905"/>
      <c r="LKJ1" s="905"/>
      <c r="LKK1" s="905"/>
      <c r="LKL1" s="905"/>
      <c r="LKM1" s="905"/>
      <c r="LKN1" s="905"/>
      <c r="LKO1" s="905"/>
      <c r="LKP1" s="905"/>
      <c r="LKQ1" s="905"/>
      <c r="LKR1" s="905"/>
      <c r="LKS1" s="905"/>
      <c r="LKT1" s="905"/>
      <c r="LKU1" s="905"/>
      <c r="LKV1" s="905"/>
      <c r="LKW1" s="905"/>
      <c r="LKX1" s="905"/>
      <c r="LKY1" s="905"/>
      <c r="LKZ1" s="905"/>
      <c r="LLA1" s="905"/>
      <c r="LLB1" s="905"/>
      <c r="LLC1" s="905"/>
      <c r="LLD1" s="905"/>
      <c r="LLE1" s="905"/>
      <c r="LLF1" s="905"/>
      <c r="LLG1" s="905"/>
      <c r="LLH1" s="905"/>
      <c r="LLI1" s="905"/>
      <c r="LLJ1" s="905"/>
      <c r="LLK1" s="905"/>
      <c r="LLL1" s="905"/>
      <c r="LLM1" s="905"/>
      <c r="LLN1" s="905"/>
      <c r="LLO1" s="905"/>
      <c r="LLP1" s="905"/>
      <c r="LLQ1" s="905"/>
      <c r="LLR1" s="905"/>
      <c r="LLS1" s="905"/>
      <c r="LLT1" s="905"/>
      <c r="LLU1" s="905"/>
      <c r="LLV1" s="905"/>
      <c r="LLW1" s="905"/>
      <c r="LLX1" s="905"/>
      <c r="LLY1" s="905"/>
      <c r="LLZ1" s="905"/>
      <c r="LMA1" s="905"/>
      <c r="LMB1" s="905"/>
      <c r="LMC1" s="905"/>
      <c r="LMD1" s="905"/>
      <c r="LME1" s="905"/>
      <c r="LMF1" s="905"/>
      <c r="LMG1" s="905"/>
      <c r="LMH1" s="905"/>
      <c r="LMI1" s="905"/>
      <c r="LMJ1" s="905"/>
      <c r="LMK1" s="905"/>
      <c r="LML1" s="905"/>
      <c r="LMM1" s="905"/>
      <c r="LMN1" s="905"/>
      <c r="LMO1" s="905"/>
      <c r="LMP1" s="905"/>
      <c r="LMQ1" s="905"/>
      <c r="LMR1" s="905"/>
      <c r="LMS1" s="905"/>
      <c r="LMT1" s="905"/>
      <c r="LMU1" s="905"/>
      <c r="LMV1" s="905"/>
      <c r="LMW1" s="905"/>
      <c r="LMX1" s="905"/>
      <c r="LMY1" s="905"/>
      <c r="LMZ1" s="905"/>
      <c r="LNA1" s="905"/>
      <c r="LNB1" s="905"/>
      <c r="LNC1" s="905"/>
      <c r="LND1" s="905"/>
      <c r="LNE1" s="905"/>
      <c r="LNF1" s="905"/>
      <c r="LNG1" s="905"/>
      <c r="LNH1" s="905"/>
      <c r="LNI1" s="905"/>
      <c r="LNJ1" s="905"/>
      <c r="LNK1" s="905"/>
      <c r="LNL1" s="905"/>
      <c r="LNM1" s="905"/>
      <c r="LNN1" s="905"/>
      <c r="LNO1" s="905"/>
      <c r="LNP1" s="905"/>
      <c r="LNQ1" s="905"/>
      <c r="LNR1" s="905"/>
      <c r="LNS1" s="905"/>
      <c r="LNT1" s="905"/>
      <c r="LNU1" s="905"/>
      <c r="LNV1" s="905"/>
      <c r="LNW1" s="905"/>
      <c r="LNX1" s="905"/>
      <c r="LNY1" s="905"/>
      <c r="LNZ1" s="905"/>
      <c r="LOA1" s="905"/>
      <c r="LOB1" s="905"/>
      <c r="LOC1" s="905"/>
      <c r="LOD1" s="905"/>
      <c r="LOE1" s="905"/>
      <c r="LOF1" s="905"/>
      <c r="LOG1" s="905"/>
      <c r="LOH1" s="905"/>
      <c r="LOI1" s="905"/>
      <c r="LOJ1" s="905"/>
      <c r="LOK1" s="905"/>
      <c r="LOL1" s="905"/>
      <c r="LOM1" s="905"/>
      <c r="LON1" s="905"/>
      <c r="LOO1" s="905"/>
      <c r="LOP1" s="905"/>
      <c r="LOQ1" s="905"/>
      <c r="LOR1" s="905"/>
      <c r="LOS1" s="905"/>
      <c r="LOT1" s="905"/>
      <c r="LOU1" s="905"/>
      <c r="LOV1" s="905"/>
      <c r="LOW1" s="905"/>
      <c r="LOX1" s="905"/>
      <c r="LOY1" s="905"/>
      <c r="LOZ1" s="905"/>
      <c r="LPA1" s="905"/>
      <c r="LPB1" s="905"/>
      <c r="LPC1" s="905"/>
      <c r="LPD1" s="905"/>
      <c r="LPE1" s="905"/>
      <c r="LPF1" s="905"/>
      <c r="LPG1" s="905"/>
      <c r="LPH1" s="905"/>
      <c r="LPI1" s="905"/>
      <c r="LPJ1" s="905"/>
      <c r="LPK1" s="905"/>
      <c r="LPL1" s="905"/>
      <c r="LPM1" s="905"/>
      <c r="LPN1" s="905"/>
      <c r="LPO1" s="905"/>
      <c r="LPP1" s="905"/>
      <c r="LPQ1" s="905"/>
      <c r="LPR1" s="905"/>
      <c r="LPS1" s="905"/>
      <c r="LPT1" s="905"/>
      <c r="LPU1" s="905"/>
      <c r="LPV1" s="905"/>
      <c r="LPW1" s="905"/>
      <c r="LPX1" s="905"/>
      <c r="LPY1" s="905"/>
      <c r="LPZ1" s="905"/>
      <c r="LQA1" s="905"/>
      <c r="LQB1" s="905"/>
      <c r="LQC1" s="905"/>
      <c r="LQD1" s="905"/>
      <c r="LQE1" s="905"/>
      <c r="LQF1" s="905"/>
      <c r="LQG1" s="905"/>
      <c r="LQH1" s="905"/>
      <c r="LQI1" s="905"/>
      <c r="LQJ1" s="905"/>
      <c r="LQK1" s="905"/>
      <c r="LQL1" s="905"/>
      <c r="LQM1" s="905"/>
      <c r="LQN1" s="905"/>
      <c r="LQO1" s="905"/>
      <c r="LQP1" s="905"/>
      <c r="LQQ1" s="905"/>
      <c r="LQR1" s="905"/>
      <c r="LQS1" s="905"/>
      <c r="LQT1" s="905"/>
      <c r="LQU1" s="905"/>
      <c r="LQV1" s="905"/>
      <c r="LQW1" s="905"/>
      <c r="LQX1" s="905"/>
      <c r="LQY1" s="905"/>
      <c r="LQZ1" s="905"/>
      <c r="LRA1" s="905"/>
      <c r="LRB1" s="905"/>
      <c r="LRC1" s="905"/>
      <c r="LRD1" s="905"/>
      <c r="LRE1" s="905"/>
      <c r="LRF1" s="905"/>
      <c r="LRG1" s="905"/>
      <c r="LRH1" s="905"/>
      <c r="LRI1" s="905"/>
      <c r="LRJ1" s="905"/>
      <c r="LRK1" s="905"/>
      <c r="LRL1" s="905"/>
      <c r="LRM1" s="905"/>
      <c r="LRN1" s="905"/>
      <c r="LRO1" s="905"/>
      <c r="LRP1" s="905"/>
      <c r="LRQ1" s="905"/>
      <c r="LRR1" s="905"/>
      <c r="LRS1" s="905"/>
      <c r="LRT1" s="905"/>
      <c r="LRU1" s="905"/>
      <c r="LRV1" s="905"/>
      <c r="LRW1" s="905"/>
      <c r="LRX1" s="905"/>
      <c r="LRY1" s="905"/>
      <c r="LRZ1" s="905"/>
      <c r="LSA1" s="905"/>
      <c r="LSB1" s="905"/>
      <c r="LSC1" s="905"/>
      <c r="LSD1" s="905"/>
      <c r="LSE1" s="905"/>
      <c r="LSF1" s="905"/>
      <c r="LSG1" s="905"/>
      <c r="LSH1" s="905"/>
      <c r="LSI1" s="905"/>
      <c r="LSJ1" s="905"/>
      <c r="LSK1" s="905"/>
      <c r="LSL1" s="905"/>
      <c r="LSM1" s="905"/>
      <c r="LSN1" s="905"/>
      <c r="LSO1" s="905"/>
      <c r="LSP1" s="905"/>
      <c r="LSQ1" s="905"/>
      <c r="LSR1" s="905"/>
      <c r="LSS1" s="905"/>
      <c r="LST1" s="905"/>
      <c r="LSU1" s="905"/>
      <c r="LSV1" s="905"/>
      <c r="LSW1" s="905"/>
      <c r="LSX1" s="905"/>
      <c r="LSY1" s="905"/>
      <c r="LSZ1" s="905"/>
      <c r="LTA1" s="905"/>
      <c r="LTB1" s="905"/>
      <c r="LTC1" s="905"/>
      <c r="LTD1" s="905"/>
      <c r="LTE1" s="905"/>
      <c r="LTF1" s="905"/>
      <c r="LTG1" s="905"/>
      <c r="LTH1" s="905"/>
      <c r="LTI1" s="905"/>
      <c r="LTJ1" s="905"/>
      <c r="LTK1" s="905"/>
      <c r="LTL1" s="905"/>
      <c r="LTM1" s="905"/>
      <c r="LTN1" s="905"/>
      <c r="LTO1" s="905"/>
      <c r="LTP1" s="905"/>
      <c r="LTQ1" s="905"/>
      <c r="LTR1" s="905"/>
      <c r="LTS1" s="905"/>
      <c r="LTT1" s="905"/>
      <c r="LTU1" s="905"/>
      <c r="LTV1" s="905"/>
      <c r="LTW1" s="905"/>
      <c r="LTX1" s="905"/>
      <c r="LTY1" s="905"/>
      <c r="LTZ1" s="905"/>
      <c r="LUA1" s="905"/>
      <c r="LUB1" s="905"/>
      <c r="LUC1" s="905"/>
      <c r="LUD1" s="905"/>
      <c r="LUE1" s="905"/>
      <c r="LUF1" s="905"/>
      <c r="LUG1" s="905"/>
      <c r="LUH1" s="905"/>
      <c r="LUI1" s="905"/>
      <c r="LUJ1" s="905"/>
      <c r="LUK1" s="905"/>
      <c r="LUL1" s="905"/>
      <c r="LUM1" s="905"/>
      <c r="LUN1" s="905"/>
      <c r="LUO1" s="905"/>
      <c r="LUP1" s="905"/>
      <c r="LUQ1" s="905"/>
      <c r="LUR1" s="905"/>
      <c r="LUS1" s="905"/>
      <c r="LUT1" s="905"/>
      <c r="LUU1" s="905"/>
      <c r="LUV1" s="905"/>
      <c r="LUW1" s="905"/>
      <c r="LUX1" s="905"/>
      <c r="LUY1" s="905"/>
      <c r="LUZ1" s="905"/>
      <c r="LVA1" s="905"/>
      <c r="LVB1" s="905"/>
      <c r="LVC1" s="905"/>
      <c r="LVD1" s="905"/>
      <c r="LVE1" s="905"/>
      <c r="LVF1" s="905"/>
      <c r="LVG1" s="905"/>
      <c r="LVH1" s="905"/>
      <c r="LVI1" s="905"/>
      <c r="LVJ1" s="905"/>
      <c r="LVK1" s="905"/>
      <c r="LVL1" s="905"/>
      <c r="LVM1" s="905"/>
      <c r="LVN1" s="905"/>
      <c r="LVO1" s="905"/>
      <c r="LVP1" s="905"/>
      <c r="LVQ1" s="905"/>
      <c r="LVR1" s="905"/>
      <c r="LVS1" s="905"/>
      <c r="LVT1" s="905"/>
      <c r="LVU1" s="905"/>
      <c r="LVV1" s="905"/>
      <c r="LVW1" s="905"/>
      <c r="LVX1" s="905"/>
      <c r="LVY1" s="905"/>
      <c r="LVZ1" s="905"/>
      <c r="LWA1" s="905"/>
      <c r="LWB1" s="905"/>
      <c r="LWC1" s="905"/>
      <c r="LWD1" s="905"/>
      <c r="LWE1" s="905"/>
      <c r="LWF1" s="905"/>
      <c r="LWG1" s="905"/>
      <c r="LWH1" s="905"/>
      <c r="LWI1" s="905"/>
      <c r="LWJ1" s="905"/>
      <c r="LWK1" s="905"/>
      <c r="LWL1" s="905"/>
      <c r="LWM1" s="905"/>
      <c r="LWN1" s="905"/>
      <c r="LWO1" s="905"/>
      <c r="LWP1" s="905"/>
      <c r="LWQ1" s="905"/>
      <c r="LWR1" s="905"/>
      <c r="LWS1" s="905"/>
      <c r="LWT1" s="905"/>
      <c r="LWU1" s="905"/>
      <c r="LWV1" s="905"/>
      <c r="LWW1" s="905"/>
      <c r="LWX1" s="905"/>
      <c r="LWY1" s="905"/>
      <c r="LWZ1" s="905"/>
      <c r="LXA1" s="905"/>
      <c r="LXB1" s="905"/>
      <c r="LXC1" s="905"/>
      <c r="LXD1" s="905"/>
      <c r="LXE1" s="905"/>
      <c r="LXF1" s="905"/>
      <c r="LXG1" s="905"/>
      <c r="LXH1" s="905"/>
      <c r="LXI1" s="905"/>
      <c r="LXJ1" s="905"/>
      <c r="LXK1" s="905"/>
      <c r="LXL1" s="905"/>
      <c r="LXM1" s="905"/>
      <c r="LXN1" s="905"/>
      <c r="LXO1" s="905"/>
      <c r="LXP1" s="905"/>
      <c r="LXQ1" s="905"/>
      <c r="LXR1" s="905"/>
      <c r="LXS1" s="905"/>
      <c r="LXT1" s="905"/>
      <c r="LXU1" s="905"/>
      <c r="LXV1" s="905"/>
      <c r="LXW1" s="905"/>
      <c r="LXX1" s="905"/>
      <c r="LXY1" s="905"/>
      <c r="LXZ1" s="905"/>
      <c r="LYA1" s="905"/>
      <c r="LYB1" s="905"/>
      <c r="LYC1" s="905"/>
      <c r="LYD1" s="905"/>
      <c r="LYE1" s="905"/>
      <c r="LYF1" s="905"/>
      <c r="LYG1" s="905"/>
      <c r="LYH1" s="905"/>
      <c r="LYI1" s="905"/>
      <c r="LYJ1" s="905"/>
      <c r="LYK1" s="905"/>
      <c r="LYL1" s="905"/>
      <c r="LYM1" s="905"/>
      <c r="LYN1" s="905"/>
      <c r="LYO1" s="905"/>
      <c r="LYP1" s="905"/>
      <c r="LYQ1" s="905"/>
      <c r="LYR1" s="905"/>
      <c r="LYS1" s="905"/>
      <c r="LYT1" s="905"/>
      <c r="LYU1" s="905"/>
      <c r="LYV1" s="905"/>
      <c r="LYW1" s="905"/>
      <c r="LYX1" s="905"/>
      <c r="LYY1" s="905"/>
      <c r="LYZ1" s="905"/>
      <c r="LZA1" s="905"/>
      <c r="LZB1" s="905"/>
      <c r="LZC1" s="905"/>
      <c r="LZD1" s="905"/>
      <c r="LZE1" s="905"/>
      <c r="LZF1" s="905"/>
      <c r="LZG1" s="905"/>
      <c r="LZH1" s="905"/>
      <c r="LZI1" s="905"/>
      <c r="LZJ1" s="905"/>
      <c r="LZK1" s="905"/>
      <c r="LZL1" s="905"/>
      <c r="LZM1" s="905"/>
      <c r="LZN1" s="905"/>
      <c r="LZO1" s="905"/>
      <c r="LZP1" s="905"/>
      <c r="LZQ1" s="905"/>
      <c r="LZR1" s="905"/>
      <c r="LZS1" s="905"/>
      <c r="LZT1" s="905"/>
      <c r="LZU1" s="905"/>
      <c r="LZV1" s="905"/>
      <c r="LZW1" s="905"/>
      <c r="LZX1" s="905"/>
      <c r="LZY1" s="905"/>
      <c r="LZZ1" s="905"/>
      <c r="MAA1" s="905"/>
      <c r="MAB1" s="905"/>
      <c r="MAC1" s="905"/>
      <c r="MAD1" s="905"/>
      <c r="MAE1" s="905"/>
      <c r="MAF1" s="905"/>
      <c r="MAG1" s="905"/>
      <c r="MAH1" s="905"/>
      <c r="MAI1" s="905"/>
      <c r="MAJ1" s="905"/>
      <c r="MAK1" s="905"/>
      <c r="MAL1" s="905"/>
      <c r="MAM1" s="905"/>
      <c r="MAN1" s="905"/>
      <c r="MAO1" s="905"/>
      <c r="MAP1" s="905"/>
      <c r="MAQ1" s="905"/>
      <c r="MAR1" s="905"/>
      <c r="MAS1" s="905"/>
      <c r="MAT1" s="905"/>
      <c r="MAU1" s="905"/>
      <c r="MAV1" s="905"/>
      <c r="MAW1" s="905"/>
      <c r="MAX1" s="905"/>
      <c r="MAY1" s="905"/>
      <c r="MAZ1" s="905"/>
      <c r="MBA1" s="905"/>
      <c r="MBB1" s="905"/>
      <c r="MBC1" s="905"/>
      <c r="MBD1" s="905"/>
      <c r="MBE1" s="905"/>
      <c r="MBF1" s="905"/>
      <c r="MBG1" s="905"/>
      <c r="MBH1" s="905"/>
      <c r="MBI1" s="905"/>
      <c r="MBJ1" s="905"/>
      <c r="MBK1" s="905"/>
      <c r="MBL1" s="905"/>
      <c r="MBM1" s="905"/>
      <c r="MBN1" s="905"/>
      <c r="MBO1" s="905"/>
      <c r="MBP1" s="905"/>
      <c r="MBQ1" s="905"/>
      <c r="MBR1" s="905"/>
      <c r="MBS1" s="905"/>
      <c r="MBT1" s="905"/>
      <c r="MBU1" s="905"/>
      <c r="MBV1" s="905"/>
      <c r="MBW1" s="905"/>
      <c r="MBX1" s="905"/>
      <c r="MBY1" s="905"/>
      <c r="MBZ1" s="905"/>
      <c r="MCA1" s="905"/>
      <c r="MCB1" s="905"/>
      <c r="MCC1" s="905"/>
      <c r="MCD1" s="905"/>
      <c r="MCE1" s="905"/>
      <c r="MCF1" s="905"/>
      <c r="MCG1" s="905"/>
      <c r="MCH1" s="905"/>
      <c r="MCI1" s="905"/>
      <c r="MCJ1" s="905"/>
      <c r="MCK1" s="905"/>
      <c r="MCL1" s="905"/>
      <c r="MCM1" s="905"/>
      <c r="MCN1" s="905"/>
      <c r="MCO1" s="905"/>
      <c r="MCP1" s="905"/>
      <c r="MCQ1" s="905"/>
      <c r="MCR1" s="905"/>
      <c r="MCS1" s="905"/>
      <c r="MCT1" s="905"/>
      <c r="MCU1" s="905"/>
      <c r="MCV1" s="905"/>
      <c r="MCW1" s="905"/>
      <c r="MCX1" s="905"/>
      <c r="MCY1" s="905"/>
      <c r="MCZ1" s="905"/>
      <c r="MDA1" s="905"/>
      <c r="MDB1" s="905"/>
      <c r="MDC1" s="905"/>
      <c r="MDD1" s="905"/>
      <c r="MDE1" s="905"/>
      <c r="MDF1" s="905"/>
      <c r="MDG1" s="905"/>
      <c r="MDH1" s="905"/>
      <c r="MDI1" s="905"/>
      <c r="MDJ1" s="905"/>
      <c r="MDK1" s="905"/>
      <c r="MDL1" s="905"/>
      <c r="MDM1" s="905"/>
      <c r="MDN1" s="905"/>
      <c r="MDO1" s="905"/>
      <c r="MDP1" s="905"/>
      <c r="MDQ1" s="905"/>
      <c r="MDR1" s="905"/>
      <c r="MDS1" s="905"/>
      <c r="MDT1" s="905"/>
      <c r="MDU1" s="905"/>
      <c r="MDV1" s="905"/>
      <c r="MDW1" s="905"/>
      <c r="MDX1" s="905"/>
      <c r="MDY1" s="905"/>
      <c r="MDZ1" s="905"/>
      <c r="MEA1" s="905"/>
      <c r="MEB1" s="905"/>
      <c r="MEC1" s="905"/>
      <c r="MED1" s="905"/>
      <c r="MEE1" s="905"/>
      <c r="MEF1" s="905"/>
      <c r="MEG1" s="905"/>
      <c r="MEH1" s="905"/>
      <c r="MEI1" s="905"/>
      <c r="MEJ1" s="905"/>
      <c r="MEK1" s="905"/>
      <c r="MEL1" s="905"/>
      <c r="MEM1" s="905"/>
      <c r="MEN1" s="905"/>
      <c r="MEO1" s="905"/>
      <c r="MEP1" s="905"/>
      <c r="MEQ1" s="905"/>
      <c r="MER1" s="905"/>
      <c r="MES1" s="905"/>
      <c r="MET1" s="905"/>
      <c r="MEU1" s="905"/>
      <c r="MEV1" s="905"/>
      <c r="MEW1" s="905"/>
      <c r="MEX1" s="905"/>
      <c r="MEY1" s="905"/>
      <c r="MEZ1" s="905"/>
      <c r="MFA1" s="905"/>
      <c r="MFB1" s="905"/>
      <c r="MFC1" s="905"/>
      <c r="MFD1" s="905"/>
      <c r="MFE1" s="905"/>
      <c r="MFF1" s="905"/>
      <c r="MFG1" s="905"/>
      <c r="MFH1" s="905"/>
      <c r="MFI1" s="905"/>
      <c r="MFJ1" s="905"/>
      <c r="MFK1" s="905"/>
      <c r="MFL1" s="905"/>
      <c r="MFM1" s="905"/>
      <c r="MFN1" s="905"/>
      <c r="MFO1" s="905"/>
      <c r="MFP1" s="905"/>
      <c r="MFQ1" s="905"/>
      <c r="MFR1" s="905"/>
      <c r="MFS1" s="905"/>
      <c r="MFT1" s="905"/>
      <c r="MFU1" s="905"/>
      <c r="MFV1" s="905"/>
      <c r="MFW1" s="905"/>
      <c r="MFX1" s="905"/>
      <c r="MFY1" s="905"/>
      <c r="MFZ1" s="905"/>
      <c r="MGA1" s="905"/>
      <c r="MGB1" s="905"/>
      <c r="MGC1" s="905"/>
      <c r="MGD1" s="905"/>
      <c r="MGE1" s="905"/>
      <c r="MGF1" s="905"/>
      <c r="MGG1" s="905"/>
      <c r="MGH1" s="905"/>
      <c r="MGI1" s="905"/>
      <c r="MGJ1" s="905"/>
      <c r="MGK1" s="905"/>
      <c r="MGL1" s="905"/>
      <c r="MGM1" s="905"/>
      <c r="MGN1" s="905"/>
      <c r="MGO1" s="905"/>
      <c r="MGP1" s="905"/>
      <c r="MGQ1" s="905"/>
      <c r="MGR1" s="905"/>
      <c r="MGS1" s="905"/>
      <c r="MGT1" s="905"/>
      <c r="MGU1" s="905"/>
      <c r="MGV1" s="905"/>
      <c r="MGW1" s="905"/>
      <c r="MGX1" s="905"/>
      <c r="MGY1" s="905"/>
      <c r="MGZ1" s="905"/>
      <c r="MHA1" s="905"/>
      <c r="MHB1" s="905"/>
      <c r="MHC1" s="905"/>
      <c r="MHD1" s="905"/>
      <c r="MHE1" s="905"/>
      <c r="MHF1" s="905"/>
      <c r="MHG1" s="905"/>
      <c r="MHH1" s="905"/>
      <c r="MHI1" s="905"/>
      <c r="MHJ1" s="905"/>
      <c r="MHK1" s="905"/>
      <c r="MHL1" s="905"/>
      <c r="MHM1" s="905"/>
      <c r="MHN1" s="905"/>
      <c r="MHO1" s="905"/>
      <c r="MHP1" s="905"/>
      <c r="MHQ1" s="905"/>
      <c r="MHR1" s="905"/>
      <c r="MHS1" s="905"/>
      <c r="MHT1" s="905"/>
      <c r="MHU1" s="905"/>
      <c r="MHV1" s="905"/>
      <c r="MHW1" s="905"/>
      <c r="MHX1" s="905"/>
      <c r="MHY1" s="905"/>
      <c r="MHZ1" s="905"/>
      <c r="MIA1" s="905"/>
      <c r="MIB1" s="905"/>
      <c r="MIC1" s="905"/>
      <c r="MID1" s="905"/>
      <c r="MIE1" s="905"/>
      <c r="MIF1" s="905"/>
      <c r="MIG1" s="905"/>
      <c r="MIH1" s="905"/>
      <c r="MII1" s="905"/>
      <c r="MIJ1" s="905"/>
      <c r="MIK1" s="905"/>
      <c r="MIL1" s="905"/>
      <c r="MIM1" s="905"/>
      <c r="MIN1" s="905"/>
      <c r="MIO1" s="905"/>
      <c r="MIP1" s="905"/>
      <c r="MIQ1" s="905"/>
      <c r="MIR1" s="905"/>
      <c r="MIS1" s="905"/>
      <c r="MIT1" s="905"/>
      <c r="MIU1" s="905"/>
      <c r="MIV1" s="905"/>
      <c r="MIW1" s="905"/>
      <c r="MIX1" s="905"/>
      <c r="MIY1" s="905"/>
      <c r="MIZ1" s="905"/>
      <c r="MJA1" s="905"/>
      <c r="MJB1" s="905"/>
      <c r="MJC1" s="905"/>
      <c r="MJD1" s="905"/>
      <c r="MJE1" s="905"/>
      <c r="MJF1" s="905"/>
      <c r="MJG1" s="905"/>
      <c r="MJH1" s="905"/>
      <c r="MJI1" s="905"/>
      <c r="MJJ1" s="905"/>
      <c r="MJK1" s="905"/>
      <c r="MJL1" s="905"/>
      <c r="MJM1" s="905"/>
      <c r="MJN1" s="905"/>
      <c r="MJO1" s="905"/>
      <c r="MJP1" s="905"/>
      <c r="MJQ1" s="905"/>
      <c r="MJR1" s="905"/>
      <c r="MJS1" s="905"/>
      <c r="MJT1" s="905"/>
      <c r="MJU1" s="905"/>
      <c r="MJV1" s="905"/>
      <c r="MJW1" s="905"/>
      <c r="MJX1" s="905"/>
      <c r="MJY1" s="905"/>
      <c r="MJZ1" s="905"/>
      <c r="MKA1" s="905"/>
      <c r="MKB1" s="905"/>
      <c r="MKC1" s="905"/>
      <c r="MKD1" s="905"/>
      <c r="MKE1" s="905"/>
      <c r="MKF1" s="905"/>
      <c r="MKG1" s="905"/>
      <c r="MKH1" s="905"/>
      <c r="MKI1" s="905"/>
      <c r="MKJ1" s="905"/>
      <c r="MKK1" s="905"/>
      <c r="MKL1" s="905"/>
      <c r="MKM1" s="905"/>
      <c r="MKN1" s="905"/>
      <c r="MKO1" s="905"/>
      <c r="MKP1" s="905"/>
      <c r="MKQ1" s="905"/>
      <c r="MKR1" s="905"/>
      <c r="MKS1" s="905"/>
      <c r="MKT1" s="905"/>
      <c r="MKU1" s="905"/>
      <c r="MKV1" s="905"/>
      <c r="MKW1" s="905"/>
      <c r="MKX1" s="905"/>
      <c r="MKY1" s="905"/>
      <c r="MKZ1" s="905"/>
      <c r="MLA1" s="905"/>
      <c r="MLB1" s="905"/>
      <c r="MLC1" s="905"/>
      <c r="MLD1" s="905"/>
      <c r="MLE1" s="905"/>
      <c r="MLF1" s="905"/>
      <c r="MLG1" s="905"/>
      <c r="MLH1" s="905"/>
      <c r="MLI1" s="905"/>
      <c r="MLJ1" s="905"/>
      <c r="MLK1" s="905"/>
      <c r="MLL1" s="905"/>
      <c r="MLM1" s="905"/>
      <c r="MLN1" s="905"/>
      <c r="MLO1" s="905"/>
      <c r="MLP1" s="905"/>
      <c r="MLQ1" s="905"/>
      <c r="MLR1" s="905"/>
      <c r="MLS1" s="905"/>
      <c r="MLT1" s="905"/>
      <c r="MLU1" s="905"/>
      <c r="MLV1" s="905"/>
      <c r="MLW1" s="905"/>
      <c r="MLX1" s="905"/>
      <c r="MLY1" s="905"/>
      <c r="MLZ1" s="905"/>
      <c r="MMA1" s="905"/>
      <c r="MMB1" s="905"/>
      <c r="MMC1" s="905"/>
      <c r="MMD1" s="905"/>
      <c r="MME1" s="905"/>
      <c r="MMF1" s="905"/>
      <c r="MMG1" s="905"/>
      <c r="MMH1" s="905"/>
      <c r="MMI1" s="905"/>
      <c r="MMJ1" s="905"/>
      <c r="MMK1" s="905"/>
      <c r="MML1" s="905"/>
      <c r="MMM1" s="905"/>
      <c r="MMN1" s="905"/>
      <c r="MMO1" s="905"/>
      <c r="MMP1" s="905"/>
      <c r="MMQ1" s="905"/>
      <c r="MMR1" s="905"/>
      <c r="MMS1" s="905"/>
      <c r="MMT1" s="905"/>
      <c r="MMU1" s="905"/>
      <c r="MMV1" s="905"/>
      <c r="MMW1" s="905"/>
      <c r="MMX1" s="905"/>
      <c r="MMY1" s="905"/>
      <c r="MMZ1" s="905"/>
      <c r="MNA1" s="905"/>
      <c r="MNB1" s="905"/>
      <c r="MNC1" s="905"/>
      <c r="MND1" s="905"/>
      <c r="MNE1" s="905"/>
      <c r="MNF1" s="905"/>
      <c r="MNG1" s="905"/>
      <c r="MNH1" s="905"/>
      <c r="MNI1" s="905"/>
      <c r="MNJ1" s="905"/>
      <c r="MNK1" s="905"/>
      <c r="MNL1" s="905"/>
      <c r="MNM1" s="905"/>
      <c r="MNN1" s="905"/>
      <c r="MNO1" s="905"/>
      <c r="MNP1" s="905"/>
      <c r="MNQ1" s="905"/>
      <c r="MNR1" s="905"/>
      <c r="MNS1" s="905"/>
      <c r="MNT1" s="905"/>
      <c r="MNU1" s="905"/>
      <c r="MNV1" s="905"/>
      <c r="MNW1" s="905"/>
      <c r="MNX1" s="905"/>
      <c r="MNY1" s="905"/>
      <c r="MNZ1" s="905"/>
      <c r="MOA1" s="905"/>
      <c r="MOB1" s="905"/>
      <c r="MOC1" s="905"/>
      <c r="MOD1" s="905"/>
      <c r="MOE1" s="905"/>
      <c r="MOF1" s="905"/>
      <c r="MOG1" s="905"/>
      <c r="MOH1" s="905"/>
      <c r="MOI1" s="905"/>
      <c r="MOJ1" s="905"/>
      <c r="MOK1" s="905"/>
      <c r="MOL1" s="905"/>
      <c r="MOM1" s="905"/>
      <c r="MON1" s="905"/>
      <c r="MOO1" s="905"/>
      <c r="MOP1" s="905"/>
      <c r="MOQ1" s="905"/>
      <c r="MOR1" s="905"/>
      <c r="MOS1" s="905"/>
      <c r="MOT1" s="905"/>
      <c r="MOU1" s="905"/>
      <c r="MOV1" s="905"/>
      <c r="MOW1" s="905"/>
      <c r="MOX1" s="905"/>
      <c r="MOY1" s="905"/>
      <c r="MOZ1" s="905"/>
      <c r="MPA1" s="905"/>
      <c r="MPB1" s="905"/>
      <c r="MPC1" s="905"/>
      <c r="MPD1" s="905"/>
      <c r="MPE1" s="905"/>
      <c r="MPF1" s="905"/>
      <c r="MPG1" s="905"/>
      <c r="MPH1" s="905"/>
      <c r="MPI1" s="905"/>
      <c r="MPJ1" s="905"/>
      <c r="MPK1" s="905"/>
      <c r="MPL1" s="905"/>
      <c r="MPM1" s="905"/>
      <c r="MPN1" s="905"/>
      <c r="MPO1" s="905"/>
      <c r="MPP1" s="905"/>
      <c r="MPQ1" s="905"/>
      <c r="MPR1" s="905"/>
      <c r="MPS1" s="905"/>
      <c r="MPT1" s="905"/>
      <c r="MPU1" s="905"/>
      <c r="MPV1" s="905"/>
      <c r="MPW1" s="905"/>
      <c r="MPX1" s="905"/>
      <c r="MPY1" s="905"/>
      <c r="MPZ1" s="905"/>
      <c r="MQA1" s="905"/>
      <c r="MQB1" s="905"/>
      <c r="MQC1" s="905"/>
      <c r="MQD1" s="905"/>
      <c r="MQE1" s="905"/>
      <c r="MQF1" s="905"/>
      <c r="MQG1" s="905"/>
      <c r="MQH1" s="905"/>
      <c r="MQI1" s="905"/>
      <c r="MQJ1" s="905"/>
      <c r="MQK1" s="905"/>
      <c r="MQL1" s="905"/>
      <c r="MQM1" s="905"/>
      <c r="MQN1" s="905"/>
      <c r="MQO1" s="905"/>
      <c r="MQP1" s="905"/>
      <c r="MQQ1" s="905"/>
      <c r="MQR1" s="905"/>
      <c r="MQS1" s="905"/>
      <c r="MQT1" s="905"/>
      <c r="MQU1" s="905"/>
      <c r="MQV1" s="905"/>
      <c r="MQW1" s="905"/>
      <c r="MQX1" s="905"/>
      <c r="MQY1" s="905"/>
      <c r="MQZ1" s="905"/>
      <c r="MRA1" s="905"/>
      <c r="MRB1" s="905"/>
      <c r="MRC1" s="905"/>
      <c r="MRD1" s="905"/>
      <c r="MRE1" s="905"/>
      <c r="MRF1" s="905"/>
      <c r="MRG1" s="905"/>
      <c r="MRH1" s="905"/>
      <c r="MRI1" s="905"/>
      <c r="MRJ1" s="905"/>
      <c r="MRK1" s="905"/>
      <c r="MRL1" s="905"/>
      <c r="MRM1" s="905"/>
      <c r="MRN1" s="905"/>
      <c r="MRO1" s="905"/>
      <c r="MRP1" s="905"/>
      <c r="MRQ1" s="905"/>
      <c r="MRR1" s="905"/>
      <c r="MRS1" s="905"/>
      <c r="MRT1" s="905"/>
      <c r="MRU1" s="905"/>
      <c r="MRV1" s="905"/>
      <c r="MRW1" s="905"/>
      <c r="MRX1" s="905"/>
      <c r="MRY1" s="905"/>
      <c r="MRZ1" s="905"/>
      <c r="MSA1" s="905"/>
      <c r="MSB1" s="905"/>
      <c r="MSC1" s="905"/>
      <c r="MSD1" s="905"/>
      <c r="MSE1" s="905"/>
      <c r="MSF1" s="905"/>
      <c r="MSG1" s="905"/>
      <c r="MSH1" s="905"/>
      <c r="MSI1" s="905"/>
      <c r="MSJ1" s="905"/>
      <c r="MSK1" s="905"/>
      <c r="MSL1" s="905"/>
      <c r="MSM1" s="905"/>
      <c r="MSN1" s="905"/>
      <c r="MSO1" s="905"/>
      <c r="MSP1" s="905"/>
      <c r="MSQ1" s="905"/>
      <c r="MSR1" s="905"/>
      <c r="MSS1" s="905"/>
      <c r="MST1" s="905"/>
      <c r="MSU1" s="905"/>
      <c r="MSV1" s="905"/>
      <c r="MSW1" s="905"/>
      <c r="MSX1" s="905"/>
      <c r="MSY1" s="905"/>
      <c r="MSZ1" s="905"/>
      <c r="MTA1" s="905"/>
      <c r="MTB1" s="905"/>
      <c r="MTC1" s="905"/>
      <c r="MTD1" s="905"/>
      <c r="MTE1" s="905"/>
      <c r="MTF1" s="905"/>
      <c r="MTG1" s="905"/>
      <c r="MTH1" s="905"/>
      <c r="MTI1" s="905"/>
      <c r="MTJ1" s="905"/>
      <c r="MTK1" s="905"/>
      <c r="MTL1" s="905"/>
      <c r="MTM1" s="905"/>
      <c r="MTN1" s="905"/>
      <c r="MTO1" s="905"/>
      <c r="MTP1" s="905"/>
      <c r="MTQ1" s="905"/>
      <c r="MTR1" s="905"/>
      <c r="MTS1" s="905"/>
      <c r="MTT1" s="905"/>
      <c r="MTU1" s="905"/>
      <c r="MTV1" s="905"/>
      <c r="MTW1" s="905"/>
      <c r="MTX1" s="905"/>
      <c r="MTY1" s="905"/>
      <c r="MTZ1" s="905"/>
      <c r="MUA1" s="905"/>
      <c r="MUB1" s="905"/>
      <c r="MUC1" s="905"/>
      <c r="MUD1" s="905"/>
      <c r="MUE1" s="905"/>
      <c r="MUF1" s="905"/>
      <c r="MUG1" s="905"/>
      <c r="MUH1" s="905"/>
      <c r="MUI1" s="905"/>
      <c r="MUJ1" s="905"/>
      <c r="MUK1" s="905"/>
      <c r="MUL1" s="905"/>
      <c r="MUM1" s="905"/>
      <c r="MUN1" s="905"/>
      <c r="MUO1" s="905"/>
      <c r="MUP1" s="905"/>
      <c r="MUQ1" s="905"/>
      <c r="MUR1" s="905"/>
      <c r="MUS1" s="905"/>
      <c r="MUT1" s="905"/>
      <c r="MUU1" s="905"/>
      <c r="MUV1" s="905"/>
      <c r="MUW1" s="905"/>
      <c r="MUX1" s="905"/>
      <c r="MUY1" s="905"/>
      <c r="MUZ1" s="905"/>
      <c r="MVA1" s="905"/>
      <c r="MVB1" s="905"/>
      <c r="MVC1" s="905"/>
      <c r="MVD1" s="905"/>
      <c r="MVE1" s="905"/>
      <c r="MVF1" s="905"/>
      <c r="MVG1" s="905"/>
      <c r="MVH1" s="905"/>
      <c r="MVI1" s="905"/>
      <c r="MVJ1" s="905"/>
      <c r="MVK1" s="905"/>
      <c r="MVL1" s="905"/>
      <c r="MVM1" s="905"/>
      <c r="MVN1" s="905"/>
      <c r="MVO1" s="905"/>
      <c r="MVP1" s="905"/>
      <c r="MVQ1" s="905"/>
      <c r="MVR1" s="905"/>
      <c r="MVS1" s="905"/>
      <c r="MVT1" s="905"/>
      <c r="MVU1" s="905"/>
      <c r="MVV1" s="905"/>
      <c r="MVW1" s="905"/>
      <c r="MVX1" s="905"/>
      <c r="MVY1" s="905"/>
      <c r="MVZ1" s="905"/>
      <c r="MWA1" s="905"/>
      <c r="MWB1" s="905"/>
      <c r="MWC1" s="905"/>
      <c r="MWD1" s="905"/>
      <c r="MWE1" s="905"/>
      <c r="MWF1" s="905"/>
      <c r="MWG1" s="905"/>
      <c r="MWH1" s="905"/>
      <c r="MWI1" s="905"/>
      <c r="MWJ1" s="905"/>
      <c r="MWK1" s="905"/>
      <c r="MWL1" s="905"/>
      <c r="MWM1" s="905"/>
      <c r="MWN1" s="905"/>
      <c r="MWO1" s="905"/>
      <c r="MWP1" s="905"/>
      <c r="MWQ1" s="905"/>
      <c r="MWR1" s="905"/>
      <c r="MWS1" s="905"/>
      <c r="MWT1" s="905"/>
      <c r="MWU1" s="905"/>
      <c r="MWV1" s="905"/>
      <c r="MWW1" s="905"/>
      <c r="MWX1" s="905"/>
      <c r="MWY1" s="905"/>
      <c r="MWZ1" s="905"/>
      <c r="MXA1" s="905"/>
      <c r="MXB1" s="905"/>
      <c r="MXC1" s="905"/>
      <c r="MXD1" s="905"/>
      <c r="MXE1" s="905"/>
      <c r="MXF1" s="905"/>
      <c r="MXG1" s="905"/>
      <c r="MXH1" s="905"/>
      <c r="MXI1" s="905"/>
      <c r="MXJ1" s="905"/>
      <c r="MXK1" s="905"/>
      <c r="MXL1" s="905"/>
      <c r="MXM1" s="905"/>
      <c r="MXN1" s="905"/>
      <c r="MXO1" s="905"/>
      <c r="MXP1" s="905"/>
      <c r="MXQ1" s="905"/>
      <c r="MXR1" s="905"/>
      <c r="MXS1" s="905"/>
      <c r="MXT1" s="905"/>
      <c r="MXU1" s="905"/>
      <c r="MXV1" s="905"/>
      <c r="MXW1" s="905"/>
      <c r="MXX1" s="905"/>
      <c r="MXY1" s="905"/>
      <c r="MXZ1" s="905"/>
      <c r="MYA1" s="905"/>
      <c r="MYB1" s="905"/>
      <c r="MYC1" s="905"/>
      <c r="MYD1" s="905"/>
      <c r="MYE1" s="905"/>
      <c r="MYF1" s="905"/>
      <c r="MYG1" s="905"/>
      <c r="MYH1" s="905"/>
      <c r="MYI1" s="905"/>
      <c r="MYJ1" s="905"/>
      <c r="MYK1" s="905"/>
      <c r="MYL1" s="905"/>
      <c r="MYM1" s="905"/>
      <c r="MYN1" s="905"/>
      <c r="MYO1" s="905"/>
      <c r="MYP1" s="905"/>
      <c r="MYQ1" s="905"/>
      <c r="MYR1" s="905"/>
      <c r="MYS1" s="905"/>
      <c r="MYT1" s="905"/>
      <c r="MYU1" s="905"/>
      <c r="MYV1" s="905"/>
      <c r="MYW1" s="905"/>
      <c r="MYX1" s="905"/>
      <c r="MYY1" s="905"/>
      <c r="MYZ1" s="905"/>
      <c r="MZA1" s="905"/>
      <c r="MZB1" s="905"/>
      <c r="MZC1" s="905"/>
      <c r="MZD1" s="905"/>
      <c r="MZE1" s="905"/>
      <c r="MZF1" s="905"/>
      <c r="MZG1" s="905"/>
      <c r="MZH1" s="905"/>
      <c r="MZI1" s="905"/>
      <c r="MZJ1" s="905"/>
      <c r="MZK1" s="905"/>
      <c r="MZL1" s="905"/>
      <c r="MZM1" s="905"/>
      <c r="MZN1" s="905"/>
      <c r="MZO1" s="905"/>
      <c r="MZP1" s="905"/>
      <c r="MZQ1" s="905"/>
      <c r="MZR1" s="905"/>
      <c r="MZS1" s="905"/>
      <c r="MZT1" s="905"/>
      <c r="MZU1" s="905"/>
      <c r="MZV1" s="905"/>
      <c r="MZW1" s="905"/>
      <c r="MZX1" s="905"/>
      <c r="MZY1" s="905"/>
      <c r="MZZ1" s="905"/>
      <c r="NAA1" s="905"/>
      <c r="NAB1" s="905"/>
      <c r="NAC1" s="905"/>
      <c r="NAD1" s="905"/>
      <c r="NAE1" s="905"/>
      <c r="NAF1" s="905"/>
      <c r="NAG1" s="905"/>
      <c r="NAH1" s="905"/>
      <c r="NAI1" s="905"/>
      <c r="NAJ1" s="905"/>
      <c r="NAK1" s="905"/>
      <c r="NAL1" s="905"/>
      <c r="NAM1" s="905"/>
      <c r="NAN1" s="905"/>
      <c r="NAO1" s="905"/>
      <c r="NAP1" s="905"/>
      <c r="NAQ1" s="905"/>
      <c r="NAR1" s="905"/>
      <c r="NAS1" s="905"/>
      <c r="NAT1" s="905"/>
      <c r="NAU1" s="905"/>
      <c r="NAV1" s="905"/>
      <c r="NAW1" s="905"/>
      <c r="NAX1" s="905"/>
      <c r="NAY1" s="905"/>
      <c r="NAZ1" s="905"/>
      <c r="NBA1" s="905"/>
      <c r="NBB1" s="905"/>
      <c r="NBC1" s="905"/>
      <c r="NBD1" s="905"/>
      <c r="NBE1" s="905"/>
      <c r="NBF1" s="905"/>
      <c r="NBG1" s="905"/>
      <c r="NBH1" s="905"/>
      <c r="NBI1" s="905"/>
      <c r="NBJ1" s="905"/>
      <c r="NBK1" s="905"/>
      <c r="NBL1" s="905"/>
      <c r="NBM1" s="905"/>
      <c r="NBN1" s="905"/>
      <c r="NBO1" s="905"/>
      <c r="NBP1" s="905"/>
      <c r="NBQ1" s="905"/>
      <c r="NBR1" s="905"/>
      <c r="NBS1" s="905"/>
      <c r="NBT1" s="905"/>
      <c r="NBU1" s="905"/>
      <c r="NBV1" s="905"/>
      <c r="NBW1" s="905"/>
      <c r="NBX1" s="905"/>
      <c r="NBY1" s="905"/>
      <c r="NBZ1" s="905"/>
      <c r="NCA1" s="905"/>
      <c r="NCB1" s="905"/>
      <c r="NCC1" s="905"/>
      <c r="NCD1" s="905"/>
      <c r="NCE1" s="905"/>
      <c r="NCF1" s="905"/>
      <c r="NCG1" s="905"/>
      <c r="NCH1" s="905"/>
      <c r="NCI1" s="905"/>
      <c r="NCJ1" s="905"/>
      <c r="NCK1" s="905"/>
      <c r="NCL1" s="905"/>
      <c r="NCM1" s="905"/>
      <c r="NCN1" s="905"/>
      <c r="NCO1" s="905"/>
      <c r="NCP1" s="905"/>
      <c r="NCQ1" s="905"/>
      <c r="NCR1" s="905"/>
      <c r="NCS1" s="905"/>
      <c r="NCT1" s="905"/>
      <c r="NCU1" s="905"/>
      <c r="NCV1" s="905"/>
      <c r="NCW1" s="905"/>
      <c r="NCX1" s="905"/>
      <c r="NCY1" s="905"/>
      <c r="NCZ1" s="905"/>
      <c r="NDA1" s="905"/>
      <c r="NDB1" s="905"/>
      <c r="NDC1" s="905"/>
      <c r="NDD1" s="905"/>
      <c r="NDE1" s="905"/>
      <c r="NDF1" s="905"/>
      <c r="NDG1" s="905"/>
      <c r="NDH1" s="905"/>
      <c r="NDI1" s="905"/>
      <c r="NDJ1" s="905"/>
      <c r="NDK1" s="905"/>
      <c r="NDL1" s="905"/>
      <c r="NDM1" s="905"/>
      <c r="NDN1" s="905"/>
      <c r="NDO1" s="905"/>
      <c r="NDP1" s="905"/>
      <c r="NDQ1" s="905"/>
      <c r="NDR1" s="905"/>
      <c r="NDS1" s="905"/>
      <c r="NDT1" s="905"/>
      <c r="NDU1" s="905"/>
      <c r="NDV1" s="905"/>
      <c r="NDW1" s="905"/>
      <c r="NDX1" s="905"/>
      <c r="NDY1" s="905"/>
      <c r="NDZ1" s="905"/>
      <c r="NEA1" s="905"/>
      <c r="NEB1" s="905"/>
      <c r="NEC1" s="905"/>
      <c r="NED1" s="905"/>
      <c r="NEE1" s="905"/>
      <c r="NEF1" s="905"/>
      <c r="NEG1" s="905"/>
      <c r="NEH1" s="905"/>
      <c r="NEI1" s="905"/>
      <c r="NEJ1" s="905"/>
      <c r="NEK1" s="905"/>
      <c r="NEL1" s="905"/>
      <c r="NEM1" s="905"/>
      <c r="NEN1" s="905"/>
      <c r="NEO1" s="905"/>
      <c r="NEP1" s="905"/>
      <c r="NEQ1" s="905"/>
      <c r="NER1" s="905"/>
      <c r="NES1" s="905"/>
      <c r="NET1" s="905"/>
      <c r="NEU1" s="905"/>
      <c r="NEV1" s="905"/>
      <c r="NEW1" s="905"/>
      <c r="NEX1" s="905"/>
      <c r="NEY1" s="905"/>
      <c r="NEZ1" s="905"/>
      <c r="NFA1" s="905"/>
      <c r="NFB1" s="905"/>
      <c r="NFC1" s="905"/>
      <c r="NFD1" s="905"/>
      <c r="NFE1" s="905"/>
      <c r="NFF1" s="905"/>
      <c r="NFG1" s="905"/>
      <c r="NFH1" s="905"/>
      <c r="NFI1" s="905"/>
      <c r="NFJ1" s="905"/>
      <c r="NFK1" s="905"/>
      <c r="NFL1" s="905"/>
      <c r="NFM1" s="905"/>
      <c r="NFN1" s="905"/>
      <c r="NFO1" s="905"/>
      <c r="NFP1" s="905"/>
      <c r="NFQ1" s="905"/>
      <c r="NFR1" s="905"/>
      <c r="NFS1" s="905"/>
      <c r="NFT1" s="905"/>
      <c r="NFU1" s="905"/>
      <c r="NFV1" s="905"/>
      <c r="NFW1" s="905"/>
      <c r="NFX1" s="905"/>
      <c r="NFY1" s="905"/>
      <c r="NFZ1" s="905"/>
      <c r="NGA1" s="905"/>
      <c r="NGB1" s="905"/>
      <c r="NGC1" s="905"/>
      <c r="NGD1" s="905"/>
      <c r="NGE1" s="905"/>
      <c r="NGF1" s="905"/>
      <c r="NGG1" s="905"/>
      <c r="NGH1" s="905"/>
      <c r="NGI1" s="905"/>
      <c r="NGJ1" s="905"/>
      <c r="NGK1" s="905"/>
      <c r="NGL1" s="905"/>
      <c r="NGM1" s="905"/>
      <c r="NGN1" s="905"/>
      <c r="NGO1" s="905"/>
      <c r="NGP1" s="905"/>
      <c r="NGQ1" s="905"/>
      <c r="NGR1" s="905"/>
      <c r="NGS1" s="905"/>
      <c r="NGT1" s="905"/>
      <c r="NGU1" s="905"/>
      <c r="NGV1" s="905"/>
      <c r="NGW1" s="905"/>
      <c r="NGX1" s="905"/>
      <c r="NGY1" s="905"/>
      <c r="NGZ1" s="905"/>
      <c r="NHA1" s="905"/>
      <c r="NHB1" s="905"/>
      <c r="NHC1" s="905"/>
      <c r="NHD1" s="905"/>
      <c r="NHE1" s="905"/>
      <c r="NHF1" s="905"/>
      <c r="NHG1" s="905"/>
      <c r="NHH1" s="905"/>
      <c r="NHI1" s="905"/>
      <c r="NHJ1" s="905"/>
      <c r="NHK1" s="905"/>
      <c r="NHL1" s="905"/>
      <c r="NHM1" s="905"/>
      <c r="NHN1" s="905"/>
      <c r="NHO1" s="905"/>
      <c r="NHP1" s="905"/>
      <c r="NHQ1" s="905"/>
      <c r="NHR1" s="905"/>
      <c r="NHS1" s="905"/>
      <c r="NHT1" s="905"/>
      <c r="NHU1" s="905"/>
      <c r="NHV1" s="905"/>
      <c r="NHW1" s="905"/>
      <c r="NHX1" s="905"/>
      <c r="NHY1" s="905"/>
      <c r="NHZ1" s="905"/>
      <c r="NIA1" s="905"/>
      <c r="NIB1" s="905"/>
      <c r="NIC1" s="905"/>
      <c r="NID1" s="905"/>
      <c r="NIE1" s="905"/>
      <c r="NIF1" s="905"/>
      <c r="NIG1" s="905"/>
      <c r="NIH1" s="905"/>
      <c r="NII1" s="905"/>
      <c r="NIJ1" s="905"/>
      <c r="NIK1" s="905"/>
      <c r="NIL1" s="905"/>
      <c r="NIM1" s="905"/>
      <c r="NIN1" s="905"/>
      <c r="NIO1" s="905"/>
      <c r="NIP1" s="905"/>
      <c r="NIQ1" s="905"/>
      <c r="NIR1" s="905"/>
      <c r="NIS1" s="905"/>
      <c r="NIT1" s="905"/>
      <c r="NIU1" s="905"/>
      <c r="NIV1" s="905"/>
      <c r="NIW1" s="905"/>
      <c r="NIX1" s="905"/>
      <c r="NIY1" s="905"/>
      <c r="NIZ1" s="905"/>
      <c r="NJA1" s="905"/>
      <c r="NJB1" s="905"/>
      <c r="NJC1" s="905"/>
      <c r="NJD1" s="905"/>
      <c r="NJE1" s="905"/>
      <c r="NJF1" s="905"/>
      <c r="NJG1" s="905"/>
      <c r="NJH1" s="905"/>
      <c r="NJI1" s="905"/>
      <c r="NJJ1" s="905"/>
      <c r="NJK1" s="905"/>
      <c r="NJL1" s="905"/>
      <c r="NJM1" s="905"/>
      <c r="NJN1" s="905"/>
      <c r="NJO1" s="905"/>
      <c r="NJP1" s="905"/>
      <c r="NJQ1" s="905"/>
      <c r="NJR1" s="905"/>
      <c r="NJS1" s="905"/>
      <c r="NJT1" s="905"/>
      <c r="NJU1" s="905"/>
      <c r="NJV1" s="905"/>
      <c r="NJW1" s="905"/>
      <c r="NJX1" s="905"/>
      <c r="NJY1" s="905"/>
      <c r="NJZ1" s="905"/>
      <c r="NKA1" s="905"/>
      <c r="NKB1" s="905"/>
      <c r="NKC1" s="905"/>
      <c r="NKD1" s="905"/>
      <c r="NKE1" s="905"/>
      <c r="NKF1" s="905"/>
      <c r="NKG1" s="905"/>
      <c r="NKH1" s="905"/>
      <c r="NKI1" s="905"/>
      <c r="NKJ1" s="905"/>
      <c r="NKK1" s="905"/>
      <c r="NKL1" s="905"/>
      <c r="NKM1" s="905"/>
      <c r="NKN1" s="905"/>
      <c r="NKO1" s="905"/>
      <c r="NKP1" s="905"/>
      <c r="NKQ1" s="905"/>
      <c r="NKR1" s="905"/>
      <c r="NKS1" s="905"/>
      <c r="NKT1" s="905"/>
      <c r="NKU1" s="905"/>
      <c r="NKV1" s="905"/>
      <c r="NKW1" s="905"/>
      <c r="NKX1" s="905"/>
      <c r="NKY1" s="905"/>
      <c r="NKZ1" s="905"/>
      <c r="NLA1" s="905"/>
      <c r="NLB1" s="905"/>
      <c r="NLC1" s="905"/>
      <c r="NLD1" s="905"/>
      <c r="NLE1" s="905"/>
      <c r="NLF1" s="905"/>
      <c r="NLG1" s="905"/>
      <c r="NLH1" s="905"/>
      <c r="NLI1" s="905"/>
      <c r="NLJ1" s="905"/>
      <c r="NLK1" s="905"/>
      <c r="NLL1" s="905"/>
      <c r="NLM1" s="905"/>
      <c r="NLN1" s="905"/>
      <c r="NLO1" s="905"/>
      <c r="NLP1" s="905"/>
      <c r="NLQ1" s="905"/>
      <c r="NLR1" s="905"/>
      <c r="NLS1" s="905"/>
      <c r="NLT1" s="905"/>
      <c r="NLU1" s="905"/>
      <c r="NLV1" s="905"/>
      <c r="NLW1" s="905"/>
      <c r="NLX1" s="905"/>
      <c r="NLY1" s="905"/>
      <c r="NLZ1" s="905"/>
      <c r="NMA1" s="905"/>
      <c r="NMB1" s="905"/>
      <c r="NMC1" s="905"/>
      <c r="NMD1" s="905"/>
      <c r="NME1" s="905"/>
      <c r="NMF1" s="905"/>
      <c r="NMG1" s="905"/>
      <c r="NMH1" s="905"/>
      <c r="NMI1" s="905"/>
      <c r="NMJ1" s="905"/>
      <c r="NMK1" s="905"/>
      <c r="NML1" s="905"/>
      <c r="NMM1" s="905"/>
      <c r="NMN1" s="905"/>
      <c r="NMO1" s="905"/>
      <c r="NMP1" s="905"/>
      <c r="NMQ1" s="905"/>
      <c r="NMR1" s="905"/>
      <c r="NMS1" s="905"/>
      <c r="NMT1" s="905"/>
      <c r="NMU1" s="905"/>
      <c r="NMV1" s="905"/>
      <c r="NMW1" s="905"/>
      <c r="NMX1" s="905"/>
      <c r="NMY1" s="905"/>
      <c r="NMZ1" s="905"/>
      <c r="NNA1" s="905"/>
      <c r="NNB1" s="905"/>
      <c r="NNC1" s="905"/>
      <c r="NND1" s="905"/>
      <c r="NNE1" s="905"/>
      <c r="NNF1" s="905"/>
      <c r="NNG1" s="905"/>
      <c r="NNH1" s="905"/>
      <c r="NNI1" s="905"/>
      <c r="NNJ1" s="905"/>
      <c r="NNK1" s="905"/>
      <c r="NNL1" s="905"/>
      <c r="NNM1" s="905"/>
      <c r="NNN1" s="905"/>
      <c r="NNO1" s="905"/>
      <c r="NNP1" s="905"/>
      <c r="NNQ1" s="905"/>
      <c r="NNR1" s="905"/>
      <c r="NNS1" s="905"/>
      <c r="NNT1" s="905"/>
      <c r="NNU1" s="905"/>
      <c r="NNV1" s="905"/>
      <c r="NNW1" s="905"/>
      <c r="NNX1" s="905"/>
      <c r="NNY1" s="905"/>
      <c r="NNZ1" s="905"/>
      <c r="NOA1" s="905"/>
      <c r="NOB1" s="905"/>
      <c r="NOC1" s="905"/>
      <c r="NOD1" s="905"/>
      <c r="NOE1" s="905"/>
      <c r="NOF1" s="905"/>
      <c r="NOG1" s="905"/>
      <c r="NOH1" s="905"/>
      <c r="NOI1" s="905"/>
      <c r="NOJ1" s="905"/>
      <c r="NOK1" s="905"/>
      <c r="NOL1" s="905"/>
      <c r="NOM1" s="905"/>
      <c r="NON1" s="905"/>
      <c r="NOO1" s="905"/>
      <c r="NOP1" s="905"/>
      <c r="NOQ1" s="905"/>
      <c r="NOR1" s="905"/>
      <c r="NOS1" s="905"/>
      <c r="NOT1" s="905"/>
      <c r="NOU1" s="905"/>
      <c r="NOV1" s="905"/>
      <c r="NOW1" s="905"/>
      <c r="NOX1" s="905"/>
      <c r="NOY1" s="905"/>
      <c r="NOZ1" s="905"/>
      <c r="NPA1" s="905"/>
      <c r="NPB1" s="905"/>
      <c r="NPC1" s="905"/>
      <c r="NPD1" s="905"/>
      <c r="NPE1" s="905"/>
      <c r="NPF1" s="905"/>
      <c r="NPG1" s="905"/>
      <c r="NPH1" s="905"/>
      <c r="NPI1" s="905"/>
      <c r="NPJ1" s="905"/>
      <c r="NPK1" s="905"/>
      <c r="NPL1" s="905"/>
      <c r="NPM1" s="905"/>
      <c r="NPN1" s="905"/>
      <c r="NPO1" s="905"/>
      <c r="NPP1" s="905"/>
      <c r="NPQ1" s="905"/>
      <c r="NPR1" s="905"/>
      <c r="NPS1" s="905"/>
      <c r="NPT1" s="905"/>
      <c r="NPU1" s="905"/>
      <c r="NPV1" s="905"/>
      <c r="NPW1" s="905"/>
      <c r="NPX1" s="905"/>
      <c r="NPY1" s="905"/>
      <c r="NPZ1" s="905"/>
      <c r="NQA1" s="905"/>
      <c r="NQB1" s="905"/>
      <c r="NQC1" s="905"/>
      <c r="NQD1" s="905"/>
      <c r="NQE1" s="905"/>
      <c r="NQF1" s="905"/>
      <c r="NQG1" s="905"/>
      <c r="NQH1" s="905"/>
      <c r="NQI1" s="905"/>
      <c r="NQJ1" s="905"/>
      <c r="NQK1" s="905"/>
      <c r="NQL1" s="905"/>
      <c r="NQM1" s="905"/>
      <c r="NQN1" s="905"/>
      <c r="NQO1" s="905"/>
      <c r="NQP1" s="905"/>
      <c r="NQQ1" s="905"/>
      <c r="NQR1" s="905"/>
      <c r="NQS1" s="905"/>
      <c r="NQT1" s="905"/>
      <c r="NQU1" s="905"/>
      <c r="NQV1" s="905"/>
      <c r="NQW1" s="905"/>
      <c r="NQX1" s="905"/>
      <c r="NQY1" s="905"/>
      <c r="NQZ1" s="905"/>
      <c r="NRA1" s="905"/>
      <c r="NRB1" s="905"/>
      <c r="NRC1" s="905"/>
      <c r="NRD1" s="905"/>
      <c r="NRE1" s="905"/>
      <c r="NRF1" s="905"/>
      <c r="NRG1" s="905"/>
      <c r="NRH1" s="905"/>
      <c r="NRI1" s="905"/>
      <c r="NRJ1" s="905"/>
      <c r="NRK1" s="905"/>
      <c r="NRL1" s="905"/>
      <c r="NRM1" s="905"/>
      <c r="NRN1" s="905"/>
      <c r="NRO1" s="905"/>
      <c r="NRP1" s="905"/>
      <c r="NRQ1" s="905"/>
      <c r="NRR1" s="905"/>
      <c r="NRS1" s="905"/>
      <c r="NRT1" s="905"/>
      <c r="NRU1" s="905"/>
      <c r="NRV1" s="905"/>
      <c r="NRW1" s="905"/>
      <c r="NRX1" s="905"/>
      <c r="NRY1" s="905"/>
      <c r="NRZ1" s="905"/>
      <c r="NSA1" s="905"/>
      <c r="NSB1" s="905"/>
      <c r="NSC1" s="905"/>
      <c r="NSD1" s="905"/>
      <c r="NSE1" s="905"/>
      <c r="NSF1" s="905"/>
      <c r="NSG1" s="905"/>
      <c r="NSH1" s="905"/>
      <c r="NSI1" s="905"/>
      <c r="NSJ1" s="905"/>
      <c r="NSK1" s="905"/>
      <c r="NSL1" s="905"/>
      <c r="NSM1" s="905"/>
      <c r="NSN1" s="905"/>
      <c r="NSO1" s="905"/>
      <c r="NSP1" s="905"/>
      <c r="NSQ1" s="905"/>
      <c r="NSR1" s="905"/>
      <c r="NSS1" s="905"/>
      <c r="NST1" s="905"/>
      <c r="NSU1" s="905"/>
      <c r="NSV1" s="905"/>
      <c r="NSW1" s="905"/>
      <c r="NSX1" s="905"/>
      <c r="NSY1" s="905"/>
      <c r="NSZ1" s="905"/>
      <c r="NTA1" s="905"/>
      <c r="NTB1" s="905"/>
      <c r="NTC1" s="905"/>
      <c r="NTD1" s="905"/>
      <c r="NTE1" s="905"/>
      <c r="NTF1" s="905"/>
      <c r="NTG1" s="905"/>
      <c r="NTH1" s="905"/>
      <c r="NTI1" s="905"/>
      <c r="NTJ1" s="905"/>
      <c r="NTK1" s="905"/>
      <c r="NTL1" s="905"/>
      <c r="NTM1" s="905"/>
      <c r="NTN1" s="905"/>
      <c r="NTO1" s="905"/>
      <c r="NTP1" s="905"/>
      <c r="NTQ1" s="905"/>
      <c r="NTR1" s="905"/>
      <c r="NTS1" s="905"/>
      <c r="NTT1" s="905"/>
      <c r="NTU1" s="905"/>
      <c r="NTV1" s="905"/>
      <c r="NTW1" s="905"/>
      <c r="NTX1" s="905"/>
      <c r="NTY1" s="905"/>
      <c r="NTZ1" s="905"/>
      <c r="NUA1" s="905"/>
      <c r="NUB1" s="905"/>
      <c r="NUC1" s="905"/>
      <c r="NUD1" s="905"/>
      <c r="NUE1" s="905"/>
      <c r="NUF1" s="905"/>
      <c r="NUG1" s="905"/>
      <c r="NUH1" s="905"/>
      <c r="NUI1" s="905"/>
      <c r="NUJ1" s="905"/>
      <c r="NUK1" s="905"/>
      <c r="NUL1" s="905"/>
      <c r="NUM1" s="905"/>
      <c r="NUN1" s="905"/>
      <c r="NUO1" s="905"/>
      <c r="NUP1" s="905"/>
      <c r="NUQ1" s="905"/>
      <c r="NUR1" s="905"/>
      <c r="NUS1" s="905"/>
      <c r="NUT1" s="905"/>
      <c r="NUU1" s="905"/>
      <c r="NUV1" s="905"/>
      <c r="NUW1" s="905"/>
      <c r="NUX1" s="905"/>
      <c r="NUY1" s="905"/>
      <c r="NUZ1" s="905"/>
      <c r="NVA1" s="905"/>
      <c r="NVB1" s="905"/>
      <c r="NVC1" s="905"/>
      <c r="NVD1" s="905"/>
      <c r="NVE1" s="905"/>
      <c r="NVF1" s="905"/>
      <c r="NVG1" s="905"/>
      <c r="NVH1" s="905"/>
      <c r="NVI1" s="905"/>
      <c r="NVJ1" s="905"/>
      <c r="NVK1" s="905"/>
      <c r="NVL1" s="905"/>
      <c r="NVM1" s="905"/>
      <c r="NVN1" s="905"/>
      <c r="NVO1" s="905"/>
      <c r="NVP1" s="905"/>
      <c r="NVQ1" s="905"/>
      <c r="NVR1" s="905"/>
      <c r="NVS1" s="905"/>
      <c r="NVT1" s="905"/>
      <c r="NVU1" s="905"/>
      <c r="NVV1" s="905"/>
      <c r="NVW1" s="905"/>
      <c r="NVX1" s="905"/>
      <c r="NVY1" s="905"/>
      <c r="NVZ1" s="905"/>
      <c r="NWA1" s="905"/>
      <c r="NWB1" s="905"/>
      <c r="NWC1" s="905"/>
      <c r="NWD1" s="905"/>
      <c r="NWE1" s="905"/>
      <c r="NWF1" s="905"/>
      <c r="NWG1" s="905"/>
      <c r="NWH1" s="905"/>
      <c r="NWI1" s="905"/>
      <c r="NWJ1" s="905"/>
      <c r="NWK1" s="905"/>
      <c r="NWL1" s="905"/>
      <c r="NWM1" s="905"/>
      <c r="NWN1" s="905"/>
      <c r="NWO1" s="905"/>
      <c r="NWP1" s="905"/>
      <c r="NWQ1" s="905"/>
      <c r="NWR1" s="905"/>
      <c r="NWS1" s="905"/>
      <c r="NWT1" s="905"/>
      <c r="NWU1" s="905"/>
      <c r="NWV1" s="905"/>
      <c r="NWW1" s="905"/>
      <c r="NWX1" s="905"/>
      <c r="NWY1" s="905"/>
      <c r="NWZ1" s="905"/>
      <c r="NXA1" s="905"/>
      <c r="NXB1" s="905"/>
      <c r="NXC1" s="905"/>
      <c r="NXD1" s="905"/>
      <c r="NXE1" s="905"/>
      <c r="NXF1" s="905"/>
      <c r="NXG1" s="905"/>
      <c r="NXH1" s="905"/>
      <c r="NXI1" s="905"/>
      <c r="NXJ1" s="905"/>
      <c r="NXK1" s="905"/>
      <c r="NXL1" s="905"/>
      <c r="NXM1" s="905"/>
      <c r="NXN1" s="905"/>
      <c r="NXO1" s="905"/>
      <c r="NXP1" s="905"/>
      <c r="NXQ1" s="905"/>
      <c r="NXR1" s="905"/>
      <c r="NXS1" s="905"/>
      <c r="NXT1" s="905"/>
      <c r="NXU1" s="905"/>
      <c r="NXV1" s="905"/>
      <c r="NXW1" s="905"/>
      <c r="NXX1" s="905"/>
      <c r="NXY1" s="905"/>
      <c r="NXZ1" s="905"/>
      <c r="NYA1" s="905"/>
      <c r="NYB1" s="905"/>
      <c r="NYC1" s="905"/>
      <c r="NYD1" s="905"/>
      <c r="NYE1" s="905"/>
      <c r="NYF1" s="905"/>
      <c r="NYG1" s="905"/>
      <c r="NYH1" s="905"/>
      <c r="NYI1" s="905"/>
      <c r="NYJ1" s="905"/>
      <c r="NYK1" s="905"/>
      <c r="NYL1" s="905"/>
      <c r="NYM1" s="905"/>
      <c r="NYN1" s="905"/>
      <c r="NYO1" s="905"/>
      <c r="NYP1" s="905"/>
      <c r="NYQ1" s="905"/>
      <c r="NYR1" s="905"/>
      <c r="NYS1" s="905"/>
      <c r="NYT1" s="905"/>
      <c r="NYU1" s="905"/>
      <c r="NYV1" s="905"/>
      <c r="NYW1" s="905"/>
      <c r="NYX1" s="905"/>
      <c r="NYY1" s="905"/>
      <c r="NYZ1" s="905"/>
      <c r="NZA1" s="905"/>
      <c r="NZB1" s="905"/>
      <c r="NZC1" s="905"/>
      <c r="NZD1" s="905"/>
      <c r="NZE1" s="905"/>
      <c r="NZF1" s="905"/>
      <c r="NZG1" s="905"/>
      <c r="NZH1" s="905"/>
      <c r="NZI1" s="905"/>
      <c r="NZJ1" s="905"/>
      <c r="NZK1" s="905"/>
      <c r="NZL1" s="905"/>
      <c r="NZM1" s="905"/>
      <c r="NZN1" s="905"/>
      <c r="NZO1" s="905"/>
      <c r="NZP1" s="905"/>
      <c r="NZQ1" s="905"/>
      <c r="NZR1" s="905"/>
      <c r="NZS1" s="905"/>
      <c r="NZT1" s="905"/>
      <c r="NZU1" s="905"/>
      <c r="NZV1" s="905"/>
      <c r="NZW1" s="905"/>
      <c r="NZX1" s="905"/>
      <c r="NZY1" s="905"/>
      <c r="NZZ1" s="905"/>
      <c r="OAA1" s="905"/>
      <c r="OAB1" s="905"/>
      <c r="OAC1" s="905"/>
      <c r="OAD1" s="905"/>
      <c r="OAE1" s="905"/>
      <c r="OAF1" s="905"/>
      <c r="OAG1" s="905"/>
      <c r="OAH1" s="905"/>
      <c r="OAI1" s="905"/>
      <c r="OAJ1" s="905"/>
      <c r="OAK1" s="905"/>
      <c r="OAL1" s="905"/>
      <c r="OAM1" s="905"/>
      <c r="OAN1" s="905"/>
      <c r="OAO1" s="905"/>
      <c r="OAP1" s="905"/>
      <c r="OAQ1" s="905"/>
      <c r="OAR1" s="905"/>
      <c r="OAS1" s="905"/>
      <c r="OAT1" s="905"/>
      <c r="OAU1" s="905"/>
      <c r="OAV1" s="905"/>
      <c r="OAW1" s="905"/>
      <c r="OAX1" s="905"/>
      <c r="OAY1" s="905"/>
      <c r="OAZ1" s="905"/>
      <c r="OBA1" s="905"/>
      <c r="OBB1" s="905"/>
      <c r="OBC1" s="905"/>
      <c r="OBD1" s="905"/>
      <c r="OBE1" s="905"/>
      <c r="OBF1" s="905"/>
      <c r="OBG1" s="905"/>
      <c r="OBH1" s="905"/>
      <c r="OBI1" s="905"/>
      <c r="OBJ1" s="905"/>
      <c r="OBK1" s="905"/>
      <c r="OBL1" s="905"/>
      <c r="OBM1" s="905"/>
      <c r="OBN1" s="905"/>
      <c r="OBO1" s="905"/>
      <c r="OBP1" s="905"/>
      <c r="OBQ1" s="905"/>
      <c r="OBR1" s="905"/>
      <c r="OBS1" s="905"/>
      <c r="OBT1" s="905"/>
      <c r="OBU1" s="905"/>
      <c r="OBV1" s="905"/>
      <c r="OBW1" s="905"/>
      <c r="OBX1" s="905"/>
      <c r="OBY1" s="905"/>
      <c r="OBZ1" s="905"/>
      <c r="OCA1" s="905"/>
      <c r="OCB1" s="905"/>
      <c r="OCC1" s="905"/>
      <c r="OCD1" s="905"/>
      <c r="OCE1" s="905"/>
      <c r="OCF1" s="905"/>
      <c r="OCG1" s="905"/>
      <c r="OCH1" s="905"/>
      <c r="OCI1" s="905"/>
      <c r="OCJ1" s="905"/>
      <c r="OCK1" s="905"/>
      <c r="OCL1" s="905"/>
      <c r="OCM1" s="905"/>
      <c r="OCN1" s="905"/>
      <c r="OCO1" s="905"/>
      <c r="OCP1" s="905"/>
      <c r="OCQ1" s="905"/>
      <c r="OCR1" s="905"/>
      <c r="OCS1" s="905"/>
      <c r="OCT1" s="905"/>
      <c r="OCU1" s="905"/>
      <c r="OCV1" s="905"/>
      <c r="OCW1" s="905"/>
      <c r="OCX1" s="905"/>
      <c r="OCY1" s="905"/>
      <c r="OCZ1" s="905"/>
      <c r="ODA1" s="905"/>
      <c r="ODB1" s="905"/>
      <c r="ODC1" s="905"/>
      <c r="ODD1" s="905"/>
      <c r="ODE1" s="905"/>
      <c r="ODF1" s="905"/>
      <c r="ODG1" s="905"/>
      <c r="ODH1" s="905"/>
      <c r="ODI1" s="905"/>
      <c r="ODJ1" s="905"/>
      <c r="ODK1" s="905"/>
      <c r="ODL1" s="905"/>
      <c r="ODM1" s="905"/>
      <c r="ODN1" s="905"/>
      <c r="ODO1" s="905"/>
      <c r="ODP1" s="905"/>
      <c r="ODQ1" s="905"/>
      <c r="ODR1" s="905"/>
      <c r="ODS1" s="905"/>
      <c r="ODT1" s="905"/>
      <c r="ODU1" s="905"/>
      <c r="ODV1" s="905"/>
      <c r="ODW1" s="905"/>
      <c r="ODX1" s="905"/>
      <c r="ODY1" s="905"/>
      <c r="ODZ1" s="905"/>
      <c r="OEA1" s="905"/>
      <c r="OEB1" s="905"/>
      <c r="OEC1" s="905"/>
      <c r="OED1" s="905"/>
      <c r="OEE1" s="905"/>
      <c r="OEF1" s="905"/>
      <c r="OEG1" s="905"/>
      <c r="OEH1" s="905"/>
      <c r="OEI1" s="905"/>
      <c r="OEJ1" s="905"/>
      <c r="OEK1" s="905"/>
      <c r="OEL1" s="905"/>
      <c r="OEM1" s="905"/>
      <c r="OEN1" s="905"/>
      <c r="OEO1" s="905"/>
      <c r="OEP1" s="905"/>
      <c r="OEQ1" s="905"/>
      <c r="OER1" s="905"/>
      <c r="OES1" s="905"/>
      <c r="OET1" s="905"/>
      <c r="OEU1" s="905"/>
      <c r="OEV1" s="905"/>
      <c r="OEW1" s="905"/>
      <c r="OEX1" s="905"/>
      <c r="OEY1" s="905"/>
      <c r="OEZ1" s="905"/>
      <c r="OFA1" s="905"/>
      <c r="OFB1" s="905"/>
      <c r="OFC1" s="905"/>
      <c r="OFD1" s="905"/>
      <c r="OFE1" s="905"/>
      <c r="OFF1" s="905"/>
      <c r="OFG1" s="905"/>
      <c r="OFH1" s="905"/>
      <c r="OFI1" s="905"/>
      <c r="OFJ1" s="905"/>
      <c r="OFK1" s="905"/>
      <c r="OFL1" s="905"/>
      <c r="OFM1" s="905"/>
      <c r="OFN1" s="905"/>
      <c r="OFO1" s="905"/>
      <c r="OFP1" s="905"/>
      <c r="OFQ1" s="905"/>
      <c r="OFR1" s="905"/>
      <c r="OFS1" s="905"/>
      <c r="OFT1" s="905"/>
      <c r="OFU1" s="905"/>
      <c r="OFV1" s="905"/>
      <c r="OFW1" s="905"/>
      <c r="OFX1" s="905"/>
      <c r="OFY1" s="905"/>
      <c r="OFZ1" s="905"/>
      <c r="OGA1" s="905"/>
      <c r="OGB1" s="905"/>
      <c r="OGC1" s="905"/>
      <c r="OGD1" s="905"/>
      <c r="OGE1" s="905"/>
      <c r="OGF1" s="905"/>
      <c r="OGG1" s="905"/>
      <c r="OGH1" s="905"/>
      <c r="OGI1" s="905"/>
      <c r="OGJ1" s="905"/>
      <c r="OGK1" s="905"/>
      <c r="OGL1" s="905"/>
      <c r="OGM1" s="905"/>
      <c r="OGN1" s="905"/>
      <c r="OGO1" s="905"/>
      <c r="OGP1" s="905"/>
      <c r="OGQ1" s="905"/>
      <c r="OGR1" s="905"/>
      <c r="OGS1" s="905"/>
      <c r="OGT1" s="905"/>
      <c r="OGU1" s="905"/>
      <c r="OGV1" s="905"/>
      <c r="OGW1" s="905"/>
      <c r="OGX1" s="905"/>
      <c r="OGY1" s="905"/>
      <c r="OGZ1" s="905"/>
      <c r="OHA1" s="905"/>
      <c r="OHB1" s="905"/>
      <c r="OHC1" s="905"/>
      <c r="OHD1" s="905"/>
      <c r="OHE1" s="905"/>
      <c r="OHF1" s="905"/>
      <c r="OHG1" s="905"/>
      <c r="OHH1" s="905"/>
      <c r="OHI1" s="905"/>
      <c r="OHJ1" s="905"/>
      <c r="OHK1" s="905"/>
      <c r="OHL1" s="905"/>
      <c r="OHM1" s="905"/>
      <c r="OHN1" s="905"/>
      <c r="OHO1" s="905"/>
      <c r="OHP1" s="905"/>
      <c r="OHQ1" s="905"/>
      <c r="OHR1" s="905"/>
      <c r="OHS1" s="905"/>
      <c r="OHT1" s="905"/>
      <c r="OHU1" s="905"/>
      <c r="OHV1" s="905"/>
      <c r="OHW1" s="905"/>
      <c r="OHX1" s="905"/>
      <c r="OHY1" s="905"/>
      <c r="OHZ1" s="905"/>
      <c r="OIA1" s="905"/>
      <c r="OIB1" s="905"/>
      <c r="OIC1" s="905"/>
      <c r="OID1" s="905"/>
      <c r="OIE1" s="905"/>
      <c r="OIF1" s="905"/>
      <c r="OIG1" s="905"/>
      <c r="OIH1" s="905"/>
      <c r="OII1" s="905"/>
      <c r="OIJ1" s="905"/>
      <c r="OIK1" s="905"/>
      <c r="OIL1" s="905"/>
      <c r="OIM1" s="905"/>
      <c r="OIN1" s="905"/>
      <c r="OIO1" s="905"/>
      <c r="OIP1" s="905"/>
      <c r="OIQ1" s="905"/>
      <c r="OIR1" s="905"/>
      <c r="OIS1" s="905"/>
      <c r="OIT1" s="905"/>
      <c r="OIU1" s="905"/>
      <c r="OIV1" s="905"/>
      <c r="OIW1" s="905"/>
      <c r="OIX1" s="905"/>
      <c r="OIY1" s="905"/>
      <c r="OIZ1" s="905"/>
      <c r="OJA1" s="905"/>
      <c r="OJB1" s="905"/>
      <c r="OJC1" s="905"/>
      <c r="OJD1" s="905"/>
      <c r="OJE1" s="905"/>
      <c r="OJF1" s="905"/>
      <c r="OJG1" s="905"/>
      <c r="OJH1" s="905"/>
      <c r="OJI1" s="905"/>
      <c r="OJJ1" s="905"/>
      <c r="OJK1" s="905"/>
      <c r="OJL1" s="905"/>
      <c r="OJM1" s="905"/>
      <c r="OJN1" s="905"/>
      <c r="OJO1" s="905"/>
      <c r="OJP1" s="905"/>
      <c r="OJQ1" s="905"/>
      <c r="OJR1" s="905"/>
      <c r="OJS1" s="905"/>
      <c r="OJT1" s="905"/>
      <c r="OJU1" s="905"/>
      <c r="OJV1" s="905"/>
      <c r="OJW1" s="905"/>
      <c r="OJX1" s="905"/>
      <c r="OJY1" s="905"/>
      <c r="OJZ1" s="905"/>
      <c r="OKA1" s="905"/>
      <c r="OKB1" s="905"/>
      <c r="OKC1" s="905"/>
      <c r="OKD1" s="905"/>
      <c r="OKE1" s="905"/>
      <c r="OKF1" s="905"/>
      <c r="OKG1" s="905"/>
      <c r="OKH1" s="905"/>
      <c r="OKI1" s="905"/>
      <c r="OKJ1" s="905"/>
      <c r="OKK1" s="905"/>
      <c r="OKL1" s="905"/>
      <c r="OKM1" s="905"/>
      <c r="OKN1" s="905"/>
      <c r="OKO1" s="905"/>
      <c r="OKP1" s="905"/>
      <c r="OKQ1" s="905"/>
      <c r="OKR1" s="905"/>
      <c r="OKS1" s="905"/>
      <c r="OKT1" s="905"/>
      <c r="OKU1" s="905"/>
      <c r="OKV1" s="905"/>
      <c r="OKW1" s="905"/>
      <c r="OKX1" s="905"/>
      <c r="OKY1" s="905"/>
      <c r="OKZ1" s="905"/>
      <c r="OLA1" s="905"/>
      <c r="OLB1" s="905"/>
      <c r="OLC1" s="905"/>
      <c r="OLD1" s="905"/>
      <c r="OLE1" s="905"/>
      <c r="OLF1" s="905"/>
      <c r="OLG1" s="905"/>
      <c r="OLH1" s="905"/>
      <c r="OLI1" s="905"/>
      <c r="OLJ1" s="905"/>
      <c r="OLK1" s="905"/>
      <c r="OLL1" s="905"/>
      <c r="OLM1" s="905"/>
      <c r="OLN1" s="905"/>
      <c r="OLO1" s="905"/>
      <c r="OLP1" s="905"/>
      <c r="OLQ1" s="905"/>
      <c r="OLR1" s="905"/>
      <c r="OLS1" s="905"/>
      <c r="OLT1" s="905"/>
      <c r="OLU1" s="905"/>
      <c r="OLV1" s="905"/>
      <c r="OLW1" s="905"/>
      <c r="OLX1" s="905"/>
      <c r="OLY1" s="905"/>
      <c r="OLZ1" s="905"/>
      <c r="OMA1" s="905"/>
      <c r="OMB1" s="905"/>
      <c r="OMC1" s="905"/>
      <c r="OMD1" s="905"/>
      <c r="OME1" s="905"/>
      <c r="OMF1" s="905"/>
      <c r="OMG1" s="905"/>
      <c r="OMH1" s="905"/>
      <c r="OMI1" s="905"/>
      <c r="OMJ1" s="905"/>
      <c r="OMK1" s="905"/>
      <c r="OML1" s="905"/>
      <c r="OMM1" s="905"/>
      <c r="OMN1" s="905"/>
      <c r="OMO1" s="905"/>
      <c r="OMP1" s="905"/>
      <c r="OMQ1" s="905"/>
      <c r="OMR1" s="905"/>
      <c r="OMS1" s="905"/>
      <c r="OMT1" s="905"/>
      <c r="OMU1" s="905"/>
      <c r="OMV1" s="905"/>
      <c r="OMW1" s="905"/>
      <c r="OMX1" s="905"/>
      <c r="OMY1" s="905"/>
      <c r="OMZ1" s="905"/>
      <c r="ONA1" s="905"/>
      <c r="ONB1" s="905"/>
      <c r="ONC1" s="905"/>
      <c r="OND1" s="905"/>
      <c r="ONE1" s="905"/>
      <c r="ONF1" s="905"/>
      <c r="ONG1" s="905"/>
      <c r="ONH1" s="905"/>
      <c r="ONI1" s="905"/>
      <c r="ONJ1" s="905"/>
      <c r="ONK1" s="905"/>
      <c r="ONL1" s="905"/>
      <c r="ONM1" s="905"/>
      <c r="ONN1" s="905"/>
      <c r="ONO1" s="905"/>
      <c r="ONP1" s="905"/>
      <c r="ONQ1" s="905"/>
      <c r="ONR1" s="905"/>
      <c r="ONS1" s="905"/>
      <c r="ONT1" s="905"/>
      <c r="ONU1" s="905"/>
      <c r="ONV1" s="905"/>
      <c r="ONW1" s="905"/>
      <c r="ONX1" s="905"/>
      <c r="ONY1" s="905"/>
      <c r="ONZ1" s="905"/>
      <c r="OOA1" s="905"/>
      <c r="OOB1" s="905"/>
      <c r="OOC1" s="905"/>
      <c r="OOD1" s="905"/>
      <c r="OOE1" s="905"/>
      <c r="OOF1" s="905"/>
      <c r="OOG1" s="905"/>
      <c r="OOH1" s="905"/>
      <c r="OOI1" s="905"/>
      <c r="OOJ1" s="905"/>
      <c r="OOK1" s="905"/>
      <c r="OOL1" s="905"/>
      <c r="OOM1" s="905"/>
      <c r="OON1" s="905"/>
      <c r="OOO1" s="905"/>
      <c r="OOP1" s="905"/>
      <c r="OOQ1" s="905"/>
      <c r="OOR1" s="905"/>
      <c r="OOS1" s="905"/>
      <c r="OOT1" s="905"/>
      <c r="OOU1" s="905"/>
      <c r="OOV1" s="905"/>
      <c r="OOW1" s="905"/>
      <c r="OOX1" s="905"/>
      <c r="OOY1" s="905"/>
      <c r="OOZ1" s="905"/>
      <c r="OPA1" s="905"/>
      <c r="OPB1" s="905"/>
      <c r="OPC1" s="905"/>
      <c r="OPD1" s="905"/>
      <c r="OPE1" s="905"/>
      <c r="OPF1" s="905"/>
      <c r="OPG1" s="905"/>
      <c r="OPH1" s="905"/>
      <c r="OPI1" s="905"/>
      <c r="OPJ1" s="905"/>
      <c r="OPK1" s="905"/>
      <c r="OPL1" s="905"/>
      <c r="OPM1" s="905"/>
      <c r="OPN1" s="905"/>
      <c r="OPO1" s="905"/>
      <c r="OPP1" s="905"/>
      <c r="OPQ1" s="905"/>
      <c r="OPR1" s="905"/>
      <c r="OPS1" s="905"/>
      <c r="OPT1" s="905"/>
      <c r="OPU1" s="905"/>
      <c r="OPV1" s="905"/>
      <c r="OPW1" s="905"/>
      <c r="OPX1" s="905"/>
      <c r="OPY1" s="905"/>
      <c r="OPZ1" s="905"/>
      <c r="OQA1" s="905"/>
      <c r="OQB1" s="905"/>
      <c r="OQC1" s="905"/>
      <c r="OQD1" s="905"/>
      <c r="OQE1" s="905"/>
      <c r="OQF1" s="905"/>
      <c r="OQG1" s="905"/>
      <c r="OQH1" s="905"/>
      <c r="OQI1" s="905"/>
      <c r="OQJ1" s="905"/>
      <c r="OQK1" s="905"/>
      <c r="OQL1" s="905"/>
      <c r="OQM1" s="905"/>
      <c r="OQN1" s="905"/>
      <c r="OQO1" s="905"/>
      <c r="OQP1" s="905"/>
      <c r="OQQ1" s="905"/>
      <c r="OQR1" s="905"/>
      <c r="OQS1" s="905"/>
      <c r="OQT1" s="905"/>
      <c r="OQU1" s="905"/>
      <c r="OQV1" s="905"/>
      <c r="OQW1" s="905"/>
      <c r="OQX1" s="905"/>
      <c r="OQY1" s="905"/>
      <c r="OQZ1" s="905"/>
      <c r="ORA1" s="905"/>
      <c r="ORB1" s="905"/>
      <c r="ORC1" s="905"/>
      <c r="ORD1" s="905"/>
      <c r="ORE1" s="905"/>
      <c r="ORF1" s="905"/>
      <c r="ORG1" s="905"/>
      <c r="ORH1" s="905"/>
      <c r="ORI1" s="905"/>
      <c r="ORJ1" s="905"/>
      <c r="ORK1" s="905"/>
      <c r="ORL1" s="905"/>
      <c r="ORM1" s="905"/>
      <c r="ORN1" s="905"/>
      <c r="ORO1" s="905"/>
      <c r="ORP1" s="905"/>
      <c r="ORQ1" s="905"/>
      <c r="ORR1" s="905"/>
      <c r="ORS1" s="905"/>
      <c r="ORT1" s="905"/>
      <c r="ORU1" s="905"/>
      <c r="ORV1" s="905"/>
      <c r="ORW1" s="905"/>
      <c r="ORX1" s="905"/>
      <c r="ORY1" s="905"/>
      <c r="ORZ1" s="905"/>
      <c r="OSA1" s="905"/>
      <c r="OSB1" s="905"/>
      <c r="OSC1" s="905"/>
      <c r="OSD1" s="905"/>
      <c r="OSE1" s="905"/>
      <c r="OSF1" s="905"/>
      <c r="OSG1" s="905"/>
      <c r="OSH1" s="905"/>
      <c r="OSI1" s="905"/>
      <c r="OSJ1" s="905"/>
      <c r="OSK1" s="905"/>
      <c r="OSL1" s="905"/>
      <c r="OSM1" s="905"/>
      <c r="OSN1" s="905"/>
      <c r="OSO1" s="905"/>
      <c r="OSP1" s="905"/>
      <c r="OSQ1" s="905"/>
      <c r="OSR1" s="905"/>
      <c r="OSS1" s="905"/>
      <c r="OST1" s="905"/>
      <c r="OSU1" s="905"/>
      <c r="OSV1" s="905"/>
      <c r="OSW1" s="905"/>
      <c r="OSX1" s="905"/>
      <c r="OSY1" s="905"/>
      <c r="OSZ1" s="905"/>
      <c r="OTA1" s="905"/>
      <c r="OTB1" s="905"/>
      <c r="OTC1" s="905"/>
      <c r="OTD1" s="905"/>
      <c r="OTE1" s="905"/>
      <c r="OTF1" s="905"/>
      <c r="OTG1" s="905"/>
      <c r="OTH1" s="905"/>
      <c r="OTI1" s="905"/>
      <c r="OTJ1" s="905"/>
      <c r="OTK1" s="905"/>
      <c r="OTL1" s="905"/>
      <c r="OTM1" s="905"/>
      <c r="OTN1" s="905"/>
      <c r="OTO1" s="905"/>
      <c r="OTP1" s="905"/>
      <c r="OTQ1" s="905"/>
      <c r="OTR1" s="905"/>
      <c r="OTS1" s="905"/>
      <c r="OTT1" s="905"/>
      <c r="OTU1" s="905"/>
      <c r="OTV1" s="905"/>
      <c r="OTW1" s="905"/>
      <c r="OTX1" s="905"/>
      <c r="OTY1" s="905"/>
      <c r="OTZ1" s="905"/>
      <c r="OUA1" s="905"/>
      <c r="OUB1" s="905"/>
      <c r="OUC1" s="905"/>
      <c r="OUD1" s="905"/>
      <c r="OUE1" s="905"/>
      <c r="OUF1" s="905"/>
      <c r="OUG1" s="905"/>
      <c r="OUH1" s="905"/>
      <c r="OUI1" s="905"/>
      <c r="OUJ1" s="905"/>
      <c r="OUK1" s="905"/>
      <c r="OUL1" s="905"/>
      <c r="OUM1" s="905"/>
      <c r="OUN1" s="905"/>
      <c r="OUO1" s="905"/>
      <c r="OUP1" s="905"/>
      <c r="OUQ1" s="905"/>
      <c r="OUR1" s="905"/>
      <c r="OUS1" s="905"/>
      <c r="OUT1" s="905"/>
      <c r="OUU1" s="905"/>
      <c r="OUV1" s="905"/>
      <c r="OUW1" s="905"/>
      <c r="OUX1" s="905"/>
      <c r="OUY1" s="905"/>
      <c r="OUZ1" s="905"/>
      <c r="OVA1" s="905"/>
      <c r="OVB1" s="905"/>
      <c r="OVC1" s="905"/>
      <c r="OVD1" s="905"/>
      <c r="OVE1" s="905"/>
      <c r="OVF1" s="905"/>
      <c r="OVG1" s="905"/>
      <c r="OVH1" s="905"/>
      <c r="OVI1" s="905"/>
      <c r="OVJ1" s="905"/>
      <c r="OVK1" s="905"/>
      <c r="OVL1" s="905"/>
      <c r="OVM1" s="905"/>
      <c r="OVN1" s="905"/>
      <c r="OVO1" s="905"/>
      <c r="OVP1" s="905"/>
      <c r="OVQ1" s="905"/>
      <c r="OVR1" s="905"/>
      <c r="OVS1" s="905"/>
      <c r="OVT1" s="905"/>
      <c r="OVU1" s="905"/>
      <c r="OVV1" s="905"/>
      <c r="OVW1" s="905"/>
      <c r="OVX1" s="905"/>
      <c r="OVY1" s="905"/>
      <c r="OVZ1" s="905"/>
      <c r="OWA1" s="905"/>
      <c r="OWB1" s="905"/>
      <c r="OWC1" s="905"/>
      <c r="OWD1" s="905"/>
      <c r="OWE1" s="905"/>
      <c r="OWF1" s="905"/>
      <c r="OWG1" s="905"/>
      <c r="OWH1" s="905"/>
      <c r="OWI1" s="905"/>
      <c r="OWJ1" s="905"/>
      <c r="OWK1" s="905"/>
      <c r="OWL1" s="905"/>
      <c r="OWM1" s="905"/>
      <c r="OWN1" s="905"/>
      <c r="OWO1" s="905"/>
      <c r="OWP1" s="905"/>
      <c r="OWQ1" s="905"/>
      <c r="OWR1" s="905"/>
      <c r="OWS1" s="905"/>
      <c r="OWT1" s="905"/>
      <c r="OWU1" s="905"/>
      <c r="OWV1" s="905"/>
      <c r="OWW1" s="905"/>
      <c r="OWX1" s="905"/>
      <c r="OWY1" s="905"/>
      <c r="OWZ1" s="905"/>
      <c r="OXA1" s="905"/>
      <c r="OXB1" s="905"/>
      <c r="OXC1" s="905"/>
      <c r="OXD1" s="905"/>
      <c r="OXE1" s="905"/>
      <c r="OXF1" s="905"/>
      <c r="OXG1" s="905"/>
      <c r="OXH1" s="905"/>
      <c r="OXI1" s="905"/>
      <c r="OXJ1" s="905"/>
      <c r="OXK1" s="905"/>
      <c r="OXL1" s="905"/>
      <c r="OXM1" s="905"/>
      <c r="OXN1" s="905"/>
      <c r="OXO1" s="905"/>
      <c r="OXP1" s="905"/>
      <c r="OXQ1" s="905"/>
      <c r="OXR1" s="905"/>
      <c r="OXS1" s="905"/>
      <c r="OXT1" s="905"/>
      <c r="OXU1" s="905"/>
      <c r="OXV1" s="905"/>
      <c r="OXW1" s="905"/>
      <c r="OXX1" s="905"/>
      <c r="OXY1" s="905"/>
      <c r="OXZ1" s="905"/>
      <c r="OYA1" s="905"/>
      <c r="OYB1" s="905"/>
      <c r="OYC1" s="905"/>
      <c r="OYD1" s="905"/>
      <c r="OYE1" s="905"/>
      <c r="OYF1" s="905"/>
      <c r="OYG1" s="905"/>
      <c r="OYH1" s="905"/>
      <c r="OYI1" s="905"/>
      <c r="OYJ1" s="905"/>
      <c r="OYK1" s="905"/>
      <c r="OYL1" s="905"/>
      <c r="OYM1" s="905"/>
      <c r="OYN1" s="905"/>
      <c r="OYO1" s="905"/>
      <c r="OYP1" s="905"/>
      <c r="OYQ1" s="905"/>
      <c r="OYR1" s="905"/>
      <c r="OYS1" s="905"/>
      <c r="OYT1" s="905"/>
      <c r="OYU1" s="905"/>
      <c r="OYV1" s="905"/>
      <c r="OYW1" s="905"/>
      <c r="OYX1" s="905"/>
      <c r="OYY1" s="905"/>
      <c r="OYZ1" s="905"/>
      <c r="OZA1" s="905"/>
      <c r="OZB1" s="905"/>
      <c r="OZC1" s="905"/>
      <c r="OZD1" s="905"/>
      <c r="OZE1" s="905"/>
      <c r="OZF1" s="905"/>
      <c r="OZG1" s="905"/>
      <c r="OZH1" s="905"/>
      <c r="OZI1" s="905"/>
      <c r="OZJ1" s="905"/>
      <c r="OZK1" s="905"/>
      <c r="OZL1" s="905"/>
      <c r="OZM1" s="905"/>
      <c r="OZN1" s="905"/>
      <c r="OZO1" s="905"/>
      <c r="OZP1" s="905"/>
      <c r="OZQ1" s="905"/>
      <c r="OZR1" s="905"/>
      <c r="OZS1" s="905"/>
      <c r="OZT1" s="905"/>
      <c r="OZU1" s="905"/>
      <c r="OZV1" s="905"/>
      <c r="OZW1" s="905"/>
      <c r="OZX1" s="905"/>
      <c r="OZY1" s="905"/>
      <c r="OZZ1" s="905"/>
      <c r="PAA1" s="905"/>
      <c r="PAB1" s="905"/>
      <c r="PAC1" s="905"/>
      <c r="PAD1" s="905"/>
      <c r="PAE1" s="905"/>
      <c r="PAF1" s="905"/>
      <c r="PAG1" s="905"/>
      <c r="PAH1" s="905"/>
      <c r="PAI1" s="905"/>
      <c r="PAJ1" s="905"/>
      <c r="PAK1" s="905"/>
      <c r="PAL1" s="905"/>
      <c r="PAM1" s="905"/>
      <c r="PAN1" s="905"/>
      <c r="PAO1" s="905"/>
      <c r="PAP1" s="905"/>
      <c r="PAQ1" s="905"/>
      <c r="PAR1" s="905"/>
      <c r="PAS1" s="905"/>
      <c r="PAT1" s="905"/>
      <c r="PAU1" s="905"/>
      <c r="PAV1" s="905"/>
      <c r="PAW1" s="905"/>
      <c r="PAX1" s="905"/>
      <c r="PAY1" s="905"/>
      <c r="PAZ1" s="905"/>
      <c r="PBA1" s="905"/>
      <c r="PBB1" s="905"/>
      <c r="PBC1" s="905"/>
      <c r="PBD1" s="905"/>
      <c r="PBE1" s="905"/>
      <c r="PBF1" s="905"/>
      <c r="PBG1" s="905"/>
      <c r="PBH1" s="905"/>
      <c r="PBI1" s="905"/>
      <c r="PBJ1" s="905"/>
      <c r="PBK1" s="905"/>
      <c r="PBL1" s="905"/>
      <c r="PBM1" s="905"/>
      <c r="PBN1" s="905"/>
      <c r="PBO1" s="905"/>
      <c r="PBP1" s="905"/>
      <c r="PBQ1" s="905"/>
      <c r="PBR1" s="905"/>
      <c r="PBS1" s="905"/>
      <c r="PBT1" s="905"/>
      <c r="PBU1" s="905"/>
      <c r="PBV1" s="905"/>
      <c r="PBW1" s="905"/>
      <c r="PBX1" s="905"/>
      <c r="PBY1" s="905"/>
      <c r="PBZ1" s="905"/>
      <c r="PCA1" s="905"/>
      <c r="PCB1" s="905"/>
      <c r="PCC1" s="905"/>
      <c r="PCD1" s="905"/>
      <c r="PCE1" s="905"/>
      <c r="PCF1" s="905"/>
      <c r="PCG1" s="905"/>
      <c r="PCH1" s="905"/>
      <c r="PCI1" s="905"/>
      <c r="PCJ1" s="905"/>
      <c r="PCK1" s="905"/>
      <c r="PCL1" s="905"/>
      <c r="PCM1" s="905"/>
      <c r="PCN1" s="905"/>
      <c r="PCO1" s="905"/>
      <c r="PCP1" s="905"/>
      <c r="PCQ1" s="905"/>
      <c r="PCR1" s="905"/>
      <c r="PCS1" s="905"/>
      <c r="PCT1" s="905"/>
      <c r="PCU1" s="905"/>
      <c r="PCV1" s="905"/>
      <c r="PCW1" s="905"/>
      <c r="PCX1" s="905"/>
      <c r="PCY1" s="905"/>
      <c r="PCZ1" s="905"/>
      <c r="PDA1" s="905"/>
      <c r="PDB1" s="905"/>
      <c r="PDC1" s="905"/>
      <c r="PDD1" s="905"/>
      <c r="PDE1" s="905"/>
      <c r="PDF1" s="905"/>
      <c r="PDG1" s="905"/>
      <c r="PDH1" s="905"/>
      <c r="PDI1" s="905"/>
      <c r="PDJ1" s="905"/>
      <c r="PDK1" s="905"/>
      <c r="PDL1" s="905"/>
      <c r="PDM1" s="905"/>
      <c r="PDN1" s="905"/>
      <c r="PDO1" s="905"/>
      <c r="PDP1" s="905"/>
      <c r="PDQ1" s="905"/>
      <c r="PDR1" s="905"/>
      <c r="PDS1" s="905"/>
      <c r="PDT1" s="905"/>
      <c r="PDU1" s="905"/>
      <c r="PDV1" s="905"/>
      <c r="PDW1" s="905"/>
      <c r="PDX1" s="905"/>
      <c r="PDY1" s="905"/>
      <c r="PDZ1" s="905"/>
      <c r="PEA1" s="905"/>
      <c r="PEB1" s="905"/>
      <c r="PEC1" s="905"/>
      <c r="PED1" s="905"/>
      <c r="PEE1" s="905"/>
      <c r="PEF1" s="905"/>
      <c r="PEG1" s="905"/>
      <c r="PEH1" s="905"/>
      <c r="PEI1" s="905"/>
      <c r="PEJ1" s="905"/>
      <c r="PEK1" s="905"/>
      <c r="PEL1" s="905"/>
      <c r="PEM1" s="905"/>
      <c r="PEN1" s="905"/>
      <c r="PEO1" s="905"/>
      <c r="PEP1" s="905"/>
      <c r="PEQ1" s="905"/>
      <c r="PER1" s="905"/>
      <c r="PES1" s="905"/>
      <c r="PET1" s="905"/>
      <c r="PEU1" s="905"/>
      <c r="PEV1" s="905"/>
      <c r="PEW1" s="905"/>
      <c r="PEX1" s="905"/>
      <c r="PEY1" s="905"/>
      <c r="PEZ1" s="905"/>
      <c r="PFA1" s="905"/>
      <c r="PFB1" s="905"/>
      <c r="PFC1" s="905"/>
      <c r="PFD1" s="905"/>
      <c r="PFE1" s="905"/>
      <c r="PFF1" s="905"/>
      <c r="PFG1" s="905"/>
      <c r="PFH1" s="905"/>
      <c r="PFI1" s="905"/>
      <c r="PFJ1" s="905"/>
      <c r="PFK1" s="905"/>
      <c r="PFL1" s="905"/>
      <c r="PFM1" s="905"/>
      <c r="PFN1" s="905"/>
      <c r="PFO1" s="905"/>
      <c r="PFP1" s="905"/>
      <c r="PFQ1" s="905"/>
      <c r="PFR1" s="905"/>
      <c r="PFS1" s="905"/>
      <c r="PFT1" s="905"/>
      <c r="PFU1" s="905"/>
      <c r="PFV1" s="905"/>
      <c r="PFW1" s="905"/>
      <c r="PFX1" s="905"/>
      <c r="PFY1" s="905"/>
      <c r="PFZ1" s="905"/>
      <c r="PGA1" s="905"/>
      <c r="PGB1" s="905"/>
      <c r="PGC1" s="905"/>
      <c r="PGD1" s="905"/>
      <c r="PGE1" s="905"/>
      <c r="PGF1" s="905"/>
      <c r="PGG1" s="905"/>
      <c r="PGH1" s="905"/>
      <c r="PGI1" s="905"/>
      <c r="PGJ1" s="905"/>
      <c r="PGK1" s="905"/>
      <c r="PGL1" s="905"/>
      <c r="PGM1" s="905"/>
      <c r="PGN1" s="905"/>
      <c r="PGO1" s="905"/>
      <c r="PGP1" s="905"/>
      <c r="PGQ1" s="905"/>
      <c r="PGR1" s="905"/>
      <c r="PGS1" s="905"/>
      <c r="PGT1" s="905"/>
      <c r="PGU1" s="905"/>
      <c r="PGV1" s="905"/>
      <c r="PGW1" s="905"/>
      <c r="PGX1" s="905"/>
      <c r="PGY1" s="905"/>
      <c r="PGZ1" s="905"/>
      <c r="PHA1" s="905"/>
      <c r="PHB1" s="905"/>
      <c r="PHC1" s="905"/>
      <c r="PHD1" s="905"/>
      <c r="PHE1" s="905"/>
      <c r="PHF1" s="905"/>
      <c r="PHG1" s="905"/>
      <c r="PHH1" s="905"/>
      <c r="PHI1" s="905"/>
      <c r="PHJ1" s="905"/>
      <c r="PHK1" s="905"/>
      <c r="PHL1" s="905"/>
      <c r="PHM1" s="905"/>
      <c r="PHN1" s="905"/>
      <c r="PHO1" s="905"/>
      <c r="PHP1" s="905"/>
      <c r="PHQ1" s="905"/>
      <c r="PHR1" s="905"/>
      <c r="PHS1" s="905"/>
      <c r="PHT1" s="905"/>
      <c r="PHU1" s="905"/>
      <c r="PHV1" s="905"/>
      <c r="PHW1" s="905"/>
      <c r="PHX1" s="905"/>
      <c r="PHY1" s="905"/>
      <c r="PHZ1" s="905"/>
      <c r="PIA1" s="905"/>
      <c r="PIB1" s="905"/>
      <c r="PIC1" s="905"/>
      <c r="PID1" s="905"/>
      <c r="PIE1" s="905"/>
      <c r="PIF1" s="905"/>
      <c r="PIG1" s="905"/>
      <c r="PIH1" s="905"/>
      <c r="PII1" s="905"/>
      <c r="PIJ1" s="905"/>
      <c r="PIK1" s="905"/>
      <c r="PIL1" s="905"/>
      <c r="PIM1" s="905"/>
      <c r="PIN1" s="905"/>
      <c r="PIO1" s="905"/>
      <c r="PIP1" s="905"/>
      <c r="PIQ1" s="905"/>
      <c r="PIR1" s="905"/>
      <c r="PIS1" s="905"/>
      <c r="PIT1" s="905"/>
      <c r="PIU1" s="905"/>
      <c r="PIV1" s="905"/>
      <c r="PIW1" s="905"/>
      <c r="PIX1" s="905"/>
      <c r="PIY1" s="905"/>
      <c r="PIZ1" s="905"/>
      <c r="PJA1" s="905"/>
      <c r="PJB1" s="905"/>
      <c r="PJC1" s="905"/>
      <c r="PJD1" s="905"/>
      <c r="PJE1" s="905"/>
      <c r="PJF1" s="905"/>
      <c r="PJG1" s="905"/>
      <c r="PJH1" s="905"/>
      <c r="PJI1" s="905"/>
      <c r="PJJ1" s="905"/>
      <c r="PJK1" s="905"/>
      <c r="PJL1" s="905"/>
      <c r="PJM1" s="905"/>
      <c r="PJN1" s="905"/>
      <c r="PJO1" s="905"/>
      <c r="PJP1" s="905"/>
      <c r="PJQ1" s="905"/>
      <c r="PJR1" s="905"/>
      <c r="PJS1" s="905"/>
      <c r="PJT1" s="905"/>
      <c r="PJU1" s="905"/>
      <c r="PJV1" s="905"/>
      <c r="PJW1" s="905"/>
      <c r="PJX1" s="905"/>
      <c r="PJY1" s="905"/>
      <c r="PJZ1" s="905"/>
      <c r="PKA1" s="905"/>
      <c r="PKB1" s="905"/>
      <c r="PKC1" s="905"/>
      <c r="PKD1" s="905"/>
      <c r="PKE1" s="905"/>
      <c r="PKF1" s="905"/>
      <c r="PKG1" s="905"/>
      <c r="PKH1" s="905"/>
      <c r="PKI1" s="905"/>
      <c r="PKJ1" s="905"/>
      <c r="PKK1" s="905"/>
      <c r="PKL1" s="905"/>
      <c r="PKM1" s="905"/>
      <c r="PKN1" s="905"/>
      <c r="PKO1" s="905"/>
      <c r="PKP1" s="905"/>
      <c r="PKQ1" s="905"/>
      <c r="PKR1" s="905"/>
      <c r="PKS1" s="905"/>
      <c r="PKT1" s="905"/>
      <c r="PKU1" s="905"/>
      <c r="PKV1" s="905"/>
      <c r="PKW1" s="905"/>
      <c r="PKX1" s="905"/>
      <c r="PKY1" s="905"/>
      <c r="PKZ1" s="905"/>
      <c r="PLA1" s="905"/>
      <c r="PLB1" s="905"/>
      <c r="PLC1" s="905"/>
      <c r="PLD1" s="905"/>
      <c r="PLE1" s="905"/>
      <c r="PLF1" s="905"/>
      <c r="PLG1" s="905"/>
      <c r="PLH1" s="905"/>
      <c r="PLI1" s="905"/>
      <c r="PLJ1" s="905"/>
      <c r="PLK1" s="905"/>
      <c r="PLL1" s="905"/>
      <c r="PLM1" s="905"/>
      <c r="PLN1" s="905"/>
      <c r="PLO1" s="905"/>
      <c r="PLP1" s="905"/>
      <c r="PLQ1" s="905"/>
      <c r="PLR1" s="905"/>
      <c r="PLS1" s="905"/>
      <c r="PLT1" s="905"/>
      <c r="PLU1" s="905"/>
      <c r="PLV1" s="905"/>
      <c r="PLW1" s="905"/>
      <c r="PLX1" s="905"/>
      <c r="PLY1" s="905"/>
      <c r="PLZ1" s="905"/>
      <c r="PMA1" s="905"/>
      <c r="PMB1" s="905"/>
      <c r="PMC1" s="905"/>
      <c r="PMD1" s="905"/>
      <c r="PME1" s="905"/>
      <c r="PMF1" s="905"/>
      <c r="PMG1" s="905"/>
      <c r="PMH1" s="905"/>
      <c r="PMI1" s="905"/>
      <c r="PMJ1" s="905"/>
      <c r="PMK1" s="905"/>
      <c r="PML1" s="905"/>
      <c r="PMM1" s="905"/>
      <c r="PMN1" s="905"/>
      <c r="PMO1" s="905"/>
      <c r="PMP1" s="905"/>
      <c r="PMQ1" s="905"/>
      <c r="PMR1" s="905"/>
      <c r="PMS1" s="905"/>
      <c r="PMT1" s="905"/>
      <c r="PMU1" s="905"/>
      <c r="PMV1" s="905"/>
      <c r="PMW1" s="905"/>
      <c r="PMX1" s="905"/>
      <c r="PMY1" s="905"/>
      <c r="PMZ1" s="905"/>
      <c r="PNA1" s="905"/>
      <c r="PNB1" s="905"/>
      <c r="PNC1" s="905"/>
      <c r="PND1" s="905"/>
      <c r="PNE1" s="905"/>
      <c r="PNF1" s="905"/>
      <c r="PNG1" s="905"/>
      <c r="PNH1" s="905"/>
      <c r="PNI1" s="905"/>
      <c r="PNJ1" s="905"/>
      <c r="PNK1" s="905"/>
      <c r="PNL1" s="905"/>
      <c r="PNM1" s="905"/>
      <c r="PNN1" s="905"/>
      <c r="PNO1" s="905"/>
      <c r="PNP1" s="905"/>
      <c r="PNQ1" s="905"/>
      <c r="PNR1" s="905"/>
      <c r="PNS1" s="905"/>
      <c r="PNT1" s="905"/>
      <c r="PNU1" s="905"/>
      <c r="PNV1" s="905"/>
      <c r="PNW1" s="905"/>
      <c r="PNX1" s="905"/>
      <c r="PNY1" s="905"/>
      <c r="PNZ1" s="905"/>
      <c r="POA1" s="905"/>
      <c r="POB1" s="905"/>
      <c r="POC1" s="905"/>
      <c r="POD1" s="905"/>
      <c r="POE1" s="905"/>
      <c r="POF1" s="905"/>
      <c r="POG1" s="905"/>
      <c r="POH1" s="905"/>
      <c r="POI1" s="905"/>
      <c r="POJ1" s="905"/>
      <c r="POK1" s="905"/>
      <c r="POL1" s="905"/>
      <c r="POM1" s="905"/>
      <c r="PON1" s="905"/>
      <c r="POO1" s="905"/>
      <c r="POP1" s="905"/>
      <c r="POQ1" s="905"/>
      <c r="POR1" s="905"/>
      <c r="POS1" s="905"/>
      <c r="POT1" s="905"/>
      <c r="POU1" s="905"/>
      <c r="POV1" s="905"/>
      <c r="POW1" s="905"/>
      <c r="POX1" s="905"/>
      <c r="POY1" s="905"/>
      <c r="POZ1" s="905"/>
      <c r="PPA1" s="905"/>
      <c r="PPB1" s="905"/>
      <c r="PPC1" s="905"/>
      <c r="PPD1" s="905"/>
      <c r="PPE1" s="905"/>
      <c r="PPF1" s="905"/>
      <c r="PPG1" s="905"/>
      <c r="PPH1" s="905"/>
      <c r="PPI1" s="905"/>
      <c r="PPJ1" s="905"/>
      <c r="PPK1" s="905"/>
      <c r="PPL1" s="905"/>
      <c r="PPM1" s="905"/>
      <c r="PPN1" s="905"/>
      <c r="PPO1" s="905"/>
      <c r="PPP1" s="905"/>
      <c r="PPQ1" s="905"/>
      <c r="PPR1" s="905"/>
      <c r="PPS1" s="905"/>
      <c r="PPT1" s="905"/>
      <c r="PPU1" s="905"/>
      <c r="PPV1" s="905"/>
      <c r="PPW1" s="905"/>
      <c r="PPX1" s="905"/>
      <c r="PPY1" s="905"/>
      <c r="PPZ1" s="905"/>
      <c r="PQA1" s="905"/>
      <c r="PQB1" s="905"/>
      <c r="PQC1" s="905"/>
      <c r="PQD1" s="905"/>
      <c r="PQE1" s="905"/>
      <c r="PQF1" s="905"/>
      <c r="PQG1" s="905"/>
      <c r="PQH1" s="905"/>
      <c r="PQI1" s="905"/>
      <c r="PQJ1" s="905"/>
      <c r="PQK1" s="905"/>
      <c r="PQL1" s="905"/>
      <c r="PQM1" s="905"/>
      <c r="PQN1" s="905"/>
      <c r="PQO1" s="905"/>
      <c r="PQP1" s="905"/>
      <c r="PQQ1" s="905"/>
      <c r="PQR1" s="905"/>
      <c r="PQS1" s="905"/>
      <c r="PQT1" s="905"/>
      <c r="PQU1" s="905"/>
      <c r="PQV1" s="905"/>
      <c r="PQW1" s="905"/>
      <c r="PQX1" s="905"/>
      <c r="PQY1" s="905"/>
      <c r="PQZ1" s="905"/>
      <c r="PRA1" s="905"/>
      <c r="PRB1" s="905"/>
      <c r="PRC1" s="905"/>
      <c r="PRD1" s="905"/>
      <c r="PRE1" s="905"/>
      <c r="PRF1" s="905"/>
      <c r="PRG1" s="905"/>
      <c r="PRH1" s="905"/>
      <c r="PRI1" s="905"/>
      <c r="PRJ1" s="905"/>
      <c r="PRK1" s="905"/>
      <c r="PRL1" s="905"/>
      <c r="PRM1" s="905"/>
      <c r="PRN1" s="905"/>
      <c r="PRO1" s="905"/>
      <c r="PRP1" s="905"/>
      <c r="PRQ1" s="905"/>
      <c r="PRR1" s="905"/>
      <c r="PRS1" s="905"/>
      <c r="PRT1" s="905"/>
      <c r="PRU1" s="905"/>
      <c r="PRV1" s="905"/>
      <c r="PRW1" s="905"/>
      <c r="PRX1" s="905"/>
      <c r="PRY1" s="905"/>
      <c r="PRZ1" s="905"/>
      <c r="PSA1" s="905"/>
      <c r="PSB1" s="905"/>
      <c r="PSC1" s="905"/>
      <c r="PSD1" s="905"/>
      <c r="PSE1" s="905"/>
      <c r="PSF1" s="905"/>
      <c r="PSG1" s="905"/>
      <c r="PSH1" s="905"/>
      <c r="PSI1" s="905"/>
      <c r="PSJ1" s="905"/>
      <c r="PSK1" s="905"/>
      <c r="PSL1" s="905"/>
      <c r="PSM1" s="905"/>
      <c r="PSN1" s="905"/>
      <c r="PSO1" s="905"/>
      <c r="PSP1" s="905"/>
      <c r="PSQ1" s="905"/>
      <c r="PSR1" s="905"/>
      <c r="PSS1" s="905"/>
      <c r="PST1" s="905"/>
      <c r="PSU1" s="905"/>
      <c r="PSV1" s="905"/>
      <c r="PSW1" s="905"/>
      <c r="PSX1" s="905"/>
      <c r="PSY1" s="905"/>
      <c r="PSZ1" s="905"/>
      <c r="PTA1" s="905"/>
      <c r="PTB1" s="905"/>
      <c r="PTC1" s="905"/>
      <c r="PTD1" s="905"/>
      <c r="PTE1" s="905"/>
      <c r="PTF1" s="905"/>
      <c r="PTG1" s="905"/>
      <c r="PTH1" s="905"/>
      <c r="PTI1" s="905"/>
      <c r="PTJ1" s="905"/>
      <c r="PTK1" s="905"/>
      <c r="PTL1" s="905"/>
      <c r="PTM1" s="905"/>
      <c r="PTN1" s="905"/>
      <c r="PTO1" s="905"/>
      <c r="PTP1" s="905"/>
      <c r="PTQ1" s="905"/>
      <c r="PTR1" s="905"/>
      <c r="PTS1" s="905"/>
      <c r="PTT1" s="905"/>
      <c r="PTU1" s="905"/>
      <c r="PTV1" s="905"/>
      <c r="PTW1" s="905"/>
      <c r="PTX1" s="905"/>
      <c r="PTY1" s="905"/>
      <c r="PTZ1" s="905"/>
      <c r="PUA1" s="905"/>
      <c r="PUB1" s="905"/>
      <c r="PUC1" s="905"/>
      <c r="PUD1" s="905"/>
      <c r="PUE1" s="905"/>
      <c r="PUF1" s="905"/>
      <c r="PUG1" s="905"/>
      <c r="PUH1" s="905"/>
      <c r="PUI1" s="905"/>
      <c r="PUJ1" s="905"/>
      <c r="PUK1" s="905"/>
      <c r="PUL1" s="905"/>
      <c r="PUM1" s="905"/>
      <c r="PUN1" s="905"/>
      <c r="PUO1" s="905"/>
      <c r="PUP1" s="905"/>
      <c r="PUQ1" s="905"/>
      <c r="PUR1" s="905"/>
      <c r="PUS1" s="905"/>
      <c r="PUT1" s="905"/>
      <c r="PUU1" s="905"/>
      <c r="PUV1" s="905"/>
      <c r="PUW1" s="905"/>
      <c r="PUX1" s="905"/>
      <c r="PUY1" s="905"/>
      <c r="PUZ1" s="905"/>
      <c r="PVA1" s="905"/>
      <c r="PVB1" s="905"/>
      <c r="PVC1" s="905"/>
      <c r="PVD1" s="905"/>
      <c r="PVE1" s="905"/>
      <c r="PVF1" s="905"/>
      <c r="PVG1" s="905"/>
      <c r="PVH1" s="905"/>
      <c r="PVI1" s="905"/>
      <c r="PVJ1" s="905"/>
      <c r="PVK1" s="905"/>
      <c r="PVL1" s="905"/>
      <c r="PVM1" s="905"/>
      <c r="PVN1" s="905"/>
      <c r="PVO1" s="905"/>
      <c r="PVP1" s="905"/>
      <c r="PVQ1" s="905"/>
      <c r="PVR1" s="905"/>
      <c r="PVS1" s="905"/>
      <c r="PVT1" s="905"/>
      <c r="PVU1" s="905"/>
      <c r="PVV1" s="905"/>
      <c r="PVW1" s="905"/>
      <c r="PVX1" s="905"/>
      <c r="PVY1" s="905"/>
      <c r="PVZ1" s="905"/>
      <c r="PWA1" s="905"/>
      <c r="PWB1" s="905"/>
      <c r="PWC1" s="905"/>
      <c r="PWD1" s="905"/>
      <c r="PWE1" s="905"/>
      <c r="PWF1" s="905"/>
      <c r="PWG1" s="905"/>
      <c r="PWH1" s="905"/>
      <c r="PWI1" s="905"/>
      <c r="PWJ1" s="905"/>
      <c r="PWK1" s="905"/>
      <c r="PWL1" s="905"/>
      <c r="PWM1" s="905"/>
      <c r="PWN1" s="905"/>
      <c r="PWO1" s="905"/>
      <c r="PWP1" s="905"/>
      <c r="PWQ1" s="905"/>
      <c r="PWR1" s="905"/>
      <c r="PWS1" s="905"/>
      <c r="PWT1" s="905"/>
      <c r="PWU1" s="905"/>
      <c r="PWV1" s="905"/>
      <c r="PWW1" s="905"/>
      <c r="PWX1" s="905"/>
      <c r="PWY1" s="905"/>
      <c r="PWZ1" s="905"/>
      <c r="PXA1" s="905"/>
      <c r="PXB1" s="905"/>
      <c r="PXC1" s="905"/>
      <c r="PXD1" s="905"/>
      <c r="PXE1" s="905"/>
      <c r="PXF1" s="905"/>
      <c r="PXG1" s="905"/>
      <c r="PXH1" s="905"/>
      <c r="PXI1" s="905"/>
      <c r="PXJ1" s="905"/>
      <c r="PXK1" s="905"/>
      <c r="PXL1" s="905"/>
      <c r="PXM1" s="905"/>
      <c r="PXN1" s="905"/>
      <c r="PXO1" s="905"/>
      <c r="PXP1" s="905"/>
      <c r="PXQ1" s="905"/>
      <c r="PXR1" s="905"/>
      <c r="PXS1" s="905"/>
      <c r="PXT1" s="905"/>
      <c r="PXU1" s="905"/>
      <c r="PXV1" s="905"/>
      <c r="PXW1" s="905"/>
      <c r="PXX1" s="905"/>
      <c r="PXY1" s="905"/>
      <c r="PXZ1" s="905"/>
      <c r="PYA1" s="905"/>
      <c r="PYB1" s="905"/>
      <c r="PYC1" s="905"/>
      <c r="PYD1" s="905"/>
      <c r="PYE1" s="905"/>
      <c r="PYF1" s="905"/>
      <c r="PYG1" s="905"/>
      <c r="PYH1" s="905"/>
      <c r="PYI1" s="905"/>
      <c r="PYJ1" s="905"/>
      <c r="PYK1" s="905"/>
      <c r="PYL1" s="905"/>
      <c r="PYM1" s="905"/>
      <c r="PYN1" s="905"/>
      <c r="PYO1" s="905"/>
      <c r="PYP1" s="905"/>
      <c r="PYQ1" s="905"/>
      <c r="PYR1" s="905"/>
      <c r="PYS1" s="905"/>
      <c r="PYT1" s="905"/>
      <c r="PYU1" s="905"/>
      <c r="PYV1" s="905"/>
      <c r="PYW1" s="905"/>
      <c r="PYX1" s="905"/>
      <c r="PYY1" s="905"/>
      <c r="PYZ1" s="905"/>
      <c r="PZA1" s="905"/>
      <c r="PZB1" s="905"/>
      <c r="PZC1" s="905"/>
      <c r="PZD1" s="905"/>
      <c r="PZE1" s="905"/>
      <c r="PZF1" s="905"/>
      <c r="PZG1" s="905"/>
      <c r="PZH1" s="905"/>
      <c r="PZI1" s="905"/>
      <c r="PZJ1" s="905"/>
      <c r="PZK1" s="905"/>
      <c r="PZL1" s="905"/>
      <c r="PZM1" s="905"/>
      <c r="PZN1" s="905"/>
      <c r="PZO1" s="905"/>
      <c r="PZP1" s="905"/>
      <c r="PZQ1" s="905"/>
      <c r="PZR1" s="905"/>
      <c r="PZS1" s="905"/>
      <c r="PZT1" s="905"/>
      <c r="PZU1" s="905"/>
      <c r="PZV1" s="905"/>
      <c r="PZW1" s="905"/>
      <c r="PZX1" s="905"/>
      <c r="PZY1" s="905"/>
      <c r="PZZ1" s="905"/>
      <c r="QAA1" s="905"/>
      <c r="QAB1" s="905"/>
      <c r="QAC1" s="905"/>
      <c r="QAD1" s="905"/>
      <c r="QAE1" s="905"/>
      <c r="QAF1" s="905"/>
      <c r="QAG1" s="905"/>
      <c r="QAH1" s="905"/>
      <c r="QAI1" s="905"/>
      <c r="QAJ1" s="905"/>
      <c r="QAK1" s="905"/>
      <c r="QAL1" s="905"/>
      <c r="QAM1" s="905"/>
      <c r="QAN1" s="905"/>
      <c r="QAO1" s="905"/>
      <c r="QAP1" s="905"/>
      <c r="QAQ1" s="905"/>
      <c r="QAR1" s="905"/>
      <c r="QAS1" s="905"/>
      <c r="QAT1" s="905"/>
      <c r="QAU1" s="905"/>
      <c r="QAV1" s="905"/>
      <c r="QAW1" s="905"/>
      <c r="QAX1" s="905"/>
      <c r="QAY1" s="905"/>
      <c r="QAZ1" s="905"/>
      <c r="QBA1" s="905"/>
      <c r="QBB1" s="905"/>
      <c r="QBC1" s="905"/>
      <c r="QBD1" s="905"/>
      <c r="QBE1" s="905"/>
      <c r="QBF1" s="905"/>
      <c r="QBG1" s="905"/>
      <c r="QBH1" s="905"/>
      <c r="QBI1" s="905"/>
      <c r="QBJ1" s="905"/>
      <c r="QBK1" s="905"/>
      <c r="QBL1" s="905"/>
      <c r="QBM1" s="905"/>
      <c r="QBN1" s="905"/>
      <c r="QBO1" s="905"/>
      <c r="QBP1" s="905"/>
      <c r="QBQ1" s="905"/>
      <c r="QBR1" s="905"/>
      <c r="QBS1" s="905"/>
      <c r="QBT1" s="905"/>
      <c r="QBU1" s="905"/>
      <c r="QBV1" s="905"/>
      <c r="QBW1" s="905"/>
      <c r="QBX1" s="905"/>
      <c r="QBY1" s="905"/>
      <c r="QBZ1" s="905"/>
      <c r="QCA1" s="905"/>
      <c r="QCB1" s="905"/>
      <c r="QCC1" s="905"/>
      <c r="QCD1" s="905"/>
      <c r="QCE1" s="905"/>
      <c r="QCF1" s="905"/>
      <c r="QCG1" s="905"/>
      <c r="QCH1" s="905"/>
      <c r="QCI1" s="905"/>
      <c r="QCJ1" s="905"/>
      <c r="QCK1" s="905"/>
      <c r="QCL1" s="905"/>
      <c r="QCM1" s="905"/>
      <c r="QCN1" s="905"/>
      <c r="QCO1" s="905"/>
      <c r="QCP1" s="905"/>
      <c r="QCQ1" s="905"/>
      <c r="QCR1" s="905"/>
      <c r="QCS1" s="905"/>
      <c r="QCT1" s="905"/>
      <c r="QCU1" s="905"/>
      <c r="QCV1" s="905"/>
      <c r="QCW1" s="905"/>
      <c r="QCX1" s="905"/>
      <c r="QCY1" s="905"/>
      <c r="QCZ1" s="905"/>
      <c r="QDA1" s="905"/>
      <c r="QDB1" s="905"/>
      <c r="QDC1" s="905"/>
      <c r="QDD1" s="905"/>
      <c r="QDE1" s="905"/>
      <c r="QDF1" s="905"/>
      <c r="QDG1" s="905"/>
      <c r="QDH1" s="905"/>
      <c r="QDI1" s="905"/>
      <c r="QDJ1" s="905"/>
      <c r="QDK1" s="905"/>
      <c r="QDL1" s="905"/>
      <c r="QDM1" s="905"/>
      <c r="QDN1" s="905"/>
      <c r="QDO1" s="905"/>
      <c r="QDP1" s="905"/>
      <c r="QDQ1" s="905"/>
      <c r="QDR1" s="905"/>
      <c r="QDS1" s="905"/>
      <c r="QDT1" s="905"/>
      <c r="QDU1" s="905"/>
      <c r="QDV1" s="905"/>
      <c r="QDW1" s="905"/>
      <c r="QDX1" s="905"/>
      <c r="QDY1" s="905"/>
      <c r="QDZ1" s="905"/>
      <c r="QEA1" s="905"/>
      <c r="QEB1" s="905"/>
      <c r="QEC1" s="905"/>
      <c r="QED1" s="905"/>
      <c r="QEE1" s="905"/>
      <c r="QEF1" s="905"/>
      <c r="QEG1" s="905"/>
      <c r="QEH1" s="905"/>
      <c r="QEI1" s="905"/>
      <c r="QEJ1" s="905"/>
      <c r="QEK1" s="905"/>
      <c r="QEL1" s="905"/>
      <c r="QEM1" s="905"/>
      <c r="QEN1" s="905"/>
      <c r="QEO1" s="905"/>
      <c r="QEP1" s="905"/>
      <c r="QEQ1" s="905"/>
      <c r="QER1" s="905"/>
      <c r="QES1" s="905"/>
      <c r="QET1" s="905"/>
      <c r="QEU1" s="905"/>
      <c r="QEV1" s="905"/>
      <c r="QEW1" s="905"/>
      <c r="QEX1" s="905"/>
      <c r="QEY1" s="905"/>
      <c r="QEZ1" s="905"/>
      <c r="QFA1" s="905"/>
      <c r="QFB1" s="905"/>
      <c r="QFC1" s="905"/>
      <c r="QFD1" s="905"/>
      <c r="QFE1" s="905"/>
      <c r="QFF1" s="905"/>
      <c r="QFG1" s="905"/>
      <c r="QFH1" s="905"/>
      <c r="QFI1" s="905"/>
      <c r="QFJ1" s="905"/>
      <c r="QFK1" s="905"/>
      <c r="QFL1" s="905"/>
      <c r="QFM1" s="905"/>
      <c r="QFN1" s="905"/>
      <c r="QFO1" s="905"/>
      <c r="QFP1" s="905"/>
      <c r="QFQ1" s="905"/>
      <c r="QFR1" s="905"/>
      <c r="QFS1" s="905"/>
      <c r="QFT1" s="905"/>
      <c r="QFU1" s="905"/>
      <c r="QFV1" s="905"/>
      <c r="QFW1" s="905"/>
      <c r="QFX1" s="905"/>
      <c r="QFY1" s="905"/>
      <c r="QFZ1" s="905"/>
      <c r="QGA1" s="905"/>
      <c r="QGB1" s="905"/>
      <c r="QGC1" s="905"/>
      <c r="QGD1" s="905"/>
      <c r="QGE1" s="905"/>
      <c r="QGF1" s="905"/>
      <c r="QGG1" s="905"/>
      <c r="QGH1" s="905"/>
      <c r="QGI1" s="905"/>
      <c r="QGJ1" s="905"/>
      <c r="QGK1" s="905"/>
      <c r="QGL1" s="905"/>
      <c r="QGM1" s="905"/>
      <c r="QGN1" s="905"/>
      <c r="QGO1" s="905"/>
      <c r="QGP1" s="905"/>
      <c r="QGQ1" s="905"/>
      <c r="QGR1" s="905"/>
      <c r="QGS1" s="905"/>
      <c r="QGT1" s="905"/>
      <c r="QGU1" s="905"/>
      <c r="QGV1" s="905"/>
      <c r="QGW1" s="905"/>
      <c r="QGX1" s="905"/>
      <c r="QGY1" s="905"/>
      <c r="QGZ1" s="905"/>
      <c r="QHA1" s="905"/>
      <c r="QHB1" s="905"/>
      <c r="QHC1" s="905"/>
      <c r="QHD1" s="905"/>
      <c r="QHE1" s="905"/>
      <c r="QHF1" s="905"/>
      <c r="QHG1" s="905"/>
      <c r="QHH1" s="905"/>
      <c r="QHI1" s="905"/>
      <c r="QHJ1" s="905"/>
      <c r="QHK1" s="905"/>
      <c r="QHL1" s="905"/>
      <c r="QHM1" s="905"/>
      <c r="QHN1" s="905"/>
      <c r="QHO1" s="905"/>
      <c r="QHP1" s="905"/>
      <c r="QHQ1" s="905"/>
      <c r="QHR1" s="905"/>
      <c r="QHS1" s="905"/>
      <c r="QHT1" s="905"/>
      <c r="QHU1" s="905"/>
      <c r="QHV1" s="905"/>
      <c r="QHW1" s="905"/>
      <c r="QHX1" s="905"/>
      <c r="QHY1" s="905"/>
      <c r="QHZ1" s="905"/>
      <c r="QIA1" s="905"/>
      <c r="QIB1" s="905"/>
      <c r="QIC1" s="905"/>
      <c r="QID1" s="905"/>
      <c r="QIE1" s="905"/>
      <c r="QIF1" s="905"/>
      <c r="QIG1" s="905"/>
      <c r="QIH1" s="905"/>
      <c r="QII1" s="905"/>
      <c r="QIJ1" s="905"/>
      <c r="QIK1" s="905"/>
      <c r="QIL1" s="905"/>
      <c r="QIM1" s="905"/>
      <c r="QIN1" s="905"/>
      <c r="QIO1" s="905"/>
      <c r="QIP1" s="905"/>
      <c r="QIQ1" s="905"/>
      <c r="QIR1" s="905"/>
      <c r="QIS1" s="905"/>
      <c r="QIT1" s="905"/>
      <c r="QIU1" s="905"/>
      <c r="QIV1" s="905"/>
      <c r="QIW1" s="905"/>
      <c r="QIX1" s="905"/>
      <c r="QIY1" s="905"/>
      <c r="QIZ1" s="905"/>
      <c r="QJA1" s="905"/>
      <c r="QJB1" s="905"/>
      <c r="QJC1" s="905"/>
      <c r="QJD1" s="905"/>
      <c r="QJE1" s="905"/>
      <c r="QJF1" s="905"/>
      <c r="QJG1" s="905"/>
      <c r="QJH1" s="905"/>
      <c r="QJI1" s="905"/>
      <c r="QJJ1" s="905"/>
      <c r="QJK1" s="905"/>
      <c r="QJL1" s="905"/>
      <c r="QJM1" s="905"/>
      <c r="QJN1" s="905"/>
      <c r="QJO1" s="905"/>
      <c r="QJP1" s="905"/>
      <c r="QJQ1" s="905"/>
      <c r="QJR1" s="905"/>
      <c r="QJS1" s="905"/>
      <c r="QJT1" s="905"/>
      <c r="QJU1" s="905"/>
      <c r="QJV1" s="905"/>
      <c r="QJW1" s="905"/>
      <c r="QJX1" s="905"/>
      <c r="QJY1" s="905"/>
      <c r="QJZ1" s="905"/>
      <c r="QKA1" s="905"/>
      <c r="QKB1" s="905"/>
      <c r="QKC1" s="905"/>
      <c r="QKD1" s="905"/>
      <c r="QKE1" s="905"/>
      <c r="QKF1" s="905"/>
      <c r="QKG1" s="905"/>
      <c r="QKH1" s="905"/>
      <c r="QKI1" s="905"/>
      <c r="QKJ1" s="905"/>
      <c r="QKK1" s="905"/>
      <c r="QKL1" s="905"/>
      <c r="QKM1" s="905"/>
      <c r="QKN1" s="905"/>
      <c r="QKO1" s="905"/>
      <c r="QKP1" s="905"/>
      <c r="QKQ1" s="905"/>
      <c r="QKR1" s="905"/>
      <c r="QKS1" s="905"/>
      <c r="QKT1" s="905"/>
      <c r="QKU1" s="905"/>
      <c r="QKV1" s="905"/>
      <c r="QKW1" s="905"/>
      <c r="QKX1" s="905"/>
      <c r="QKY1" s="905"/>
      <c r="QKZ1" s="905"/>
      <c r="QLA1" s="905"/>
      <c r="QLB1" s="905"/>
      <c r="QLC1" s="905"/>
      <c r="QLD1" s="905"/>
      <c r="QLE1" s="905"/>
      <c r="QLF1" s="905"/>
      <c r="QLG1" s="905"/>
      <c r="QLH1" s="905"/>
      <c r="QLI1" s="905"/>
      <c r="QLJ1" s="905"/>
      <c r="QLK1" s="905"/>
      <c r="QLL1" s="905"/>
      <c r="QLM1" s="905"/>
      <c r="QLN1" s="905"/>
      <c r="QLO1" s="905"/>
      <c r="QLP1" s="905"/>
      <c r="QLQ1" s="905"/>
      <c r="QLR1" s="905"/>
      <c r="QLS1" s="905"/>
      <c r="QLT1" s="905"/>
      <c r="QLU1" s="905"/>
      <c r="QLV1" s="905"/>
      <c r="QLW1" s="905"/>
      <c r="QLX1" s="905"/>
      <c r="QLY1" s="905"/>
      <c r="QLZ1" s="905"/>
      <c r="QMA1" s="905"/>
      <c r="QMB1" s="905"/>
      <c r="QMC1" s="905"/>
      <c r="QMD1" s="905"/>
      <c r="QME1" s="905"/>
      <c r="QMF1" s="905"/>
      <c r="QMG1" s="905"/>
      <c r="QMH1" s="905"/>
      <c r="QMI1" s="905"/>
      <c r="QMJ1" s="905"/>
      <c r="QMK1" s="905"/>
      <c r="QML1" s="905"/>
      <c r="QMM1" s="905"/>
      <c r="QMN1" s="905"/>
      <c r="QMO1" s="905"/>
      <c r="QMP1" s="905"/>
      <c r="QMQ1" s="905"/>
      <c r="QMR1" s="905"/>
      <c r="QMS1" s="905"/>
      <c r="QMT1" s="905"/>
      <c r="QMU1" s="905"/>
      <c r="QMV1" s="905"/>
      <c r="QMW1" s="905"/>
      <c r="QMX1" s="905"/>
      <c r="QMY1" s="905"/>
      <c r="QMZ1" s="905"/>
      <c r="QNA1" s="905"/>
      <c r="QNB1" s="905"/>
      <c r="QNC1" s="905"/>
      <c r="QND1" s="905"/>
      <c r="QNE1" s="905"/>
      <c r="QNF1" s="905"/>
      <c r="QNG1" s="905"/>
      <c r="QNH1" s="905"/>
      <c r="QNI1" s="905"/>
      <c r="QNJ1" s="905"/>
      <c r="QNK1" s="905"/>
      <c r="QNL1" s="905"/>
      <c r="QNM1" s="905"/>
      <c r="QNN1" s="905"/>
      <c r="QNO1" s="905"/>
      <c r="QNP1" s="905"/>
      <c r="QNQ1" s="905"/>
      <c r="QNR1" s="905"/>
      <c r="QNS1" s="905"/>
      <c r="QNT1" s="905"/>
      <c r="QNU1" s="905"/>
      <c r="QNV1" s="905"/>
      <c r="QNW1" s="905"/>
      <c r="QNX1" s="905"/>
      <c r="QNY1" s="905"/>
      <c r="QNZ1" s="905"/>
      <c r="QOA1" s="905"/>
      <c r="QOB1" s="905"/>
      <c r="QOC1" s="905"/>
      <c r="QOD1" s="905"/>
      <c r="QOE1" s="905"/>
      <c r="QOF1" s="905"/>
      <c r="QOG1" s="905"/>
      <c r="QOH1" s="905"/>
      <c r="QOI1" s="905"/>
      <c r="QOJ1" s="905"/>
      <c r="QOK1" s="905"/>
      <c r="QOL1" s="905"/>
      <c r="QOM1" s="905"/>
      <c r="QON1" s="905"/>
      <c r="QOO1" s="905"/>
      <c r="QOP1" s="905"/>
      <c r="QOQ1" s="905"/>
      <c r="QOR1" s="905"/>
      <c r="QOS1" s="905"/>
      <c r="QOT1" s="905"/>
      <c r="QOU1" s="905"/>
      <c r="QOV1" s="905"/>
      <c r="QOW1" s="905"/>
      <c r="QOX1" s="905"/>
      <c r="QOY1" s="905"/>
      <c r="QOZ1" s="905"/>
      <c r="QPA1" s="905"/>
      <c r="QPB1" s="905"/>
      <c r="QPC1" s="905"/>
      <c r="QPD1" s="905"/>
      <c r="QPE1" s="905"/>
      <c r="QPF1" s="905"/>
      <c r="QPG1" s="905"/>
      <c r="QPH1" s="905"/>
      <c r="QPI1" s="905"/>
      <c r="QPJ1" s="905"/>
      <c r="QPK1" s="905"/>
      <c r="QPL1" s="905"/>
      <c r="QPM1" s="905"/>
      <c r="QPN1" s="905"/>
      <c r="QPO1" s="905"/>
      <c r="QPP1" s="905"/>
      <c r="QPQ1" s="905"/>
      <c r="QPR1" s="905"/>
      <c r="QPS1" s="905"/>
      <c r="QPT1" s="905"/>
      <c r="QPU1" s="905"/>
      <c r="QPV1" s="905"/>
      <c r="QPW1" s="905"/>
      <c r="QPX1" s="905"/>
      <c r="QPY1" s="905"/>
      <c r="QPZ1" s="905"/>
      <c r="QQA1" s="905"/>
      <c r="QQB1" s="905"/>
      <c r="QQC1" s="905"/>
      <c r="QQD1" s="905"/>
      <c r="QQE1" s="905"/>
      <c r="QQF1" s="905"/>
      <c r="QQG1" s="905"/>
      <c r="QQH1" s="905"/>
      <c r="QQI1" s="905"/>
      <c r="QQJ1" s="905"/>
      <c r="QQK1" s="905"/>
      <c r="QQL1" s="905"/>
      <c r="QQM1" s="905"/>
      <c r="QQN1" s="905"/>
      <c r="QQO1" s="905"/>
      <c r="QQP1" s="905"/>
      <c r="QQQ1" s="905"/>
      <c r="QQR1" s="905"/>
      <c r="QQS1" s="905"/>
      <c r="QQT1" s="905"/>
      <c r="QQU1" s="905"/>
      <c r="QQV1" s="905"/>
      <c r="QQW1" s="905"/>
      <c r="QQX1" s="905"/>
      <c r="QQY1" s="905"/>
      <c r="QQZ1" s="905"/>
      <c r="QRA1" s="905"/>
      <c r="QRB1" s="905"/>
      <c r="QRC1" s="905"/>
      <c r="QRD1" s="905"/>
      <c r="QRE1" s="905"/>
      <c r="QRF1" s="905"/>
      <c r="QRG1" s="905"/>
      <c r="QRH1" s="905"/>
      <c r="QRI1" s="905"/>
      <c r="QRJ1" s="905"/>
      <c r="QRK1" s="905"/>
      <c r="QRL1" s="905"/>
      <c r="QRM1" s="905"/>
      <c r="QRN1" s="905"/>
      <c r="QRO1" s="905"/>
      <c r="QRP1" s="905"/>
      <c r="QRQ1" s="905"/>
      <c r="QRR1" s="905"/>
      <c r="QRS1" s="905"/>
      <c r="QRT1" s="905"/>
      <c r="QRU1" s="905"/>
      <c r="QRV1" s="905"/>
      <c r="QRW1" s="905"/>
      <c r="QRX1" s="905"/>
      <c r="QRY1" s="905"/>
      <c r="QRZ1" s="905"/>
      <c r="QSA1" s="905"/>
      <c r="QSB1" s="905"/>
      <c r="QSC1" s="905"/>
      <c r="QSD1" s="905"/>
      <c r="QSE1" s="905"/>
      <c r="QSF1" s="905"/>
      <c r="QSG1" s="905"/>
      <c r="QSH1" s="905"/>
      <c r="QSI1" s="905"/>
      <c r="QSJ1" s="905"/>
      <c r="QSK1" s="905"/>
      <c r="QSL1" s="905"/>
      <c r="QSM1" s="905"/>
      <c r="QSN1" s="905"/>
      <c r="QSO1" s="905"/>
      <c r="QSP1" s="905"/>
      <c r="QSQ1" s="905"/>
      <c r="QSR1" s="905"/>
      <c r="QSS1" s="905"/>
      <c r="QST1" s="905"/>
      <c r="QSU1" s="905"/>
      <c r="QSV1" s="905"/>
      <c r="QSW1" s="905"/>
      <c r="QSX1" s="905"/>
      <c r="QSY1" s="905"/>
      <c r="QSZ1" s="905"/>
      <c r="QTA1" s="905"/>
      <c r="QTB1" s="905"/>
      <c r="QTC1" s="905"/>
      <c r="QTD1" s="905"/>
      <c r="QTE1" s="905"/>
      <c r="QTF1" s="905"/>
      <c r="QTG1" s="905"/>
      <c r="QTH1" s="905"/>
      <c r="QTI1" s="905"/>
      <c r="QTJ1" s="905"/>
      <c r="QTK1" s="905"/>
      <c r="QTL1" s="905"/>
      <c r="QTM1" s="905"/>
      <c r="QTN1" s="905"/>
      <c r="QTO1" s="905"/>
      <c r="QTP1" s="905"/>
      <c r="QTQ1" s="905"/>
      <c r="QTR1" s="905"/>
      <c r="QTS1" s="905"/>
      <c r="QTT1" s="905"/>
      <c r="QTU1" s="905"/>
      <c r="QTV1" s="905"/>
      <c r="QTW1" s="905"/>
      <c r="QTX1" s="905"/>
      <c r="QTY1" s="905"/>
      <c r="QTZ1" s="905"/>
      <c r="QUA1" s="905"/>
      <c r="QUB1" s="905"/>
      <c r="QUC1" s="905"/>
      <c r="QUD1" s="905"/>
      <c r="QUE1" s="905"/>
      <c r="QUF1" s="905"/>
      <c r="QUG1" s="905"/>
      <c r="QUH1" s="905"/>
      <c r="QUI1" s="905"/>
      <c r="QUJ1" s="905"/>
      <c r="QUK1" s="905"/>
      <c r="QUL1" s="905"/>
      <c r="QUM1" s="905"/>
      <c r="QUN1" s="905"/>
      <c r="QUO1" s="905"/>
      <c r="QUP1" s="905"/>
      <c r="QUQ1" s="905"/>
      <c r="QUR1" s="905"/>
      <c r="QUS1" s="905"/>
      <c r="QUT1" s="905"/>
      <c r="QUU1" s="905"/>
      <c r="QUV1" s="905"/>
      <c r="QUW1" s="905"/>
      <c r="QUX1" s="905"/>
      <c r="QUY1" s="905"/>
      <c r="QUZ1" s="905"/>
      <c r="QVA1" s="905"/>
      <c r="QVB1" s="905"/>
      <c r="QVC1" s="905"/>
      <c r="QVD1" s="905"/>
      <c r="QVE1" s="905"/>
      <c r="QVF1" s="905"/>
      <c r="QVG1" s="905"/>
      <c r="QVH1" s="905"/>
      <c r="QVI1" s="905"/>
      <c r="QVJ1" s="905"/>
      <c r="QVK1" s="905"/>
      <c r="QVL1" s="905"/>
      <c r="QVM1" s="905"/>
      <c r="QVN1" s="905"/>
      <c r="QVO1" s="905"/>
      <c r="QVP1" s="905"/>
      <c r="QVQ1" s="905"/>
      <c r="QVR1" s="905"/>
      <c r="QVS1" s="905"/>
      <c r="QVT1" s="905"/>
      <c r="QVU1" s="905"/>
      <c r="QVV1" s="905"/>
      <c r="QVW1" s="905"/>
      <c r="QVX1" s="905"/>
      <c r="QVY1" s="905"/>
      <c r="QVZ1" s="905"/>
      <c r="QWA1" s="905"/>
      <c r="QWB1" s="905"/>
      <c r="QWC1" s="905"/>
      <c r="QWD1" s="905"/>
      <c r="QWE1" s="905"/>
      <c r="QWF1" s="905"/>
      <c r="QWG1" s="905"/>
      <c r="QWH1" s="905"/>
      <c r="QWI1" s="905"/>
      <c r="QWJ1" s="905"/>
      <c r="QWK1" s="905"/>
      <c r="QWL1" s="905"/>
      <c r="QWM1" s="905"/>
      <c r="QWN1" s="905"/>
      <c r="QWO1" s="905"/>
      <c r="QWP1" s="905"/>
      <c r="QWQ1" s="905"/>
      <c r="QWR1" s="905"/>
      <c r="QWS1" s="905"/>
      <c r="QWT1" s="905"/>
      <c r="QWU1" s="905"/>
      <c r="QWV1" s="905"/>
      <c r="QWW1" s="905"/>
      <c r="QWX1" s="905"/>
      <c r="QWY1" s="905"/>
      <c r="QWZ1" s="905"/>
      <c r="QXA1" s="905"/>
      <c r="QXB1" s="905"/>
      <c r="QXC1" s="905"/>
      <c r="QXD1" s="905"/>
      <c r="QXE1" s="905"/>
      <c r="QXF1" s="905"/>
      <c r="QXG1" s="905"/>
      <c r="QXH1" s="905"/>
      <c r="QXI1" s="905"/>
      <c r="QXJ1" s="905"/>
      <c r="QXK1" s="905"/>
      <c r="QXL1" s="905"/>
      <c r="QXM1" s="905"/>
      <c r="QXN1" s="905"/>
      <c r="QXO1" s="905"/>
      <c r="QXP1" s="905"/>
      <c r="QXQ1" s="905"/>
      <c r="QXR1" s="905"/>
      <c r="QXS1" s="905"/>
      <c r="QXT1" s="905"/>
      <c r="QXU1" s="905"/>
      <c r="QXV1" s="905"/>
      <c r="QXW1" s="905"/>
      <c r="QXX1" s="905"/>
      <c r="QXY1" s="905"/>
      <c r="QXZ1" s="905"/>
      <c r="QYA1" s="905"/>
      <c r="QYB1" s="905"/>
      <c r="QYC1" s="905"/>
      <c r="QYD1" s="905"/>
      <c r="QYE1" s="905"/>
      <c r="QYF1" s="905"/>
      <c r="QYG1" s="905"/>
      <c r="QYH1" s="905"/>
      <c r="QYI1" s="905"/>
      <c r="QYJ1" s="905"/>
      <c r="QYK1" s="905"/>
      <c r="QYL1" s="905"/>
      <c r="QYM1" s="905"/>
      <c r="QYN1" s="905"/>
      <c r="QYO1" s="905"/>
      <c r="QYP1" s="905"/>
      <c r="QYQ1" s="905"/>
      <c r="QYR1" s="905"/>
      <c r="QYS1" s="905"/>
      <c r="QYT1" s="905"/>
      <c r="QYU1" s="905"/>
      <c r="QYV1" s="905"/>
      <c r="QYW1" s="905"/>
      <c r="QYX1" s="905"/>
      <c r="QYY1" s="905"/>
      <c r="QYZ1" s="905"/>
      <c r="QZA1" s="905"/>
      <c r="QZB1" s="905"/>
      <c r="QZC1" s="905"/>
      <c r="QZD1" s="905"/>
      <c r="QZE1" s="905"/>
      <c r="QZF1" s="905"/>
      <c r="QZG1" s="905"/>
      <c r="QZH1" s="905"/>
      <c r="QZI1" s="905"/>
      <c r="QZJ1" s="905"/>
      <c r="QZK1" s="905"/>
      <c r="QZL1" s="905"/>
      <c r="QZM1" s="905"/>
      <c r="QZN1" s="905"/>
      <c r="QZO1" s="905"/>
      <c r="QZP1" s="905"/>
      <c r="QZQ1" s="905"/>
      <c r="QZR1" s="905"/>
      <c r="QZS1" s="905"/>
      <c r="QZT1" s="905"/>
      <c r="QZU1" s="905"/>
      <c r="QZV1" s="905"/>
      <c r="QZW1" s="905"/>
      <c r="QZX1" s="905"/>
      <c r="QZY1" s="905"/>
      <c r="QZZ1" s="905"/>
      <c r="RAA1" s="905"/>
      <c r="RAB1" s="905"/>
      <c r="RAC1" s="905"/>
      <c r="RAD1" s="905"/>
      <c r="RAE1" s="905"/>
      <c r="RAF1" s="905"/>
      <c r="RAG1" s="905"/>
      <c r="RAH1" s="905"/>
      <c r="RAI1" s="905"/>
      <c r="RAJ1" s="905"/>
      <c r="RAK1" s="905"/>
      <c r="RAL1" s="905"/>
      <c r="RAM1" s="905"/>
      <c r="RAN1" s="905"/>
      <c r="RAO1" s="905"/>
      <c r="RAP1" s="905"/>
      <c r="RAQ1" s="905"/>
      <c r="RAR1" s="905"/>
      <c r="RAS1" s="905"/>
      <c r="RAT1" s="905"/>
      <c r="RAU1" s="905"/>
      <c r="RAV1" s="905"/>
      <c r="RAW1" s="905"/>
      <c r="RAX1" s="905"/>
      <c r="RAY1" s="905"/>
      <c r="RAZ1" s="905"/>
      <c r="RBA1" s="905"/>
      <c r="RBB1" s="905"/>
      <c r="RBC1" s="905"/>
      <c r="RBD1" s="905"/>
      <c r="RBE1" s="905"/>
      <c r="RBF1" s="905"/>
      <c r="RBG1" s="905"/>
      <c r="RBH1" s="905"/>
      <c r="RBI1" s="905"/>
      <c r="RBJ1" s="905"/>
      <c r="RBK1" s="905"/>
      <c r="RBL1" s="905"/>
      <c r="RBM1" s="905"/>
      <c r="RBN1" s="905"/>
      <c r="RBO1" s="905"/>
      <c r="RBP1" s="905"/>
      <c r="RBQ1" s="905"/>
      <c r="RBR1" s="905"/>
      <c r="RBS1" s="905"/>
      <c r="RBT1" s="905"/>
      <c r="RBU1" s="905"/>
      <c r="RBV1" s="905"/>
      <c r="RBW1" s="905"/>
      <c r="RBX1" s="905"/>
      <c r="RBY1" s="905"/>
      <c r="RBZ1" s="905"/>
      <c r="RCA1" s="905"/>
      <c r="RCB1" s="905"/>
      <c r="RCC1" s="905"/>
      <c r="RCD1" s="905"/>
      <c r="RCE1" s="905"/>
      <c r="RCF1" s="905"/>
      <c r="RCG1" s="905"/>
      <c r="RCH1" s="905"/>
      <c r="RCI1" s="905"/>
      <c r="RCJ1" s="905"/>
      <c r="RCK1" s="905"/>
      <c r="RCL1" s="905"/>
      <c r="RCM1" s="905"/>
      <c r="RCN1" s="905"/>
      <c r="RCO1" s="905"/>
      <c r="RCP1" s="905"/>
      <c r="RCQ1" s="905"/>
      <c r="RCR1" s="905"/>
      <c r="RCS1" s="905"/>
      <c r="RCT1" s="905"/>
      <c r="RCU1" s="905"/>
      <c r="RCV1" s="905"/>
      <c r="RCW1" s="905"/>
      <c r="RCX1" s="905"/>
      <c r="RCY1" s="905"/>
      <c r="RCZ1" s="905"/>
      <c r="RDA1" s="905"/>
      <c r="RDB1" s="905"/>
      <c r="RDC1" s="905"/>
      <c r="RDD1" s="905"/>
      <c r="RDE1" s="905"/>
      <c r="RDF1" s="905"/>
      <c r="RDG1" s="905"/>
      <c r="RDH1" s="905"/>
      <c r="RDI1" s="905"/>
      <c r="RDJ1" s="905"/>
      <c r="RDK1" s="905"/>
      <c r="RDL1" s="905"/>
      <c r="RDM1" s="905"/>
      <c r="RDN1" s="905"/>
      <c r="RDO1" s="905"/>
      <c r="RDP1" s="905"/>
      <c r="RDQ1" s="905"/>
      <c r="RDR1" s="905"/>
      <c r="RDS1" s="905"/>
      <c r="RDT1" s="905"/>
      <c r="RDU1" s="905"/>
      <c r="RDV1" s="905"/>
      <c r="RDW1" s="905"/>
      <c r="RDX1" s="905"/>
      <c r="RDY1" s="905"/>
      <c r="RDZ1" s="905"/>
      <c r="REA1" s="905"/>
      <c r="REB1" s="905"/>
      <c r="REC1" s="905"/>
      <c r="RED1" s="905"/>
      <c r="REE1" s="905"/>
      <c r="REF1" s="905"/>
      <c r="REG1" s="905"/>
      <c r="REH1" s="905"/>
      <c r="REI1" s="905"/>
      <c r="REJ1" s="905"/>
      <c r="REK1" s="905"/>
      <c r="REL1" s="905"/>
      <c r="REM1" s="905"/>
      <c r="REN1" s="905"/>
      <c r="REO1" s="905"/>
      <c r="REP1" s="905"/>
      <c r="REQ1" s="905"/>
      <c r="RER1" s="905"/>
      <c r="RES1" s="905"/>
      <c r="RET1" s="905"/>
      <c r="REU1" s="905"/>
      <c r="REV1" s="905"/>
      <c r="REW1" s="905"/>
      <c r="REX1" s="905"/>
      <c r="REY1" s="905"/>
      <c r="REZ1" s="905"/>
      <c r="RFA1" s="905"/>
      <c r="RFB1" s="905"/>
      <c r="RFC1" s="905"/>
      <c r="RFD1" s="905"/>
      <c r="RFE1" s="905"/>
      <c r="RFF1" s="905"/>
      <c r="RFG1" s="905"/>
      <c r="RFH1" s="905"/>
      <c r="RFI1" s="905"/>
      <c r="RFJ1" s="905"/>
      <c r="RFK1" s="905"/>
      <c r="RFL1" s="905"/>
      <c r="RFM1" s="905"/>
      <c r="RFN1" s="905"/>
      <c r="RFO1" s="905"/>
      <c r="RFP1" s="905"/>
      <c r="RFQ1" s="905"/>
      <c r="RFR1" s="905"/>
      <c r="RFS1" s="905"/>
      <c r="RFT1" s="905"/>
      <c r="RFU1" s="905"/>
      <c r="RFV1" s="905"/>
      <c r="RFW1" s="905"/>
      <c r="RFX1" s="905"/>
      <c r="RFY1" s="905"/>
      <c r="RFZ1" s="905"/>
      <c r="RGA1" s="905"/>
      <c r="RGB1" s="905"/>
      <c r="RGC1" s="905"/>
      <c r="RGD1" s="905"/>
      <c r="RGE1" s="905"/>
      <c r="RGF1" s="905"/>
      <c r="RGG1" s="905"/>
      <c r="RGH1" s="905"/>
      <c r="RGI1" s="905"/>
      <c r="RGJ1" s="905"/>
      <c r="RGK1" s="905"/>
      <c r="RGL1" s="905"/>
      <c r="RGM1" s="905"/>
      <c r="RGN1" s="905"/>
      <c r="RGO1" s="905"/>
      <c r="RGP1" s="905"/>
      <c r="RGQ1" s="905"/>
      <c r="RGR1" s="905"/>
      <c r="RGS1" s="905"/>
      <c r="RGT1" s="905"/>
      <c r="RGU1" s="905"/>
      <c r="RGV1" s="905"/>
      <c r="RGW1" s="905"/>
      <c r="RGX1" s="905"/>
      <c r="RGY1" s="905"/>
      <c r="RGZ1" s="905"/>
      <c r="RHA1" s="905"/>
      <c r="RHB1" s="905"/>
      <c r="RHC1" s="905"/>
      <c r="RHD1" s="905"/>
      <c r="RHE1" s="905"/>
      <c r="RHF1" s="905"/>
      <c r="RHG1" s="905"/>
      <c r="RHH1" s="905"/>
      <c r="RHI1" s="905"/>
      <c r="RHJ1" s="905"/>
      <c r="RHK1" s="905"/>
      <c r="RHL1" s="905"/>
      <c r="RHM1" s="905"/>
      <c r="RHN1" s="905"/>
      <c r="RHO1" s="905"/>
      <c r="RHP1" s="905"/>
      <c r="RHQ1" s="905"/>
      <c r="RHR1" s="905"/>
      <c r="RHS1" s="905"/>
      <c r="RHT1" s="905"/>
      <c r="RHU1" s="905"/>
      <c r="RHV1" s="905"/>
      <c r="RHW1" s="905"/>
      <c r="RHX1" s="905"/>
      <c r="RHY1" s="905"/>
      <c r="RHZ1" s="905"/>
      <c r="RIA1" s="905"/>
      <c r="RIB1" s="905"/>
      <c r="RIC1" s="905"/>
      <c r="RID1" s="905"/>
      <c r="RIE1" s="905"/>
      <c r="RIF1" s="905"/>
      <c r="RIG1" s="905"/>
      <c r="RIH1" s="905"/>
      <c r="RII1" s="905"/>
      <c r="RIJ1" s="905"/>
      <c r="RIK1" s="905"/>
      <c r="RIL1" s="905"/>
      <c r="RIM1" s="905"/>
      <c r="RIN1" s="905"/>
      <c r="RIO1" s="905"/>
      <c r="RIP1" s="905"/>
      <c r="RIQ1" s="905"/>
      <c r="RIR1" s="905"/>
      <c r="RIS1" s="905"/>
      <c r="RIT1" s="905"/>
      <c r="RIU1" s="905"/>
      <c r="RIV1" s="905"/>
      <c r="RIW1" s="905"/>
      <c r="RIX1" s="905"/>
      <c r="RIY1" s="905"/>
      <c r="RIZ1" s="905"/>
      <c r="RJA1" s="905"/>
      <c r="RJB1" s="905"/>
      <c r="RJC1" s="905"/>
      <c r="RJD1" s="905"/>
      <c r="RJE1" s="905"/>
      <c r="RJF1" s="905"/>
      <c r="RJG1" s="905"/>
      <c r="RJH1" s="905"/>
      <c r="RJI1" s="905"/>
      <c r="RJJ1" s="905"/>
      <c r="RJK1" s="905"/>
      <c r="RJL1" s="905"/>
      <c r="RJM1" s="905"/>
      <c r="RJN1" s="905"/>
      <c r="RJO1" s="905"/>
      <c r="RJP1" s="905"/>
      <c r="RJQ1" s="905"/>
      <c r="RJR1" s="905"/>
      <c r="RJS1" s="905"/>
      <c r="RJT1" s="905"/>
      <c r="RJU1" s="905"/>
      <c r="RJV1" s="905"/>
      <c r="RJW1" s="905"/>
      <c r="RJX1" s="905"/>
      <c r="RJY1" s="905"/>
      <c r="RJZ1" s="905"/>
      <c r="RKA1" s="905"/>
      <c r="RKB1" s="905"/>
      <c r="RKC1" s="905"/>
      <c r="RKD1" s="905"/>
      <c r="RKE1" s="905"/>
      <c r="RKF1" s="905"/>
      <c r="RKG1" s="905"/>
      <c r="RKH1" s="905"/>
      <c r="RKI1" s="905"/>
      <c r="RKJ1" s="905"/>
      <c r="RKK1" s="905"/>
      <c r="RKL1" s="905"/>
      <c r="RKM1" s="905"/>
      <c r="RKN1" s="905"/>
      <c r="RKO1" s="905"/>
      <c r="RKP1" s="905"/>
      <c r="RKQ1" s="905"/>
      <c r="RKR1" s="905"/>
      <c r="RKS1" s="905"/>
      <c r="RKT1" s="905"/>
      <c r="RKU1" s="905"/>
      <c r="RKV1" s="905"/>
      <c r="RKW1" s="905"/>
      <c r="RKX1" s="905"/>
      <c r="RKY1" s="905"/>
      <c r="RKZ1" s="905"/>
      <c r="RLA1" s="905"/>
      <c r="RLB1" s="905"/>
      <c r="RLC1" s="905"/>
      <c r="RLD1" s="905"/>
      <c r="RLE1" s="905"/>
      <c r="RLF1" s="905"/>
      <c r="RLG1" s="905"/>
      <c r="RLH1" s="905"/>
      <c r="RLI1" s="905"/>
      <c r="RLJ1" s="905"/>
      <c r="RLK1" s="905"/>
      <c r="RLL1" s="905"/>
      <c r="RLM1" s="905"/>
      <c r="RLN1" s="905"/>
      <c r="RLO1" s="905"/>
      <c r="RLP1" s="905"/>
      <c r="RLQ1" s="905"/>
      <c r="RLR1" s="905"/>
      <c r="RLS1" s="905"/>
      <c r="RLT1" s="905"/>
      <c r="RLU1" s="905"/>
      <c r="RLV1" s="905"/>
      <c r="RLW1" s="905"/>
      <c r="RLX1" s="905"/>
      <c r="RLY1" s="905"/>
      <c r="RLZ1" s="905"/>
      <c r="RMA1" s="905"/>
      <c r="RMB1" s="905"/>
      <c r="RMC1" s="905"/>
      <c r="RMD1" s="905"/>
      <c r="RME1" s="905"/>
      <c r="RMF1" s="905"/>
      <c r="RMG1" s="905"/>
      <c r="RMH1" s="905"/>
      <c r="RMI1" s="905"/>
      <c r="RMJ1" s="905"/>
      <c r="RMK1" s="905"/>
      <c r="RML1" s="905"/>
      <c r="RMM1" s="905"/>
      <c r="RMN1" s="905"/>
      <c r="RMO1" s="905"/>
      <c r="RMP1" s="905"/>
      <c r="RMQ1" s="905"/>
      <c r="RMR1" s="905"/>
      <c r="RMS1" s="905"/>
      <c r="RMT1" s="905"/>
      <c r="RMU1" s="905"/>
      <c r="RMV1" s="905"/>
      <c r="RMW1" s="905"/>
      <c r="RMX1" s="905"/>
      <c r="RMY1" s="905"/>
      <c r="RMZ1" s="905"/>
      <c r="RNA1" s="905"/>
      <c r="RNB1" s="905"/>
      <c r="RNC1" s="905"/>
      <c r="RND1" s="905"/>
      <c r="RNE1" s="905"/>
      <c r="RNF1" s="905"/>
      <c r="RNG1" s="905"/>
      <c r="RNH1" s="905"/>
      <c r="RNI1" s="905"/>
      <c r="RNJ1" s="905"/>
      <c r="RNK1" s="905"/>
      <c r="RNL1" s="905"/>
      <c r="RNM1" s="905"/>
      <c r="RNN1" s="905"/>
      <c r="RNO1" s="905"/>
      <c r="RNP1" s="905"/>
      <c r="RNQ1" s="905"/>
      <c r="RNR1" s="905"/>
      <c r="RNS1" s="905"/>
      <c r="RNT1" s="905"/>
      <c r="RNU1" s="905"/>
      <c r="RNV1" s="905"/>
      <c r="RNW1" s="905"/>
      <c r="RNX1" s="905"/>
      <c r="RNY1" s="905"/>
      <c r="RNZ1" s="905"/>
      <c r="ROA1" s="905"/>
      <c r="ROB1" s="905"/>
      <c r="ROC1" s="905"/>
      <c r="ROD1" s="905"/>
      <c r="ROE1" s="905"/>
      <c r="ROF1" s="905"/>
      <c r="ROG1" s="905"/>
      <c r="ROH1" s="905"/>
      <c r="ROI1" s="905"/>
      <c r="ROJ1" s="905"/>
      <c r="ROK1" s="905"/>
      <c r="ROL1" s="905"/>
      <c r="ROM1" s="905"/>
      <c r="RON1" s="905"/>
      <c r="ROO1" s="905"/>
      <c r="ROP1" s="905"/>
      <c r="ROQ1" s="905"/>
      <c r="ROR1" s="905"/>
      <c r="ROS1" s="905"/>
      <c r="ROT1" s="905"/>
      <c r="ROU1" s="905"/>
      <c r="ROV1" s="905"/>
      <c r="ROW1" s="905"/>
      <c r="ROX1" s="905"/>
      <c r="ROY1" s="905"/>
      <c r="ROZ1" s="905"/>
      <c r="RPA1" s="905"/>
      <c r="RPB1" s="905"/>
      <c r="RPC1" s="905"/>
      <c r="RPD1" s="905"/>
      <c r="RPE1" s="905"/>
      <c r="RPF1" s="905"/>
      <c r="RPG1" s="905"/>
      <c r="RPH1" s="905"/>
      <c r="RPI1" s="905"/>
      <c r="RPJ1" s="905"/>
      <c r="RPK1" s="905"/>
      <c r="RPL1" s="905"/>
      <c r="RPM1" s="905"/>
      <c r="RPN1" s="905"/>
      <c r="RPO1" s="905"/>
      <c r="RPP1" s="905"/>
      <c r="RPQ1" s="905"/>
      <c r="RPR1" s="905"/>
      <c r="RPS1" s="905"/>
      <c r="RPT1" s="905"/>
      <c r="RPU1" s="905"/>
      <c r="RPV1" s="905"/>
      <c r="RPW1" s="905"/>
      <c r="RPX1" s="905"/>
      <c r="RPY1" s="905"/>
      <c r="RPZ1" s="905"/>
      <c r="RQA1" s="905"/>
      <c r="RQB1" s="905"/>
      <c r="RQC1" s="905"/>
      <c r="RQD1" s="905"/>
      <c r="RQE1" s="905"/>
      <c r="RQF1" s="905"/>
      <c r="RQG1" s="905"/>
      <c r="RQH1" s="905"/>
      <c r="RQI1" s="905"/>
      <c r="RQJ1" s="905"/>
      <c r="RQK1" s="905"/>
      <c r="RQL1" s="905"/>
      <c r="RQM1" s="905"/>
      <c r="RQN1" s="905"/>
      <c r="RQO1" s="905"/>
      <c r="RQP1" s="905"/>
      <c r="RQQ1" s="905"/>
      <c r="RQR1" s="905"/>
      <c r="RQS1" s="905"/>
      <c r="RQT1" s="905"/>
      <c r="RQU1" s="905"/>
      <c r="RQV1" s="905"/>
      <c r="RQW1" s="905"/>
      <c r="RQX1" s="905"/>
      <c r="RQY1" s="905"/>
      <c r="RQZ1" s="905"/>
      <c r="RRA1" s="905"/>
      <c r="RRB1" s="905"/>
      <c r="RRC1" s="905"/>
      <c r="RRD1" s="905"/>
      <c r="RRE1" s="905"/>
      <c r="RRF1" s="905"/>
      <c r="RRG1" s="905"/>
      <c r="RRH1" s="905"/>
      <c r="RRI1" s="905"/>
      <c r="RRJ1" s="905"/>
      <c r="RRK1" s="905"/>
      <c r="RRL1" s="905"/>
      <c r="RRM1" s="905"/>
      <c r="RRN1" s="905"/>
      <c r="RRO1" s="905"/>
      <c r="RRP1" s="905"/>
      <c r="RRQ1" s="905"/>
      <c r="RRR1" s="905"/>
      <c r="RRS1" s="905"/>
      <c r="RRT1" s="905"/>
      <c r="RRU1" s="905"/>
      <c r="RRV1" s="905"/>
      <c r="RRW1" s="905"/>
      <c r="RRX1" s="905"/>
      <c r="RRY1" s="905"/>
      <c r="RRZ1" s="905"/>
      <c r="RSA1" s="905"/>
      <c r="RSB1" s="905"/>
      <c r="RSC1" s="905"/>
      <c r="RSD1" s="905"/>
      <c r="RSE1" s="905"/>
      <c r="RSF1" s="905"/>
      <c r="RSG1" s="905"/>
      <c r="RSH1" s="905"/>
      <c r="RSI1" s="905"/>
      <c r="RSJ1" s="905"/>
      <c r="RSK1" s="905"/>
      <c r="RSL1" s="905"/>
      <c r="RSM1" s="905"/>
      <c r="RSN1" s="905"/>
      <c r="RSO1" s="905"/>
      <c r="RSP1" s="905"/>
      <c r="RSQ1" s="905"/>
      <c r="RSR1" s="905"/>
      <c r="RSS1" s="905"/>
      <c r="RST1" s="905"/>
      <c r="RSU1" s="905"/>
      <c r="RSV1" s="905"/>
      <c r="RSW1" s="905"/>
      <c r="RSX1" s="905"/>
      <c r="RSY1" s="905"/>
      <c r="RSZ1" s="905"/>
      <c r="RTA1" s="905"/>
      <c r="RTB1" s="905"/>
      <c r="RTC1" s="905"/>
      <c r="RTD1" s="905"/>
      <c r="RTE1" s="905"/>
      <c r="RTF1" s="905"/>
      <c r="RTG1" s="905"/>
      <c r="RTH1" s="905"/>
      <c r="RTI1" s="905"/>
      <c r="RTJ1" s="905"/>
      <c r="RTK1" s="905"/>
      <c r="RTL1" s="905"/>
      <c r="RTM1" s="905"/>
      <c r="RTN1" s="905"/>
      <c r="RTO1" s="905"/>
      <c r="RTP1" s="905"/>
      <c r="RTQ1" s="905"/>
      <c r="RTR1" s="905"/>
      <c r="RTS1" s="905"/>
      <c r="RTT1" s="905"/>
      <c r="RTU1" s="905"/>
      <c r="RTV1" s="905"/>
      <c r="RTW1" s="905"/>
      <c r="RTX1" s="905"/>
      <c r="RTY1" s="905"/>
      <c r="RTZ1" s="905"/>
      <c r="RUA1" s="905"/>
      <c r="RUB1" s="905"/>
      <c r="RUC1" s="905"/>
      <c r="RUD1" s="905"/>
      <c r="RUE1" s="905"/>
      <c r="RUF1" s="905"/>
      <c r="RUG1" s="905"/>
      <c r="RUH1" s="905"/>
      <c r="RUI1" s="905"/>
      <c r="RUJ1" s="905"/>
      <c r="RUK1" s="905"/>
      <c r="RUL1" s="905"/>
      <c r="RUM1" s="905"/>
      <c r="RUN1" s="905"/>
      <c r="RUO1" s="905"/>
      <c r="RUP1" s="905"/>
      <c r="RUQ1" s="905"/>
      <c r="RUR1" s="905"/>
      <c r="RUS1" s="905"/>
      <c r="RUT1" s="905"/>
      <c r="RUU1" s="905"/>
      <c r="RUV1" s="905"/>
      <c r="RUW1" s="905"/>
      <c r="RUX1" s="905"/>
      <c r="RUY1" s="905"/>
      <c r="RUZ1" s="905"/>
      <c r="RVA1" s="905"/>
      <c r="RVB1" s="905"/>
      <c r="RVC1" s="905"/>
      <c r="RVD1" s="905"/>
      <c r="RVE1" s="905"/>
      <c r="RVF1" s="905"/>
      <c r="RVG1" s="905"/>
      <c r="RVH1" s="905"/>
      <c r="RVI1" s="905"/>
      <c r="RVJ1" s="905"/>
      <c r="RVK1" s="905"/>
      <c r="RVL1" s="905"/>
      <c r="RVM1" s="905"/>
      <c r="RVN1" s="905"/>
      <c r="RVO1" s="905"/>
      <c r="RVP1" s="905"/>
      <c r="RVQ1" s="905"/>
      <c r="RVR1" s="905"/>
      <c r="RVS1" s="905"/>
      <c r="RVT1" s="905"/>
      <c r="RVU1" s="905"/>
      <c r="RVV1" s="905"/>
      <c r="RVW1" s="905"/>
      <c r="RVX1" s="905"/>
      <c r="RVY1" s="905"/>
      <c r="RVZ1" s="905"/>
      <c r="RWA1" s="905"/>
      <c r="RWB1" s="905"/>
      <c r="RWC1" s="905"/>
      <c r="RWD1" s="905"/>
      <c r="RWE1" s="905"/>
      <c r="RWF1" s="905"/>
      <c r="RWG1" s="905"/>
      <c r="RWH1" s="905"/>
      <c r="RWI1" s="905"/>
      <c r="RWJ1" s="905"/>
      <c r="RWK1" s="905"/>
      <c r="RWL1" s="905"/>
      <c r="RWM1" s="905"/>
      <c r="RWN1" s="905"/>
      <c r="RWO1" s="905"/>
      <c r="RWP1" s="905"/>
      <c r="RWQ1" s="905"/>
      <c r="RWR1" s="905"/>
      <c r="RWS1" s="905"/>
      <c r="RWT1" s="905"/>
      <c r="RWU1" s="905"/>
      <c r="RWV1" s="905"/>
      <c r="RWW1" s="905"/>
      <c r="RWX1" s="905"/>
      <c r="RWY1" s="905"/>
      <c r="RWZ1" s="905"/>
      <c r="RXA1" s="905"/>
      <c r="RXB1" s="905"/>
      <c r="RXC1" s="905"/>
      <c r="RXD1" s="905"/>
      <c r="RXE1" s="905"/>
      <c r="RXF1" s="905"/>
      <c r="RXG1" s="905"/>
      <c r="RXH1" s="905"/>
      <c r="RXI1" s="905"/>
      <c r="RXJ1" s="905"/>
      <c r="RXK1" s="905"/>
      <c r="RXL1" s="905"/>
      <c r="RXM1" s="905"/>
      <c r="RXN1" s="905"/>
      <c r="RXO1" s="905"/>
      <c r="RXP1" s="905"/>
      <c r="RXQ1" s="905"/>
      <c r="RXR1" s="905"/>
      <c r="RXS1" s="905"/>
      <c r="RXT1" s="905"/>
      <c r="RXU1" s="905"/>
      <c r="RXV1" s="905"/>
      <c r="RXW1" s="905"/>
      <c r="RXX1" s="905"/>
      <c r="RXY1" s="905"/>
      <c r="RXZ1" s="905"/>
      <c r="RYA1" s="905"/>
      <c r="RYB1" s="905"/>
      <c r="RYC1" s="905"/>
      <c r="RYD1" s="905"/>
      <c r="RYE1" s="905"/>
      <c r="RYF1" s="905"/>
      <c r="RYG1" s="905"/>
      <c r="RYH1" s="905"/>
      <c r="RYI1" s="905"/>
      <c r="RYJ1" s="905"/>
      <c r="RYK1" s="905"/>
      <c r="RYL1" s="905"/>
      <c r="RYM1" s="905"/>
      <c r="RYN1" s="905"/>
      <c r="RYO1" s="905"/>
      <c r="RYP1" s="905"/>
      <c r="RYQ1" s="905"/>
      <c r="RYR1" s="905"/>
      <c r="RYS1" s="905"/>
      <c r="RYT1" s="905"/>
      <c r="RYU1" s="905"/>
      <c r="RYV1" s="905"/>
      <c r="RYW1" s="905"/>
      <c r="RYX1" s="905"/>
      <c r="RYY1" s="905"/>
      <c r="RYZ1" s="905"/>
      <c r="RZA1" s="905"/>
      <c r="RZB1" s="905"/>
      <c r="RZC1" s="905"/>
      <c r="RZD1" s="905"/>
      <c r="RZE1" s="905"/>
      <c r="RZF1" s="905"/>
      <c r="RZG1" s="905"/>
      <c r="RZH1" s="905"/>
      <c r="RZI1" s="905"/>
      <c r="RZJ1" s="905"/>
      <c r="RZK1" s="905"/>
      <c r="RZL1" s="905"/>
      <c r="RZM1" s="905"/>
      <c r="RZN1" s="905"/>
      <c r="RZO1" s="905"/>
      <c r="RZP1" s="905"/>
      <c r="RZQ1" s="905"/>
      <c r="RZR1" s="905"/>
      <c r="RZS1" s="905"/>
      <c r="RZT1" s="905"/>
      <c r="RZU1" s="905"/>
      <c r="RZV1" s="905"/>
      <c r="RZW1" s="905"/>
      <c r="RZX1" s="905"/>
      <c r="RZY1" s="905"/>
      <c r="RZZ1" s="905"/>
      <c r="SAA1" s="905"/>
      <c r="SAB1" s="905"/>
      <c r="SAC1" s="905"/>
      <c r="SAD1" s="905"/>
      <c r="SAE1" s="905"/>
      <c r="SAF1" s="905"/>
      <c r="SAG1" s="905"/>
      <c r="SAH1" s="905"/>
      <c r="SAI1" s="905"/>
      <c r="SAJ1" s="905"/>
      <c r="SAK1" s="905"/>
      <c r="SAL1" s="905"/>
      <c r="SAM1" s="905"/>
      <c r="SAN1" s="905"/>
      <c r="SAO1" s="905"/>
      <c r="SAP1" s="905"/>
      <c r="SAQ1" s="905"/>
      <c r="SAR1" s="905"/>
      <c r="SAS1" s="905"/>
      <c r="SAT1" s="905"/>
      <c r="SAU1" s="905"/>
      <c r="SAV1" s="905"/>
      <c r="SAW1" s="905"/>
      <c r="SAX1" s="905"/>
      <c r="SAY1" s="905"/>
      <c r="SAZ1" s="905"/>
      <c r="SBA1" s="905"/>
      <c r="SBB1" s="905"/>
      <c r="SBC1" s="905"/>
      <c r="SBD1" s="905"/>
      <c r="SBE1" s="905"/>
      <c r="SBF1" s="905"/>
      <c r="SBG1" s="905"/>
      <c r="SBH1" s="905"/>
      <c r="SBI1" s="905"/>
      <c r="SBJ1" s="905"/>
      <c r="SBK1" s="905"/>
      <c r="SBL1" s="905"/>
      <c r="SBM1" s="905"/>
      <c r="SBN1" s="905"/>
      <c r="SBO1" s="905"/>
      <c r="SBP1" s="905"/>
      <c r="SBQ1" s="905"/>
      <c r="SBR1" s="905"/>
      <c r="SBS1" s="905"/>
      <c r="SBT1" s="905"/>
      <c r="SBU1" s="905"/>
      <c r="SBV1" s="905"/>
      <c r="SBW1" s="905"/>
      <c r="SBX1" s="905"/>
      <c r="SBY1" s="905"/>
      <c r="SBZ1" s="905"/>
      <c r="SCA1" s="905"/>
      <c r="SCB1" s="905"/>
      <c r="SCC1" s="905"/>
      <c r="SCD1" s="905"/>
      <c r="SCE1" s="905"/>
      <c r="SCF1" s="905"/>
      <c r="SCG1" s="905"/>
      <c r="SCH1" s="905"/>
      <c r="SCI1" s="905"/>
      <c r="SCJ1" s="905"/>
      <c r="SCK1" s="905"/>
      <c r="SCL1" s="905"/>
      <c r="SCM1" s="905"/>
      <c r="SCN1" s="905"/>
      <c r="SCO1" s="905"/>
      <c r="SCP1" s="905"/>
      <c r="SCQ1" s="905"/>
      <c r="SCR1" s="905"/>
      <c r="SCS1" s="905"/>
      <c r="SCT1" s="905"/>
      <c r="SCU1" s="905"/>
      <c r="SCV1" s="905"/>
      <c r="SCW1" s="905"/>
      <c r="SCX1" s="905"/>
      <c r="SCY1" s="905"/>
      <c r="SCZ1" s="905"/>
      <c r="SDA1" s="905"/>
      <c r="SDB1" s="905"/>
      <c r="SDC1" s="905"/>
      <c r="SDD1" s="905"/>
      <c r="SDE1" s="905"/>
      <c r="SDF1" s="905"/>
      <c r="SDG1" s="905"/>
      <c r="SDH1" s="905"/>
      <c r="SDI1" s="905"/>
      <c r="SDJ1" s="905"/>
      <c r="SDK1" s="905"/>
      <c r="SDL1" s="905"/>
      <c r="SDM1" s="905"/>
      <c r="SDN1" s="905"/>
      <c r="SDO1" s="905"/>
      <c r="SDP1" s="905"/>
      <c r="SDQ1" s="905"/>
      <c r="SDR1" s="905"/>
      <c r="SDS1" s="905"/>
      <c r="SDT1" s="905"/>
      <c r="SDU1" s="905"/>
      <c r="SDV1" s="905"/>
      <c r="SDW1" s="905"/>
      <c r="SDX1" s="905"/>
      <c r="SDY1" s="905"/>
      <c r="SDZ1" s="905"/>
      <c r="SEA1" s="905"/>
      <c r="SEB1" s="905"/>
      <c r="SEC1" s="905"/>
      <c r="SED1" s="905"/>
      <c r="SEE1" s="905"/>
      <c r="SEF1" s="905"/>
      <c r="SEG1" s="905"/>
      <c r="SEH1" s="905"/>
      <c r="SEI1" s="905"/>
      <c r="SEJ1" s="905"/>
      <c r="SEK1" s="905"/>
      <c r="SEL1" s="905"/>
      <c r="SEM1" s="905"/>
      <c r="SEN1" s="905"/>
      <c r="SEO1" s="905"/>
      <c r="SEP1" s="905"/>
      <c r="SEQ1" s="905"/>
      <c r="SER1" s="905"/>
      <c r="SES1" s="905"/>
      <c r="SET1" s="905"/>
      <c r="SEU1" s="905"/>
      <c r="SEV1" s="905"/>
      <c r="SEW1" s="905"/>
      <c r="SEX1" s="905"/>
      <c r="SEY1" s="905"/>
      <c r="SEZ1" s="905"/>
      <c r="SFA1" s="905"/>
      <c r="SFB1" s="905"/>
      <c r="SFC1" s="905"/>
      <c r="SFD1" s="905"/>
      <c r="SFE1" s="905"/>
      <c r="SFF1" s="905"/>
      <c r="SFG1" s="905"/>
      <c r="SFH1" s="905"/>
      <c r="SFI1" s="905"/>
      <c r="SFJ1" s="905"/>
      <c r="SFK1" s="905"/>
      <c r="SFL1" s="905"/>
      <c r="SFM1" s="905"/>
      <c r="SFN1" s="905"/>
      <c r="SFO1" s="905"/>
      <c r="SFP1" s="905"/>
      <c r="SFQ1" s="905"/>
      <c r="SFR1" s="905"/>
      <c r="SFS1" s="905"/>
      <c r="SFT1" s="905"/>
      <c r="SFU1" s="905"/>
      <c r="SFV1" s="905"/>
      <c r="SFW1" s="905"/>
      <c r="SFX1" s="905"/>
      <c r="SFY1" s="905"/>
      <c r="SFZ1" s="905"/>
      <c r="SGA1" s="905"/>
      <c r="SGB1" s="905"/>
      <c r="SGC1" s="905"/>
      <c r="SGD1" s="905"/>
      <c r="SGE1" s="905"/>
      <c r="SGF1" s="905"/>
      <c r="SGG1" s="905"/>
      <c r="SGH1" s="905"/>
      <c r="SGI1" s="905"/>
      <c r="SGJ1" s="905"/>
      <c r="SGK1" s="905"/>
      <c r="SGL1" s="905"/>
      <c r="SGM1" s="905"/>
      <c r="SGN1" s="905"/>
      <c r="SGO1" s="905"/>
      <c r="SGP1" s="905"/>
      <c r="SGQ1" s="905"/>
      <c r="SGR1" s="905"/>
      <c r="SGS1" s="905"/>
      <c r="SGT1" s="905"/>
      <c r="SGU1" s="905"/>
      <c r="SGV1" s="905"/>
      <c r="SGW1" s="905"/>
      <c r="SGX1" s="905"/>
      <c r="SGY1" s="905"/>
      <c r="SGZ1" s="905"/>
      <c r="SHA1" s="905"/>
      <c r="SHB1" s="905"/>
      <c r="SHC1" s="905"/>
      <c r="SHD1" s="905"/>
      <c r="SHE1" s="905"/>
      <c r="SHF1" s="905"/>
      <c r="SHG1" s="905"/>
      <c r="SHH1" s="905"/>
      <c r="SHI1" s="905"/>
      <c r="SHJ1" s="905"/>
      <c r="SHK1" s="905"/>
      <c r="SHL1" s="905"/>
      <c r="SHM1" s="905"/>
      <c r="SHN1" s="905"/>
      <c r="SHO1" s="905"/>
      <c r="SHP1" s="905"/>
      <c r="SHQ1" s="905"/>
      <c r="SHR1" s="905"/>
      <c r="SHS1" s="905"/>
      <c r="SHT1" s="905"/>
      <c r="SHU1" s="905"/>
      <c r="SHV1" s="905"/>
      <c r="SHW1" s="905"/>
      <c r="SHX1" s="905"/>
      <c r="SHY1" s="905"/>
      <c r="SHZ1" s="905"/>
      <c r="SIA1" s="905"/>
      <c r="SIB1" s="905"/>
      <c r="SIC1" s="905"/>
      <c r="SID1" s="905"/>
      <c r="SIE1" s="905"/>
      <c r="SIF1" s="905"/>
      <c r="SIG1" s="905"/>
      <c r="SIH1" s="905"/>
      <c r="SII1" s="905"/>
      <c r="SIJ1" s="905"/>
      <c r="SIK1" s="905"/>
      <c r="SIL1" s="905"/>
      <c r="SIM1" s="905"/>
      <c r="SIN1" s="905"/>
      <c r="SIO1" s="905"/>
      <c r="SIP1" s="905"/>
      <c r="SIQ1" s="905"/>
      <c r="SIR1" s="905"/>
      <c r="SIS1" s="905"/>
      <c r="SIT1" s="905"/>
      <c r="SIU1" s="905"/>
      <c r="SIV1" s="905"/>
      <c r="SIW1" s="905"/>
      <c r="SIX1" s="905"/>
      <c r="SIY1" s="905"/>
      <c r="SIZ1" s="905"/>
      <c r="SJA1" s="905"/>
      <c r="SJB1" s="905"/>
      <c r="SJC1" s="905"/>
      <c r="SJD1" s="905"/>
      <c r="SJE1" s="905"/>
      <c r="SJF1" s="905"/>
      <c r="SJG1" s="905"/>
      <c r="SJH1" s="905"/>
      <c r="SJI1" s="905"/>
      <c r="SJJ1" s="905"/>
      <c r="SJK1" s="905"/>
      <c r="SJL1" s="905"/>
      <c r="SJM1" s="905"/>
      <c r="SJN1" s="905"/>
      <c r="SJO1" s="905"/>
      <c r="SJP1" s="905"/>
      <c r="SJQ1" s="905"/>
      <c r="SJR1" s="905"/>
      <c r="SJS1" s="905"/>
      <c r="SJT1" s="905"/>
      <c r="SJU1" s="905"/>
      <c r="SJV1" s="905"/>
      <c r="SJW1" s="905"/>
      <c r="SJX1" s="905"/>
      <c r="SJY1" s="905"/>
      <c r="SJZ1" s="905"/>
      <c r="SKA1" s="905"/>
      <c r="SKB1" s="905"/>
      <c r="SKC1" s="905"/>
      <c r="SKD1" s="905"/>
      <c r="SKE1" s="905"/>
      <c r="SKF1" s="905"/>
      <c r="SKG1" s="905"/>
      <c r="SKH1" s="905"/>
      <c r="SKI1" s="905"/>
      <c r="SKJ1" s="905"/>
      <c r="SKK1" s="905"/>
      <c r="SKL1" s="905"/>
      <c r="SKM1" s="905"/>
      <c r="SKN1" s="905"/>
      <c r="SKO1" s="905"/>
      <c r="SKP1" s="905"/>
      <c r="SKQ1" s="905"/>
      <c r="SKR1" s="905"/>
      <c r="SKS1" s="905"/>
      <c r="SKT1" s="905"/>
      <c r="SKU1" s="905"/>
      <c r="SKV1" s="905"/>
      <c r="SKW1" s="905"/>
      <c r="SKX1" s="905"/>
      <c r="SKY1" s="905"/>
      <c r="SKZ1" s="905"/>
      <c r="SLA1" s="905"/>
      <c r="SLB1" s="905"/>
      <c r="SLC1" s="905"/>
      <c r="SLD1" s="905"/>
      <c r="SLE1" s="905"/>
      <c r="SLF1" s="905"/>
      <c r="SLG1" s="905"/>
      <c r="SLH1" s="905"/>
      <c r="SLI1" s="905"/>
      <c r="SLJ1" s="905"/>
      <c r="SLK1" s="905"/>
      <c r="SLL1" s="905"/>
      <c r="SLM1" s="905"/>
      <c r="SLN1" s="905"/>
      <c r="SLO1" s="905"/>
      <c r="SLP1" s="905"/>
      <c r="SLQ1" s="905"/>
      <c r="SLR1" s="905"/>
      <c r="SLS1" s="905"/>
      <c r="SLT1" s="905"/>
      <c r="SLU1" s="905"/>
      <c r="SLV1" s="905"/>
      <c r="SLW1" s="905"/>
      <c r="SLX1" s="905"/>
      <c r="SLY1" s="905"/>
      <c r="SLZ1" s="905"/>
      <c r="SMA1" s="905"/>
      <c r="SMB1" s="905"/>
      <c r="SMC1" s="905"/>
      <c r="SMD1" s="905"/>
      <c r="SME1" s="905"/>
      <c r="SMF1" s="905"/>
      <c r="SMG1" s="905"/>
      <c r="SMH1" s="905"/>
      <c r="SMI1" s="905"/>
      <c r="SMJ1" s="905"/>
      <c r="SMK1" s="905"/>
      <c r="SML1" s="905"/>
      <c r="SMM1" s="905"/>
      <c r="SMN1" s="905"/>
      <c r="SMO1" s="905"/>
      <c r="SMP1" s="905"/>
      <c r="SMQ1" s="905"/>
      <c r="SMR1" s="905"/>
      <c r="SMS1" s="905"/>
      <c r="SMT1" s="905"/>
      <c r="SMU1" s="905"/>
      <c r="SMV1" s="905"/>
      <c r="SMW1" s="905"/>
      <c r="SMX1" s="905"/>
      <c r="SMY1" s="905"/>
      <c r="SMZ1" s="905"/>
      <c r="SNA1" s="905"/>
      <c r="SNB1" s="905"/>
      <c r="SNC1" s="905"/>
      <c r="SND1" s="905"/>
      <c r="SNE1" s="905"/>
      <c r="SNF1" s="905"/>
      <c r="SNG1" s="905"/>
      <c r="SNH1" s="905"/>
      <c r="SNI1" s="905"/>
      <c r="SNJ1" s="905"/>
      <c r="SNK1" s="905"/>
      <c r="SNL1" s="905"/>
      <c r="SNM1" s="905"/>
      <c r="SNN1" s="905"/>
      <c r="SNO1" s="905"/>
      <c r="SNP1" s="905"/>
      <c r="SNQ1" s="905"/>
      <c r="SNR1" s="905"/>
      <c r="SNS1" s="905"/>
      <c r="SNT1" s="905"/>
      <c r="SNU1" s="905"/>
      <c r="SNV1" s="905"/>
      <c r="SNW1" s="905"/>
      <c r="SNX1" s="905"/>
      <c r="SNY1" s="905"/>
      <c r="SNZ1" s="905"/>
      <c r="SOA1" s="905"/>
      <c r="SOB1" s="905"/>
      <c r="SOC1" s="905"/>
      <c r="SOD1" s="905"/>
      <c r="SOE1" s="905"/>
      <c r="SOF1" s="905"/>
      <c r="SOG1" s="905"/>
      <c r="SOH1" s="905"/>
      <c r="SOI1" s="905"/>
      <c r="SOJ1" s="905"/>
      <c r="SOK1" s="905"/>
      <c r="SOL1" s="905"/>
      <c r="SOM1" s="905"/>
      <c r="SON1" s="905"/>
      <c r="SOO1" s="905"/>
      <c r="SOP1" s="905"/>
      <c r="SOQ1" s="905"/>
      <c r="SOR1" s="905"/>
      <c r="SOS1" s="905"/>
      <c r="SOT1" s="905"/>
      <c r="SOU1" s="905"/>
      <c r="SOV1" s="905"/>
      <c r="SOW1" s="905"/>
      <c r="SOX1" s="905"/>
      <c r="SOY1" s="905"/>
      <c r="SOZ1" s="905"/>
      <c r="SPA1" s="905"/>
      <c r="SPB1" s="905"/>
      <c r="SPC1" s="905"/>
      <c r="SPD1" s="905"/>
      <c r="SPE1" s="905"/>
      <c r="SPF1" s="905"/>
      <c r="SPG1" s="905"/>
      <c r="SPH1" s="905"/>
      <c r="SPI1" s="905"/>
      <c r="SPJ1" s="905"/>
      <c r="SPK1" s="905"/>
      <c r="SPL1" s="905"/>
      <c r="SPM1" s="905"/>
      <c r="SPN1" s="905"/>
      <c r="SPO1" s="905"/>
      <c r="SPP1" s="905"/>
      <c r="SPQ1" s="905"/>
      <c r="SPR1" s="905"/>
      <c r="SPS1" s="905"/>
      <c r="SPT1" s="905"/>
      <c r="SPU1" s="905"/>
      <c r="SPV1" s="905"/>
      <c r="SPW1" s="905"/>
      <c r="SPX1" s="905"/>
      <c r="SPY1" s="905"/>
      <c r="SPZ1" s="905"/>
      <c r="SQA1" s="905"/>
      <c r="SQB1" s="905"/>
      <c r="SQC1" s="905"/>
      <c r="SQD1" s="905"/>
      <c r="SQE1" s="905"/>
      <c r="SQF1" s="905"/>
      <c r="SQG1" s="905"/>
      <c r="SQH1" s="905"/>
      <c r="SQI1" s="905"/>
      <c r="SQJ1" s="905"/>
      <c r="SQK1" s="905"/>
      <c r="SQL1" s="905"/>
      <c r="SQM1" s="905"/>
      <c r="SQN1" s="905"/>
      <c r="SQO1" s="905"/>
      <c r="SQP1" s="905"/>
      <c r="SQQ1" s="905"/>
      <c r="SQR1" s="905"/>
      <c r="SQS1" s="905"/>
      <c r="SQT1" s="905"/>
      <c r="SQU1" s="905"/>
      <c r="SQV1" s="905"/>
      <c r="SQW1" s="905"/>
      <c r="SQX1" s="905"/>
      <c r="SQY1" s="905"/>
      <c r="SQZ1" s="905"/>
      <c r="SRA1" s="905"/>
      <c r="SRB1" s="905"/>
      <c r="SRC1" s="905"/>
      <c r="SRD1" s="905"/>
      <c r="SRE1" s="905"/>
      <c r="SRF1" s="905"/>
      <c r="SRG1" s="905"/>
      <c r="SRH1" s="905"/>
      <c r="SRI1" s="905"/>
      <c r="SRJ1" s="905"/>
      <c r="SRK1" s="905"/>
      <c r="SRL1" s="905"/>
      <c r="SRM1" s="905"/>
      <c r="SRN1" s="905"/>
      <c r="SRO1" s="905"/>
      <c r="SRP1" s="905"/>
      <c r="SRQ1" s="905"/>
      <c r="SRR1" s="905"/>
      <c r="SRS1" s="905"/>
      <c r="SRT1" s="905"/>
      <c r="SRU1" s="905"/>
      <c r="SRV1" s="905"/>
      <c r="SRW1" s="905"/>
      <c r="SRX1" s="905"/>
      <c r="SRY1" s="905"/>
      <c r="SRZ1" s="905"/>
      <c r="SSA1" s="905"/>
      <c r="SSB1" s="905"/>
      <c r="SSC1" s="905"/>
      <c r="SSD1" s="905"/>
      <c r="SSE1" s="905"/>
      <c r="SSF1" s="905"/>
      <c r="SSG1" s="905"/>
      <c r="SSH1" s="905"/>
      <c r="SSI1" s="905"/>
      <c r="SSJ1" s="905"/>
      <c r="SSK1" s="905"/>
      <c r="SSL1" s="905"/>
      <c r="SSM1" s="905"/>
      <c r="SSN1" s="905"/>
      <c r="SSO1" s="905"/>
      <c r="SSP1" s="905"/>
      <c r="SSQ1" s="905"/>
      <c r="SSR1" s="905"/>
      <c r="SSS1" s="905"/>
      <c r="SST1" s="905"/>
      <c r="SSU1" s="905"/>
      <c r="SSV1" s="905"/>
      <c r="SSW1" s="905"/>
      <c r="SSX1" s="905"/>
      <c r="SSY1" s="905"/>
      <c r="SSZ1" s="905"/>
      <c r="STA1" s="905"/>
      <c r="STB1" s="905"/>
      <c r="STC1" s="905"/>
      <c r="STD1" s="905"/>
      <c r="STE1" s="905"/>
      <c r="STF1" s="905"/>
      <c r="STG1" s="905"/>
      <c r="STH1" s="905"/>
      <c r="STI1" s="905"/>
      <c r="STJ1" s="905"/>
      <c r="STK1" s="905"/>
      <c r="STL1" s="905"/>
      <c r="STM1" s="905"/>
      <c r="STN1" s="905"/>
      <c r="STO1" s="905"/>
      <c r="STP1" s="905"/>
      <c r="STQ1" s="905"/>
      <c r="STR1" s="905"/>
      <c r="STS1" s="905"/>
      <c r="STT1" s="905"/>
      <c r="STU1" s="905"/>
      <c r="STV1" s="905"/>
      <c r="STW1" s="905"/>
      <c r="STX1" s="905"/>
      <c r="STY1" s="905"/>
      <c r="STZ1" s="905"/>
      <c r="SUA1" s="905"/>
      <c r="SUB1" s="905"/>
      <c r="SUC1" s="905"/>
      <c r="SUD1" s="905"/>
      <c r="SUE1" s="905"/>
      <c r="SUF1" s="905"/>
      <c r="SUG1" s="905"/>
      <c r="SUH1" s="905"/>
      <c r="SUI1" s="905"/>
      <c r="SUJ1" s="905"/>
      <c r="SUK1" s="905"/>
      <c r="SUL1" s="905"/>
      <c r="SUM1" s="905"/>
      <c r="SUN1" s="905"/>
      <c r="SUO1" s="905"/>
      <c r="SUP1" s="905"/>
      <c r="SUQ1" s="905"/>
      <c r="SUR1" s="905"/>
      <c r="SUS1" s="905"/>
      <c r="SUT1" s="905"/>
      <c r="SUU1" s="905"/>
      <c r="SUV1" s="905"/>
      <c r="SUW1" s="905"/>
      <c r="SUX1" s="905"/>
      <c r="SUY1" s="905"/>
      <c r="SUZ1" s="905"/>
      <c r="SVA1" s="905"/>
      <c r="SVB1" s="905"/>
      <c r="SVC1" s="905"/>
      <c r="SVD1" s="905"/>
      <c r="SVE1" s="905"/>
      <c r="SVF1" s="905"/>
      <c r="SVG1" s="905"/>
      <c r="SVH1" s="905"/>
      <c r="SVI1" s="905"/>
      <c r="SVJ1" s="905"/>
      <c r="SVK1" s="905"/>
      <c r="SVL1" s="905"/>
      <c r="SVM1" s="905"/>
      <c r="SVN1" s="905"/>
      <c r="SVO1" s="905"/>
      <c r="SVP1" s="905"/>
      <c r="SVQ1" s="905"/>
      <c r="SVR1" s="905"/>
      <c r="SVS1" s="905"/>
      <c r="SVT1" s="905"/>
      <c r="SVU1" s="905"/>
      <c r="SVV1" s="905"/>
      <c r="SVW1" s="905"/>
      <c r="SVX1" s="905"/>
      <c r="SVY1" s="905"/>
      <c r="SVZ1" s="905"/>
      <c r="SWA1" s="905"/>
      <c r="SWB1" s="905"/>
      <c r="SWC1" s="905"/>
      <c r="SWD1" s="905"/>
      <c r="SWE1" s="905"/>
      <c r="SWF1" s="905"/>
      <c r="SWG1" s="905"/>
      <c r="SWH1" s="905"/>
      <c r="SWI1" s="905"/>
      <c r="SWJ1" s="905"/>
      <c r="SWK1" s="905"/>
      <c r="SWL1" s="905"/>
      <c r="SWM1" s="905"/>
      <c r="SWN1" s="905"/>
      <c r="SWO1" s="905"/>
      <c r="SWP1" s="905"/>
      <c r="SWQ1" s="905"/>
      <c r="SWR1" s="905"/>
      <c r="SWS1" s="905"/>
      <c r="SWT1" s="905"/>
      <c r="SWU1" s="905"/>
      <c r="SWV1" s="905"/>
      <c r="SWW1" s="905"/>
      <c r="SWX1" s="905"/>
      <c r="SWY1" s="905"/>
      <c r="SWZ1" s="905"/>
      <c r="SXA1" s="905"/>
      <c r="SXB1" s="905"/>
      <c r="SXC1" s="905"/>
      <c r="SXD1" s="905"/>
      <c r="SXE1" s="905"/>
      <c r="SXF1" s="905"/>
      <c r="SXG1" s="905"/>
      <c r="SXH1" s="905"/>
      <c r="SXI1" s="905"/>
      <c r="SXJ1" s="905"/>
      <c r="SXK1" s="905"/>
      <c r="SXL1" s="905"/>
      <c r="SXM1" s="905"/>
      <c r="SXN1" s="905"/>
      <c r="SXO1" s="905"/>
      <c r="SXP1" s="905"/>
      <c r="SXQ1" s="905"/>
      <c r="SXR1" s="905"/>
      <c r="SXS1" s="905"/>
      <c r="SXT1" s="905"/>
      <c r="SXU1" s="905"/>
      <c r="SXV1" s="905"/>
      <c r="SXW1" s="905"/>
      <c r="SXX1" s="905"/>
      <c r="SXY1" s="905"/>
      <c r="SXZ1" s="905"/>
      <c r="SYA1" s="905"/>
      <c r="SYB1" s="905"/>
      <c r="SYC1" s="905"/>
      <c r="SYD1" s="905"/>
      <c r="SYE1" s="905"/>
      <c r="SYF1" s="905"/>
      <c r="SYG1" s="905"/>
      <c r="SYH1" s="905"/>
      <c r="SYI1" s="905"/>
      <c r="SYJ1" s="905"/>
      <c r="SYK1" s="905"/>
      <c r="SYL1" s="905"/>
      <c r="SYM1" s="905"/>
      <c r="SYN1" s="905"/>
      <c r="SYO1" s="905"/>
      <c r="SYP1" s="905"/>
      <c r="SYQ1" s="905"/>
      <c r="SYR1" s="905"/>
      <c r="SYS1" s="905"/>
      <c r="SYT1" s="905"/>
      <c r="SYU1" s="905"/>
      <c r="SYV1" s="905"/>
      <c r="SYW1" s="905"/>
      <c r="SYX1" s="905"/>
      <c r="SYY1" s="905"/>
      <c r="SYZ1" s="905"/>
      <c r="SZA1" s="905"/>
      <c r="SZB1" s="905"/>
      <c r="SZC1" s="905"/>
      <c r="SZD1" s="905"/>
      <c r="SZE1" s="905"/>
      <c r="SZF1" s="905"/>
      <c r="SZG1" s="905"/>
      <c r="SZH1" s="905"/>
      <c r="SZI1" s="905"/>
      <c r="SZJ1" s="905"/>
      <c r="SZK1" s="905"/>
      <c r="SZL1" s="905"/>
      <c r="SZM1" s="905"/>
      <c r="SZN1" s="905"/>
      <c r="SZO1" s="905"/>
      <c r="SZP1" s="905"/>
      <c r="SZQ1" s="905"/>
      <c r="SZR1" s="905"/>
      <c r="SZS1" s="905"/>
      <c r="SZT1" s="905"/>
      <c r="SZU1" s="905"/>
      <c r="SZV1" s="905"/>
      <c r="SZW1" s="905"/>
      <c r="SZX1" s="905"/>
      <c r="SZY1" s="905"/>
      <c r="SZZ1" s="905"/>
      <c r="TAA1" s="905"/>
      <c r="TAB1" s="905"/>
      <c r="TAC1" s="905"/>
      <c r="TAD1" s="905"/>
      <c r="TAE1" s="905"/>
      <c r="TAF1" s="905"/>
      <c r="TAG1" s="905"/>
      <c r="TAH1" s="905"/>
      <c r="TAI1" s="905"/>
      <c r="TAJ1" s="905"/>
      <c r="TAK1" s="905"/>
      <c r="TAL1" s="905"/>
      <c r="TAM1" s="905"/>
      <c r="TAN1" s="905"/>
      <c r="TAO1" s="905"/>
      <c r="TAP1" s="905"/>
      <c r="TAQ1" s="905"/>
      <c r="TAR1" s="905"/>
      <c r="TAS1" s="905"/>
      <c r="TAT1" s="905"/>
      <c r="TAU1" s="905"/>
      <c r="TAV1" s="905"/>
      <c r="TAW1" s="905"/>
      <c r="TAX1" s="905"/>
      <c r="TAY1" s="905"/>
      <c r="TAZ1" s="905"/>
      <c r="TBA1" s="905"/>
      <c r="TBB1" s="905"/>
      <c r="TBC1" s="905"/>
      <c r="TBD1" s="905"/>
      <c r="TBE1" s="905"/>
      <c r="TBF1" s="905"/>
      <c r="TBG1" s="905"/>
      <c r="TBH1" s="905"/>
      <c r="TBI1" s="905"/>
      <c r="TBJ1" s="905"/>
      <c r="TBK1" s="905"/>
      <c r="TBL1" s="905"/>
      <c r="TBM1" s="905"/>
      <c r="TBN1" s="905"/>
      <c r="TBO1" s="905"/>
      <c r="TBP1" s="905"/>
      <c r="TBQ1" s="905"/>
      <c r="TBR1" s="905"/>
      <c r="TBS1" s="905"/>
      <c r="TBT1" s="905"/>
      <c r="TBU1" s="905"/>
      <c r="TBV1" s="905"/>
      <c r="TBW1" s="905"/>
      <c r="TBX1" s="905"/>
      <c r="TBY1" s="905"/>
      <c r="TBZ1" s="905"/>
      <c r="TCA1" s="905"/>
      <c r="TCB1" s="905"/>
      <c r="TCC1" s="905"/>
      <c r="TCD1" s="905"/>
      <c r="TCE1" s="905"/>
      <c r="TCF1" s="905"/>
      <c r="TCG1" s="905"/>
      <c r="TCH1" s="905"/>
      <c r="TCI1" s="905"/>
      <c r="TCJ1" s="905"/>
      <c r="TCK1" s="905"/>
      <c r="TCL1" s="905"/>
      <c r="TCM1" s="905"/>
      <c r="TCN1" s="905"/>
      <c r="TCO1" s="905"/>
      <c r="TCP1" s="905"/>
      <c r="TCQ1" s="905"/>
      <c r="TCR1" s="905"/>
      <c r="TCS1" s="905"/>
      <c r="TCT1" s="905"/>
      <c r="TCU1" s="905"/>
      <c r="TCV1" s="905"/>
      <c r="TCW1" s="905"/>
      <c r="TCX1" s="905"/>
      <c r="TCY1" s="905"/>
      <c r="TCZ1" s="905"/>
      <c r="TDA1" s="905"/>
      <c r="TDB1" s="905"/>
      <c r="TDC1" s="905"/>
      <c r="TDD1" s="905"/>
      <c r="TDE1" s="905"/>
      <c r="TDF1" s="905"/>
      <c r="TDG1" s="905"/>
      <c r="TDH1" s="905"/>
      <c r="TDI1" s="905"/>
      <c r="TDJ1" s="905"/>
      <c r="TDK1" s="905"/>
      <c r="TDL1" s="905"/>
      <c r="TDM1" s="905"/>
      <c r="TDN1" s="905"/>
      <c r="TDO1" s="905"/>
      <c r="TDP1" s="905"/>
      <c r="TDQ1" s="905"/>
      <c r="TDR1" s="905"/>
      <c r="TDS1" s="905"/>
      <c r="TDT1" s="905"/>
      <c r="TDU1" s="905"/>
      <c r="TDV1" s="905"/>
      <c r="TDW1" s="905"/>
      <c r="TDX1" s="905"/>
      <c r="TDY1" s="905"/>
      <c r="TDZ1" s="905"/>
      <c r="TEA1" s="905"/>
      <c r="TEB1" s="905"/>
      <c r="TEC1" s="905"/>
      <c r="TED1" s="905"/>
      <c r="TEE1" s="905"/>
      <c r="TEF1" s="905"/>
      <c r="TEG1" s="905"/>
      <c r="TEH1" s="905"/>
      <c r="TEI1" s="905"/>
      <c r="TEJ1" s="905"/>
      <c r="TEK1" s="905"/>
      <c r="TEL1" s="905"/>
      <c r="TEM1" s="905"/>
      <c r="TEN1" s="905"/>
      <c r="TEO1" s="905"/>
      <c r="TEP1" s="905"/>
      <c r="TEQ1" s="905"/>
      <c r="TER1" s="905"/>
      <c r="TES1" s="905"/>
      <c r="TET1" s="905"/>
      <c r="TEU1" s="905"/>
      <c r="TEV1" s="905"/>
      <c r="TEW1" s="905"/>
      <c r="TEX1" s="905"/>
      <c r="TEY1" s="905"/>
      <c r="TEZ1" s="905"/>
      <c r="TFA1" s="905"/>
      <c r="TFB1" s="905"/>
      <c r="TFC1" s="905"/>
      <c r="TFD1" s="905"/>
      <c r="TFE1" s="905"/>
      <c r="TFF1" s="905"/>
      <c r="TFG1" s="905"/>
      <c r="TFH1" s="905"/>
      <c r="TFI1" s="905"/>
      <c r="TFJ1" s="905"/>
      <c r="TFK1" s="905"/>
      <c r="TFL1" s="905"/>
      <c r="TFM1" s="905"/>
      <c r="TFN1" s="905"/>
      <c r="TFO1" s="905"/>
      <c r="TFP1" s="905"/>
      <c r="TFQ1" s="905"/>
      <c r="TFR1" s="905"/>
      <c r="TFS1" s="905"/>
      <c r="TFT1" s="905"/>
      <c r="TFU1" s="905"/>
      <c r="TFV1" s="905"/>
      <c r="TFW1" s="905"/>
      <c r="TFX1" s="905"/>
      <c r="TFY1" s="905"/>
      <c r="TFZ1" s="905"/>
      <c r="TGA1" s="905"/>
      <c r="TGB1" s="905"/>
      <c r="TGC1" s="905"/>
      <c r="TGD1" s="905"/>
      <c r="TGE1" s="905"/>
      <c r="TGF1" s="905"/>
      <c r="TGG1" s="905"/>
      <c r="TGH1" s="905"/>
      <c r="TGI1" s="905"/>
      <c r="TGJ1" s="905"/>
      <c r="TGK1" s="905"/>
      <c r="TGL1" s="905"/>
      <c r="TGM1" s="905"/>
      <c r="TGN1" s="905"/>
      <c r="TGO1" s="905"/>
      <c r="TGP1" s="905"/>
      <c r="TGQ1" s="905"/>
      <c r="TGR1" s="905"/>
      <c r="TGS1" s="905"/>
      <c r="TGT1" s="905"/>
      <c r="TGU1" s="905"/>
      <c r="TGV1" s="905"/>
      <c r="TGW1" s="905"/>
      <c r="TGX1" s="905"/>
      <c r="TGY1" s="905"/>
      <c r="TGZ1" s="905"/>
      <c r="THA1" s="905"/>
      <c r="THB1" s="905"/>
      <c r="THC1" s="905"/>
      <c r="THD1" s="905"/>
      <c r="THE1" s="905"/>
      <c r="THF1" s="905"/>
      <c r="THG1" s="905"/>
      <c r="THH1" s="905"/>
      <c r="THI1" s="905"/>
      <c r="THJ1" s="905"/>
      <c r="THK1" s="905"/>
      <c r="THL1" s="905"/>
      <c r="THM1" s="905"/>
      <c r="THN1" s="905"/>
      <c r="THO1" s="905"/>
      <c r="THP1" s="905"/>
      <c r="THQ1" s="905"/>
      <c r="THR1" s="905"/>
      <c r="THS1" s="905"/>
      <c r="THT1" s="905"/>
      <c r="THU1" s="905"/>
      <c r="THV1" s="905"/>
      <c r="THW1" s="905"/>
      <c r="THX1" s="905"/>
      <c r="THY1" s="905"/>
      <c r="THZ1" s="905"/>
      <c r="TIA1" s="905"/>
      <c r="TIB1" s="905"/>
      <c r="TIC1" s="905"/>
      <c r="TID1" s="905"/>
      <c r="TIE1" s="905"/>
      <c r="TIF1" s="905"/>
      <c r="TIG1" s="905"/>
      <c r="TIH1" s="905"/>
      <c r="TII1" s="905"/>
      <c r="TIJ1" s="905"/>
      <c r="TIK1" s="905"/>
      <c r="TIL1" s="905"/>
      <c r="TIM1" s="905"/>
      <c r="TIN1" s="905"/>
      <c r="TIO1" s="905"/>
      <c r="TIP1" s="905"/>
      <c r="TIQ1" s="905"/>
      <c r="TIR1" s="905"/>
      <c r="TIS1" s="905"/>
      <c r="TIT1" s="905"/>
      <c r="TIU1" s="905"/>
      <c r="TIV1" s="905"/>
      <c r="TIW1" s="905"/>
      <c r="TIX1" s="905"/>
      <c r="TIY1" s="905"/>
      <c r="TIZ1" s="905"/>
      <c r="TJA1" s="905"/>
      <c r="TJB1" s="905"/>
      <c r="TJC1" s="905"/>
      <c r="TJD1" s="905"/>
      <c r="TJE1" s="905"/>
      <c r="TJF1" s="905"/>
      <c r="TJG1" s="905"/>
      <c r="TJH1" s="905"/>
      <c r="TJI1" s="905"/>
      <c r="TJJ1" s="905"/>
      <c r="TJK1" s="905"/>
      <c r="TJL1" s="905"/>
      <c r="TJM1" s="905"/>
      <c r="TJN1" s="905"/>
      <c r="TJO1" s="905"/>
      <c r="TJP1" s="905"/>
      <c r="TJQ1" s="905"/>
      <c r="TJR1" s="905"/>
      <c r="TJS1" s="905"/>
      <c r="TJT1" s="905"/>
      <c r="TJU1" s="905"/>
      <c r="TJV1" s="905"/>
      <c r="TJW1" s="905"/>
      <c r="TJX1" s="905"/>
      <c r="TJY1" s="905"/>
      <c r="TJZ1" s="905"/>
      <c r="TKA1" s="905"/>
      <c r="TKB1" s="905"/>
      <c r="TKC1" s="905"/>
      <c r="TKD1" s="905"/>
      <c r="TKE1" s="905"/>
      <c r="TKF1" s="905"/>
      <c r="TKG1" s="905"/>
      <c r="TKH1" s="905"/>
      <c r="TKI1" s="905"/>
      <c r="TKJ1" s="905"/>
      <c r="TKK1" s="905"/>
      <c r="TKL1" s="905"/>
      <c r="TKM1" s="905"/>
      <c r="TKN1" s="905"/>
      <c r="TKO1" s="905"/>
      <c r="TKP1" s="905"/>
      <c r="TKQ1" s="905"/>
      <c r="TKR1" s="905"/>
      <c r="TKS1" s="905"/>
      <c r="TKT1" s="905"/>
      <c r="TKU1" s="905"/>
      <c r="TKV1" s="905"/>
      <c r="TKW1" s="905"/>
      <c r="TKX1" s="905"/>
      <c r="TKY1" s="905"/>
      <c r="TKZ1" s="905"/>
      <c r="TLA1" s="905"/>
      <c r="TLB1" s="905"/>
      <c r="TLC1" s="905"/>
      <c r="TLD1" s="905"/>
      <c r="TLE1" s="905"/>
      <c r="TLF1" s="905"/>
      <c r="TLG1" s="905"/>
      <c r="TLH1" s="905"/>
      <c r="TLI1" s="905"/>
      <c r="TLJ1" s="905"/>
      <c r="TLK1" s="905"/>
      <c r="TLL1" s="905"/>
      <c r="TLM1" s="905"/>
      <c r="TLN1" s="905"/>
      <c r="TLO1" s="905"/>
      <c r="TLP1" s="905"/>
      <c r="TLQ1" s="905"/>
      <c r="TLR1" s="905"/>
      <c r="TLS1" s="905"/>
      <c r="TLT1" s="905"/>
      <c r="TLU1" s="905"/>
      <c r="TLV1" s="905"/>
      <c r="TLW1" s="905"/>
      <c r="TLX1" s="905"/>
      <c r="TLY1" s="905"/>
      <c r="TLZ1" s="905"/>
      <c r="TMA1" s="905"/>
      <c r="TMB1" s="905"/>
      <c r="TMC1" s="905"/>
      <c r="TMD1" s="905"/>
      <c r="TME1" s="905"/>
      <c r="TMF1" s="905"/>
      <c r="TMG1" s="905"/>
      <c r="TMH1" s="905"/>
      <c r="TMI1" s="905"/>
      <c r="TMJ1" s="905"/>
      <c r="TMK1" s="905"/>
      <c r="TML1" s="905"/>
      <c r="TMM1" s="905"/>
      <c r="TMN1" s="905"/>
      <c r="TMO1" s="905"/>
      <c r="TMP1" s="905"/>
      <c r="TMQ1" s="905"/>
      <c r="TMR1" s="905"/>
      <c r="TMS1" s="905"/>
      <c r="TMT1" s="905"/>
      <c r="TMU1" s="905"/>
      <c r="TMV1" s="905"/>
      <c r="TMW1" s="905"/>
      <c r="TMX1" s="905"/>
      <c r="TMY1" s="905"/>
      <c r="TMZ1" s="905"/>
      <c r="TNA1" s="905"/>
      <c r="TNB1" s="905"/>
      <c r="TNC1" s="905"/>
      <c r="TND1" s="905"/>
      <c r="TNE1" s="905"/>
      <c r="TNF1" s="905"/>
      <c r="TNG1" s="905"/>
      <c r="TNH1" s="905"/>
      <c r="TNI1" s="905"/>
      <c r="TNJ1" s="905"/>
      <c r="TNK1" s="905"/>
      <c r="TNL1" s="905"/>
      <c r="TNM1" s="905"/>
      <c r="TNN1" s="905"/>
      <c r="TNO1" s="905"/>
      <c r="TNP1" s="905"/>
      <c r="TNQ1" s="905"/>
      <c r="TNR1" s="905"/>
      <c r="TNS1" s="905"/>
      <c r="TNT1" s="905"/>
      <c r="TNU1" s="905"/>
      <c r="TNV1" s="905"/>
      <c r="TNW1" s="905"/>
      <c r="TNX1" s="905"/>
      <c r="TNY1" s="905"/>
      <c r="TNZ1" s="905"/>
      <c r="TOA1" s="905"/>
      <c r="TOB1" s="905"/>
      <c r="TOC1" s="905"/>
      <c r="TOD1" s="905"/>
      <c r="TOE1" s="905"/>
      <c r="TOF1" s="905"/>
      <c r="TOG1" s="905"/>
      <c r="TOH1" s="905"/>
      <c r="TOI1" s="905"/>
      <c r="TOJ1" s="905"/>
      <c r="TOK1" s="905"/>
      <c r="TOL1" s="905"/>
      <c r="TOM1" s="905"/>
      <c r="TON1" s="905"/>
      <c r="TOO1" s="905"/>
      <c r="TOP1" s="905"/>
      <c r="TOQ1" s="905"/>
      <c r="TOR1" s="905"/>
      <c r="TOS1" s="905"/>
      <c r="TOT1" s="905"/>
      <c r="TOU1" s="905"/>
      <c r="TOV1" s="905"/>
      <c r="TOW1" s="905"/>
      <c r="TOX1" s="905"/>
      <c r="TOY1" s="905"/>
      <c r="TOZ1" s="905"/>
      <c r="TPA1" s="905"/>
      <c r="TPB1" s="905"/>
      <c r="TPC1" s="905"/>
      <c r="TPD1" s="905"/>
      <c r="TPE1" s="905"/>
      <c r="TPF1" s="905"/>
      <c r="TPG1" s="905"/>
      <c r="TPH1" s="905"/>
      <c r="TPI1" s="905"/>
      <c r="TPJ1" s="905"/>
      <c r="TPK1" s="905"/>
      <c r="TPL1" s="905"/>
      <c r="TPM1" s="905"/>
      <c r="TPN1" s="905"/>
      <c r="TPO1" s="905"/>
      <c r="TPP1" s="905"/>
      <c r="TPQ1" s="905"/>
      <c r="TPR1" s="905"/>
      <c r="TPS1" s="905"/>
      <c r="TPT1" s="905"/>
      <c r="TPU1" s="905"/>
      <c r="TPV1" s="905"/>
      <c r="TPW1" s="905"/>
      <c r="TPX1" s="905"/>
      <c r="TPY1" s="905"/>
      <c r="TPZ1" s="905"/>
      <c r="TQA1" s="905"/>
      <c r="TQB1" s="905"/>
      <c r="TQC1" s="905"/>
      <c r="TQD1" s="905"/>
      <c r="TQE1" s="905"/>
      <c r="TQF1" s="905"/>
      <c r="TQG1" s="905"/>
      <c r="TQH1" s="905"/>
      <c r="TQI1" s="905"/>
      <c r="TQJ1" s="905"/>
      <c r="TQK1" s="905"/>
      <c r="TQL1" s="905"/>
      <c r="TQM1" s="905"/>
      <c r="TQN1" s="905"/>
      <c r="TQO1" s="905"/>
      <c r="TQP1" s="905"/>
      <c r="TQQ1" s="905"/>
      <c r="TQR1" s="905"/>
      <c r="TQS1" s="905"/>
      <c r="TQT1" s="905"/>
      <c r="TQU1" s="905"/>
      <c r="TQV1" s="905"/>
      <c r="TQW1" s="905"/>
      <c r="TQX1" s="905"/>
      <c r="TQY1" s="905"/>
      <c r="TQZ1" s="905"/>
      <c r="TRA1" s="905"/>
      <c r="TRB1" s="905"/>
      <c r="TRC1" s="905"/>
      <c r="TRD1" s="905"/>
      <c r="TRE1" s="905"/>
      <c r="TRF1" s="905"/>
      <c r="TRG1" s="905"/>
      <c r="TRH1" s="905"/>
      <c r="TRI1" s="905"/>
      <c r="TRJ1" s="905"/>
      <c r="TRK1" s="905"/>
      <c r="TRL1" s="905"/>
      <c r="TRM1" s="905"/>
      <c r="TRN1" s="905"/>
      <c r="TRO1" s="905"/>
      <c r="TRP1" s="905"/>
      <c r="TRQ1" s="905"/>
      <c r="TRR1" s="905"/>
      <c r="TRS1" s="905"/>
      <c r="TRT1" s="905"/>
      <c r="TRU1" s="905"/>
      <c r="TRV1" s="905"/>
      <c r="TRW1" s="905"/>
      <c r="TRX1" s="905"/>
      <c r="TRY1" s="905"/>
      <c r="TRZ1" s="905"/>
      <c r="TSA1" s="905"/>
      <c r="TSB1" s="905"/>
      <c r="TSC1" s="905"/>
      <c r="TSD1" s="905"/>
      <c r="TSE1" s="905"/>
      <c r="TSF1" s="905"/>
      <c r="TSG1" s="905"/>
      <c r="TSH1" s="905"/>
      <c r="TSI1" s="905"/>
      <c r="TSJ1" s="905"/>
      <c r="TSK1" s="905"/>
      <c r="TSL1" s="905"/>
      <c r="TSM1" s="905"/>
      <c r="TSN1" s="905"/>
      <c r="TSO1" s="905"/>
      <c r="TSP1" s="905"/>
      <c r="TSQ1" s="905"/>
      <c r="TSR1" s="905"/>
      <c r="TSS1" s="905"/>
      <c r="TST1" s="905"/>
      <c r="TSU1" s="905"/>
      <c r="TSV1" s="905"/>
      <c r="TSW1" s="905"/>
      <c r="TSX1" s="905"/>
      <c r="TSY1" s="905"/>
      <c r="TSZ1" s="905"/>
      <c r="TTA1" s="905"/>
      <c r="TTB1" s="905"/>
      <c r="TTC1" s="905"/>
      <c r="TTD1" s="905"/>
      <c r="TTE1" s="905"/>
      <c r="TTF1" s="905"/>
      <c r="TTG1" s="905"/>
      <c r="TTH1" s="905"/>
      <c r="TTI1" s="905"/>
      <c r="TTJ1" s="905"/>
      <c r="TTK1" s="905"/>
      <c r="TTL1" s="905"/>
      <c r="TTM1" s="905"/>
      <c r="TTN1" s="905"/>
      <c r="TTO1" s="905"/>
      <c r="TTP1" s="905"/>
      <c r="TTQ1" s="905"/>
      <c r="TTR1" s="905"/>
      <c r="TTS1" s="905"/>
      <c r="TTT1" s="905"/>
      <c r="TTU1" s="905"/>
      <c r="TTV1" s="905"/>
      <c r="TTW1" s="905"/>
      <c r="TTX1" s="905"/>
      <c r="TTY1" s="905"/>
      <c r="TTZ1" s="905"/>
      <c r="TUA1" s="905"/>
      <c r="TUB1" s="905"/>
      <c r="TUC1" s="905"/>
      <c r="TUD1" s="905"/>
      <c r="TUE1" s="905"/>
      <c r="TUF1" s="905"/>
      <c r="TUG1" s="905"/>
      <c r="TUH1" s="905"/>
      <c r="TUI1" s="905"/>
      <c r="TUJ1" s="905"/>
      <c r="TUK1" s="905"/>
      <c r="TUL1" s="905"/>
      <c r="TUM1" s="905"/>
      <c r="TUN1" s="905"/>
      <c r="TUO1" s="905"/>
      <c r="TUP1" s="905"/>
      <c r="TUQ1" s="905"/>
      <c r="TUR1" s="905"/>
      <c r="TUS1" s="905"/>
      <c r="TUT1" s="905"/>
      <c r="TUU1" s="905"/>
      <c r="TUV1" s="905"/>
      <c r="TUW1" s="905"/>
      <c r="TUX1" s="905"/>
      <c r="TUY1" s="905"/>
      <c r="TUZ1" s="905"/>
      <c r="TVA1" s="905"/>
      <c r="TVB1" s="905"/>
      <c r="TVC1" s="905"/>
      <c r="TVD1" s="905"/>
      <c r="TVE1" s="905"/>
      <c r="TVF1" s="905"/>
      <c r="TVG1" s="905"/>
      <c r="TVH1" s="905"/>
      <c r="TVI1" s="905"/>
      <c r="TVJ1" s="905"/>
      <c r="TVK1" s="905"/>
      <c r="TVL1" s="905"/>
      <c r="TVM1" s="905"/>
      <c r="TVN1" s="905"/>
      <c r="TVO1" s="905"/>
      <c r="TVP1" s="905"/>
      <c r="TVQ1" s="905"/>
      <c r="TVR1" s="905"/>
      <c r="TVS1" s="905"/>
      <c r="TVT1" s="905"/>
      <c r="TVU1" s="905"/>
      <c r="TVV1" s="905"/>
      <c r="TVW1" s="905"/>
      <c r="TVX1" s="905"/>
      <c r="TVY1" s="905"/>
      <c r="TVZ1" s="905"/>
      <c r="TWA1" s="905"/>
      <c r="TWB1" s="905"/>
      <c r="TWC1" s="905"/>
      <c r="TWD1" s="905"/>
      <c r="TWE1" s="905"/>
      <c r="TWF1" s="905"/>
      <c r="TWG1" s="905"/>
      <c r="TWH1" s="905"/>
      <c r="TWI1" s="905"/>
      <c r="TWJ1" s="905"/>
      <c r="TWK1" s="905"/>
      <c r="TWL1" s="905"/>
      <c r="TWM1" s="905"/>
      <c r="TWN1" s="905"/>
      <c r="TWO1" s="905"/>
      <c r="TWP1" s="905"/>
      <c r="TWQ1" s="905"/>
      <c r="TWR1" s="905"/>
      <c r="TWS1" s="905"/>
      <c r="TWT1" s="905"/>
      <c r="TWU1" s="905"/>
      <c r="TWV1" s="905"/>
      <c r="TWW1" s="905"/>
      <c r="TWX1" s="905"/>
      <c r="TWY1" s="905"/>
      <c r="TWZ1" s="905"/>
      <c r="TXA1" s="905"/>
      <c r="TXB1" s="905"/>
      <c r="TXC1" s="905"/>
      <c r="TXD1" s="905"/>
      <c r="TXE1" s="905"/>
      <c r="TXF1" s="905"/>
      <c r="TXG1" s="905"/>
      <c r="TXH1" s="905"/>
      <c r="TXI1" s="905"/>
      <c r="TXJ1" s="905"/>
      <c r="TXK1" s="905"/>
      <c r="TXL1" s="905"/>
      <c r="TXM1" s="905"/>
      <c r="TXN1" s="905"/>
      <c r="TXO1" s="905"/>
      <c r="TXP1" s="905"/>
      <c r="TXQ1" s="905"/>
      <c r="TXR1" s="905"/>
      <c r="TXS1" s="905"/>
      <c r="TXT1" s="905"/>
      <c r="TXU1" s="905"/>
      <c r="TXV1" s="905"/>
      <c r="TXW1" s="905"/>
      <c r="TXX1" s="905"/>
      <c r="TXY1" s="905"/>
      <c r="TXZ1" s="905"/>
      <c r="TYA1" s="905"/>
      <c r="TYB1" s="905"/>
      <c r="TYC1" s="905"/>
      <c r="TYD1" s="905"/>
      <c r="TYE1" s="905"/>
      <c r="TYF1" s="905"/>
      <c r="TYG1" s="905"/>
      <c r="TYH1" s="905"/>
      <c r="TYI1" s="905"/>
      <c r="TYJ1" s="905"/>
      <c r="TYK1" s="905"/>
      <c r="TYL1" s="905"/>
      <c r="TYM1" s="905"/>
      <c r="TYN1" s="905"/>
      <c r="TYO1" s="905"/>
      <c r="TYP1" s="905"/>
      <c r="TYQ1" s="905"/>
      <c r="TYR1" s="905"/>
      <c r="TYS1" s="905"/>
      <c r="TYT1" s="905"/>
      <c r="TYU1" s="905"/>
      <c r="TYV1" s="905"/>
      <c r="TYW1" s="905"/>
      <c r="TYX1" s="905"/>
      <c r="TYY1" s="905"/>
      <c r="TYZ1" s="905"/>
      <c r="TZA1" s="905"/>
      <c r="TZB1" s="905"/>
      <c r="TZC1" s="905"/>
      <c r="TZD1" s="905"/>
      <c r="TZE1" s="905"/>
      <c r="TZF1" s="905"/>
      <c r="TZG1" s="905"/>
      <c r="TZH1" s="905"/>
      <c r="TZI1" s="905"/>
      <c r="TZJ1" s="905"/>
      <c r="TZK1" s="905"/>
      <c r="TZL1" s="905"/>
      <c r="TZM1" s="905"/>
      <c r="TZN1" s="905"/>
      <c r="TZO1" s="905"/>
      <c r="TZP1" s="905"/>
      <c r="TZQ1" s="905"/>
      <c r="TZR1" s="905"/>
      <c r="TZS1" s="905"/>
      <c r="TZT1" s="905"/>
      <c r="TZU1" s="905"/>
      <c r="TZV1" s="905"/>
      <c r="TZW1" s="905"/>
      <c r="TZX1" s="905"/>
      <c r="TZY1" s="905"/>
      <c r="TZZ1" s="905"/>
      <c r="UAA1" s="905"/>
      <c r="UAB1" s="905"/>
      <c r="UAC1" s="905"/>
      <c r="UAD1" s="905"/>
      <c r="UAE1" s="905"/>
      <c r="UAF1" s="905"/>
      <c r="UAG1" s="905"/>
      <c r="UAH1" s="905"/>
      <c r="UAI1" s="905"/>
      <c r="UAJ1" s="905"/>
      <c r="UAK1" s="905"/>
      <c r="UAL1" s="905"/>
      <c r="UAM1" s="905"/>
      <c r="UAN1" s="905"/>
      <c r="UAO1" s="905"/>
      <c r="UAP1" s="905"/>
      <c r="UAQ1" s="905"/>
      <c r="UAR1" s="905"/>
      <c r="UAS1" s="905"/>
      <c r="UAT1" s="905"/>
      <c r="UAU1" s="905"/>
      <c r="UAV1" s="905"/>
      <c r="UAW1" s="905"/>
      <c r="UAX1" s="905"/>
      <c r="UAY1" s="905"/>
      <c r="UAZ1" s="905"/>
      <c r="UBA1" s="905"/>
      <c r="UBB1" s="905"/>
      <c r="UBC1" s="905"/>
      <c r="UBD1" s="905"/>
      <c r="UBE1" s="905"/>
      <c r="UBF1" s="905"/>
      <c r="UBG1" s="905"/>
      <c r="UBH1" s="905"/>
      <c r="UBI1" s="905"/>
      <c r="UBJ1" s="905"/>
      <c r="UBK1" s="905"/>
      <c r="UBL1" s="905"/>
      <c r="UBM1" s="905"/>
      <c r="UBN1" s="905"/>
      <c r="UBO1" s="905"/>
      <c r="UBP1" s="905"/>
      <c r="UBQ1" s="905"/>
      <c r="UBR1" s="905"/>
      <c r="UBS1" s="905"/>
      <c r="UBT1" s="905"/>
      <c r="UBU1" s="905"/>
      <c r="UBV1" s="905"/>
      <c r="UBW1" s="905"/>
      <c r="UBX1" s="905"/>
      <c r="UBY1" s="905"/>
      <c r="UBZ1" s="905"/>
      <c r="UCA1" s="905"/>
      <c r="UCB1" s="905"/>
      <c r="UCC1" s="905"/>
      <c r="UCD1" s="905"/>
      <c r="UCE1" s="905"/>
      <c r="UCF1" s="905"/>
      <c r="UCG1" s="905"/>
      <c r="UCH1" s="905"/>
      <c r="UCI1" s="905"/>
      <c r="UCJ1" s="905"/>
      <c r="UCK1" s="905"/>
      <c r="UCL1" s="905"/>
      <c r="UCM1" s="905"/>
      <c r="UCN1" s="905"/>
      <c r="UCO1" s="905"/>
      <c r="UCP1" s="905"/>
      <c r="UCQ1" s="905"/>
      <c r="UCR1" s="905"/>
      <c r="UCS1" s="905"/>
      <c r="UCT1" s="905"/>
      <c r="UCU1" s="905"/>
      <c r="UCV1" s="905"/>
      <c r="UCW1" s="905"/>
      <c r="UCX1" s="905"/>
      <c r="UCY1" s="905"/>
      <c r="UCZ1" s="905"/>
      <c r="UDA1" s="905"/>
      <c r="UDB1" s="905"/>
      <c r="UDC1" s="905"/>
      <c r="UDD1" s="905"/>
      <c r="UDE1" s="905"/>
      <c r="UDF1" s="905"/>
      <c r="UDG1" s="905"/>
      <c r="UDH1" s="905"/>
      <c r="UDI1" s="905"/>
      <c r="UDJ1" s="905"/>
      <c r="UDK1" s="905"/>
      <c r="UDL1" s="905"/>
      <c r="UDM1" s="905"/>
      <c r="UDN1" s="905"/>
      <c r="UDO1" s="905"/>
      <c r="UDP1" s="905"/>
      <c r="UDQ1" s="905"/>
      <c r="UDR1" s="905"/>
      <c r="UDS1" s="905"/>
      <c r="UDT1" s="905"/>
      <c r="UDU1" s="905"/>
      <c r="UDV1" s="905"/>
      <c r="UDW1" s="905"/>
      <c r="UDX1" s="905"/>
      <c r="UDY1" s="905"/>
      <c r="UDZ1" s="905"/>
      <c r="UEA1" s="905"/>
      <c r="UEB1" s="905"/>
      <c r="UEC1" s="905"/>
      <c r="UED1" s="905"/>
      <c r="UEE1" s="905"/>
      <c r="UEF1" s="905"/>
      <c r="UEG1" s="905"/>
      <c r="UEH1" s="905"/>
      <c r="UEI1" s="905"/>
      <c r="UEJ1" s="905"/>
      <c r="UEK1" s="905"/>
      <c r="UEL1" s="905"/>
      <c r="UEM1" s="905"/>
      <c r="UEN1" s="905"/>
      <c r="UEO1" s="905"/>
      <c r="UEP1" s="905"/>
      <c r="UEQ1" s="905"/>
      <c r="UER1" s="905"/>
      <c r="UES1" s="905"/>
      <c r="UET1" s="905"/>
      <c r="UEU1" s="905"/>
      <c r="UEV1" s="905"/>
      <c r="UEW1" s="905"/>
      <c r="UEX1" s="905"/>
      <c r="UEY1" s="905"/>
      <c r="UEZ1" s="905"/>
      <c r="UFA1" s="905"/>
      <c r="UFB1" s="905"/>
      <c r="UFC1" s="905"/>
      <c r="UFD1" s="905"/>
      <c r="UFE1" s="905"/>
      <c r="UFF1" s="905"/>
      <c r="UFG1" s="905"/>
      <c r="UFH1" s="905"/>
      <c r="UFI1" s="905"/>
      <c r="UFJ1" s="905"/>
      <c r="UFK1" s="905"/>
      <c r="UFL1" s="905"/>
      <c r="UFM1" s="905"/>
      <c r="UFN1" s="905"/>
      <c r="UFO1" s="905"/>
      <c r="UFP1" s="905"/>
      <c r="UFQ1" s="905"/>
      <c r="UFR1" s="905"/>
      <c r="UFS1" s="905"/>
      <c r="UFT1" s="905"/>
      <c r="UFU1" s="905"/>
      <c r="UFV1" s="905"/>
      <c r="UFW1" s="905"/>
      <c r="UFX1" s="905"/>
      <c r="UFY1" s="905"/>
      <c r="UFZ1" s="905"/>
      <c r="UGA1" s="905"/>
      <c r="UGB1" s="905"/>
      <c r="UGC1" s="905"/>
      <c r="UGD1" s="905"/>
      <c r="UGE1" s="905"/>
      <c r="UGF1" s="905"/>
      <c r="UGG1" s="905"/>
      <c r="UGH1" s="905"/>
      <c r="UGI1" s="905"/>
      <c r="UGJ1" s="905"/>
      <c r="UGK1" s="905"/>
      <c r="UGL1" s="905"/>
      <c r="UGM1" s="905"/>
      <c r="UGN1" s="905"/>
      <c r="UGO1" s="905"/>
      <c r="UGP1" s="905"/>
      <c r="UGQ1" s="905"/>
      <c r="UGR1" s="905"/>
      <c r="UGS1" s="905"/>
      <c r="UGT1" s="905"/>
      <c r="UGU1" s="905"/>
      <c r="UGV1" s="905"/>
      <c r="UGW1" s="905"/>
      <c r="UGX1" s="905"/>
      <c r="UGY1" s="905"/>
      <c r="UGZ1" s="905"/>
      <c r="UHA1" s="905"/>
      <c r="UHB1" s="905"/>
      <c r="UHC1" s="905"/>
      <c r="UHD1" s="905"/>
      <c r="UHE1" s="905"/>
      <c r="UHF1" s="905"/>
      <c r="UHG1" s="905"/>
      <c r="UHH1" s="905"/>
      <c r="UHI1" s="905"/>
      <c r="UHJ1" s="905"/>
      <c r="UHK1" s="905"/>
      <c r="UHL1" s="905"/>
      <c r="UHM1" s="905"/>
      <c r="UHN1" s="905"/>
      <c r="UHO1" s="905"/>
      <c r="UHP1" s="905"/>
      <c r="UHQ1" s="905"/>
      <c r="UHR1" s="905"/>
      <c r="UHS1" s="905"/>
      <c r="UHT1" s="905"/>
      <c r="UHU1" s="905"/>
      <c r="UHV1" s="905"/>
      <c r="UHW1" s="905"/>
      <c r="UHX1" s="905"/>
      <c r="UHY1" s="905"/>
      <c r="UHZ1" s="905"/>
      <c r="UIA1" s="905"/>
      <c r="UIB1" s="905"/>
      <c r="UIC1" s="905"/>
      <c r="UID1" s="905"/>
      <c r="UIE1" s="905"/>
      <c r="UIF1" s="905"/>
      <c r="UIG1" s="905"/>
      <c r="UIH1" s="905"/>
      <c r="UII1" s="905"/>
      <c r="UIJ1" s="905"/>
      <c r="UIK1" s="905"/>
      <c r="UIL1" s="905"/>
      <c r="UIM1" s="905"/>
      <c r="UIN1" s="905"/>
      <c r="UIO1" s="905"/>
      <c r="UIP1" s="905"/>
      <c r="UIQ1" s="905"/>
      <c r="UIR1" s="905"/>
      <c r="UIS1" s="905"/>
      <c r="UIT1" s="905"/>
      <c r="UIU1" s="905"/>
      <c r="UIV1" s="905"/>
      <c r="UIW1" s="905"/>
      <c r="UIX1" s="905"/>
      <c r="UIY1" s="905"/>
      <c r="UIZ1" s="905"/>
      <c r="UJA1" s="905"/>
      <c r="UJB1" s="905"/>
      <c r="UJC1" s="905"/>
      <c r="UJD1" s="905"/>
      <c r="UJE1" s="905"/>
      <c r="UJF1" s="905"/>
      <c r="UJG1" s="905"/>
      <c r="UJH1" s="905"/>
      <c r="UJI1" s="905"/>
      <c r="UJJ1" s="905"/>
      <c r="UJK1" s="905"/>
      <c r="UJL1" s="905"/>
      <c r="UJM1" s="905"/>
      <c r="UJN1" s="905"/>
      <c r="UJO1" s="905"/>
      <c r="UJP1" s="905"/>
      <c r="UJQ1" s="905"/>
      <c r="UJR1" s="905"/>
      <c r="UJS1" s="905"/>
      <c r="UJT1" s="905"/>
      <c r="UJU1" s="905"/>
      <c r="UJV1" s="905"/>
      <c r="UJW1" s="905"/>
      <c r="UJX1" s="905"/>
      <c r="UJY1" s="905"/>
      <c r="UJZ1" s="905"/>
      <c r="UKA1" s="905"/>
      <c r="UKB1" s="905"/>
      <c r="UKC1" s="905"/>
      <c r="UKD1" s="905"/>
      <c r="UKE1" s="905"/>
      <c r="UKF1" s="905"/>
      <c r="UKG1" s="905"/>
      <c r="UKH1" s="905"/>
      <c r="UKI1" s="905"/>
      <c r="UKJ1" s="905"/>
      <c r="UKK1" s="905"/>
      <c r="UKL1" s="905"/>
      <c r="UKM1" s="905"/>
      <c r="UKN1" s="905"/>
      <c r="UKO1" s="905"/>
      <c r="UKP1" s="905"/>
      <c r="UKQ1" s="905"/>
      <c r="UKR1" s="905"/>
      <c r="UKS1" s="905"/>
      <c r="UKT1" s="905"/>
      <c r="UKU1" s="905"/>
      <c r="UKV1" s="905"/>
      <c r="UKW1" s="905"/>
      <c r="UKX1" s="905"/>
      <c r="UKY1" s="905"/>
      <c r="UKZ1" s="905"/>
      <c r="ULA1" s="905"/>
      <c r="ULB1" s="905"/>
      <c r="ULC1" s="905"/>
      <c r="ULD1" s="905"/>
      <c r="ULE1" s="905"/>
      <c r="ULF1" s="905"/>
      <c r="ULG1" s="905"/>
      <c r="ULH1" s="905"/>
      <c r="ULI1" s="905"/>
      <c r="ULJ1" s="905"/>
      <c r="ULK1" s="905"/>
      <c r="ULL1" s="905"/>
      <c r="ULM1" s="905"/>
      <c r="ULN1" s="905"/>
      <c r="ULO1" s="905"/>
      <c r="ULP1" s="905"/>
      <c r="ULQ1" s="905"/>
      <c r="ULR1" s="905"/>
      <c r="ULS1" s="905"/>
      <c r="ULT1" s="905"/>
      <c r="ULU1" s="905"/>
      <c r="ULV1" s="905"/>
      <c r="ULW1" s="905"/>
      <c r="ULX1" s="905"/>
      <c r="ULY1" s="905"/>
      <c r="ULZ1" s="905"/>
      <c r="UMA1" s="905"/>
      <c r="UMB1" s="905"/>
      <c r="UMC1" s="905"/>
      <c r="UMD1" s="905"/>
      <c r="UME1" s="905"/>
      <c r="UMF1" s="905"/>
      <c r="UMG1" s="905"/>
      <c r="UMH1" s="905"/>
      <c r="UMI1" s="905"/>
      <c r="UMJ1" s="905"/>
      <c r="UMK1" s="905"/>
      <c r="UML1" s="905"/>
      <c r="UMM1" s="905"/>
      <c r="UMN1" s="905"/>
      <c r="UMO1" s="905"/>
      <c r="UMP1" s="905"/>
      <c r="UMQ1" s="905"/>
      <c r="UMR1" s="905"/>
      <c r="UMS1" s="905"/>
      <c r="UMT1" s="905"/>
      <c r="UMU1" s="905"/>
      <c r="UMV1" s="905"/>
      <c r="UMW1" s="905"/>
      <c r="UMX1" s="905"/>
      <c r="UMY1" s="905"/>
      <c r="UMZ1" s="905"/>
      <c r="UNA1" s="905"/>
      <c r="UNB1" s="905"/>
      <c r="UNC1" s="905"/>
      <c r="UND1" s="905"/>
      <c r="UNE1" s="905"/>
      <c r="UNF1" s="905"/>
      <c r="UNG1" s="905"/>
      <c r="UNH1" s="905"/>
      <c r="UNI1" s="905"/>
      <c r="UNJ1" s="905"/>
      <c r="UNK1" s="905"/>
      <c r="UNL1" s="905"/>
      <c r="UNM1" s="905"/>
      <c r="UNN1" s="905"/>
      <c r="UNO1" s="905"/>
      <c r="UNP1" s="905"/>
      <c r="UNQ1" s="905"/>
      <c r="UNR1" s="905"/>
      <c r="UNS1" s="905"/>
      <c r="UNT1" s="905"/>
      <c r="UNU1" s="905"/>
      <c r="UNV1" s="905"/>
      <c r="UNW1" s="905"/>
      <c r="UNX1" s="905"/>
      <c r="UNY1" s="905"/>
      <c r="UNZ1" s="905"/>
      <c r="UOA1" s="905"/>
      <c r="UOB1" s="905"/>
      <c r="UOC1" s="905"/>
      <c r="UOD1" s="905"/>
      <c r="UOE1" s="905"/>
      <c r="UOF1" s="905"/>
      <c r="UOG1" s="905"/>
      <c r="UOH1" s="905"/>
      <c r="UOI1" s="905"/>
      <c r="UOJ1" s="905"/>
      <c r="UOK1" s="905"/>
      <c r="UOL1" s="905"/>
      <c r="UOM1" s="905"/>
      <c r="UON1" s="905"/>
      <c r="UOO1" s="905"/>
      <c r="UOP1" s="905"/>
      <c r="UOQ1" s="905"/>
      <c r="UOR1" s="905"/>
      <c r="UOS1" s="905"/>
      <c r="UOT1" s="905"/>
      <c r="UOU1" s="905"/>
      <c r="UOV1" s="905"/>
      <c r="UOW1" s="905"/>
      <c r="UOX1" s="905"/>
      <c r="UOY1" s="905"/>
      <c r="UOZ1" s="905"/>
      <c r="UPA1" s="905"/>
      <c r="UPB1" s="905"/>
      <c r="UPC1" s="905"/>
      <c r="UPD1" s="905"/>
      <c r="UPE1" s="905"/>
      <c r="UPF1" s="905"/>
      <c r="UPG1" s="905"/>
      <c r="UPH1" s="905"/>
      <c r="UPI1" s="905"/>
      <c r="UPJ1" s="905"/>
      <c r="UPK1" s="905"/>
      <c r="UPL1" s="905"/>
      <c r="UPM1" s="905"/>
      <c r="UPN1" s="905"/>
      <c r="UPO1" s="905"/>
      <c r="UPP1" s="905"/>
      <c r="UPQ1" s="905"/>
      <c r="UPR1" s="905"/>
      <c r="UPS1" s="905"/>
      <c r="UPT1" s="905"/>
      <c r="UPU1" s="905"/>
      <c r="UPV1" s="905"/>
      <c r="UPW1" s="905"/>
      <c r="UPX1" s="905"/>
      <c r="UPY1" s="905"/>
      <c r="UPZ1" s="905"/>
      <c r="UQA1" s="905"/>
      <c r="UQB1" s="905"/>
      <c r="UQC1" s="905"/>
      <c r="UQD1" s="905"/>
      <c r="UQE1" s="905"/>
      <c r="UQF1" s="905"/>
      <c r="UQG1" s="905"/>
      <c r="UQH1" s="905"/>
      <c r="UQI1" s="905"/>
      <c r="UQJ1" s="905"/>
      <c r="UQK1" s="905"/>
      <c r="UQL1" s="905"/>
      <c r="UQM1" s="905"/>
      <c r="UQN1" s="905"/>
      <c r="UQO1" s="905"/>
      <c r="UQP1" s="905"/>
      <c r="UQQ1" s="905"/>
      <c r="UQR1" s="905"/>
      <c r="UQS1" s="905"/>
      <c r="UQT1" s="905"/>
      <c r="UQU1" s="905"/>
      <c r="UQV1" s="905"/>
      <c r="UQW1" s="905"/>
      <c r="UQX1" s="905"/>
      <c r="UQY1" s="905"/>
      <c r="UQZ1" s="905"/>
      <c r="URA1" s="905"/>
      <c r="URB1" s="905"/>
      <c r="URC1" s="905"/>
      <c r="URD1" s="905"/>
      <c r="URE1" s="905"/>
      <c r="URF1" s="905"/>
      <c r="URG1" s="905"/>
      <c r="URH1" s="905"/>
      <c r="URI1" s="905"/>
      <c r="URJ1" s="905"/>
      <c r="URK1" s="905"/>
      <c r="URL1" s="905"/>
      <c r="URM1" s="905"/>
      <c r="URN1" s="905"/>
      <c r="URO1" s="905"/>
      <c r="URP1" s="905"/>
      <c r="URQ1" s="905"/>
      <c r="URR1" s="905"/>
      <c r="URS1" s="905"/>
      <c r="URT1" s="905"/>
      <c r="URU1" s="905"/>
      <c r="URV1" s="905"/>
      <c r="URW1" s="905"/>
      <c r="URX1" s="905"/>
      <c r="URY1" s="905"/>
      <c r="URZ1" s="905"/>
      <c r="USA1" s="905"/>
      <c r="USB1" s="905"/>
      <c r="USC1" s="905"/>
      <c r="USD1" s="905"/>
      <c r="USE1" s="905"/>
      <c r="USF1" s="905"/>
      <c r="USG1" s="905"/>
      <c r="USH1" s="905"/>
      <c r="USI1" s="905"/>
      <c r="USJ1" s="905"/>
      <c r="USK1" s="905"/>
      <c r="USL1" s="905"/>
      <c r="USM1" s="905"/>
      <c r="USN1" s="905"/>
      <c r="USO1" s="905"/>
      <c r="USP1" s="905"/>
      <c r="USQ1" s="905"/>
      <c r="USR1" s="905"/>
      <c r="USS1" s="905"/>
      <c r="UST1" s="905"/>
      <c r="USU1" s="905"/>
      <c r="USV1" s="905"/>
      <c r="USW1" s="905"/>
      <c r="USX1" s="905"/>
      <c r="USY1" s="905"/>
      <c r="USZ1" s="905"/>
      <c r="UTA1" s="905"/>
      <c r="UTB1" s="905"/>
      <c r="UTC1" s="905"/>
      <c r="UTD1" s="905"/>
      <c r="UTE1" s="905"/>
      <c r="UTF1" s="905"/>
      <c r="UTG1" s="905"/>
      <c r="UTH1" s="905"/>
      <c r="UTI1" s="905"/>
      <c r="UTJ1" s="905"/>
      <c r="UTK1" s="905"/>
      <c r="UTL1" s="905"/>
      <c r="UTM1" s="905"/>
      <c r="UTN1" s="905"/>
      <c r="UTO1" s="905"/>
      <c r="UTP1" s="905"/>
      <c r="UTQ1" s="905"/>
      <c r="UTR1" s="905"/>
      <c r="UTS1" s="905"/>
      <c r="UTT1" s="905"/>
      <c r="UTU1" s="905"/>
      <c r="UTV1" s="905"/>
      <c r="UTW1" s="905"/>
      <c r="UTX1" s="905"/>
      <c r="UTY1" s="905"/>
      <c r="UTZ1" s="905"/>
      <c r="UUA1" s="905"/>
      <c r="UUB1" s="905"/>
      <c r="UUC1" s="905"/>
      <c r="UUD1" s="905"/>
      <c r="UUE1" s="905"/>
      <c r="UUF1" s="905"/>
      <c r="UUG1" s="905"/>
      <c r="UUH1" s="905"/>
      <c r="UUI1" s="905"/>
      <c r="UUJ1" s="905"/>
      <c r="UUK1" s="905"/>
      <c r="UUL1" s="905"/>
      <c r="UUM1" s="905"/>
      <c r="UUN1" s="905"/>
      <c r="UUO1" s="905"/>
      <c r="UUP1" s="905"/>
      <c r="UUQ1" s="905"/>
      <c r="UUR1" s="905"/>
      <c r="UUS1" s="905"/>
      <c r="UUT1" s="905"/>
      <c r="UUU1" s="905"/>
      <c r="UUV1" s="905"/>
      <c r="UUW1" s="905"/>
      <c r="UUX1" s="905"/>
      <c r="UUY1" s="905"/>
      <c r="UUZ1" s="905"/>
      <c r="UVA1" s="905"/>
      <c r="UVB1" s="905"/>
      <c r="UVC1" s="905"/>
      <c r="UVD1" s="905"/>
      <c r="UVE1" s="905"/>
      <c r="UVF1" s="905"/>
      <c r="UVG1" s="905"/>
      <c r="UVH1" s="905"/>
      <c r="UVI1" s="905"/>
      <c r="UVJ1" s="905"/>
      <c r="UVK1" s="905"/>
      <c r="UVL1" s="905"/>
      <c r="UVM1" s="905"/>
      <c r="UVN1" s="905"/>
      <c r="UVO1" s="905"/>
      <c r="UVP1" s="905"/>
      <c r="UVQ1" s="905"/>
      <c r="UVR1" s="905"/>
      <c r="UVS1" s="905"/>
      <c r="UVT1" s="905"/>
      <c r="UVU1" s="905"/>
      <c r="UVV1" s="905"/>
      <c r="UVW1" s="905"/>
      <c r="UVX1" s="905"/>
      <c r="UVY1" s="905"/>
      <c r="UVZ1" s="905"/>
      <c r="UWA1" s="905"/>
      <c r="UWB1" s="905"/>
      <c r="UWC1" s="905"/>
      <c r="UWD1" s="905"/>
      <c r="UWE1" s="905"/>
      <c r="UWF1" s="905"/>
      <c r="UWG1" s="905"/>
      <c r="UWH1" s="905"/>
      <c r="UWI1" s="905"/>
      <c r="UWJ1" s="905"/>
      <c r="UWK1" s="905"/>
      <c r="UWL1" s="905"/>
      <c r="UWM1" s="905"/>
      <c r="UWN1" s="905"/>
      <c r="UWO1" s="905"/>
      <c r="UWP1" s="905"/>
      <c r="UWQ1" s="905"/>
      <c r="UWR1" s="905"/>
      <c r="UWS1" s="905"/>
      <c r="UWT1" s="905"/>
      <c r="UWU1" s="905"/>
      <c r="UWV1" s="905"/>
      <c r="UWW1" s="905"/>
      <c r="UWX1" s="905"/>
      <c r="UWY1" s="905"/>
      <c r="UWZ1" s="905"/>
      <c r="UXA1" s="905"/>
      <c r="UXB1" s="905"/>
      <c r="UXC1" s="905"/>
      <c r="UXD1" s="905"/>
      <c r="UXE1" s="905"/>
      <c r="UXF1" s="905"/>
      <c r="UXG1" s="905"/>
      <c r="UXH1" s="905"/>
      <c r="UXI1" s="905"/>
      <c r="UXJ1" s="905"/>
      <c r="UXK1" s="905"/>
      <c r="UXL1" s="905"/>
      <c r="UXM1" s="905"/>
      <c r="UXN1" s="905"/>
      <c r="UXO1" s="905"/>
      <c r="UXP1" s="905"/>
      <c r="UXQ1" s="905"/>
      <c r="UXR1" s="905"/>
      <c r="UXS1" s="905"/>
      <c r="UXT1" s="905"/>
      <c r="UXU1" s="905"/>
      <c r="UXV1" s="905"/>
      <c r="UXW1" s="905"/>
      <c r="UXX1" s="905"/>
      <c r="UXY1" s="905"/>
      <c r="UXZ1" s="905"/>
      <c r="UYA1" s="905"/>
      <c r="UYB1" s="905"/>
      <c r="UYC1" s="905"/>
      <c r="UYD1" s="905"/>
      <c r="UYE1" s="905"/>
      <c r="UYF1" s="905"/>
      <c r="UYG1" s="905"/>
      <c r="UYH1" s="905"/>
      <c r="UYI1" s="905"/>
      <c r="UYJ1" s="905"/>
      <c r="UYK1" s="905"/>
      <c r="UYL1" s="905"/>
      <c r="UYM1" s="905"/>
      <c r="UYN1" s="905"/>
      <c r="UYO1" s="905"/>
      <c r="UYP1" s="905"/>
      <c r="UYQ1" s="905"/>
      <c r="UYR1" s="905"/>
      <c r="UYS1" s="905"/>
      <c r="UYT1" s="905"/>
      <c r="UYU1" s="905"/>
      <c r="UYV1" s="905"/>
      <c r="UYW1" s="905"/>
      <c r="UYX1" s="905"/>
      <c r="UYY1" s="905"/>
      <c r="UYZ1" s="905"/>
      <c r="UZA1" s="905"/>
      <c r="UZB1" s="905"/>
      <c r="UZC1" s="905"/>
      <c r="UZD1" s="905"/>
      <c r="UZE1" s="905"/>
      <c r="UZF1" s="905"/>
      <c r="UZG1" s="905"/>
      <c r="UZH1" s="905"/>
      <c r="UZI1" s="905"/>
      <c r="UZJ1" s="905"/>
      <c r="UZK1" s="905"/>
      <c r="UZL1" s="905"/>
      <c r="UZM1" s="905"/>
      <c r="UZN1" s="905"/>
      <c r="UZO1" s="905"/>
      <c r="UZP1" s="905"/>
      <c r="UZQ1" s="905"/>
      <c r="UZR1" s="905"/>
      <c r="UZS1" s="905"/>
      <c r="UZT1" s="905"/>
      <c r="UZU1" s="905"/>
      <c r="UZV1" s="905"/>
      <c r="UZW1" s="905"/>
      <c r="UZX1" s="905"/>
      <c r="UZY1" s="905"/>
      <c r="UZZ1" s="905"/>
      <c r="VAA1" s="905"/>
      <c r="VAB1" s="905"/>
      <c r="VAC1" s="905"/>
      <c r="VAD1" s="905"/>
      <c r="VAE1" s="905"/>
      <c r="VAF1" s="905"/>
      <c r="VAG1" s="905"/>
      <c r="VAH1" s="905"/>
      <c r="VAI1" s="905"/>
      <c r="VAJ1" s="905"/>
      <c r="VAK1" s="905"/>
      <c r="VAL1" s="905"/>
      <c r="VAM1" s="905"/>
      <c r="VAN1" s="905"/>
      <c r="VAO1" s="905"/>
      <c r="VAP1" s="905"/>
      <c r="VAQ1" s="905"/>
      <c r="VAR1" s="905"/>
      <c r="VAS1" s="905"/>
      <c r="VAT1" s="905"/>
      <c r="VAU1" s="905"/>
      <c r="VAV1" s="905"/>
      <c r="VAW1" s="905"/>
      <c r="VAX1" s="905"/>
      <c r="VAY1" s="905"/>
      <c r="VAZ1" s="905"/>
      <c r="VBA1" s="905"/>
      <c r="VBB1" s="905"/>
      <c r="VBC1" s="905"/>
      <c r="VBD1" s="905"/>
      <c r="VBE1" s="905"/>
      <c r="VBF1" s="905"/>
      <c r="VBG1" s="905"/>
      <c r="VBH1" s="905"/>
      <c r="VBI1" s="905"/>
      <c r="VBJ1" s="905"/>
      <c r="VBK1" s="905"/>
      <c r="VBL1" s="905"/>
      <c r="VBM1" s="905"/>
      <c r="VBN1" s="905"/>
      <c r="VBO1" s="905"/>
      <c r="VBP1" s="905"/>
      <c r="VBQ1" s="905"/>
      <c r="VBR1" s="905"/>
      <c r="VBS1" s="905"/>
      <c r="VBT1" s="905"/>
      <c r="VBU1" s="905"/>
      <c r="VBV1" s="905"/>
      <c r="VBW1" s="905"/>
      <c r="VBX1" s="905"/>
      <c r="VBY1" s="905"/>
      <c r="VBZ1" s="905"/>
      <c r="VCA1" s="905"/>
      <c r="VCB1" s="905"/>
      <c r="VCC1" s="905"/>
      <c r="VCD1" s="905"/>
      <c r="VCE1" s="905"/>
      <c r="VCF1" s="905"/>
      <c r="VCG1" s="905"/>
      <c r="VCH1" s="905"/>
      <c r="VCI1" s="905"/>
      <c r="VCJ1" s="905"/>
      <c r="VCK1" s="905"/>
      <c r="VCL1" s="905"/>
      <c r="VCM1" s="905"/>
      <c r="VCN1" s="905"/>
      <c r="VCO1" s="905"/>
      <c r="VCP1" s="905"/>
      <c r="VCQ1" s="905"/>
      <c r="VCR1" s="905"/>
      <c r="VCS1" s="905"/>
      <c r="VCT1" s="905"/>
      <c r="VCU1" s="905"/>
      <c r="VCV1" s="905"/>
      <c r="VCW1" s="905"/>
      <c r="VCX1" s="905"/>
      <c r="VCY1" s="905"/>
      <c r="VCZ1" s="905"/>
      <c r="VDA1" s="905"/>
      <c r="VDB1" s="905"/>
      <c r="VDC1" s="905"/>
      <c r="VDD1" s="905"/>
      <c r="VDE1" s="905"/>
      <c r="VDF1" s="905"/>
      <c r="VDG1" s="905"/>
      <c r="VDH1" s="905"/>
      <c r="VDI1" s="905"/>
      <c r="VDJ1" s="905"/>
      <c r="VDK1" s="905"/>
      <c r="VDL1" s="905"/>
      <c r="VDM1" s="905"/>
      <c r="VDN1" s="905"/>
      <c r="VDO1" s="905"/>
      <c r="VDP1" s="905"/>
      <c r="VDQ1" s="905"/>
      <c r="VDR1" s="905"/>
      <c r="VDS1" s="905"/>
      <c r="VDT1" s="905"/>
      <c r="VDU1" s="905"/>
      <c r="VDV1" s="905"/>
      <c r="VDW1" s="905"/>
      <c r="VDX1" s="905"/>
      <c r="VDY1" s="905"/>
      <c r="VDZ1" s="905"/>
      <c r="VEA1" s="905"/>
      <c r="VEB1" s="905"/>
      <c r="VEC1" s="905"/>
      <c r="VED1" s="905"/>
      <c r="VEE1" s="905"/>
      <c r="VEF1" s="905"/>
      <c r="VEG1" s="905"/>
      <c r="VEH1" s="905"/>
      <c r="VEI1" s="905"/>
      <c r="VEJ1" s="905"/>
      <c r="VEK1" s="905"/>
      <c r="VEL1" s="905"/>
      <c r="VEM1" s="905"/>
      <c r="VEN1" s="905"/>
      <c r="VEO1" s="905"/>
      <c r="VEP1" s="905"/>
      <c r="VEQ1" s="905"/>
      <c r="VER1" s="905"/>
      <c r="VES1" s="905"/>
      <c r="VET1" s="905"/>
      <c r="VEU1" s="905"/>
      <c r="VEV1" s="905"/>
      <c r="VEW1" s="905"/>
      <c r="VEX1" s="905"/>
      <c r="VEY1" s="905"/>
      <c r="VEZ1" s="905"/>
      <c r="VFA1" s="905"/>
      <c r="VFB1" s="905"/>
      <c r="VFC1" s="905"/>
      <c r="VFD1" s="905"/>
      <c r="VFE1" s="905"/>
      <c r="VFF1" s="905"/>
      <c r="VFG1" s="905"/>
      <c r="VFH1" s="905"/>
      <c r="VFI1" s="905"/>
      <c r="VFJ1" s="905"/>
      <c r="VFK1" s="905"/>
      <c r="VFL1" s="905"/>
      <c r="VFM1" s="905"/>
      <c r="VFN1" s="905"/>
      <c r="VFO1" s="905"/>
      <c r="VFP1" s="905"/>
      <c r="VFQ1" s="905"/>
      <c r="VFR1" s="905"/>
      <c r="VFS1" s="905"/>
      <c r="VFT1" s="905"/>
      <c r="VFU1" s="905"/>
      <c r="VFV1" s="905"/>
      <c r="VFW1" s="905"/>
      <c r="VFX1" s="905"/>
      <c r="VFY1" s="905"/>
      <c r="VFZ1" s="905"/>
      <c r="VGA1" s="905"/>
      <c r="VGB1" s="905"/>
      <c r="VGC1" s="905"/>
      <c r="VGD1" s="905"/>
      <c r="VGE1" s="905"/>
      <c r="VGF1" s="905"/>
      <c r="VGG1" s="905"/>
      <c r="VGH1" s="905"/>
      <c r="VGI1" s="905"/>
      <c r="VGJ1" s="905"/>
      <c r="VGK1" s="905"/>
      <c r="VGL1" s="905"/>
      <c r="VGM1" s="905"/>
      <c r="VGN1" s="905"/>
      <c r="VGO1" s="905"/>
      <c r="VGP1" s="905"/>
      <c r="VGQ1" s="905"/>
      <c r="VGR1" s="905"/>
      <c r="VGS1" s="905"/>
      <c r="VGT1" s="905"/>
      <c r="VGU1" s="905"/>
      <c r="VGV1" s="905"/>
      <c r="VGW1" s="905"/>
      <c r="VGX1" s="905"/>
      <c r="VGY1" s="905"/>
      <c r="VGZ1" s="905"/>
      <c r="VHA1" s="905"/>
      <c r="VHB1" s="905"/>
      <c r="VHC1" s="905"/>
      <c r="VHD1" s="905"/>
      <c r="VHE1" s="905"/>
      <c r="VHF1" s="905"/>
      <c r="VHG1" s="905"/>
      <c r="VHH1" s="905"/>
      <c r="VHI1" s="905"/>
      <c r="VHJ1" s="905"/>
      <c r="VHK1" s="905"/>
      <c r="VHL1" s="905"/>
      <c r="VHM1" s="905"/>
      <c r="VHN1" s="905"/>
      <c r="VHO1" s="905"/>
      <c r="VHP1" s="905"/>
      <c r="VHQ1" s="905"/>
      <c r="VHR1" s="905"/>
      <c r="VHS1" s="905"/>
      <c r="VHT1" s="905"/>
      <c r="VHU1" s="905"/>
      <c r="VHV1" s="905"/>
      <c r="VHW1" s="905"/>
      <c r="VHX1" s="905"/>
      <c r="VHY1" s="905"/>
      <c r="VHZ1" s="905"/>
      <c r="VIA1" s="905"/>
      <c r="VIB1" s="905"/>
      <c r="VIC1" s="905"/>
      <c r="VID1" s="905"/>
      <c r="VIE1" s="905"/>
      <c r="VIF1" s="905"/>
      <c r="VIG1" s="905"/>
      <c r="VIH1" s="905"/>
      <c r="VII1" s="905"/>
      <c r="VIJ1" s="905"/>
      <c r="VIK1" s="905"/>
      <c r="VIL1" s="905"/>
      <c r="VIM1" s="905"/>
      <c r="VIN1" s="905"/>
      <c r="VIO1" s="905"/>
      <c r="VIP1" s="905"/>
      <c r="VIQ1" s="905"/>
      <c r="VIR1" s="905"/>
      <c r="VIS1" s="905"/>
      <c r="VIT1" s="905"/>
      <c r="VIU1" s="905"/>
      <c r="VIV1" s="905"/>
      <c r="VIW1" s="905"/>
      <c r="VIX1" s="905"/>
      <c r="VIY1" s="905"/>
      <c r="VIZ1" s="905"/>
      <c r="VJA1" s="905"/>
      <c r="VJB1" s="905"/>
      <c r="VJC1" s="905"/>
      <c r="VJD1" s="905"/>
      <c r="VJE1" s="905"/>
      <c r="VJF1" s="905"/>
      <c r="VJG1" s="905"/>
      <c r="VJH1" s="905"/>
      <c r="VJI1" s="905"/>
      <c r="VJJ1" s="905"/>
      <c r="VJK1" s="905"/>
      <c r="VJL1" s="905"/>
      <c r="VJM1" s="905"/>
      <c r="VJN1" s="905"/>
      <c r="VJO1" s="905"/>
      <c r="VJP1" s="905"/>
      <c r="VJQ1" s="905"/>
      <c r="VJR1" s="905"/>
      <c r="VJS1" s="905"/>
      <c r="VJT1" s="905"/>
      <c r="VJU1" s="905"/>
      <c r="VJV1" s="905"/>
      <c r="VJW1" s="905"/>
      <c r="VJX1" s="905"/>
      <c r="VJY1" s="905"/>
      <c r="VJZ1" s="905"/>
      <c r="VKA1" s="905"/>
      <c r="VKB1" s="905"/>
      <c r="VKC1" s="905"/>
      <c r="VKD1" s="905"/>
      <c r="VKE1" s="905"/>
      <c r="VKF1" s="905"/>
      <c r="VKG1" s="905"/>
      <c r="VKH1" s="905"/>
      <c r="VKI1" s="905"/>
      <c r="VKJ1" s="905"/>
      <c r="VKK1" s="905"/>
      <c r="VKL1" s="905"/>
      <c r="VKM1" s="905"/>
      <c r="VKN1" s="905"/>
      <c r="VKO1" s="905"/>
      <c r="VKP1" s="905"/>
      <c r="VKQ1" s="905"/>
      <c r="VKR1" s="905"/>
      <c r="VKS1" s="905"/>
      <c r="VKT1" s="905"/>
      <c r="VKU1" s="905"/>
      <c r="VKV1" s="905"/>
      <c r="VKW1" s="905"/>
      <c r="VKX1" s="905"/>
      <c r="VKY1" s="905"/>
      <c r="VKZ1" s="905"/>
      <c r="VLA1" s="905"/>
      <c r="VLB1" s="905"/>
      <c r="VLC1" s="905"/>
      <c r="VLD1" s="905"/>
      <c r="VLE1" s="905"/>
      <c r="VLF1" s="905"/>
      <c r="VLG1" s="905"/>
      <c r="VLH1" s="905"/>
      <c r="VLI1" s="905"/>
      <c r="VLJ1" s="905"/>
      <c r="VLK1" s="905"/>
      <c r="VLL1" s="905"/>
      <c r="VLM1" s="905"/>
      <c r="VLN1" s="905"/>
      <c r="VLO1" s="905"/>
      <c r="VLP1" s="905"/>
      <c r="VLQ1" s="905"/>
      <c r="VLR1" s="905"/>
      <c r="VLS1" s="905"/>
      <c r="VLT1" s="905"/>
      <c r="VLU1" s="905"/>
      <c r="VLV1" s="905"/>
      <c r="VLW1" s="905"/>
      <c r="VLX1" s="905"/>
      <c r="VLY1" s="905"/>
      <c r="VLZ1" s="905"/>
      <c r="VMA1" s="905"/>
      <c r="VMB1" s="905"/>
      <c r="VMC1" s="905"/>
      <c r="VMD1" s="905"/>
      <c r="VME1" s="905"/>
      <c r="VMF1" s="905"/>
      <c r="VMG1" s="905"/>
      <c r="VMH1" s="905"/>
      <c r="VMI1" s="905"/>
      <c r="VMJ1" s="905"/>
      <c r="VMK1" s="905"/>
      <c r="VML1" s="905"/>
      <c r="VMM1" s="905"/>
      <c r="VMN1" s="905"/>
      <c r="VMO1" s="905"/>
      <c r="VMP1" s="905"/>
      <c r="VMQ1" s="905"/>
      <c r="VMR1" s="905"/>
      <c r="VMS1" s="905"/>
      <c r="VMT1" s="905"/>
      <c r="VMU1" s="905"/>
      <c r="VMV1" s="905"/>
      <c r="VMW1" s="905"/>
      <c r="VMX1" s="905"/>
      <c r="VMY1" s="905"/>
      <c r="VMZ1" s="905"/>
      <c r="VNA1" s="905"/>
      <c r="VNB1" s="905"/>
      <c r="VNC1" s="905"/>
      <c r="VND1" s="905"/>
      <c r="VNE1" s="905"/>
      <c r="VNF1" s="905"/>
      <c r="VNG1" s="905"/>
      <c r="VNH1" s="905"/>
      <c r="VNI1" s="905"/>
      <c r="VNJ1" s="905"/>
      <c r="VNK1" s="905"/>
      <c r="VNL1" s="905"/>
      <c r="VNM1" s="905"/>
      <c r="VNN1" s="905"/>
      <c r="VNO1" s="905"/>
      <c r="VNP1" s="905"/>
      <c r="VNQ1" s="905"/>
      <c r="VNR1" s="905"/>
      <c r="VNS1" s="905"/>
      <c r="VNT1" s="905"/>
      <c r="VNU1" s="905"/>
      <c r="VNV1" s="905"/>
      <c r="VNW1" s="905"/>
      <c r="VNX1" s="905"/>
      <c r="VNY1" s="905"/>
      <c r="VNZ1" s="905"/>
      <c r="VOA1" s="905"/>
      <c r="VOB1" s="905"/>
      <c r="VOC1" s="905"/>
      <c r="VOD1" s="905"/>
      <c r="VOE1" s="905"/>
      <c r="VOF1" s="905"/>
      <c r="VOG1" s="905"/>
      <c r="VOH1" s="905"/>
      <c r="VOI1" s="905"/>
      <c r="VOJ1" s="905"/>
      <c r="VOK1" s="905"/>
      <c r="VOL1" s="905"/>
      <c r="VOM1" s="905"/>
      <c r="VON1" s="905"/>
      <c r="VOO1" s="905"/>
      <c r="VOP1" s="905"/>
      <c r="VOQ1" s="905"/>
      <c r="VOR1" s="905"/>
      <c r="VOS1" s="905"/>
      <c r="VOT1" s="905"/>
      <c r="VOU1" s="905"/>
      <c r="VOV1" s="905"/>
      <c r="VOW1" s="905"/>
      <c r="VOX1" s="905"/>
      <c r="VOY1" s="905"/>
      <c r="VOZ1" s="905"/>
      <c r="VPA1" s="905"/>
      <c r="VPB1" s="905"/>
      <c r="VPC1" s="905"/>
      <c r="VPD1" s="905"/>
      <c r="VPE1" s="905"/>
      <c r="VPF1" s="905"/>
      <c r="VPG1" s="905"/>
      <c r="VPH1" s="905"/>
      <c r="VPI1" s="905"/>
      <c r="VPJ1" s="905"/>
      <c r="VPK1" s="905"/>
      <c r="VPL1" s="905"/>
      <c r="VPM1" s="905"/>
      <c r="VPN1" s="905"/>
      <c r="VPO1" s="905"/>
      <c r="VPP1" s="905"/>
      <c r="VPQ1" s="905"/>
      <c r="VPR1" s="905"/>
      <c r="VPS1" s="905"/>
      <c r="VPT1" s="905"/>
      <c r="VPU1" s="905"/>
      <c r="VPV1" s="905"/>
      <c r="VPW1" s="905"/>
      <c r="VPX1" s="905"/>
      <c r="VPY1" s="905"/>
      <c r="VPZ1" s="905"/>
      <c r="VQA1" s="905"/>
      <c r="VQB1" s="905"/>
      <c r="VQC1" s="905"/>
      <c r="VQD1" s="905"/>
      <c r="VQE1" s="905"/>
      <c r="VQF1" s="905"/>
      <c r="VQG1" s="905"/>
      <c r="VQH1" s="905"/>
      <c r="VQI1" s="905"/>
      <c r="VQJ1" s="905"/>
      <c r="VQK1" s="905"/>
      <c r="VQL1" s="905"/>
      <c r="VQM1" s="905"/>
      <c r="VQN1" s="905"/>
      <c r="VQO1" s="905"/>
      <c r="VQP1" s="905"/>
      <c r="VQQ1" s="905"/>
      <c r="VQR1" s="905"/>
      <c r="VQS1" s="905"/>
      <c r="VQT1" s="905"/>
      <c r="VQU1" s="905"/>
      <c r="VQV1" s="905"/>
      <c r="VQW1" s="905"/>
      <c r="VQX1" s="905"/>
      <c r="VQY1" s="905"/>
      <c r="VQZ1" s="905"/>
      <c r="VRA1" s="905"/>
      <c r="VRB1" s="905"/>
      <c r="VRC1" s="905"/>
      <c r="VRD1" s="905"/>
      <c r="VRE1" s="905"/>
      <c r="VRF1" s="905"/>
      <c r="VRG1" s="905"/>
      <c r="VRH1" s="905"/>
      <c r="VRI1" s="905"/>
      <c r="VRJ1" s="905"/>
      <c r="VRK1" s="905"/>
      <c r="VRL1" s="905"/>
      <c r="VRM1" s="905"/>
      <c r="VRN1" s="905"/>
      <c r="VRO1" s="905"/>
      <c r="VRP1" s="905"/>
      <c r="VRQ1" s="905"/>
      <c r="VRR1" s="905"/>
      <c r="VRS1" s="905"/>
      <c r="VRT1" s="905"/>
      <c r="VRU1" s="905"/>
      <c r="VRV1" s="905"/>
      <c r="VRW1" s="905"/>
      <c r="VRX1" s="905"/>
      <c r="VRY1" s="905"/>
      <c r="VRZ1" s="905"/>
      <c r="VSA1" s="905"/>
      <c r="VSB1" s="905"/>
      <c r="VSC1" s="905"/>
      <c r="VSD1" s="905"/>
      <c r="VSE1" s="905"/>
      <c r="VSF1" s="905"/>
      <c r="VSG1" s="905"/>
      <c r="VSH1" s="905"/>
      <c r="VSI1" s="905"/>
      <c r="VSJ1" s="905"/>
      <c r="VSK1" s="905"/>
      <c r="VSL1" s="905"/>
      <c r="VSM1" s="905"/>
      <c r="VSN1" s="905"/>
      <c r="VSO1" s="905"/>
      <c r="VSP1" s="905"/>
      <c r="VSQ1" s="905"/>
      <c r="VSR1" s="905"/>
      <c r="VSS1" s="905"/>
      <c r="VST1" s="905"/>
      <c r="VSU1" s="905"/>
      <c r="VSV1" s="905"/>
      <c r="VSW1" s="905"/>
      <c r="VSX1" s="905"/>
      <c r="VSY1" s="905"/>
      <c r="VSZ1" s="905"/>
      <c r="VTA1" s="905"/>
      <c r="VTB1" s="905"/>
      <c r="VTC1" s="905"/>
      <c r="VTD1" s="905"/>
      <c r="VTE1" s="905"/>
      <c r="VTF1" s="905"/>
      <c r="VTG1" s="905"/>
      <c r="VTH1" s="905"/>
      <c r="VTI1" s="905"/>
      <c r="VTJ1" s="905"/>
      <c r="VTK1" s="905"/>
      <c r="VTL1" s="905"/>
      <c r="VTM1" s="905"/>
      <c r="VTN1" s="905"/>
      <c r="VTO1" s="905"/>
      <c r="VTP1" s="905"/>
      <c r="VTQ1" s="905"/>
      <c r="VTR1" s="905"/>
      <c r="VTS1" s="905"/>
      <c r="VTT1" s="905"/>
      <c r="VTU1" s="905"/>
      <c r="VTV1" s="905"/>
      <c r="VTW1" s="905"/>
      <c r="VTX1" s="905"/>
      <c r="VTY1" s="905"/>
      <c r="VTZ1" s="905"/>
      <c r="VUA1" s="905"/>
      <c r="VUB1" s="905"/>
      <c r="VUC1" s="905"/>
      <c r="VUD1" s="905"/>
      <c r="VUE1" s="905"/>
      <c r="VUF1" s="905"/>
      <c r="VUG1" s="905"/>
      <c r="VUH1" s="905"/>
      <c r="VUI1" s="905"/>
      <c r="VUJ1" s="905"/>
      <c r="VUK1" s="905"/>
      <c r="VUL1" s="905"/>
      <c r="VUM1" s="905"/>
      <c r="VUN1" s="905"/>
      <c r="VUO1" s="905"/>
      <c r="VUP1" s="905"/>
      <c r="VUQ1" s="905"/>
      <c r="VUR1" s="905"/>
      <c r="VUS1" s="905"/>
      <c r="VUT1" s="905"/>
      <c r="VUU1" s="905"/>
      <c r="VUV1" s="905"/>
      <c r="VUW1" s="905"/>
      <c r="VUX1" s="905"/>
      <c r="VUY1" s="905"/>
      <c r="VUZ1" s="905"/>
      <c r="VVA1" s="905"/>
      <c r="VVB1" s="905"/>
      <c r="VVC1" s="905"/>
      <c r="VVD1" s="905"/>
      <c r="VVE1" s="905"/>
      <c r="VVF1" s="905"/>
      <c r="VVG1" s="905"/>
      <c r="VVH1" s="905"/>
      <c r="VVI1" s="905"/>
      <c r="VVJ1" s="905"/>
      <c r="VVK1" s="905"/>
      <c r="VVL1" s="905"/>
      <c r="VVM1" s="905"/>
      <c r="VVN1" s="905"/>
      <c r="VVO1" s="905"/>
      <c r="VVP1" s="905"/>
      <c r="VVQ1" s="905"/>
      <c r="VVR1" s="905"/>
      <c r="VVS1" s="905"/>
      <c r="VVT1" s="905"/>
      <c r="VVU1" s="905"/>
      <c r="VVV1" s="905"/>
      <c r="VVW1" s="905"/>
      <c r="VVX1" s="905"/>
      <c r="VVY1" s="905"/>
      <c r="VVZ1" s="905"/>
      <c r="VWA1" s="905"/>
      <c r="VWB1" s="905"/>
      <c r="VWC1" s="905"/>
      <c r="VWD1" s="905"/>
      <c r="VWE1" s="905"/>
      <c r="VWF1" s="905"/>
      <c r="VWG1" s="905"/>
      <c r="VWH1" s="905"/>
      <c r="VWI1" s="905"/>
      <c r="VWJ1" s="905"/>
      <c r="VWK1" s="905"/>
      <c r="VWL1" s="905"/>
      <c r="VWM1" s="905"/>
      <c r="VWN1" s="905"/>
      <c r="VWO1" s="905"/>
      <c r="VWP1" s="905"/>
      <c r="VWQ1" s="905"/>
      <c r="VWR1" s="905"/>
      <c r="VWS1" s="905"/>
      <c r="VWT1" s="905"/>
      <c r="VWU1" s="905"/>
      <c r="VWV1" s="905"/>
      <c r="VWW1" s="905"/>
      <c r="VWX1" s="905"/>
      <c r="VWY1" s="905"/>
      <c r="VWZ1" s="905"/>
      <c r="VXA1" s="905"/>
      <c r="VXB1" s="905"/>
      <c r="VXC1" s="905"/>
      <c r="VXD1" s="905"/>
      <c r="VXE1" s="905"/>
      <c r="VXF1" s="905"/>
      <c r="VXG1" s="905"/>
      <c r="VXH1" s="905"/>
      <c r="VXI1" s="905"/>
      <c r="VXJ1" s="905"/>
      <c r="VXK1" s="905"/>
      <c r="VXL1" s="905"/>
      <c r="VXM1" s="905"/>
      <c r="VXN1" s="905"/>
      <c r="VXO1" s="905"/>
      <c r="VXP1" s="905"/>
      <c r="VXQ1" s="905"/>
      <c r="VXR1" s="905"/>
      <c r="VXS1" s="905"/>
      <c r="VXT1" s="905"/>
      <c r="VXU1" s="905"/>
      <c r="VXV1" s="905"/>
      <c r="VXW1" s="905"/>
      <c r="VXX1" s="905"/>
      <c r="VXY1" s="905"/>
      <c r="VXZ1" s="905"/>
      <c r="VYA1" s="905"/>
      <c r="VYB1" s="905"/>
      <c r="VYC1" s="905"/>
      <c r="VYD1" s="905"/>
      <c r="VYE1" s="905"/>
      <c r="VYF1" s="905"/>
      <c r="VYG1" s="905"/>
      <c r="VYH1" s="905"/>
      <c r="VYI1" s="905"/>
      <c r="VYJ1" s="905"/>
      <c r="VYK1" s="905"/>
      <c r="VYL1" s="905"/>
      <c r="VYM1" s="905"/>
      <c r="VYN1" s="905"/>
      <c r="VYO1" s="905"/>
      <c r="VYP1" s="905"/>
      <c r="VYQ1" s="905"/>
      <c r="VYR1" s="905"/>
      <c r="VYS1" s="905"/>
      <c r="VYT1" s="905"/>
      <c r="VYU1" s="905"/>
      <c r="VYV1" s="905"/>
      <c r="VYW1" s="905"/>
      <c r="VYX1" s="905"/>
      <c r="VYY1" s="905"/>
      <c r="VYZ1" s="905"/>
      <c r="VZA1" s="905"/>
      <c r="VZB1" s="905"/>
      <c r="VZC1" s="905"/>
      <c r="VZD1" s="905"/>
      <c r="VZE1" s="905"/>
      <c r="VZF1" s="905"/>
      <c r="VZG1" s="905"/>
      <c r="VZH1" s="905"/>
      <c r="VZI1" s="905"/>
      <c r="VZJ1" s="905"/>
      <c r="VZK1" s="905"/>
      <c r="VZL1" s="905"/>
      <c r="VZM1" s="905"/>
      <c r="VZN1" s="905"/>
      <c r="VZO1" s="905"/>
      <c r="VZP1" s="905"/>
      <c r="VZQ1" s="905"/>
      <c r="VZR1" s="905"/>
      <c r="VZS1" s="905"/>
      <c r="VZT1" s="905"/>
      <c r="VZU1" s="905"/>
      <c r="VZV1" s="905"/>
      <c r="VZW1" s="905"/>
      <c r="VZX1" s="905"/>
      <c r="VZY1" s="905"/>
      <c r="VZZ1" s="905"/>
      <c r="WAA1" s="905"/>
      <c r="WAB1" s="905"/>
      <c r="WAC1" s="905"/>
      <c r="WAD1" s="905"/>
      <c r="WAE1" s="905"/>
      <c r="WAF1" s="905"/>
      <c r="WAG1" s="905"/>
      <c r="WAH1" s="905"/>
      <c r="WAI1" s="905"/>
      <c r="WAJ1" s="905"/>
      <c r="WAK1" s="905"/>
      <c r="WAL1" s="905"/>
      <c r="WAM1" s="905"/>
      <c r="WAN1" s="905"/>
      <c r="WAO1" s="905"/>
      <c r="WAP1" s="905"/>
      <c r="WAQ1" s="905"/>
      <c r="WAR1" s="905"/>
      <c r="WAS1" s="905"/>
      <c r="WAT1" s="905"/>
      <c r="WAU1" s="905"/>
      <c r="WAV1" s="905"/>
      <c r="WAW1" s="905"/>
      <c r="WAX1" s="905"/>
      <c r="WAY1" s="905"/>
      <c r="WAZ1" s="905"/>
      <c r="WBA1" s="905"/>
      <c r="WBB1" s="905"/>
      <c r="WBC1" s="905"/>
      <c r="WBD1" s="905"/>
      <c r="WBE1" s="905"/>
      <c r="WBF1" s="905"/>
      <c r="WBG1" s="905"/>
      <c r="WBH1" s="905"/>
      <c r="WBI1" s="905"/>
      <c r="WBJ1" s="905"/>
      <c r="WBK1" s="905"/>
      <c r="WBL1" s="905"/>
      <c r="WBM1" s="905"/>
      <c r="WBN1" s="905"/>
      <c r="WBO1" s="905"/>
      <c r="WBP1" s="905"/>
      <c r="WBQ1" s="905"/>
      <c r="WBR1" s="905"/>
      <c r="WBS1" s="905"/>
      <c r="WBT1" s="905"/>
      <c r="WBU1" s="905"/>
      <c r="WBV1" s="905"/>
      <c r="WBW1" s="905"/>
      <c r="WBX1" s="905"/>
      <c r="WBY1" s="905"/>
      <c r="WBZ1" s="905"/>
      <c r="WCA1" s="905"/>
      <c r="WCB1" s="905"/>
      <c r="WCC1" s="905"/>
      <c r="WCD1" s="905"/>
      <c r="WCE1" s="905"/>
      <c r="WCF1" s="905"/>
      <c r="WCG1" s="905"/>
      <c r="WCH1" s="905"/>
      <c r="WCI1" s="905"/>
      <c r="WCJ1" s="905"/>
      <c r="WCK1" s="905"/>
      <c r="WCL1" s="905"/>
      <c r="WCM1" s="905"/>
      <c r="WCN1" s="905"/>
      <c r="WCO1" s="905"/>
      <c r="WCP1" s="905"/>
      <c r="WCQ1" s="905"/>
      <c r="WCR1" s="905"/>
      <c r="WCS1" s="905"/>
      <c r="WCT1" s="905"/>
      <c r="WCU1" s="905"/>
      <c r="WCV1" s="905"/>
      <c r="WCW1" s="905"/>
      <c r="WCX1" s="905"/>
      <c r="WCY1" s="905"/>
      <c r="WCZ1" s="905"/>
      <c r="WDA1" s="905"/>
      <c r="WDB1" s="905"/>
      <c r="WDC1" s="905"/>
      <c r="WDD1" s="905"/>
      <c r="WDE1" s="905"/>
      <c r="WDF1" s="905"/>
      <c r="WDG1" s="905"/>
      <c r="WDH1" s="905"/>
      <c r="WDI1" s="905"/>
      <c r="WDJ1" s="905"/>
      <c r="WDK1" s="905"/>
      <c r="WDL1" s="905"/>
      <c r="WDM1" s="905"/>
      <c r="WDN1" s="905"/>
      <c r="WDO1" s="905"/>
      <c r="WDP1" s="905"/>
      <c r="WDQ1" s="905"/>
      <c r="WDR1" s="905"/>
      <c r="WDS1" s="905"/>
      <c r="WDT1" s="905"/>
      <c r="WDU1" s="905"/>
      <c r="WDV1" s="905"/>
      <c r="WDW1" s="905"/>
      <c r="WDX1" s="905"/>
      <c r="WDY1" s="905"/>
      <c r="WDZ1" s="905"/>
      <c r="WEA1" s="905"/>
      <c r="WEB1" s="905"/>
      <c r="WEC1" s="905"/>
      <c r="WED1" s="905"/>
      <c r="WEE1" s="905"/>
      <c r="WEF1" s="905"/>
      <c r="WEG1" s="905"/>
      <c r="WEH1" s="905"/>
      <c r="WEI1" s="905"/>
      <c r="WEJ1" s="905"/>
      <c r="WEK1" s="905"/>
      <c r="WEL1" s="905"/>
      <c r="WEM1" s="905"/>
      <c r="WEN1" s="905"/>
      <c r="WEO1" s="905"/>
      <c r="WEP1" s="905"/>
      <c r="WEQ1" s="905"/>
      <c r="WER1" s="905"/>
      <c r="WES1" s="905"/>
      <c r="WET1" s="905"/>
      <c r="WEU1" s="905"/>
      <c r="WEV1" s="905"/>
      <c r="WEW1" s="905"/>
      <c r="WEX1" s="905"/>
      <c r="WEY1" s="905"/>
      <c r="WEZ1" s="905"/>
      <c r="WFA1" s="905"/>
      <c r="WFB1" s="905"/>
      <c r="WFC1" s="905"/>
      <c r="WFD1" s="905"/>
      <c r="WFE1" s="905"/>
      <c r="WFF1" s="905"/>
      <c r="WFG1" s="905"/>
      <c r="WFH1" s="905"/>
      <c r="WFI1" s="905"/>
      <c r="WFJ1" s="905"/>
      <c r="WFK1" s="905"/>
      <c r="WFL1" s="905"/>
      <c r="WFM1" s="905"/>
      <c r="WFN1" s="905"/>
      <c r="WFO1" s="905"/>
      <c r="WFP1" s="905"/>
      <c r="WFQ1" s="905"/>
      <c r="WFR1" s="905"/>
      <c r="WFS1" s="905"/>
      <c r="WFT1" s="905"/>
      <c r="WFU1" s="905"/>
      <c r="WFV1" s="905"/>
      <c r="WFW1" s="905"/>
      <c r="WFX1" s="905"/>
      <c r="WFY1" s="905"/>
      <c r="WFZ1" s="905"/>
      <c r="WGA1" s="905"/>
      <c r="WGB1" s="905"/>
      <c r="WGC1" s="905"/>
      <c r="WGD1" s="905"/>
      <c r="WGE1" s="905"/>
      <c r="WGF1" s="905"/>
      <c r="WGG1" s="905"/>
      <c r="WGH1" s="905"/>
      <c r="WGI1" s="905"/>
      <c r="WGJ1" s="905"/>
      <c r="WGK1" s="905"/>
      <c r="WGL1" s="905"/>
      <c r="WGM1" s="905"/>
      <c r="WGN1" s="905"/>
      <c r="WGO1" s="905"/>
      <c r="WGP1" s="905"/>
      <c r="WGQ1" s="905"/>
      <c r="WGR1" s="905"/>
      <c r="WGS1" s="905"/>
      <c r="WGT1" s="905"/>
      <c r="WGU1" s="905"/>
      <c r="WGV1" s="905"/>
      <c r="WGW1" s="905"/>
      <c r="WGX1" s="905"/>
      <c r="WGY1" s="905"/>
      <c r="WGZ1" s="905"/>
      <c r="WHA1" s="905"/>
      <c r="WHB1" s="905"/>
      <c r="WHC1" s="905"/>
      <c r="WHD1" s="905"/>
      <c r="WHE1" s="905"/>
      <c r="WHF1" s="905"/>
      <c r="WHG1" s="905"/>
      <c r="WHH1" s="905"/>
      <c r="WHI1" s="905"/>
      <c r="WHJ1" s="905"/>
      <c r="WHK1" s="905"/>
      <c r="WHL1" s="905"/>
      <c r="WHM1" s="905"/>
      <c r="WHN1" s="905"/>
      <c r="WHO1" s="905"/>
      <c r="WHP1" s="905"/>
      <c r="WHQ1" s="905"/>
      <c r="WHR1" s="905"/>
      <c r="WHS1" s="905"/>
      <c r="WHT1" s="905"/>
      <c r="WHU1" s="905"/>
      <c r="WHV1" s="905"/>
      <c r="WHW1" s="905"/>
      <c r="WHX1" s="905"/>
      <c r="WHY1" s="905"/>
      <c r="WHZ1" s="905"/>
      <c r="WIA1" s="905"/>
      <c r="WIB1" s="905"/>
      <c r="WIC1" s="905"/>
      <c r="WID1" s="905"/>
      <c r="WIE1" s="905"/>
      <c r="WIF1" s="905"/>
      <c r="WIG1" s="905"/>
      <c r="WIH1" s="905"/>
      <c r="WII1" s="905"/>
      <c r="WIJ1" s="905"/>
      <c r="WIK1" s="905"/>
      <c r="WIL1" s="905"/>
      <c r="WIM1" s="905"/>
      <c r="WIN1" s="905"/>
      <c r="WIO1" s="905"/>
      <c r="WIP1" s="905"/>
      <c r="WIQ1" s="905"/>
      <c r="WIR1" s="905"/>
      <c r="WIS1" s="905"/>
      <c r="WIT1" s="905"/>
      <c r="WIU1" s="905"/>
      <c r="WIV1" s="905"/>
      <c r="WIW1" s="905"/>
      <c r="WIX1" s="905"/>
      <c r="WIY1" s="905"/>
      <c r="WIZ1" s="905"/>
      <c r="WJA1" s="905"/>
      <c r="WJB1" s="905"/>
      <c r="WJC1" s="905"/>
      <c r="WJD1" s="905"/>
      <c r="WJE1" s="905"/>
      <c r="WJF1" s="905"/>
      <c r="WJG1" s="905"/>
      <c r="WJH1" s="905"/>
      <c r="WJI1" s="905"/>
      <c r="WJJ1" s="905"/>
      <c r="WJK1" s="905"/>
      <c r="WJL1" s="905"/>
      <c r="WJM1" s="905"/>
      <c r="WJN1" s="905"/>
      <c r="WJO1" s="905"/>
      <c r="WJP1" s="905"/>
      <c r="WJQ1" s="905"/>
      <c r="WJR1" s="905"/>
      <c r="WJS1" s="905"/>
      <c r="WJT1" s="905"/>
      <c r="WJU1" s="905"/>
      <c r="WJV1" s="905"/>
      <c r="WJW1" s="905"/>
      <c r="WJX1" s="905"/>
      <c r="WJY1" s="905"/>
      <c r="WJZ1" s="905"/>
      <c r="WKA1" s="905"/>
      <c r="WKB1" s="905"/>
      <c r="WKC1" s="905"/>
      <c r="WKD1" s="905"/>
      <c r="WKE1" s="905"/>
      <c r="WKF1" s="905"/>
      <c r="WKG1" s="905"/>
      <c r="WKH1" s="905"/>
      <c r="WKI1" s="905"/>
      <c r="WKJ1" s="905"/>
      <c r="WKK1" s="905"/>
      <c r="WKL1" s="905"/>
      <c r="WKM1" s="905"/>
      <c r="WKN1" s="905"/>
      <c r="WKO1" s="905"/>
      <c r="WKP1" s="905"/>
      <c r="WKQ1" s="905"/>
      <c r="WKR1" s="905"/>
      <c r="WKS1" s="905"/>
      <c r="WKT1" s="905"/>
      <c r="WKU1" s="905"/>
      <c r="WKV1" s="905"/>
      <c r="WKW1" s="905"/>
      <c r="WKX1" s="905"/>
      <c r="WKY1" s="905"/>
      <c r="WKZ1" s="905"/>
      <c r="WLA1" s="905"/>
      <c r="WLB1" s="905"/>
      <c r="WLC1" s="905"/>
      <c r="WLD1" s="905"/>
      <c r="WLE1" s="905"/>
      <c r="WLF1" s="905"/>
      <c r="WLG1" s="905"/>
      <c r="WLH1" s="905"/>
      <c r="WLI1" s="905"/>
      <c r="WLJ1" s="905"/>
      <c r="WLK1" s="905"/>
      <c r="WLL1" s="905"/>
      <c r="WLM1" s="905"/>
      <c r="WLN1" s="905"/>
      <c r="WLO1" s="905"/>
      <c r="WLP1" s="905"/>
      <c r="WLQ1" s="905"/>
      <c r="WLR1" s="905"/>
      <c r="WLS1" s="905"/>
      <c r="WLT1" s="905"/>
      <c r="WLU1" s="905"/>
      <c r="WLV1" s="905"/>
      <c r="WLW1" s="905"/>
      <c r="WLX1" s="905"/>
      <c r="WLY1" s="905"/>
      <c r="WLZ1" s="905"/>
      <c r="WMA1" s="905"/>
      <c r="WMB1" s="905"/>
      <c r="WMC1" s="905"/>
      <c r="WMD1" s="905"/>
      <c r="WME1" s="905"/>
      <c r="WMF1" s="905"/>
      <c r="WMG1" s="905"/>
      <c r="WMH1" s="905"/>
      <c r="WMI1" s="905"/>
      <c r="WMJ1" s="905"/>
      <c r="WMK1" s="905"/>
      <c r="WML1" s="905"/>
      <c r="WMM1" s="905"/>
      <c r="WMN1" s="905"/>
      <c r="WMO1" s="905"/>
      <c r="WMP1" s="905"/>
      <c r="WMQ1" s="905"/>
      <c r="WMR1" s="905"/>
      <c r="WMS1" s="905"/>
      <c r="WMT1" s="905"/>
      <c r="WMU1" s="905"/>
      <c r="WMV1" s="905"/>
      <c r="WMW1" s="905"/>
      <c r="WMX1" s="905"/>
      <c r="WMY1" s="905"/>
      <c r="WMZ1" s="905"/>
      <c r="WNA1" s="905"/>
      <c r="WNB1" s="905"/>
      <c r="WNC1" s="905"/>
      <c r="WND1" s="905"/>
      <c r="WNE1" s="905"/>
      <c r="WNF1" s="905"/>
      <c r="WNG1" s="905"/>
      <c r="WNH1" s="905"/>
      <c r="WNI1" s="905"/>
      <c r="WNJ1" s="905"/>
      <c r="WNK1" s="905"/>
      <c r="WNL1" s="905"/>
      <c r="WNM1" s="905"/>
      <c r="WNN1" s="905"/>
      <c r="WNO1" s="905"/>
      <c r="WNP1" s="905"/>
      <c r="WNQ1" s="905"/>
      <c r="WNR1" s="905"/>
      <c r="WNS1" s="905"/>
      <c r="WNT1" s="905"/>
      <c r="WNU1" s="905"/>
      <c r="WNV1" s="905"/>
      <c r="WNW1" s="905"/>
      <c r="WNX1" s="905"/>
      <c r="WNY1" s="905"/>
      <c r="WNZ1" s="905"/>
      <c r="WOA1" s="905"/>
      <c r="WOB1" s="905"/>
      <c r="WOC1" s="905"/>
      <c r="WOD1" s="905"/>
      <c r="WOE1" s="905"/>
      <c r="WOF1" s="905"/>
      <c r="WOG1" s="905"/>
      <c r="WOH1" s="905"/>
      <c r="WOI1" s="905"/>
      <c r="WOJ1" s="905"/>
      <c r="WOK1" s="905"/>
      <c r="WOL1" s="905"/>
      <c r="WOM1" s="905"/>
      <c r="WON1" s="905"/>
      <c r="WOO1" s="905"/>
      <c r="WOP1" s="905"/>
      <c r="WOQ1" s="905"/>
      <c r="WOR1" s="905"/>
      <c r="WOS1" s="905"/>
      <c r="WOT1" s="905"/>
      <c r="WOU1" s="905"/>
      <c r="WOV1" s="905"/>
      <c r="WOW1" s="905"/>
      <c r="WOX1" s="905"/>
      <c r="WOY1" s="905"/>
      <c r="WOZ1" s="905"/>
      <c r="WPA1" s="905"/>
      <c r="WPB1" s="905"/>
      <c r="WPC1" s="905"/>
      <c r="WPD1" s="905"/>
      <c r="WPE1" s="905"/>
      <c r="WPF1" s="905"/>
      <c r="WPG1" s="905"/>
      <c r="WPH1" s="905"/>
      <c r="WPI1" s="905"/>
      <c r="WPJ1" s="905"/>
      <c r="WPK1" s="905"/>
      <c r="WPL1" s="905"/>
      <c r="WPM1" s="905"/>
      <c r="WPN1" s="905"/>
      <c r="WPO1" s="905"/>
      <c r="WPP1" s="905"/>
      <c r="WPQ1" s="905"/>
      <c r="WPR1" s="905"/>
      <c r="WPS1" s="905"/>
      <c r="WPT1" s="905"/>
      <c r="WPU1" s="905"/>
      <c r="WPV1" s="905"/>
      <c r="WPW1" s="905"/>
      <c r="WPX1" s="905"/>
      <c r="WPY1" s="905"/>
      <c r="WPZ1" s="905"/>
      <c r="WQA1" s="905"/>
      <c r="WQB1" s="905"/>
      <c r="WQC1" s="905"/>
      <c r="WQD1" s="905"/>
      <c r="WQE1" s="905"/>
      <c r="WQF1" s="905"/>
      <c r="WQG1" s="905"/>
      <c r="WQH1" s="905"/>
      <c r="WQI1" s="905"/>
      <c r="WQJ1" s="905"/>
      <c r="WQK1" s="905"/>
      <c r="WQL1" s="905"/>
      <c r="WQM1" s="905"/>
      <c r="WQN1" s="905"/>
      <c r="WQO1" s="905"/>
      <c r="WQP1" s="905"/>
      <c r="WQQ1" s="905"/>
      <c r="WQR1" s="905"/>
      <c r="WQS1" s="905"/>
      <c r="WQT1" s="905"/>
      <c r="WQU1" s="905"/>
      <c r="WQV1" s="905"/>
      <c r="WQW1" s="905"/>
      <c r="WQX1" s="905"/>
      <c r="WQY1" s="905"/>
      <c r="WQZ1" s="905"/>
      <c r="WRA1" s="905"/>
      <c r="WRB1" s="905"/>
      <c r="WRC1" s="905"/>
      <c r="WRD1" s="905"/>
      <c r="WRE1" s="905"/>
      <c r="WRF1" s="905"/>
      <c r="WRG1" s="905"/>
      <c r="WRH1" s="905"/>
      <c r="WRI1" s="905"/>
      <c r="WRJ1" s="905"/>
      <c r="WRK1" s="905"/>
      <c r="WRL1" s="905"/>
      <c r="WRM1" s="905"/>
      <c r="WRN1" s="905"/>
      <c r="WRO1" s="905"/>
      <c r="WRP1" s="905"/>
      <c r="WRQ1" s="905"/>
      <c r="WRR1" s="905"/>
      <c r="WRS1" s="905"/>
      <c r="WRT1" s="905"/>
      <c r="WRU1" s="905"/>
      <c r="WRV1" s="905"/>
      <c r="WRW1" s="905"/>
      <c r="WRX1" s="905"/>
      <c r="WRY1" s="905"/>
      <c r="WRZ1" s="905"/>
      <c r="WSA1" s="905"/>
      <c r="WSB1" s="905"/>
      <c r="WSC1" s="905"/>
      <c r="WSD1" s="905"/>
      <c r="WSE1" s="905"/>
      <c r="WSF1" s="905"/>
      <c r="WSG1" s="905"/>
      <c r="WSH1" s="905"/>
      <c r="WSI1" s="905"/>
      <c r="WSJ1" s="905"/>
      <c r="WSK1" s="905"/>
      <c r="WSL1" s="905"/>
      <c r="WSM1" s="905"/>
      <c r="WSN1" s="905"/>
      <c r="WSO1" s="905"/>
      <c r="WSP1" s="905"/>
      <c r="WSQ1" s="905"/>
      <c r="WSR1" s="905"/>
      <c r="WSS1" s="905"/>
      <c r="WST1" s="905"/>
      <c r="WSU1" s="905"/>
      <c r="WSV1" s="905"/>
      <c r="WSW1" s="905"/>
      <c r="WSX1" s="905"/>
      <c r="WSY1" s="905"/>
      <c r="WSZ1" s="905"/>
      <c r="WTA1" s="905"/>
      <c r="WTB1" s="905"/>
      <c r="WTC1" s="905"/>
      <c r="WTD1" s="905"/>
      <c r="WTE1" s="905"/>
      <c r="WTF1" s="905"/>
      <c r="WTG1" s="905"/>
      <c r="WTH1" s="905"/>
      <c r="WTI1" s="905"/>
      <c r="WTJ1" s="905"/>
      <c r="WTK1" s="905"/>
      <c r="WTL1" s="905"/>
      <c r="WTM1" s="905"/>
      <c r="WTN1" s="905"/>
      <c r="WTO1" s="905"/>
      <c r="WTP1" s="905"/>
      <c r="WTQ1" s="905"/>
      <c r="WTR1" s="905"/>
      <c r="WTS1" s="905"/>
      <c r="WTT1" s="905"/>
      <c r="WTU1" s="905"/>
      <c r="WTV1" s="905"/>
      <c r="WTW1" s="905"/>
      <c r="WTX1" s="905"/>
      <c r="WTY1" s="905"/>
      <c r="WTZ1" s="905"/>
      <c r="WUA1" s="905"/>
      <c r="WUB1" s="905"/>
      <c r="WUC1" s="905"/>
      <c r="WUD1" s="905"/>
      <c r="WUE1" s="905"/>
      <c r="WUF1" s="905"/>
      <c r="WUG1" s="905"/>
      <c r="WUH1" s="905"/>
      <c r="WUI1" s="905"/>
      <c r="WUJ1" s="905"/>
      <c r="WUK1" s="905"/>
      <c r="WUL1" s="905"/>
      <c r="WUM1" s="905"/>
      <c r="WUN1" s="905"/>
      <c r="WUO1" s="905"/>
      <c r="WUP1" s="905"/>
      <c r="WUQ1" s="905"/>
      <c r="WUR1" s="905"/>
      <c r="WUS1" s="905"/>
      <c r="WUT1" s="905"/>
      <c r="WUU1" s="905"/>
      <c r="WUV1" s="905"/>
      <c r="WUW1" s="905"/>
      <c r="WUX1" s="905"/>
      <c r="WUY1" s="905"/>
      <c r="WUZ1" s="905"/>
      <c r="WVA1" s="905"/>
      <c r="WVB1" s="905"/>
      <c r="WVC1" s="905"/>
      <c r="WVD1" s="905"/>
      <c r="WVE1" s="905"/>
      <c r="WVF1" s="905"/>
      <c r="WVG1" s="905"/>
      <c r="WVH1" s="905"/>
      <c r="WVI1" s="905"/>
      <c r="WVJ1" s="905"/>
      <c r="WVK1" s="905"/>
      <c r="WVL1" s="905"/>
      <c r="WVM1" s="905"/>
      <c r="WVN1" s="905"/>
      <c r="WVO1" s="905"/>
      <c r="WVP1" s="905"/>
      <c r="WVQ1" s="905"/>
      <c r="WVR1" s="905"/>
      <c r="WVS1" s="905"/>
      <c r="WVT1" s="905"/>
      <c r="WVU1" s="905"/>
      <c r="WVV1" s="905"/>
      <c r="WVW1" s="905"/>
      <c r="WVX1" s="905"/>
      <c r="WVY1" s="905"/>
      <c r="WVZ1" s="905"/>
      <c r="WWA1" s="905"/>
      <c r="WWB1" s="905"/>
      <c r="WWC1" s="905"/>
      <c r="WWD1" s="905"/>
      <c r="WWE1" s="905"/>
      <c r="WWF1" s="905"/>
      <c r="WWG1" s="905"/>
      <c r="WWH1" s="905"/>
      <c r="WWI1" s="905"/>
      <c r="WWJ1" s="905"/>
      <c r="WWK1" s="905"/>
      <c r="WWL1" s="905"/>
      <c r="WWM1" s="905"/>
      <c r="WWN1" s="905"/>
      <c r="WWO1" s="905"/>
      <c r="WWP1" s="905"/>
      <c r="WWQ1" s="905"/>
      <c r="WWR1" s="905"/>
      <c r="WWS1" s="905"/>
      <c r="WWT1" s="905"/>
      <c r="WWU1" s="905"/>
      <c r="WWV1" s="905"/>
      <c r="WWW1" s="905"/>
      <c r="WWX1" s="905"/>
      <c r="WWY1" s="905"/>
      <c r="WWZ1" s="905"/>
      <c r="WXA1" s="905"/>
      <c r="WXB1" s="905"/>
      <c r="WXC1" s="905"/>
      <c r="WXD1" s="905"/>
      <c r="WXE1" s="905"/>
      <c r="WXF1" s="905"/>
      <c r="WXG1" s="905"/>
      <c r="WXH1" s="905"/>
      <c r="WXI1" s="905"/>
      <c r="WXJ1" s="905"/>
      <c r="WXK1" s="905"/>
      <c r="WXL1" s="905"/>
      <c r="WXM1" s="905"/>
      <c r="WXN1" s="905"/>
      <c r="WXO1" s="905"/>
      <c r="WXP1" s="905"/>
      <c r="WXQ1" s="905"/>
      <c r="WXR1" s="905"/>
      <c r="WXS1" s="905"/>
      <c r="WXT1" s="905"/>
      <c r="WXU1" s="905"/>
      <c r="WXV1" s="905"/>
      <c r="WXW1" s="905"/>
      <c r="WXX1" s="905"/>
      <c r="WXY1" s="905"/>
      <c r="WXZ1" s="905"/>
      <c r="WYA1" s="905"/>
      <c r="WYB1" s="905"/>
      <c r="WYC1" s="905"/>
      <c r="WYD1" s="905"/>
      <c r="WYE1" s="905"/>
      <c r="WYF1" s="905"/>
      <c r="WYG1" s="905"/>
      <c r="WYH1" s="905"/>
      <c r="WYI1" s="905"/>
      <c r="WYJ1" s="905"/>
      <c r="WYK1" s="905"/>
      <c r="WYL1" s="905"/>
      <c r="WYM1" s="905"/>
      <c r="WYN1" s="905"/>
      <c r="WYO1" s="905"/>
      <c r="WYP1" s="905"/>
      <c r="WYQ1" s="905"/>
      <c r="WYR1" s="905"/>
      <c r="WYS1" s="905"/>
      <c r="WYT1" s="905"/>
      <c r="WYU1" s="905"/>
      <c r="WYV1" s="905"/>
      <c r="WYW1" s="905"/>
      <c r="WYX1" s="905"/>
      <c r="WYY1" s="905"/>
      <c r="WYZ1" s="905"/>
      <c r="WZA1" s="905"/>
      <c r="WZB1" s="905"/>
      <c r="WZC1" s="905"/>
      <c r="WZD1" s="905"/>
      <c r="WZE1" s="905"/>
      <c r="WZF1" s="905"/>
      <c r="WZG1" s="905"/>
      <c r="WZH1" s="905"/>
      <c r="WZI1" s="905"/>
      <c r="WZJ1" s="905"/>
      <c r="WZK1" s="905"/>
      <c r="WZL1" s="905"/>
      <c r="WZM1" s="905"/>
      <c r="WZN1" s="905"/>
      <c r="WZO1" s="905"/>
      <c r="WZP1" s="905"/>
      <c r="WZQ1" s="905"/>
      <c r="WZR1" s="905"/>
      <c r="WZS1" s="905"/>
      <c r="WZT1" s="905"/>
      <c r="WZU1" s="905"/>
      <c r="WZV1" s="905"/>
      <c r="WZW1" s="905"/>
      <c r="WZX1" s="905"/>
      <c r="WZY1" s="905"/>
      <c r="WZZ1" s="905"/>
      <c r="XAA1" s="905"/>
      <c r="XAB1" s="905"/>
      <c r="XAC1" s="905"/>
      <c r="XAD1" s="905"/>
      <c r="XAE1" s="905"/>
      <c r="XAF1" s="905"/>
      <c r="XAG1" s="905"/>
      <c r="XAH1" s="905"/>
      <c r="XAI1" s="905"/>
      <c r="XAJ1" s="905"/>
      <c r="XAK1" s="905"/>
      <c r="XAL1" s="905"/>
      <c r="XAM1" s="905"/>
      <c r="XAN1" s="905"/>
      <c r="XAO1" s="905"/>
      <c r="XAP1" s="905"/>
      <c r="XAQ1" s="905"/>
      <c r="XAR1" s="905"/>
      <c r="XAS1" s="905"/>
      <c r="XAT1" s="905"/>
      <c r="XAU1" s="905"/>
      <c r="XAV1" s="905"/>
      <c r="XAW1" s="905"/>
      <c r="XAX1" s="905"/>
      <c r="XAY1" s="905"/>
      <c r="XAZ1" s="905"/>
      <c r="XBA1" s="905"/>
      <c r="XBB1" s="905"/>
      <c r="XBC1" s="905"/>
      <c r="XBD1" s="905"/>
      <c r="XBE1" s="905"/>
      <c r="XBF1" s="905"/>
      <c r="XBG1" s="905"/>
      <c r="XBH1" s="905"/>
      <c r="XBI1" s="905"/>
      <c r="XBJ1" s="905"/>
      <c r="XBK1" s="905"/>
      <c r="XBL1" s="905"/>
      <c r="XBM1" s="905"/>
      <c r="XBN1" s="905"/>
      <c r="XBO1" s="905"/>
      <c r="XBP1" s="905"/>
      <c r="XBQ1" s="905"/>
      <c r="XBR1" s="905"/>
      <c r="XBS1" s="905"/>
      <c r="XBT1" s="905"/>
      <c r="XBU1" s="905"/>
      <c r="XBV1" s="905"/>
      <c r="XBW1" s="905"/>
      <c r="XBX1" s="905"/>
      <c r="XBY1" s="905"/>
      <c r="XBZ1" s="905"/>
      <c r="XCA1" s="905"/>
      <c r="XCB1" s="905"/>
      <c r="XCC1" s="905"/>
      <c r="XCD1" s="905"/>
      <c r="XCE1" s="905"/>
      <c r="XCF1" s="905"/>
      <c r="XCG1" s="905"/>
      <c r="XCH1" s="905"/>
      <c r="XCI1" s="905"/>
      <c r="XCJ1" s="905"/>
      <c r="XCK1" s="905"/>
      <c r="XCL1" s="905"/>
      <c r="XCM1" s="905"/>
      <c r="XCN1" s="905"/>
      <c r="XCO1" s="905"/>
      <c r="XCP1" s="905"/>
      <c r="XCQ1" s="905"/>
      <c r="XCR1" s="905"/>
      <c r="XCS1" s="905"/>
      <c r="XCT1" s="905"/>
      <c r="XCU1" s="905"/>
      <c r="XCV1" s="905"/>
      <c r="XCW1" s="905"/>
      <c r="XCX1" s="905"/>
      <c r="XCY1" s="905"/>
      <c r="XCZ1" s="905"/>
      <c r="XDA1" s="905"/>
      <c r="XDB1" s="905"/>
      <c r="XDC1" s="905"/>
      <c r="XDD1" s="905"/>
      <c r="XDE1" s="905"/>
      <c r="XDF1" s="905"/>
      <c r="XDG1" s="905"/>
      <c r="XDH1" s="905"/>
      <c r="XDI1" s="905"/>
      <c r="XDJ1" s="905"/>
      <c r="XDK1" s="905"/>
      <c r="XDL1" s="905"/>
      <c r="XDM1" s="905"/>
      <c r="XDN1" s="905"/>
      <c r="XDO1" s="905"/>
      <c r="XDP1" s="905"/>
      <c r="XDQ1" s="905"/>
      <c r="XDR1" s="905"/>
      <c r="XDS1" s="905"/>
      <c r="XDT1" s="905"/>
      <c r="XDU1" s="905"/>
      <c r="XDV1" s="905"/>
      <c r="XDW1" s="905"/>
      <c r="XDX1" s="905"/>
      <c r="XDY1" s="905"/>
      <c r="XDZ1" s="905"/>
      <c r="XEA1" s="905"/>
      <c r="XEB1" s="905"/>
      <c r="XEC1" s="905"/>
      <c r="XED1" s="905"/>
      <c r="XEE1" s="905"/>
      <c r="XEF1" s="905"/>
      <c r="XEG1" s="905"/>
      <c r="XEH1" s="905"/>
      <c r="XEI1" s="905"/>
      <c r="XEJ1" s="905"/>
      <c r="XEK1" s="905"/>
      <c r="XEL1" s="905"/>
      <c r="XEM1" s="905"/>
      <c r="XEN1" s="905"/>
      <c r="XEO1" s="905"/>
      <c r="XEP1" s="905"/>
      <c r="XEQ1" s="905"/>
      <c r="XER1" s="905"/>
      <c r="XES1" s="905"/>
      <c r="XET1" s="905"/>
      <c r="XEU1" s="905"/>
      <c r="XEV1" s="905"/>
      <c r="XEW1" s="905"/>
      <c r="XEX1" s="905"/>
      <c r="XEY1" s="905"/>
      <c r="XEZ1" s="905"/>
      <c r="XFA1" s="905"/>
      <c r="XFB1" s="905"/>
      <c r="XFC1" s="905"/>
    </row>
    <row r="2" spans="1:16383" s="39" customFormat="1" ht="42" customHeight="1" thickTop="1" x14ac:dyDescent="0.65">
      <c r="A2" s="796" t="s">
        <v>255</v>
      </c>
      <c r="B2" s="773"/>
      <c r="C2" s="773"/>
      <c r="D2" s="773"/>
      <c r="E2" s="773"/>
      <c r="F2" s="773"/>
      <c r="G2" s="773"/>
      <c r="H2" s="773"/>
      <c r="I2" s="773"/>
      <c r="J2" s="885" t="s">
        <v>62</v>
      </c>
      <c r="K2" s="950"/>
      <c r="L2" s="950"/>
      <c r="M2" s="950"/>
      <c r="N2" s="772"/>
      <c r="O2" s="108"/>
    </row>
    <row r="3" spans="1:16383" s="250" customFormat="1" ht="68.5" customHeight="1" x14ac:dyDescent="0.3">
      <c r="A3" s="889" t="s">
        <v>256</v>
      </c>
      <c r="B3" s="889"/>
      <c r="C3" s="889"/>
      <c r="D3" s="889"/>
      <c r="E3" s="889"/>
      <c r="F3" s="889"/>
      <c r="G3" s="889"/>
      <c r="H3" s="889"/>
      <c r="I3" s="889"/>
      <c r="J3" s="889"/>
      <c r="K3" s="889"/>
      <c r="L3" s="889"/>
      <c r="M3" s="889"/>
      <c r="N3" s="889"/>
    </row>
    <row r="4" spans="1:16383" s="364" customFormat="1" ht="25" customHeight="1" x14ac:dyDescent="0.3">
      <c r="A4" s="945" t="s">
        <v>88</v>
      </c>
      <c r="B4" s="946"/>
      <c r="C4" s="946"/>
      <c r="D4" s="361" t="s">
        <v>233</v>
      </c>
      <c r="E4" s="362" t="str">
        <f>IF(ISBLANK('2. Wafer Tracking'!C9), "", '2. Wafer Tracking'!C9)</f>
        <v/>
      </c>
      <c r="F4" s="363" t="s">
        <v>234</v>
      </c>
      <c r="G4" s="362" t="str">
        <f>IF(ISBLANK('2. Wafer Tracking'!G9), "", '2. Wafer Tracking'!G9)</f>
        <v/>
      </c>
    </row>
    <row r="5" spans="1:16383" s="342" customFormat="1" ht="15.5" x14ac:dyDescent="0.3">
      <c r="A5" s="242"/>
      <c r="B5" s="261" t="s">
        <v>257</v>
      </c>
      <c r="C5" s="353"/>
      <c r="D5" s="353"/>
      <c r="E5" s="353"/>
      <c r="F5" s="353"/>
      <c r="G5" s="353"/>
      <c r="H5" s="353"/>
      <c r="I5" s="353"/>
      <c r="J5" s="353"/>
      <c r="K5" s="353"/>
      <c r="L5" s="353"/>
      <c r="M5" s="353"/>
      <c r="N5" s="353"/>
    </row>
    <row r="6" spans="1:16383" s="342" customFormat="1" ht="31.15" customHeight="1" x14ac:dyDescent="0.3">
      <c r="A6" s="354"/>
      <c r="B6" s="392" t="s">
        <v>88</v>
      </c>
      <c r="C6" s="925" t="s">
        <v>258</v>
      </c>
      <c r="D6" s="925"/>
      <c r="E6" s="925" t="s">
        <v>259</v>
      </c>
      <c r="F6" s="925"/>
      <c r="G6" s="925" t="s">
        <v>260</v>
      </c>
      <c r="H6" s="926"/>
      <c r="I6" s="925" t="s">
        <v>261</v>
      </c>
      <c r="J6" s="926"/>
      <c r="K6" s="925" t="s">
        <v>262</v>
      </c>
      <c r="L6" s="925"/>
      <c r="M6" s="925" t="s">
        <v>263</v>
      </c>
      <c r="N6" s="926"/>
    </row>
    <row r="7" spans="1:16383" s="342" customFormat="1" ht="13.9" customHeight="1" x14ac:dyDescent="0.3">
      <c r="A7" s="356"/>
      <c r="B7" s="254" t="s">
        <v>120</v>
      </c>
      <c r="C7" s="888"/>
      <c r="D7" s="888"/>
      <c r="E7" s="947"/>
      <c r="F7" s="947"/>
      <c r="G7" s="888"/>
      <c r="H7" s="888"/>
      <c r="I7" s="947"/>
      <c r="J7" s="947"/>
      <c r="K7" s="888"/>
      <c r="L7" s="888"/>
      <c r="M7" s="947"/>
      <c r="N7" s="947"/>
    </row>
    <row r="8" spans="1:16383" s="342" customFormat="1" ht="13.9" customHeight="1" x14ac:dyDescent="0.3">
      <c r="A8" s="356"/>
      <c r="B8" s="254" t="s">
        <v>121</v>
      </c>
      <c r="C8" s="948"/>
      <c r="D8" s="948"/>
      <c r="E8" s="947"/>
      <c r="F8" s="947"/>
      <c r="G8" s="948"/>
      <c r="H8" s="948"/>
      <c r="I8" s="947"/>
      <c r="J8" s="947"/>
      <c r="K8" s="948"/>
      <c r="L8" s="948"/>
      <c r="M8" s="947"/>
      <c r="N8" s="947"/>
    </row>
    <row r="9" spans="1:16383" s="342" customFormat="1" ht="13.9" customHeight="1" x14ac:dyDescent="0.3">
      <c r="A9" s="356"/>
      <c r="B9" s="254" t="s">
        <v>122</v>
      </c>
      <c r="C9" s="948"/>
      <c r="D9" s="948"/>
      <c r="E9" s="947"/>
      <c r="F9" s="947"/>
      <c r="G9" s="948"/>
      <c r="H9" s="948"/>
      <c r="I9" s="947"/>
      <c r="J9" s="947"/>
      <c r="K9" s="948"/>
      <c r="L9" s="948"/>
      <c r="M9" s="947"/>
      <c r="N9" s="947"/>
    </row>
    <row r="10" spans="1:16383" s="342" customFormat="1" ht="13.9" customHeight="1" x14ac:dyDescent="0.3">
      <c r="A10" s="356"/>
      <c r="B10" s="254" t="s">
        <v>123</v>
      </c>
      <c r="C10" s="948"/>
      <c r="D10" s="948"/>
      <c r="E10" s="947"/>
      <c r="F10" s="947"/>
      <c r="G10" s="948"/>
      <c r="H10" s="948"/>
      <c r="I10" s="947"/>
      <c r="J10" s="947"/>
      <c r="K10" s="948"/>
      <c r="L10" s="948"/>
      <c r="M10" s="947"/>
      <c r="N10" s="947"/>
    </row>
    <row r="11" spans="1:16383" s="342" customFormat="1" ht="13.9" customHeight="1" x14ac:dyDescent="0.3">
      <c r="A11" s="356"/>
      <c r="B11" s="254" t="s">
        <v>124</v>
      </c>
      <c r="C11" s="948"/>
      <c r="D11" s="948"/>
      <c r="E11" s="947"/>
      <c r="F11" s="947"/>
      <c r="G11" s="948"/>
      <c r="H11" s="948"/>
      <c r="I11" s="947"/>
      <c r="J11" s="947"/>
      <c r="K11" s="948"/>
      <c r="L11" s="948"/>
      <c r="M11" s="947"/>
      <c r="N11" s="947"/>
    </row>
    <row r="12" spans="1:16383" s="342" customFormat="1" ht="13.9" customHeight="1" x14ac:dyDescent="0.3">
      <c r="A12" s="356"/>
      <c r="B12" s="254" t="s">
        <v>125</v>
      </c>
      <c r="C12" s="948"/>
      <c r="D12" s="948"/>
      <c r="E12" s="947"/>
      <c r="F12" s="947"/>
      <c r="G12" s="948"/>
      <c r="H12" s="948"/>
      <c r="I12" s="947"/>
      <c r="J12" s="947"/>
      <c r="K12" s="948"/>
      <c r="L12" s="948"/>
      <c r="M12" s="947"/>
      <c r="N12" s="947"/>
    </row>
    <row r="13" spans="1:16383" s="342" customFormat="1" ht="13.9" customHeight="1" x14ac:dyDescent="0.3">
      <c r="A13" s="356"/>
      <c r="B13" s="254" t="s">
        <v>126</v>
      </c>
      <c r="C13" s="948"/>
      <c r="D13" s="948"/>
      <c r="E13" s="947"/>
      <c r="F13" s="947"/>
      <c r="G13" s="948"/>
      <c r="H13" s="948"/>
      <c r="I13" s="947"/>
      <c r="J13" s="947"/>
      <c r="K13" s="948"/>
      <c r="L13" s="948"/>
      <c r="M13" s="947"/>
      <c r="N13" s="947"/>
    </row>
    <row r="14" spans="1:16383" s="342" customFormat="1" ht="13.9" customHeight="1" x14ac:dyDescent="0.3">
      <c r="A14" s="356"/>
      <c r="B14" s="254" t="s">
        <v>127</v>
      </c>
      <c r="C14" s="948"/>
      <c r="D14" s="948"/>
      <c r="E14" s="947"/>
      <c r="F14" s="947"/>
      <c r="G14" s="948"/>
      <c r="H14" s="948"/>
      <c r="I14" s="947"/>
      <c r="J14" s="947"/>
      <c r="K14" s="948"/>
      <c r="L14" s="948"/>
      <c r="M14" s="947"/>
      <c r="N14" s="947"/>
    </row>
    <row r="15" spans="1:16383" s="342" customFormat="1" ht="13.9" customHeight="1" x14ac:dyDescent="0.3">
      <c r="A15" s="356"/>
      <c r="B15" s="254" t="s">
        <v>128</v>
      </c>
      <c r="C15" s="948"/>
      <c r="D15" s="948"/>
      <c r="E15" s="947"/>
      <c r="F15" s="947"/>
      <c r="G15" s="948"/>
      <c r="H15" s="948"/>
      <c r="I15" s="947"/>
      <c r="J15" s="947"/>
      <c r="K15" s="948"/>
      <c r="L15" s="948"/>
      <c r="M15" s="947"/>
      <c r="N15" s="947"/>
    </row>
    <row r="16" spans="1:16383" s="342" customFormat="1" ht="13.9" customHeight="1" x14ac:dyDescent="0.3">
      <c r="A16" s="356"/>
      <c r="B16" s="254" t="s">
        <v>129</v>
      </c>
      <c r="C16" s="948"/>
      <c r="D16" s="948"/>
      <c r="E16" s="947"/>
      <c r="F16" s="947"/>
      <c r="G16" s="948"/>
      <c r="H16" s="948"/>
      <c r="I16" s="947"/>
      <c r="J16" s="947"/>
      <c r="K16" s="948"/>
      <c r="L16" s="948"/>
      <c r="M16" s="947"/>
      <c r="N16" s="947"/>
    </row>
    <row r="17" spans="1:14" s="342" customFormat="1" ht="13.9" customHeight="1" x14ac:dyDescent="0.3">
      <c r="A17" s="356"/>
      <c r="B17" s="254" t="s">
        <v>130</v>
      </c>
      <c r="C17" s="948"/>
      <c r="D17" s="948"/>
      <c r="E17" s="947"/>
      <c r="F17" s="947"/>
      <c r="G17" s="948"/>
      <c r="H17" s="948"/>
      <c r="I17" s="947"/>
      <c r="J17" s="947"/>
      <c r="K17" s="948"/>
      <c r="L17" s="948"/>
      <c r="M17" s="947"/>
      <c r="N17" s="947"/>
    </row>
    <row r="18" spans="1:14" s="342" customFormat="1" ht="13.9" customHeight="1" x14ac:dyDescent="0.3">
      <c r="A18" s="356"/>
      <c r="B18" s="254" t="s">
        <v>131</v>
      </c>
      <c r="C18" s="948"/>
      <c r="D18" s="948"/>
      <c r="E18" s="947"/>
      <c r="F18" s="947"/>
      <c r="G18" s="948"/>
      <c r="H18" s="948"/>
      <c r="I18" s="947"/>
      <c r="J18" s="947"/>
      <c r="K18" s="948"/>
      <c r="L18" s="948"/>
      <c r="M18" s="947"/>
      <c r="N18" s="947"/>
    </row>
    <row r="19" spans="1:14" s="342" customFormat="1" ht="15.5" x14ac:dyDescent="0.3">
      <c r="A19" s="356"/>
      <c r="B19" s="359" t="s">
        <v>132</v>
      </c>
      <c r="C19" s="948"/>
      <c r="D19" s="948"/>
      <c r="E19" s="951" t="str">
        <f>IF(AND(E7="",E8="",E9="",E10="",E11="",E12="",E13="",E14="",E15="",E16="",E17="",E18=""),"",SUM(E7:E18))</f>
        <v/>
      </c>
      <c r="F19" s="951"/>
      <c r="G19" s="948"/>
      <c r="H19" s="948"/>
      <c r="I19" s="951" t="str">
        <f>IF(AND(I7="",I8="",I9="",I10="",I11="",I12="",I13="",I14="",I15="",I16="",I17="",I18=""), "",SUM(I7:I18))</f>
        <v/>
      </c>
      <c r="J19" s="951"/>
      <c r="K19" s="948"/>
      <c r="L19" s="948"/>
      <c r="M19" s="951" t="str">
        <f>IF(AND(M7="",M8="",M9="",M10="",M11="",M12="",M13="",M14="", M15="",M16="",M17="",M18=""), "",SUM(M7:M18))</f>
        <v/>
      </c>
      <c r="N19" s="951"/>
    </row>
    <row r="20" spans="1:14" s="342" customFormat="1" ht="15.5" x14ac:dyDescent="0.3">
      <c r="A20" s="356"/>
      <c r="B20" s="356"/>
      <c r="C20" s="356"/>
      <c r="D20" s="356"/>
      <c r="E20" s="356"/>
      <c r="F20" s="356"/>
      <c r="G20" s="356"/>
      <c r="H20" s="356"/>
      <c r="I20" s="356"/>
      <c r="J20" s="356"/>
      <c r="K20" s="356"/>
      <c r="L20" s="356"/>
      <c r="M20" s="356"/>
      <c r="N20" s="356"/>
    </row>
    <row r="21" spans="1:14" s="342" customFormat="1" ht="15.5" x14ac:dyDescent="0.3">
      <c r="A21" s="242"/>
      <c r="B21" s="261" t="s">
        <v>264</v>
      </c>
      <c r="C21" s="353"/>
      <c r="D21" s="353"/>
      <c r="E21" s="353"/>
      <c r="F21" s="353"/>
      <c r="G21" s="353"/>
      <c r="H21" s="353"/>
      <c r="I21" s="353"/>
      <c r="J21" s="353"/>
      <c r="K21" s="353"/>
      <c r="L21" s="353"/>
      <c r="M21" s="353"/>
      <c r="N21" s="353"/>
    </row>
    <row r="22" spans="1:14" s="342" customFormat="1" ht="31.15" customHeight="1" x14ac:dyDescent="0.3">
      <c r="A22" s="354"/>
      <c r="B22" s="392" t="s">
        <v>88</v>
      </c>
      <c r="C22" s="925" t="s">
        <v>258</v>
      </c>
      <c r="D22" s="925"/>
      <c r="E22" s="925" t="s">
        <v>259</v>
      </c>
      <c r="F22" s="927"/>
      <c r="G22" s="925" t="s">
        <v>260</v>
      </c>
      <c r="H22" s="925"/>
      <c r="I22" s="925" t="s">
        <v>261</v>
      </c>
      <c r="J22" s="927"/>
      <c r="K22" s="925" t="s">
        <v>262</v>
      </c>
      <c r="L22" s="925"/>
      <c r="M22" s="925" t="s">
        <v>263</v>
      </c>
      <c r="N22" s="927"/>
    </row>
    <row r="23" spans="1:14" s="342" customFormat="1" ht="13.9" customHeight="1" x14ac:dyDescent="0.3">
      <c r="A23" s="356"/>
      <c r="B23" s="254" t="s">
        <v>120</v>
      </c>
      <c r="C23" s="888"/>
      <c r="D23" s="888"/>
      <c r="E23" s="947"/>
      <c r="F23" s="947"/>
      <c r="G23" s="888"/>
      <c r="H23" s="888"/>
      <c r="I23" s="947"/>
      <c r="J23" s="947"/>
      <c r="K23" s="888"/>
      <c r="L23" s="888"/>
      <c r="M23" s="947"/>
      <c r="N23" s="947"/>
    </row>
    <row r="24" spans="1:14" s="342" customFormat="1" ht="13.9" customHeight="1" x14ac:dyDescent="0.3">
      <c r="A24" s="356"/>
      <c r="B24" s="254" t="s">
        <v>121</v>
      </c>
      <c r="C24" s="948"/>
      <c r="D24" s="948"/>
      <c r="E24" s="947"/>
      <c r="F24" s="947"/>
      <c r="G24" s="948"/>
      <c r="H24" s="948"/>
      <c r="I24" s="947"/>
      <c r="J24" s="947"/>
      <c r="K24" s="948"/>
      <c r="L24" s="948"/>
      <c r="M24" s="947"/>
      <c r="N24" s="947"/>
    </row>
    <row r="25" spans="1:14" s="342" customFormat="1" ht="13.9" customHeight="1" x14ac:dyDescent="0.3">
      <c r="A25" s="356"/>
      <c r="B25" s="254" t="s">
        <v>122</v>
      </c>
      <c r="C25" s="948"/>
      <c r="D25" s="948"/>
      <c r="E25" s="947"/>
      <c r="F25" s="947"/>
      <c r="G25" s="948"/>
      <c r="H25" s="948"/>
      <c r="I25" s="947"/>
      <c r="J25" s="947"/>
      <c r="K25" s="948"/>
      <c r="L25" s="948"/>
      <c r="M25" s="947"/>
      <c r="N25" s="947"/>
    </row>
    <row r="26" spans="1:14" s="342" customFormat="1" ht="13.9" customHeight="1" x14ac:dyDescent="0.3">
      <c r="A26" s="356"/>
      <c r="B26" s="254" t="s">
        <v>123</v>
      </c>
      <c r="C26" s="948"/>
      <c r="D26" s="948"/>
      <c r="E26" s="947"/>
      <c r="F26" s="947"/>
      <c r="G26" s="948"/>
      <c r="H26" s="948"/>
      <c r="I26" s="947"/>
      <c r="J26" s="947"/>
      <c r="K26" s="948"/>
      <c r="L26" s="948"/>
      <c r="M26" s="947"/>
      <c r="N26" s="947"/>
    </row>
    <row r="27" spans="1:14" s="342" customFormat="1" ht="13.9" customHeight="1" x14ac:dyDescent="0.3">
      <c r="A27" s="356"/>
      <c r="B27" s="254" t="s">
        <v>124</v>
      </c>
      <c r="C27" s="948"/>
      <c r="D27" s="948"/>
      <c r="E27" s="947"/>
      <c r="F27" s="947"/>
      <c r="G27" s="948"/>
      <c r="H27" s="948"/>
      <c r="I27" s="947"/>
      <c r="J27" s="947"/>
      <c r="K27" s="948"/>
      <c r="L27" s="948"/>
      <c r="M27" s="947"/>
      <c r="N27" s="947"/>
    </row>
    <row r="28" spans="1:14" s="342" customFormat="1" ht="13.9" customHeight="1" x14ac:dyDescent="0.3">
      <c r="A28" s="356"/>
      <c r="B28" s="254" t="s">
        <v>125</v>
      </c>
      <c r="C28" s="948"/>
      <c r="D28" s="948"/>
      <c r="E28" s="947"/>
      <c r="F28" s="947"/>
      <c r="G28" s="948"/>
      <c r="H28" s="948"/>
      <c r="I28" s="947"/>
      <c r="J28" s="947"/>
      <c r="K28" s="948"/>
      <c r="L28" s="948"/>
      <c r="M28" s="947"/>
      <c r="N28" s="947"/>
    </row>
    <row r="29" spans="1:14" s="342" customFormat="1" ht="13.9" customHeight="1" x14ac:dyDescent="0.3">
      <c r="A29" s="356"/>
      <c r="B29" s="254" t="s">
        <v>126</v>
      </c>
      <c r="C29" s="948"/>
      <c r="D29" s="948"/>
      <c r="E29" s="947"/>
      <c r="F29" s="947"/>
      <c r="G29" s="948"/>
      <c r="H29" s="948"/>
      <c r="I29" s="947"/>
      <c r="J29" s="947"/>
      <c r="K29" s="948"/>
      <c r="L29" s="948"/>
      <c r="M29" s="947"/>
      <c r="N29" s="947"/>
    </row>
    <row r="30" spans="1:14" s="342" customFormat="1" ht="13.9" customHeight="1" x14ac:dyDescent="0.3">
      <c r="A30" s="356"/>
      <c r="B30" s="254" t="s">
        <v>127</v>
      </c>
      <c r="C30" s="948"/>
      <c r="D30" s="948"/>
      <c r="E30" s="947"/>
      <c r="F30" s="947"/>
      <c r="G30" s="948"/>
      <c r="H30" s="948"/>
      <c r="I30" s="947"/>
      <c r="J30" s="947"/>
      <c r="K30" s="948"/>
      <c r="L30" s="948"/>
      <c r="M30" s="947"/>
      <c r="N30" s="947"/>
    </row>
    <row r="31" spans="1:14" s="342" customFormat="1" ht="13.9" customHeight="1" x14ac:dyDescent="0.3">
      <c r="A31" s="356"/>
      <c r="B31" s="254" t="s">
        <v>128</v>
      </c>
      <c r="C31" s="948"/>
      <c r="D31" s="948"/>
      <c r="E31" s="947"/>
      <c r="F31" s="947"/>
      <c r="G31" s="948"/>
      <c r="H31" s="948"/>
      <c r="I31" s="947"/>
      <c r="J31" s="947"/>
      <c r="K31" s="948"/>
      <c r="L31" s="948"/>
      <c r="M31" s="947"/>
      <c r="N31" s="947"/>
    </row>
    <row r="32" spans="1:14" s="342" customFormat="1" ht="13.9" customHeight="1" x14ac:dyDescent="0.3">
      <c r="A32" s="356"/>
      <c r="B32" s="254" t="s">
        <v>129</v>
      </c>
      <c r="C32" s="948"/>
      <c r="D32" s="948"/>
      <c r="E32" s="947"/>
      <c r="F32" s="947"/>
      <c r="G32" s="948"/>
      <c r="H32" s="948"/>
      <c r="I32" s="947"/>
      <c r="J32" s="947"/>
      <c r="K32" s="948"/>
      <c r="L32" s="948"/>
      <c r="M32" s="947"/>
      <c r="N32" s="947"/>
    </row>
    <row r="33" spans="1:14" s="342" customFormat="1" ht="13.9" customHeight="1" x14ac:dyDescent="0.3">
      <c r="A33" s="356"/>
      <c r="B33" s="254" t="s">
        <v>130</v>
      </c>
      <c r="C33" s="948"/>
      <c r="D33" s="948"/>
      <c r="E33" s="947"/>
      <c r="F33" s="947"/>
      <c r="G33" s="948"/>
      <c r="H33" s="948"/>
      <c r="I33" s="947"/>
      <c r="J33" s="947"/>
      <c r="K33" s="948"/>
      <c r="L33" s="948"/>
      <c r="M33" s="947"/>
      <c r="N33" s="947"/>
    </row>
    <row r="34" spans="1:14" s="342" customFormat="1" ht="13.9" customHeight="1" x14ac:dyDescent="0.3">
      <c r="A34" s="356"/>
      <c r="B34" s="254" t="s">
        <v>131</v>
      </c>
      <c r="C34" s="948"/>
      <c r="D34" s="948"/>
      <c r="E34" s="947"/>
      <c r="F34" s="947"/>
      <c r="G34" s="948"/>
      <c r="H34" s="948"/>
      <c r="I34" s="947"/>
      <c r="J34" s="947"/>
      <c r="K34" s="948"/>
      <c r="L34" s="948"/>
      <c r="M34" s="947"/>
      <c r="N34" s="947"/>
    </row>
    <row r="35" spans="1:14" s="342" customFormat="1" ht="15.5" x14ac:dyDescent="0.3">
      <c r="A35" s="356"/>
      <c r="B35" s="359" t="s">
        <v>132</v>
      </c>
      <c r="C35" s="948"/>
      <c r="D35" s="948"/>
      <c r="E35" s="951" t="str">
        <f>IF(AND(E23="",E24="",E25="",E26="",E27="",E28="",E29="",E30="",E31="",E32="",E33="",E34=""), "",SUM(E23:E34))</f>
        <v/>
      </c>
      <c r="F35" s="951"/>
      <c r="G35" s="948"/>
      <c r="H35" s="948"/>
      <c r="I35" s="951" t="str">
        <f>IF(AND(I23="", I24="",I25="",I26="",I27="",I28="",I29="",I30="",I31="", I32="",I33="",I34=""), "", SUM(I23:I34))</f>
        <v/>
      </c>
      <c r="J35" s="951"/>
      <c r="K35" s="948"/>
      <c r="L35" s="948"/>
      <c r="M35" s="951" t="str">
        <f>IF(AND(M23="",M24="",M25="",M26="",M27="",M28="",M29="",M30="",M31="",M32="",M33="",M34=""), "", SUM(M23:M34))</f>
        <v/>
      </c>
      <c r="N35" s="951"/>
    </row>
    <row r="36" spans="1:14" s="342" customFormat="1" ht="15.5" x14ac:dyDescent="0.3">
      <c r="A36" s="240"/>
      <c r="B36" s="240"/>
      <c r="C36" s="240"/>
      <c r="D36" s="240"/>
      <c r="E36" s="240"/>
      <c r="F36" s="240"/>
      <c r="G36" s="240"/>
      <c r="H36" s="240"/>
      <c r="I36" s="240"/>
      <c r="J36" s="240"/>
      <c r="K36" s="240"/>
      <c r="L36" s="240"/>
      <c r="M36" s="240"/>
      <c r="N36" s="240"/>
    </row>
    <row r="37" spans="1:14" s="342" customFormat="1" ht="15.5" x14ac:dyDescent="0.3">
      <c r="A37" s="242"/>
      <c r="B37" s="261" t="s">
        <v>265</v>
      </c>
      <c r="C37" s="353"/>
      <c r="D37" s="353"/>
      <c r="E37" s="353"/>
      <c r="F37" s="353"/>
      <c r="G37" s="353"/>
      <c r="H37" s="353"/>
      <c r="I37" s="353"/>
      <c r="J37" s="353"/>
      <c r="K37" s="353"/>
      <c r="L37" s="353"/>
      <c r="M37" s="353"/>
      <c r="N37" s="353"/>
    </row>
    <row r="38" spans="1:14" s="342" customFormat="1" ht="15.5" x14ac:dyDescent="0.3">
      <c r="A38" s="343"/>
      <c r="B38" s="949" t="s">
        <v>266</v>
      </c>
      <c r="C38" s="895"/>
      <c r="D38" s="895"/>
      <c r="E38" s="895"/>
      <c r="F38" s="895"/>
      <c r="G38" s="895"/>
      <c r="H38" s="895"/>
      <c r="I38" s="895"/>
      <c r="J38" s="895"/>
      <c r="K38" s="895"/>
      <c r="L38" s="895"/>
      <c r="M38" s="895"/>
      <c r="N38" s="895"/>
    </row>
    <row r="39" spans="1:14" s="342" customFormat="1" ht="52.9" customHeight="1" x14ac:dyDescent="0.3">
      <c r="A39" s="354"/>
      <c r="B39" s="392" t="s">
        <v>88</v>
      </c>
      <c r="C39" s="925" t="s">
        <v>267</v>
      </c>
      <c r="D39" s="927"/>
      <c r="E39" s="925" t="s">
        <v>268</v>
      </c>
      <c r="F39" s="925"/>
      <c r="G39" s="925" t="s">
        <v>267</v>
      </c>
      <c r="H39" s="927"/>
      <c r="I39" s="925" t="s">
        <v>269</v>
      </c>
      <c r="J39" s="925"/>
      <c r="K39" s="925" t="s">
        <v>267</v>
      </c>
      <c r="L39" s="927"/>
      <c r="M39" s="925" t="s">
        <v>270</v>
      </c>
      <c r="N39" s="925"/>
    </row>
    <row r="40" spans="1:14" s="342" customFormat="1" ht="15.5" x14ac:dyDescent="0.3">
      <c r="A40" s="356"/>
      <c r="B40" s="254" t="s">
        <v>120</v>
      </c>
      <c r="C40" s="888"/>
      <c r="D40" s="888"/>
      <c r="E40" s="947"/>
      <c r="F40" s="947"/>
      <c r="G40" s="888"/>
      <c r="H40" s="888"/>
      <c r="I40" s="947"/>
      <c r="J40" s="947"/>
      <c r="K40" s="888"/>
      <c r="L40" s="888"/>
      <c r="M40" s="947"/>
      <c r="N40" s="947"/>
    </row>
    <row r="41" spans="1:14" s="342" customFormat="1" ht="15.5" x14ac:dyDescent="0.3">
      <c r="A41" s="356"/>
      <c r="B41" s="254" t="s">
        <v>121</v>
      </c>
      <c r="C41" s="948"/>
      <c r="D41" s="948"/>
      <c r="E41" s="947"/>
      <c r="F41" s="947"/>
      <c r="G41" s="948"/>
      <c r="H41" s="948"/>
      <c r="I41" s="947"/>
      <c r="J41" s="947"/>
      <c r="K41" s="948"/>
      <c r="L41" s="948"/>
      <c r="M41" s="947"/>
      <c r="N41" s="947"/>
    </row>
    <row r="42" spans="1:14" s="342" customFormat="1" ht="15.5" x14ac:dyDescent="0.3">
      <c r="A42" s="356"/>
      <c r="B42" s="254" t="s">
        <v>122</v>
      </c>
      <c r="C42" s="948"/>
      <c r="D42" s="948"/>
      <c r="E42" s="947"/>
      <c r="F42" s="947"/>
      <c r="G42" s="948"/>
      <c r="H42" s="948"/>
      <c r="I42" s="947"/>
      <c r="J42" s="947"/>
      <c r="K42" s="948"/>
      <c r="L42" s="948"/>
      <c r="M42" s="947"/>
      <c r="N42" s="947"/>
    </row>
    <row r="43" spans="1:14" s="342" customFormat="1" ht="15.5" x14ac:dyDescent="0.3">
      <c r="A43" s="356"/>
      <c r="B43" s="254" t="s">
        <v>123</v>
      </c>
      <c r="C43" s="948"/>
      <c r="D43" s="948"/>
      <c r="E43" s="947"/>
      <c r="F43" s="947"/>
      <c r="G43" s="948"/>
      <c r="H43" s="948"/>
      <c r="I43" s="947"/>
      <c r="J43" s="947"/>
      <c r="K43" s="948"/>
      <c r="L43" s="948"/>
      <c r="M43" s="947"/>
      <c r="N43" s="947"/>
    </row>
    <row r="44" spans="1:14" s="342" customFormat="1" ht="15.5" x14ac:dyDescent="0.3">
      <c r="A44" s="356"/>
      <c r="B44" s="254" t="s">
        <v>124</v>
      </c>
      <c r="C44" s="948"/>
      <c r="D44" s="948"/>
      <c r="E44" s="947"/>
      <c r="F44" s="947"/>
      <c r="G44" s="948"/>
      <c r="H44" s="948"/>
      <c r="I44" s="947"/>
      <c r="J44" s="947"/>
      <c r="K44" s="948"/>
      <c r="L44" s="948"/>
      <c r="M44" s="947"/>
      <c r="N44" s="947"/>
    </row>
    <row r="45" spans="1:14" s="342" customFormat="1" ht="15.5" x14ac:dyDescent="0.3">
      <c r="A45" s="356"/>
      <c r="B45" s="254" t="s">
        <v>125</v>
      </c>
      <c r="C45" s="948"/>
      <c r="D45" s="948"/>
      <c r="E45" s="947"/>
      <c r="F45" s="947"/>
      <c r="G45" s="948"/>
      <c r="H45" s="948"/>
      <c r="I45" s="947"/>
      <c r="J45" s="947"/>
      <c r="K45" s="948"/>
      <c r="L45" s="948"/>
      <c r="M45" s="947"/>
      <c r="N45" s="947"/>
    </row>
    <row r="46" spans="1:14" s="342" customFormat="1" ht="15.5" x14ac:dyDescent="0.3">
      <c r="A46" s="356"/>
      <c r="B46" s="254" t="s">
        <v>126</v>
      </c>
      <c r="C46" s="948"/>
      <c r="D46" s="948"/>
      <c r="E46" s="947"/>
      <c r="F46" s="947"/>
      <c r="G46" s="948"/>
      <c r="H46" s="948"/>
      <c r="I46" s="947"/>
      <c r="J46" s="947"/>
      <c r="K46" s="948"/>
      <c r="L46" s="948"/>
      <c r="M46" s="947"/>
      <c r="N46" s="947"/>
    </row>
    <row r="47" spans="1:14" s="342" customFormat="1" ht="15.5" x14ac:dyDescent="0.3">
      <c r="A47" s="356"/>
      <c r="B47" s="254" t="s">
        <v>127</v>
      </c>
      <c r="C47" s="948"/>
      <c r="D47" s="948"/>
      <c r="E47" s="947"/>
      <c r="F47" s="947"/>
      <c r="G47" s="948"/>
      <c r="H47" s="948"/>
      <c r="I47" s="947"/>
      <c r="J47" s="947"/>
      <c r="K47" s="948"/>
      <c r="L47" s="948"/>
      <c r="M47" s="947"/>
      <c r="N47" s="947"/>
    </row>
    <row r="48" spans="1:14" s="342" customFormat="1" ht="15.5" x14ac:dyDescent="0.3">
      <c r="A48" s="356"/>
      <c r="B48" s="254" t="s">
        <v>128</v>
      </c>
      <c r="C48" s="948"/>
      <c r="D48" s="948"/>
      <c r="E48" s="947"/>
      <c r="F48" s="947"/>
      <c r="G48" s="948"/>
      <c r="H48" s="948"/>
      <c r="I48" s="947"/>
      <c r="J48" s="947"/>
      <c r="K48" s="948"/>
      <c r="L48" s="948"/>
      <c r="M48" s="947"/>
      <c r="N48" s="947"/>
    </row>
    <row r="49" spans="1:14" s="342" customFormat="1" ht="15.5" x14ac:dyDescent="0.3">
      <c r="A49" s="356"/>
      <c r="B49" s="254" t="s">
        <v>129</v>
      </c>
      <c r="C49" s="948"/>
      <c r="D49" s="948"/>
      <c r="E49" s="947"/>
      <c r="F49" s="947"/>
      <c r="G49" s="948"/>
      <c r="H49" s="948"/>
      <c r="I49" s="947"/>
      <c r="J49" s="947"/>
      <c r="K49" s="948"/>
      <c r="L49" s="948"/>
      <c r="M49" s="947"/>
      <c r="N49" s="947"/>
    </row>
    <row r="50" spans="1:14" s="342" customFormat="1" ht="15.5" x14ac:dyDescent="0.3">
      <c r="A50" s="356"/>
      <c r="B50" s="254" t="s">
        <v>130</v>
      </c>
      <c r="C50" s="948"/>
      <c r="D50" s="948"/>
      <c r="E50" s="947"/>
      <c r="F50" s="947"/>
      <c r="G50" s="948"/>
      <c r="H50" s="948"/>
      <c r="I50" s="947"/>
      <c r="J50" s="947"/>
      <c r="K50" s="948"/>
      <c r="L50" s="948"/>
      <c r="M50" s="947"/>
      <c r="N50" s="947"/>
    </row>
    <row r="51" spans="1:14" s="342" customFormat="1" ht="15.5" x14ac:dyDescent="0.3">
      <c r="A51" s="356"/>
      <c r="B51" s="254" t="s">
        <v>131</v>
      </c>
      <c r="C51" s="948"/>
      <c r="D51" s="948"/>
      <c r="E51" s="947"/>
      <c r="F51" s="947"/>
      <c r="G51" s="948"/>
      <c r="H51" s="948"/>
      <c r="I51" s="947"/>
      <c r="J51" s="947"/>
      <c r="K51" s="948"/>
      <c r="L51" s="948"/>
      <c r="M51" s="947"/>
      <c r="N51" s="947"/>
    </row>
    <row r="52" spans="1:14" s="342" customFormat="1" ht="15.5" x14ac:dyDescent="0.3">
      <c r="A52" s="356"/>
      <c r="B52" s="359" t="s">
        <v>132</v>
      </c>
      <c r="C52" s="948"/>
      <c r="D52" s="948"/>
      <c r="E52" s="951" t="str">
        <f>IF(AND(E40="",E41="",E42="",E43="",E44="",E45="",E46="",E47="",E48="",E49="",E50="",E51=""),"",SUM(E40:E51))</f>
        <v/>
      </c>
      <c r="F52" s="951"/>
      <c r="G52" s="948"/>
      <c r="H52" s="948"/>
      <c r="I52" s="951" t="str">
        <f>IF(AND(I40="",I41="",I42="",I43="",I44="",I45="",I46="",I47="",I48="",I49="",I50="",I51=""), "", SUM(I40:I51))</f>
        <v/>
      </c>
      <c r="J52" s="951"/>
      <c r="K52" s="948"/>
      <c r="L52" s="948"/>
      <c r="M52" s="951" t="str">
        <f>IF(AND(M40="",M41="",M42="",M43="",M44="",M45="",M46="",M47="",M48="",M49="",M50="",M51=""),"",SUM(M40:M51))</f>
        <v/>
      </c>
      <c r="N52" s="951"/>
    </row>
    <row r="53" spans="1:14" s="342" customFormat="1" ht="15.5" x14ac:dyDescent="0.3"/>
    <row r="54" spans="1:14" s="364" customFormat="1" ht="25" customHeight="1" x14ac:dyDescent="0.3">
      <c r="A54" s="945" t="s">
        <v>89</v>
      </c>
      <c r="B54" s="946"/>
      <c r="C54" s="946"/>
      <c r="D54" s="361" t="s">
        <v>233</v>
      </c>
      <c r="E54" s="362" t="str">
        <f>IF(ISBLANK('2. Wafer Tracking'!C10), "", '2. Wafer Tracking'!C10)</f>
        <v/>
      </c>
      <c r="F54" s="363" t="s">
        <v>234</v>
      </c>
      <c r="G54" s="362" t="str">
        <f>IF(ISBLANK('2. Wafer Tracking'!G10), "", '2. Wafer Tracking'!G10)</f>
        <v/>
      </c>
    </row>
    <row r="55" spans="1:14" s="342" customFormat="1" ht="15.5" x14ac:dyDescent="0.3">
      <c r="A55" s="242"/>
      <c r="B55" s="261" t="s">
        <v>257</v>
      </c>
      <c r="C55" s="353"/>
      <c r="D55" s="353"/>
      <c r="E55" s="353"/>
      <c r="F55" s="353"/>
      <c r="G55" s="353"/>
      <c r="H55" s="353"/>
      <c r="I55" s="353"/>
      <c r="J55" s="353"/>
      <c r="K55" s="353"/>
      <c r="L55" s="353"/>
      <c r="M55" s="353"/>
      <c r="N55" s="353"/>
    </row>
    <row r="56" spans="1:14" s="342" customFormat="1" ht="31.15" customHeight="1" x14ac:dyDescent="0.3">
      <c r="A56" s="354"/>
      <c r="B56" s="392" t="s">
        <v>89</v>
      </c>
      <c r="C56" s="925" t="s">
        <v>258</v>
      </c>
      <c r="D56" s="925"/>
      <c r="E56" s="925" t="s">
        <v>259</v>
      </c>
      <c r="F56" s="925"/>
      <c r="G56" s="925" t="s">
        <v>260</v>
      </c>
      <c r="H56" s="926"/>
      <c r="I56" s="925" t="s">
        <v>261</v>
      </c>
      <c r="J56" s="926"/>
      <c r="K56" s="925" t="s">
        <v>262</v>
      </c>
      <c r="L56" s="925"/>
      <c r="M56" s="925" t="s">
        <v>263</v>
      </c>
      <c r="N56" s="926"/>
    </row>
    <row r="57" spans="1:14" s="342" customFormat="1" ht="15.5" x14ac:dyDescent="0.3">
      <c r="A57" s="356"/>
      <c r="B57" s="254" t="s">
        <v>120</v>
      </c>
      <c r="C57" s="888"/>
      <c r="D57" s="888"/>
      <c r="E57" s="947"/>
      <c r="F57" s="947"/>
      <c r="G57" s="888"/>
      <c r="H57" s="888"/>
      <c r="I57" s="947"/>
      <c r="J57" s="947"/>
      <c r="K57" s="888"/>
      <c r="L57" s="888"/>
      <c r="M57" s="947"/>
      <c r="N57" s="947"/>
    </row>
    <row r="58" spans="1:14" s="342" customFormat="1" ht="15.5" x14ac:dyDescent="0.3">
      <c r="A58" s="356"/>
      <c r="B58" s="254" t="s">
        <v>121</v>
      </c>
      <c r="C58" s="948"/>
      <c r="D58" s="948"/>
      <c r="E58" s="947"/>
      <c r="F58" s="947"/>
      <c r="G58" s="948"/>
      <c r="H58" s="948"/>
      <c r="I58" s="947"/>
      <c r="J58" s="947"/>
      <c r="K58" s="948"/>
      <c r="L58" s="948"/>
      <c r="M58" s="947"/>
      <c r="N58" s="947"/>
    </row>
    <row r="59" spans="1:14" s="342" customFormat="1" ht="15.5" x14ac:dyDescent="0.3">
      <c r="A59" s="356"/>
      <c r="B59" s="254" t="s">
        <v>122</v>
      </c>
      <c r="C59" s="948"/>
      <c r="D59" s="948"/>
      <c r="E59" s="947"/>
      <c r="F59" s="947"/>
      <c r="G59" s="948"/>
      <c r="H59" s="948"/>
      <c r="I59" s="947"/>
      <c r="J59" s="947"/>
      <c r="K59" s="948"/>
      <c r="L59" s="948"/>
      <c r="M59" s="947"/>
      <c r="N59" s="947"/>
    </row>
    <row r="60" spans="1:14" s="342" customFormat="1" ht="15.5" x14ac:dyDescent="0.3">
      <c r="A60" s="356"/>
      <c r="B60" s="254" t="s">
        <v>123</v>
      </c>
      <c r="C60" s="948"/>
      <c r="D60" s="948"/>
      <c r="E60" s="947"/>
      <c r="F60" s="947"/>
      <c r="G60" s="948"/>
      <c r="H60" s="948"/>
      <c r="I60" s="947"/>
      <c r="J60" s="947"/>
      <c r="K60" s="948"/>
      <c r="L60" s="948"/>
      <c r="M60" s="947"/>
      <c r="N60" s="947"/>
    </row>
    <row r="61" spans="1:14" s="342" customFormat="1" ht="15.5" x14ac:dyDescent="0.3">
      <c r="A61" s="356"/>
      <c r="B61" s="254" t="s">
        <v>124</v>
      </c>
      <c r="C61" s="948"/>
      <c r="D61" s="948"/>
      <c r="E61" s="947"/>
      <c r="F61" s="947"/>
      <c r="G61" s="948"/>
      <c r="H61" s="948"/>
      <c r="I61" s="947"/>
      <c r="J61" s="947"/>
      <c r="K61" s="948"/>
      <c r="L61" s="948"/>
      <c r="M61" s="947"/>
      <c r="N61" s="947"/>
    </row>
    <row r="62" spans="1:14" s="342" customFormat="1" ht="15.5" x14ac:dyDescent="0.3">
      <c r="A62" s="356"/>
      <c r="B62" s="254" t="s">
        <v>125</v>
      </c>
      <c r="C62" s="948"/>
      <c r="D62" s="948"/>
      <c r="E62" s="947"/>
      <c r="F62" s="947"/>
      <c r="G62" s="948"/>
      <c r="H62" s="948"/>
      <c r="I62" s="947"/>
      <c r="J62" s="947"/>
      <c r="K62" s="948"/>
      <c r="L62" s="948"/>
      <c r="M62" s="947"/>
      <c r="N62" s="947"/>
    </row>
    <row r="63" spans="1:14" s="342" customFormat="1" ht="15.5" x14ac:dyDescent="0.3">
      <c r="A63" s="356"/>
      <c r="B63" s="254" t="s">
        <v>126</v>
      </c>
      <c r="C63" s="948"/>
      <c r="D63" s="948"/>
      <c r="E63" s="947"/>
      <c r="F63" s="947"/>
      <c r="G63" s="948"/>
      <c r="H63" s="948"/>
      <c r="I63" s="947"/>
      <c r="J63" s="947"/>
      <c r="K63" s="948"/>
      <c r="L63" s="948"/>
      <c r="M63" s="947"/>
      <c r="N63" s="947"/>
    </row>
    <row r="64" spans="1:14" s="342" customFormat="1" ht="15.5" x14ac:dyDescent="0.3">
      <c r="A64" s="356"/>
      <c r="B64" s="254" t="s">
        <v>127</v>
      </c>
      <c r="C64" s="948"/>
      <c r="D64" s="948"/>
      <c r="E64" s="947"/>
      <c r="F64" s="947"/>
      <c r="G64" s="948"/>
      <c r="H64" s="948"/>
      <c r="I64" s="947"/>
      <c r="J64" s="947"/>
      <c r="K64" s="948"/>
      <c r="L64" s="948"/>
      <c r="M64" s="947"/>
      <c r="N64" s="947"/>
    </row>
    <row r="65" spans="1:14" s="342" customFormat="1" ht="15.5" x14ac:dyDescent="0.3">
      <c r="A65" s="356"/>
      <c r="B65" s="254" t="s">
        <v>128</v>
      </c>
      <c r="C65" s="948"/>
      <c r="D65" s="948"/>
      <c r="E65" s="947"/>
      <c r="F65" s="947"/>
      <c r="G65" s="948"/>
      <c r="H65" s="948"/>
      <c r="I65" s="947"/>
      <c r="J65" s="947"/>
      <c r="K65" s="948"/>
      <c r="L65" s="948"/>
      <c r="M65" s="947"/>
      <c r="N65" s="947"/>
    </row>
    <row r="66" spans="1:14" s="342" customFormat="1" ht="15.5" x14ac:dyDescent="0.3">
      <c r="A66" s="356"/>
      <c r="B66" s="254" t="s">
        <v>129</v>
      </c>
      <c r="C66" s="948"/>
      <c r="D66" s="948"/>
      <c r="E66" s="947"/>
      <c r="F66" s="947"/>
      <c r="G66" s="948"/>
      <c r="H66" s="948"/>
      <c r="I66" s="947"/>
      <c r="J66" s="947"/>
      <c r="K66" s="948"/>
      <c r="L66" s="948"/>
      <c r="M66" s="947"/>
      <c r="N66" s="947"/>
    </row>
    <row r="67" spans="1:14" s="342" customFormat="1" ht="15.5" x14ac:dyDescent="0.3">
      <c r="A67" s="356"/>
      <c r="B67" s="254" t="s">
        <v>130</v>
      </c>
      <c r="C67" s="948"/>
      <c r="D67" s="948"/>
      <c r="E67" s="947"/>
      <c r="F67" s="947"/>
      <c r="G67" s="948"/>
      <c r="H67" s="948"/>
      <c r="I67" s="947"/>
      <c r="J67" s="947"/>
      <c r="K67" s="948"/>
      <c r="L67" s="948"/>
      <c r="M67" s="947"/>
      <c r="N67" s="947"/>
    </row>
    <row r="68" spans="1:14" s="342" customFormat="1" ht="15.5" x14ac:dyDescent="0.3">
      <c r="A68" s="356"/>
      <c r="B68" s="254" t="s">
        <v>131</v>
      </c>
      <c r="C68" s="948"/>
      <c r="D68" s="948"/>
      <c r="E68" s="947"/>
      <c r="F68" s="947"/>
      <c r="G68" s="948"/>
      <c r="H68" s="948"/>
      <c r="I68" s="947"/>
      <c r="J68" s="947"/>
      <c r="K68" s="948"/>
      <c r="L68" s="948"/>
      <c r="M68" s="947"/>
      <c r="N68" s="947"/>
    </row>
    <row r="69" spans="1:14" s="342" customFormat="1" ht="15.5" x14ac:dyDescent="0.3">
      <c r="A69" s="356"/>
      <c r="B69" s="359" t="s">
        <v>132</v>
      </c>
      <c r="C69" s="948"/>
      <c r="D69" s="948"/>
      <c r="E69" s="951" t="str">
        <f>IF(AND(E57="",E58="",E59="",E60="",E61="",E62="",E63="",E64="",E65="",E66="",E67="",E68=""),"",SUM(E57:E68))</f>
        <v/>
      </c>
      <c r="F69" s="951"/>
      <c r="G69" s="948"/>
      <c r="H69" s="948"/>
      <c r="I69" s="951" t="str">
        <f>IF(AND(I57="",I58="",I59="",I60="",I61="",I62="",I63="",I64="",I65="",I66="",I67="",I68=""),"",SUM(I57:I68))</f>
        <v/>
      </c>
      <c r="J69" s="951"/>
      <c r="K69" s="948"/>
      <c r="L69" s="948"/>
      <c r="M69" s="951" t="str">
        <f>IF(AND(M57="",M58="",M59="",M60="",M61="",M62="",M63="",M64="",M65="",M66="",M67="",M68=""),"",SUM(M57:M68))</f>
        <v/>
      </c>
      <c r="N69" s="951"/>
    </row>
    <row r="70" spans="1:14" s="342" customFormat="1" ht="15.5" x14ac:dyDescent="0.3">
      <c r="A70" s="356"/>
      <c r="B70" s="356"/>
      <c r="C70" s="356"/>
      <c r="D70" s="356"/>
      <c r="E70" s="356"/>
      <c r="F70" s="356"/>
      <c r="G70" s="356"/>
      <c r="H70" s="356"/>
      <c r="I70" s="351"/>
      <c r="J70" s="356"/>
      <c r="K70" s="356"/>
      <c r="L70" s="356"/>
      <c r="M70" s="356"/>
      <c r="N70" s="356"/>
    </row>
    <row r="71" spans="1:14" s="342" customFormat="1" ht="15.5" x14ac:dyDescent="0.3">
      <c r="A71" s="242"/>
      <c r="B71" s="261" t="s">
        <v>264</v>
      </c>
      <c r="C71" s="353"/>
      <c r="D71" s="353"/>
      <c r="E71" s="353"/>
      <c r="F71" s="353"/>
      <c r="G71" s="353"/>
      <c r="H71" s="353"/>
      <c r="I71" s="353"/>
      <c r="J71" s="353"/>
      <c r="K71" s="353"/>
      <c r="L71" s="353"/>
      <c r="M71" s="353"/>
      <c r="N71" s="353"/>
    </row>
    <row r="72" spans="1:14" s="342" customFormat="1" ht="31.15" customHeight="1" x14ac:dyDescent="0.3">
      <c r="A72" s="354"/>
      <c r="B72" s="392" t="s">
        <v>89</v>
      </c>
      <c r="C72" s="925" t="s">
        <v>258</v>
      </c>
      <c r="D72" s="925"/>
      <c r="E72" s="925" t="s">
        <v>259</v>
      </c>
      <c r="F72" s="927"/>
      <c r="G72" s="925" t="s">
        <v>260</v>
      </c>
      <c r="H72" s="925"/>
      <c r="I72" s="925" t="s">
        <v>261</v>
      </c>
      <c r="J72" s="927"/>
      <c r="K72" s="925" t="s">
        <v>262</v>
      </c>
      <c r="L72" s="925"/>
      <c r="M72" s="925" t="s">
        <v>263</v>
      </c>
      <c r="N72" s="927"/>
    </row>
    <row r="73" spans="1:14" s="342" customFormat="1" ht="15.5" x14ac:dyDescent="0.3">
      <c r="A73" s="356"/>
      <c r="B73" s="254" t="s">
        <v>120</v>
      </c>
      <c r="C73" s="888"/>
      <c r="D73" s="888"/>
      <c r="E73" s="947"/>
      <c r="F73" s="947"/>
      <c r="G73" s="888"/>
      <c r="H73" s="888"/>
      <c r="I73" s="947"/>
      <c r="J73" s="947"/>
      <c r="K73" s="888"/>
      <c r="L73" s="888"/>
      <c r="M73" s="947"/>
      <c r="N73" s="947"/>
    </row>
    <row r="74" spans="1:14" s="342" customFormat="1" ht="15.5" x14ac:dyDescent="0.3">
      <c r="A74" s="356"/>
      <c r="B74" s="254" t="s">
        <v>121</v>
      </c>
      <c r="C74" s="948"/>
      <c r="D74" s="948"/>
      <c r="E74" s="947"/>
      <c r="F74" s="947"/>
      <c r="G74" s="948"/>
      <c r="H74" s="948"/>
      <c r="I74" s="947"/>
      <c r="J74" s="947"/>
      <c r="K74" s="948"/>
      <c r="L74" s="948"/>
      <c r="M74" s="947"/>
      <c r="N74" s="947"/>
    </row>
    <row r="75" spans="1:14" s="342" customFormat="1" ht="15.5" x14ac:dyDescent="0.3">
      <c r="A75" s="356"/>
      <c r="B75" s="254" t="s">
        <v>122</v>
      </c>
      <c r="C75" s="948"/>
      <c r="D75" s="948"/>
      <c r="E75" s="947"/>
      <c r="F75" s="947"/>
      <c r="G75" s="948"/>
      <c r="H75" s="948"/>
      <c r="I75" s="947"/>
      <c r="J75" s="947"/>
      <c r="K75" s="948"/>
      <c r="L75" s="948"/>
      <c r="M75" s="947"/>
      <c r="N75" s="947"/>
    </row>
    <row r="76" spans="1:14" s="342" customFormat="1" ht="15.5" x14ac:dyDescent="0.3">
      <c r="A76" s="356"/>
      <c r="B76" s="254" t="s">
        <v>123</v>
      </c>
      <c r="C76" s="948"/>
      <c r="D76" s="948"/>
      <c r="E76" s="947"/>
      <c r="F76" s="947"/>
      <c r="G76" s="948"/>
      <c r="H76" s="948"/>
      <c r="I76" s="947"/>
      <c r="J76" s="947"/>
      <c r="K76" s="948"/>
      <c r="L76" s="948"/>
      <c r="M76" s="947"/>
      <c r="N76" s="947"/>
    </row>
    <row r="77" spans="1:14" s="342" customFormat="1" ht="15.5" x14ac:dyDescent="0.3">
      <c r="A77" s="356"/>
      <c r="B77" s="254" t="s">
        <v>124</v>
      </c>
      <c r="C77" s="948"/>
      <c r="D77" s="948"/>
      <c r="E77" s="947"/>
      <c r="F77" s="947"/>
      <c r="G77" s="948"/>
      <c r="H77" s="948"/>
      <c r="I77" s="947"/>
      <c r="J77" s="947"/>
      <c r="K77" s="948"/>
      <c r="L77" s="948"/>
      <c r="M77" s="947"/>
      <c r="N77" s="947"/>
    </row>
    <row r="78" spans="1:14" s="342" customFormat="1" ht="15.5" x14ac:dyDescent="0.3">
      <c r="A78" s="356"/>
      <c r="B78" s="254" t="s">
        <v>125</v>
      </c>
      <c r="C78" s="948"/>
      <c r="D78" s="948"/>
      <c r="E78" s="947"/>
      <c r="F78" s="947"/>
      <c r="G78" s="948"/>
      <c r="H78" s="948"/>
      <c r="I78" s="947"/>
      <c r="J78" s="947"/>
      <c r="K78" s="948"/>
      <c r="L78" s="948"/>
      <c r="M78" s="947"/>
      <c r="N78" s="947"/>
    </row>
    <row r="79" spans="1:14" s="342" customFormat="1" ht="15.5" x14ac:dyDescent="0.3">
      <c r="A79" s="356"/>
      <c r="B79" s="254" t="s">
        <v>126</v>
      </c>
      <c r="C79" s="948"/>
      <c r="D79" s="948"/>
      <c r="E79" s="947"/>
      <c r="F79" s="947"/>
      <c r="G79" s="948"/>
      <c r="H79" s="948"/>
      <c r="I79" s="947"/>
      <c r="J79" s="947"/>
      <c r="K79" s="948"/>
      <c r="L79" s="948"/>
      <c r="M79" s="947"/>
      <c r="N79" s="947"/>
    </row>
    <row r="80" spans="1:14" s="342" customFormat="1" ht="15.5" x14ac:dyDescent="0.3">
      <c r="A80" s="356"/>
      <c r="B80" s="254" t="s">
        <v>127</v>
      </c>
      <c r="C80" s="948"/>
      <c r="D80" s="948"/>
      <c r="E80" s="947"/>
      <c r="F80" s="947"/>
      <c r="G80" s="948"/>
      <c r="H80" s="948"/>
      <c r="I80" s="947"/>
      <c r="J80" s="947"/>
      <c r="K80" s="948"/>
      <c r="L80" s="948"/>
      <c r="M80" s="947"/>
      <c r="N80" s="947"/>
    </row>
    <row r="81" spans="1:14" s="342" customFormat="1" ht="15.5" x14ac:dyDescent="0.3">
      <c r="A81" s="356"/>
      <c r="B81" s="254" t="s">
        <v>128</v>
      </c>
      <c r="C81" s="948"/>
      <c r="D81" s="948"/>
      <c r="E81" s="947"/>
      <c r="F81" s="947"/>
      <c r="G81" s="948"/>
      <c r="H81" s="948"/>
      <c r="I81" s="947"/>
      <c r="J81" s="947"/>
      <c r="K81" s="948"/>
      <c r="L81" s="948"/>
      <c r="M81" s="947"/>
      <c r="N81" s="947"/>
    </row>
    <row r="82" spans="1:14" s="342" customFormat="1" ht="15.5" x14ac:dyDescent="0.3">
      <c r="A82" s="356"/>
      <c r="B82" s="254" t="s">
        <v>129</v>
      </c>
      <c r="C82" s="948"/>
      <c r="D82" s="948"/>
      <c r="E82" s="947"/>
      <c r="F82" s="947"/>
      <c r="G82" s="948"/>
      <c r="H82" s="948"/>
      <c r="I82" s="947"/>
      <c r="J82" s="947"/>
      <c r="K82" s="948"/>
      <c r="L82" s="948"/>
      <c r="M82" s="947"/>
      <c r="N82" s="947"/>
    </row>
    <row r="83" spans="1:14" s="342" customFormat="1" ht="15.5" x14ac:dyDescent="0.3">
      <c r="A83" s="356"/>
      <c r="B83" s="254" t="s">
        <v>130</v>
      </c>
      <c r="C83" s="948"/>
      <c r="D83" s="948"/>
      <c r="E83" s="947"/>
      <c r="F83" s="947"/>
      <c r="G83" s="948"/>
      <c r="H83" s="948"/>
      <c r="I83" s="947"/>
      <c r="J83" s="947"/>
      <c r="K83" s="948"/>
      <c r="L83" s="948"/>
      <c r="M83" s="947"/>
      <c r="N83" s="947"/>
    </row>
    <row r="84" spans="1:14" s="342" customFormat="1" ht="15.5" x14ac:dyDescent="0.3">
      <c r="A84" s="356"/>
      <c r="B84" s="254" t="s">
        <v>131</v>
      </c>
      <c r="C84" s="948"/>
      <c r="D84" s="948"/>
      <c r="E84" s="947"/>
      <c r="F84" s="947"/>
      <c r="G84" s="948"/>
      <c r="H84" s="948"/>
      <c r="I84" s="947"/>
      <c r="J84" s="947"/>
      <c r="K84" s="948"/>
      <c r="L84" s="948"/>
      <c r="M84" s="947"/>
      <c r="N84" s="947"/>
    </row>
    <row r="85" spans="1:14" s="342" customFormat="1" ht="15.5" x14ac:dyDescent="0.3">
      <c r="A85" s="356"/>
      <c r="B85" s="359" t="s">
        <v>132</v>
      </c>
      <c r="C85" s="948"/>
      <c r="D85" s="948"/>
      <c r="E85" s="951" t="str">
        <f>IF(AND(E73="",E74="",E75="",E76="",E77="",E78="",E79="",E80="",E81="",E82="",E83="",E84=""),"",SUM(E73:E84))</f>
        <v/>
      </c>
      <c r="F85" s="951"/>
      <c r="G85" s="948"/>
      <c r="H85" s="948"/>
      <c r="I85" s="952" t="str">
        <f>IF(AND(I73="",I74="",I75="",I76="",I77="",I78="",I79="",I80="",I81="",I82="",I83="",I84=""),"",SUM(I73:I84))</f>
        <v/>
      </c>
      <c r="J85" s="952"/>
      <c r="K85" s="948"/>
      <c r="L85" s="948"/>
      <c r="M85" s="951" t="str">
        <f>IF(AND(M73="",M74="",M75="",M76="",M77="",M78="",M79="",M80="",M81="",M82="",M83="",M84=""),"",SUM(M73:M84))</f>
        <v/>
      </c>
      <c r="N85" s="951"/>
    </row>
    <row r="86" spans="1:14" s="342" customFormat="1" ht="15.5" x14ac:dyDescent="0.3">
      <c r="A86" s="240"/>
      <c r="B86" s="240"/>
      <c r="C86" s="240"/>
      <c r="D86" s="240"/>
      <c r="E86" s="240"/>
      <c r="F86" s="240"/>
      <c r="G86" s="240"/>
      <c r="H86" s="240"/>
      <c r="I86" s="240"/>
      <c r="J86" s="240"/>
      <c r="K86" s="240"/>
      <c r="L86" s="240"/>
      <c r="M86" s="240"/>
      <c r="N86" s="240"/>
    </row>
    <row r="87" spans="1:14" s="342" customFormat="1" ht="15.5" x14ac:dyDescent="0.3">
      <c r="A87" s="242"/>
      <c r="B87" s="261" t="s">
        <v>265</v>
      </c>
      <c r="C87" s="353"/>
      <c r="D87" s="353"/>
      <c r="E87" s="353"/>
      <c r="F87" s="353"/>
      <c r="G87" s="353"/>
      <c r="H87" s="353"/>
      <c r="I87" s="353"/>
      <c r="J87" s="353"/>
      <c r="K87" s="353"/>
      <c r="L87" s="353"/>
      <c r="M87" s="353"/>
      <c r="N87" s="353"/>
    </row>
    <row r="88" spans="1:14" s="342" customFormat="1" ht="15.5" x14ac:dyDescent="0.3">
      <c r="A88" s="343"/>
      <c r="B88" s="949" t="s">
        <v>266</v>
      </c>
      <c r="C88" s="895"/>
      <c r="D88" s="895"/>
      <c r="E88" s="895"/>
      <c r="F88" s="895"/>
      <c r="G88" s="895"/>
      <c r="H88" s="895"/>
      <c r="I88" s="895"/>
      <c r="J88" s="895"/>
      <c r="K88" s="895"/>
      <c r="L88" s="895"/>
      <c r="M88" s="895"/>
      <c r="N88" s="895"/>
    </row>
    <row r="89" spans="1:14" s="342" customFormat="1" ht="51.65" customHeight="1" x14ac:dyDescent="0.3">
      <c r="A89" s="354"/>
      <c r="B89" s="392" t="s">
        <v>89</v>
      </c>
      <c r="C89" s="925" t="s">
        <v>267</v>
      </c>
      <c r="D89" s="927"/>
      <c r="E89" s="925" t="s">
        <v>268</v>
      </c>
      <c r="F89" s="925"/>
      <c r="G89" s="925" t="s">
        <v>267</v>
      </c>
      <c r="H89" s="927"/>
      <c r="I89" s="925" t="s">
        <v>269</v>
      </c>
      <c r="J89" s="925"/>
      <c r="K89" s="925" t="s">
        <v>267</v>
      </c>
      <c r="L89" s="927"/>
      <c r="M89" s="925" t="s">
        <v>270</v>
      </c>
      <c r="N89" s="925"/>
    </row>
    <row r="90" spans="1:14" s="342" customFormat="1" ht="15.5" x14ac:dyDescent="0.3">
      <c r="A90" s="356"/>
      <c r="B90" s="254" t="s">
        <v>120</v>
      </c>
      <c r="C90" s="888"/>
      <c r="D90" s="888"/>
      <c r="E90" s="947"/>
      <c r="F90" s="947"/>
      <c r="G90" s="888"/>
      <c r="H90" s="888"/>
      <c r="I90" s="947"/>
      <c r="J90" s="947"/>
      <c r="K90" s="888"/>
      <c r="L90" s="888"/>
      <c r="M90" s="947"/>
      <c r="N90" s="947"/>
    </row>
    <row r="91" spans="1:14" s="342" customFormat="1" ht="15.5" x14ac:dyDescent="0.3">
      <c r="A91" s="356"/>
      <c r="B91" s="254" t="s">
        <v>121</v>
      </c>
      <c r="C91" s="948"/>
      <c r="D91" s="948"/>
      <c r="E91" s="947"/>
      <c r="F91" s="947"/>
      <c r="G91" s="948"/>
      <c r="H91" s="948"/>
      <c r="I91" s="947"/>
      <c r="J91" s="947"/>
      <c r="K91" s="948"/>
      <c r="L91" s="948"/>
      <c r="M91" s="947"/>
      <c r="N91" s="947"/>
    </row>
    <row r="92" spans="1:14" s="342" customFormat="1" ht="15.5" x14ac:dyDescent="0.3">
      <c r="A92" s="356"/>
      <c r="B92" s="254" t="s">
        <v>122</v>
      </c>
      <c r="C92" s="948"/>
      <c r="D92" s="948"/>
      <c r="E92" s="947"/>
      <c r="F92" s="947"/>
      <c r="G92" s="948"/>
      <c r="H92" s="948"/>
      <c r="I92" s="947"/>
      <c r="J92" s="947"/>
      <c r="K92" s="948"/>
      <c r="L92" s="948"/>
      <c r="M92" s="947"/>
      <c r="N92" s="947"/>
    </row>
    <row r="93" spans="1:14" s="342" customFormat="1" ht="15.5" x14ac:dyDescent="0.3">
      <c r="A93" s="356"/>
      <c r="B93" s="254" t="s">
        <v>123</v>
      </c>
      <c r="C93" s="948"/>
      <c r="D93" s="948"/>
      <c r="E93" s="947"/>
      <c r="F93" s="947"/>
      <c r="G93" s="948"/>
      <c r="H93" s="948"/>
      <c r="I93" s="947"/>
      <c r="J93" s="947"/>
      <c r="K93" s="948"/>
      <c r="L93" s="948"/>
      <c r="M93" s="947"/>
      <c r="N93" s="947"/>
    </row>
    <row r="94" spans="1:14" s="342" customFormat="1" ht="15.5" x14ac:dyDescent="0.3">
      <c r="A94" s="356"/>
      <c r="B94" s="254" t="s">
        <v>124</v>
      </c>
      <c r="C94" s="948"/>
      <c r="D94" s="948"/>
      <c r="E94" s="947"/>
      <c r="F94" s="947"/>
      <c r="G94" s="948"/>
      <c r="H94" s="948"/>
      <c r="I94" s="947"/>
      <c r="J94" s="947"/>
      <c r="K94" s="948"/>
      <c r="L94" s="948"/>
      <c r="M94" s="947"/>
      <c r="N94" s="947"/>
    </row>
    <row r="95" spans="1:14" s="342" customFormat="1" ht="15.5" x14ac:dyDescent="0.3">
      <c r="A95" s="356"/>
      <c r="B95" s="254" t="s">
        <v>125</v>
      </c>
      <c r="C95" s="948"/>
      <c r="D95" s="948"/>
      <c r="E95" s="947"/>
      <c r="F95" s="947"/>
      <c r="G95" s="948"/>
      <c r="H95" s="948"/>
      <c r="I95" s="947"/>
      <c r="J95" s="947"/>
      <c r="K95" s="948"/>
      <c r="L95" s="948"/>
      <c r="M95" s="947"/>
      <c r="N95" s="947"/>
    </row>
    <row r="96" spans="1:14" s="342" customFormat="1" ht="15.5" x14ac:dyDescent="0.3">
      <c r="A96" s="356"/>
      <c r="B96" s="254" t="s">
        <v>126</v>
      </c>
      <c r="C96" s="948"/>
      <c r="D96" s="948"/>
      <c r="E96" s="947"/>
      <c r="F96" s="947"/>
      <c r="G96" s="948"/>
      <c r="H96" s="948"/>
      <c r="I96" s="947"/>
      <c r="J96" s="947"/>
      <c r="K96" s="948"/>
      <c r="L96" s="948"/>
      <c r="M96" s="947"/>
      <c r="N96" s="947"/>
    </row>
    <row r="97" spans="1:14" s="342" customFormat="1" ht="15.5" x14ac:dyDescent="0.3">
      <c r="A97" s="356"/>
      <c r="B97" s="254" t="s">
        <v>127</v>
      </c>
      <c r="C97" s="948"/>
      <c r="D97" s="948"/>
      <c r="E97" s="947"/>
      <c r="F97" s="947"/>
      <c r="G97" s="948"/>
      <c r="H97" s="948"/>
      <c r="I97" s="947"/>
      <c r="J97" s="947"/>
      <c r="K97" s="948"/>
      <c r="L97" s="948"/>
      <c r="M97" s="947"/>
      <c r="N97" s="947"/>
    </row>
    <row r="98" spans="1:14" s="342" customFormat="1" ht="15.5" x14ac:dyDescent="0.3">
      <c r="A98" s="356"/>
      <c r="B98" s="254" t="s">
        <v>128</v>
      </c>
      <c r="C98" s="948"/>
      <c r="D98" s="948"/>
      <c r="E98" s="947"/>
      <c r="F98" s="947"/>
      <c r="G98" s="948"/>
      <c r="H98" s="948"/>
      <c r="I98" s="947"/>
      <c r="J98" s="947"/>
      <c r="K98" s="948"/>
      <c r="L98" s="948"/>
      <c r="M98" s="947"/>
      <c r="N98" s="947"/>
    </row>
    <row r="99" spans="1:14" s="342" customFormat="1" ht="15.5" x14ac:dyDescent="0.3">
      <c r="A99" s="356"/>
      <c r="B99" s="254" t="s">
        <v>129</v>
      </c>
      <c r="C99" s="948"/>
      <c r="D99" s="948"/>
      <c r="E99" s="947"/>
      <c r="F99" s="947"/>
      <c r="G99" s="948"/>
      <c r="H99" s="948"/>
      <c r="I99" s="947"/>
      <c r="J99" s="947"/>
      <c r="K99" s="948"/>
      <c r="L99" s="948"/>
      <c r="M99" s="947"/>
      <c r="N99" s="947"/>
    </row>
    <row r="100" spans="1:14" s="342" customFormat="1" ht="15.5" x14ac:dyDescent="0.3">
      <c r="A100" s="356"/>
      <c r="B100" s="254" t="s">
        <v>130</v>
      </c>
      <c r="C100" s="948"/>
      <c r="D100" s="948"/>
      <c r="E100" s="947"/>
      <c r="F100" s="947"/>
      <c r="G100" s="948"/>
      <c r="H100" s="948"/>
      <c r="I100" s="947"/>
      <c r="J100" s="947"/>
      <c r="K100" s="948"/>
      <c r="L100" s="948"/>
      <c r="M100" s="947"/>
      <c r="N100" s="947"/>
    </row>
    <row r="101" spans="1:14" s="342" customFormat="1" ht="15.5" x14ac:dyDescent="0.3">
      <c r="A101" s="356"/>
      <c r="B101" s="254" t="s">
        <v>131</v>
      </c>
      <c r="C101" s="948"/>
      <c r="D101" s="948"/>
      <c r="E101" s="947"/>
      <c r="F101" s="947"/>
      <c r="G101" s="948"/>
      <c r="H101" s="948"/>
      <c r="I101" s="947"/>
      <c r="J101" s="947"/>
      <c r="K101" s="948"/>
      <c r="L101" s="948"/>
      <c r="M101" s="947"/>
      <c r="N101" s="947"/>
    </row>
    <row r="102" spans="1:14" s="342" customFormat="1" ht="15.5" x14ac:dyDescent="0.3">
      <c r="A102" s="356"/>
      <c r="B102" s="359" t="s">
        <v>132</v>
      </c>
      <c r="C102" s="948"/>
      <c r="D102" s="948"/>
      <c r="E102" s="951" t="str">
        <f>IF(AND(E90="",E91="",E92="",E93="",E94="",E95="",E96="",E97="",E98="",E99="",E100="",E101=""),"",SUM(E90:E101))</f>
        <v/>
      </c>
      <c r="F102" s="951"/>
      <c r="G102" s="948"/>
      <c r="H102" s="948"/>
      <c r="I102" s="951" t="str">
        <f>IF(AND(I90="",I91="",I92="",I93="",I94="",I95="",I96="",I97="",I98="",I99="",I100="",I101=""),"",SUM(I90:I101))</f>
        <v/>
      </c>
      <c r="J102" s="951"/>
      <c r="K102" s="948"/>
      <c r="L102" s="948"/>
      <c r="M102" s="951" t="str">
        <f>IF(AND(M90="",M91="",M92="",M93="",M94="",M95="",M96="",M97="",M98="",M99="",M100="",M101=""),"",SUM(M90:M101))</f>
        <v/>
      </c>
      <c r="N102" s="951"/>
    </row>
    <row r="103" spans="1:14" s="342" customFormat="1" ht="15.5" x14ac:dyDescent="0.3"/>
    <row r="104" spans="1:14" s="364" customFormat="1" ht="25" customHeight="1" x14ac:dyDescent="0.3">
      <c r="A104" s="945" t="s">
        <v>90</v>
      </c>
      <c r="B104" s="946"/>
      <c r="C104" s="946"/>
      <c r="D104" s="361" t="s">
        <v>233</v>
      </c>
      <c r="E104" s="362" t="str">
        <f>IF(ISBLANK('2. Wafer Tracking'!C11), "", '2. Wafer Tracking'!C11)</f>
        <v/>
      </c>
      <c r="F104" s="363" t="s">
        <v>234</v>
      </c>
      <c r="G104" s="362" t="str">
        <f>IF(ISBLANK('2. Wafer Tracking'!G11), "", '2. Wafer Tracking'!G11)</f>
        <v/>
      </c>
    </row>
    <row r="105" spans="1:14" s="342" customFormat="1" ht="15.5" x14ac:dyDescent="0.3">
      <c r="A105" s="242"/>
      <c r="B105" s="261" t="s">
        <v>257</v>
      </c>
      <c r="C105" s="353"/>
      <c r="D105" s="353"/>
      <c r="E105" s="353"/>
      <c r="F105" s="353"/>
      <c r="G105" s="353"/>
      <c r="H105" s="353"/>
      <c r="I105" s="353"/>
      <c r="J105" s="353"/>
      <c r="K105" s="353"/>
      <c r="L105" s="353"/>
      <c r="M105" s="353"/>
      <c r="N105" s="353"/>
    </row>
    <row r="106" spans="1:14" s="342" customFormat="1" ht="31.15" customHeight="1" x14ac:dyDescent="0.3">
      <c r="A106" s="354"/>
      <c r="B106" s="392" t="s">
        <v>90</v>
      </c>
      <c r="C106" s="925" t="s">
        <v>258</v>
      </c>
      <c r="D106" s="925"/>
      <c r="E106" s="925" t="s">
        <v>259</v>
      </c>
      <c r="F106" s="925"/>
      <c r="G106" s="925" t="s">
        <v>260</v>
      </c>
      <c r="H106" s="926"/>
      <c r="I106" s="925" t="s">
        <v>261</v>
      </c>
      <c r="J106" s="926"/>
      <c r="K106" s="925" t="s">
        <v>262</v>
      </c>
      <c r="L106" s="925"/>
      <c r="M106" s="925" t="s">
        <v>263</v>
      </c>
      <c r="N106" s="926"/>
    </row>
    <row r="107" spans="1:14" s="342" customFormat="1" ht="15.5" x14ac:dyDescent="0.3">
      <c r="A107" s="356"/>
      <c r="B107" s="254" t="s">
        <v>120</v>
      </c>
      <c r="C107" s="888"/>
      <c r="D107" s="888"/>
      <c r="E107" s="947"/>
      <c r="F107" s="947"/>
      <c r="G107" s="888"/>
      <c r="H107" s="888"/>
      <c r="I107" s="947"/>
      <c r="J107" s="947"/>
      <c r="K107" s="888"/>
      <c r="L107" s="888"/>
      <c r="M107" s="947"/>
      <c r="N107" s="947"/>
    </row>
    <row r="108" spans="1:14" s="342" customFormat="1" ht="15.5" x14ac:dyDescent="0.3">
      <c r="A108" s="356"/>
      <c r="B108" s="254" t="s">
        <v>121</v>
      </c>
      <c r="C108" s="948"/>
      <c r="D108" s="948"/>
      <c r="E108" s="947"/>
      <c r="F108" s="947"/>
      <c r="G108" s="948"/>
      <c r="H108" s="948"/>
      <c r="I108" s="947"/>
      <c r="J108" s="947"/>
      <c r="K108" s="948"/>
      <c r="L108" s="948"/>
      <c r="M108" s="947"/>
      <c r="N108" s="947"/>
    </row>
    <row r="109" spans="1:14" s="342" customFormat="1" ht="15.5" x14ac:dyDescent="0.3">
      <c r="A109" s="356"/>
      <c r="B109" s="254" t="s">
        <v>122</v>
      </c>
      <c r="C109" s="948"/>
      <c r="D109" s="948"/>
      <c r="E109" s="947"/>
      <c r="F109" s="947"/>
      <c r="G109" s="948"/>
      <c r="H109" s="948"/>
      <c r="I109" s="947"/>
      <c r="J109" s="947"/>
      <c r="K109" s="948"/>
      <c r="L109" s="948"/>
      <c r="M109" s="947"/>
      <c r="N109" s="947"/>
    </row>
    <row r="110" spans="1:14" s="342" customFormat="1" ht="15.5" x14ac:dyDescent="0.3">
      <c r="A110" s="356"/>
      <c r="B110" s="254" t="s">
        <v>123</v>
      </c>
      <c r="C110" s="948"/>
      <c r="D110" s="948"/>
      <c r="E110" s="947"/>
      <c r="F110" s="947"/>
      <c r="G110" s="948"/>
      <c r="H110" s="948"/>
      <c r="I110" s="947"/>
      <c r="J110" s="947"/>
      <c r="K110" s="948"/>
      <c r="L110" s="948"/>
      <c r="M110" s="947"/>
      <c r="N110" s="947"/>
    </row>
    <row r="111" spans="1:14" s="342" customFormat="1" ht="15.5" x14ac:dyDescent="0.3">
      <c r="A111" s="356"/>
      <c r="B111" s="254" t="s">
        <v>124</v>
      </c>
      <c r="C111" s="948"/>
      <c r="D111" s="948"/>
      <c r="E111" s="947"/>
      <c r="F111" s="947"/>
      <c r="G111" s="948"/>
      <c r="H111" s="948"/>
      <c r="I111" s="947"/>
      <c r="J111" s="947"/>
      <c r="K111" s="948"/>
      <c r="L111" s="948"/>
      <c r="M111" s="947"/>
      <c r="N111" s="947"/>
    </row>
    <row r="112" spans="1:14" s="342" customFormat="1" ht="15.5" x14ac:dyDescent="0.3">
      <c r="A112" s="356"/>
      <c r="B112" s="254" t="s">
        <v>125</v>
      </c>
      <c r="C112" s="948"/>
      <c r="D112" s="948"/>
      <c r="E112" s="947"/>
      <c r="F112" s="947"/>
      <c r="G112" s="948"/>
      <c r="H112" s="948"/>
      <c r="I112" s="947"/>
      <c r="J112" s="947"/>
      <c r="K112" s="948"/>
      <c r="L112" s="948"/>
      <c r="M112" s="947"/>
      <c r="N112" s="947"/>
    </row>
    <row r="113" spans="1:14" s="342" customFormat="1" ht="15.5" x14ac:dyDescent="0.3">
      <c r="A113" s="356"/>
      <c r="B113" s="254" t="s">
        <v>126</v>
      </c>
      <c r="C113" s="948"/>
      <c r="D113" s="948"/>
      <c r="E113" s="947"/>
      <c r="F113" s="947"/>
      <c r="G113" s="948"/>
      <c r="H113" s="948"/>
      <c r="I113" s="947"/>
      <c r="J113" s="947"/>
      <c r="K113" s="948"/>
      <c r="L113" s="948"/>
      <c r="M113" s="947"/>
      <c r="N113" s="947"/>
    </row>
    <row r="114" spans="1:14" s="342" customFormat="1" ht="15.5" x14ac:dyDescent="0.3">
      <c r="A114" s="356"/>
      <c r="B114" s="254" t="s">
        <v>127</v>
      </c>
      <c r="C114" s="948"/>
      <c r="D114" s="948"/>
      <c r="E114" s="947"/>
      <c r="F114" s="947"/>
      <c r="G114" s="948"/>
      <c r="H114" s="948"/>
      <c r="I114" s="947"/>
      <c r="J114" s="947"/>
      <c r="K114" s="948"/>
      <c r="L114" s="948"/>
      <c r="M114" s="947"/>
      <c r="N114" s="947"/>
    </row>
    <row r="115" spans="1:14" s="342" customFormat="1" ht="15.5" x14ac:dyDescent="0.3">
      <c r="A115" s="356"/>
      <c r="B115" s="254" t="s">
        <v>128</v>
      </c>
      <c r="C115" s="948"/>
      <c r="D115" s="948"/>
      <c r="E115" s="947"/>
      <c r="F115" s="947"/>
      <c r="G115" s="948"/>
      <c r="H115" s="948"/>
      <c r="I115" s="947"/>
      <c r="J115" s="947"/>
      <c r="K115" s="948"/>
      <c r="L115" s="948"/>
      <c r="M115" s="947"/>
      <c r="N115" s="947"/>
    </row>
    <row r="116" spans="1:14" s="342" customFormat="1" ht="15.5" x14ac:dyDescent="0.3">
      <c r="A116" s="356"/>
      <c r="B116" s="254" t="s">
        <v>129</v>
      </c>
      <c r="C116" s="948"/>
      <c r="D116" s="948"/>
      <c r="E116" s="947"/>
      <c r="F116" s="947"/>
      <c r="G116" s="948"/>
      <c r="H116" s="948"/>
      <c r="I116" s="947"/>
      <c r="J116" s="947"/>
      <c r="K116" s="948"/>
      <c r="L116" s="948"/>
      <c r="M116" s="947"/>
      <c r="N116" s="947"/>
    </row>
    <row r="117" spans="1:14" s="342" customFormat="1" ht="15.5" x14ac:dyDescent="0.3">
      <c r="A117" s="356"/>
      <c r="B117" s="254" t="s">
        <v>130</v>
      </c>
      <c r="C117" s="948"/>
      <c r="D117" s="948"/>
      <c r="E117" s="947"/>
      <c r="F117" s="947"/>
      <c r="G117" s="948"/>
      <c r="H117" s="948"/>
      <c r="I117" s="947"/>
      <c r="J117" s="947"/>
      <c r="K117" s="948"/>
      <c r="L117" s="948"/>
      <c r="M117" s="947"/>
      <c r="N117" s="947"/>
    </row>
    <row r="118" spans="1:14" s="342" customFormat="1" ht="15.5" x14ac:dyDescent="0.3">
      <c r="A118" s="356"/>
      <c r="B118" s="254" t="s">
        <v>131</v>
      </c>
      <c r="C118" s="948"/>
      <c r="D118" s="948"/>
      <c r="E118" s="947"/>
      <c r="F118" s="947"/>
      <c r="G118" s="948"/>
      <c r="H118" s="948"/>
      <c r="I118" s="947"/>
      <c r="J118" s="947"/>
      <c r="K118" s="948"/>
      <c r="L118" s="948"/>
      <c r="M118" s="947"/>
      <c r="N118" s="947"/>
    </row>
    <row r="119" spans="1:14" s="342" customFormat="1" ht="15.5" x14ac:dyDescent="0.3">
      <c r="A119" s="356"/>
      <c r="B119" s="359" t="s">
        <v>132</v>
      </c>
      <c r="C119" s="948"/>
      <c r="D119" s="948"/>
      <c r="E119" s="951" t="str">
        <f>IF(AND(E107="",E108="",E109="",E110="",E111="",E112="",E113="",E114="",E115="",E116="",E117="",E118=""),"",SUM(E107:E118))</f>
        <v/>
      </c>
      <c r="F119" s="951"/>
      <c r="G119" s="948"/>
      <c r="H119" s="948"/>
      <c r="I119" s="951" t="str">
        <f>IF(AND(I107="",I108="",I109="",I110="",I111="",I112="",I113="",I114="",I115="",I116="",I117="",I118=""),"",SUM(I107:I118))</f>
        <v/>
      </c>
      <c r="J119" s="951"/>
      <c r="K119" s="948"/>
      <c r="L119" s="948"/>
      <c r="M119" s="951" t="str">
        <f>IF(AND(M107="",M108="",M109="",M110="",M111="",M112="",M113="",M114="",M115="",M116="",M117="",M118=""),"",SUM(M107:M118))</f>
        <v/>
      </c>
      <c r="N119" s="951"/>
    </row>
    <row r="120" spans="1:14" s="342" customFormat="1" ht="15.5" x14ac:dyDescent="0.3">
      <c r="A120" s="356"/>
      <c r="B120" s="356"/>
      <c r="C120" s="356"/>
      <c r="D120" s="356"/>
      <c r="E120" s="356"/>
      <c r="F120" s="356"/>
      <c r="G120" s="356"/>
      <c r="H120" s="356"/>
      <c r="I120" s="356"/>
      <c r="J120" s="356"/>
      <c r="K120" s="356"/>
      <c r="L120" s="356"/>
      <c r="M120" s="356"/>
      <c r="N120" s="356"/>
    </row>
    <row r="121" spans="1:14" s="342" customFormat="1" ht="15.5" x14ac:dyDescent="0.3">
      <c r="A121" s="242"/>
      <c r="B121" s="261" t="s">
        <v>264</v>
      </c>
      <c r="C121" s="353"/>
      <c r="D121" s="353"/>
      <c r="E121" s="353"/>
      <c r="F121" s="353"/>
      <c r="G121" s="353"/>
      <c r="H121" s="353"/>
      <c r="I121" s="353"/>
      <c r="J121" s="353"/>
      <c r="K121" s="353"/>
      <c r="L121" s="353"/>
      <c r="M121" s="353"/>
      <c r="N121" s="353"/>
    </row>
    <row r="122" spans="1:14" s="342" customFormat="1" ht="31.15" customHeight="1" x14ac:dyDescent="0.3">
      <c r="A122" s="354"/>
      <c r="B122" s="392" t="s">
        <v>90</v>
      </c>
      <c r="C122" s="925" t="s">
        <v>258</v>
      </c>
      <c r="D122" s="925"/>
      <c r="E122" s="925" t="s">
        <v>259</v>
      </c>
      <c r="F122" s="927"/>
      <c r="G122" s="925" t="s">
        <v>260</v>
      </c>
      <c r="H122" s="925"/>
      <c r="I122" s="925" t="s">
        <v>261</v>
      </c>
      <c r="J122" s="927"/>
      <c r="K122" s="925" t="s">
        <v>262</v>
      </c>
      <c r="L122" s="925"/>
      <c r="M122" s="925" t="s">
        <v>263</v>
      </c>
      <c r="N122" s="927"/>
    </row>
    <row r="123" spans="1:14" s="342" customFormat="1" ht="15.5" x14ac:dyDescent="0.3">
      <c r="A123" s="356"/>
      <c r="B123" s="254" t="s">
        <v>120</v>
      </c>
      <c r="C123" s="888"/>
      <c r="D123" s="888"/>
      <c r="E123" s="947"/>
      <c r="F123" s="947"/>
      <c r="G123" s="888"/>
      <c r="H123" s="888"/>
      <c r="I123" s="947"/>
      <c r="J123" s="947"/>
      <c r="K123" s="888"/>
      <c r="L123" s="888"/>
      <c r="M123" s="947"/>
      <c r="N123" s="947"/>
    </row>
    <row r="124" spans="1:14" s="342" customFormat="1" ht="15.5" x14ac:dyDescent="0.3">
      <c r="A124" s="356"/>
      <c r="B124" s="254" t="s">
        <v>121</v>
      </c>
      <c r="C124" s="948"/>
      <c r="D124" s="948"/>
      <c r="E124" s="947"/>
      <c r="F124" s="947"/>
      <c r="G124" s="948"/>
      <c r="H124" s="948"/>
      <c r="I124" s="947"/>
      <c r="J124" s="947"/>
      <c r="K124" s="948"/>
      <c r="L124" s="948"/>
      <c r="M124" s="947"/>
      <c r="N124" s="947"/>
    </row>
    <row r="125" spans="1:14" s="342" customFormat="1" ht="15.5" x14ac:dyDescent="0.3">
      <c r="A125" s="356"/>
      <c r="B125" s="254" t="s">
        <v>122</v>
      </c>
      <c r="C125" s="948"/>
      <c r="D125" s="948"/>
      <c r="E125" s="947"/>
      <c r="F125" s="947"/>
      <c r="G125" s="948"/>
      <c r="H125" s="948"/>
      <c r="I125" s="947"/>
      <c r="J125" s="947"/>
      <c r="K125" s="948"/>
      <c r="L125" s="948"/>
      <c r="M125" s="947"/>
      <c r="N125" s="947"/>
    </row>
    <row r="126" spans="1:14" s="342" customFormat="1" ht="15.5" x14ac:dyDescent="0.3">
      <c r="A126" s="356"/>
      <c r="B126" s="254" t="s">
        <v>123</v>
      </c>
      <c r="C126" s="948"/>
      <c r="D126" s="948"/>
      <c r="E126" s="947"/>
      <c r="F126" s="947"/>
      <c r="G126" s="948"/>
      <c r="H126" s="948"/>
      <c r="I126" s="947"/>
      <c r="J126" s="947"/>
      <c r="K126" s="948"/>
      <c r="L126" s="948"/>
      <c r="M126" s="947"/>
      <c r="N126" s="947"/>
    </row>
    <row r="127" spans="1:14" s="342" customFormat="1" ht="15.5" x14ac:dyDescent="0.3">
      <c r="A127" s="356"/>
      <c r="B127" s="254" t="s">
        <v>124</v>
      </c>
      <c r="C127" s="948"/>
      <c r="D127" s="948"/>
      <c r="E127" s="947"/>
      <c r="F127" s="947"/>
      <c r="G127" s="948"/>
      <c r="H127" s="948"/>
      <c r="I127" s="947"/>
      <c r="J127" s="947"/>
      <c r="K127" s="948"/>
      <c r="L127" s="948"/>
      <c r="M127" s="947"/>
      <c r="N127" s="947"/>
    </row>
    <row r="128" spans="1:14" s="342" customFormat="1" ht="15.5" x14ac:dyDescent="0.3">
      <c r="A128" s="356"/>
      <c r="B128" s="254" t="s">
        <v>125</v>
      </c>
      <c r="C128" s="948"/>
      <c r="D128" s="948"/>
      <c r="E128" s="947"/>
      <c r="F128" s="947"/>
      <c r="G128" s="948"/>
      <c r="H128" s="948"/>
      <c r="I128" s="947"/>
      <c r="J128" s="947"/>
      <c r="K128" s="948"/>
      <c r="L128" s="948"/>
      <c r="M128" s="947"/>
      <c r="N128" s="947"/>
    </row>
    <row r="129" spans="1:14" s="342" customFormat="1" ht="15.5" x14ac:dyDescent="0.3">
      <c r="A129" s="356"/>
      <c r="B129" s="254" t="s">
        <v>126</v>
      </c>
      <c r="C129" s="948"/>
      <c r="D129" s="948"/>
      <c r="E129" s="947"/>
      <c r="F129" s="947"/>
      <c r="G129" s="948"/>
      <c r="H129" s="948"/>
      <c r="I129" s="947"/>
      <c r="J129" s="947"/>
      <c r="K129" s="948"/>
      <c r="L129" s="948"/>
      <c r="M129" s="947"/>
      <c r="N129" s="947"/>
    </row>
    <row r="130" spans="1:14" s="342" customFormat="1" ht="15.5" x14ac:dyDescent="0.3">
      <c r="A130" s="356"/>
      <c r="B130" s="254" t="s">
        <v>127</v>
      </c>
      <c r="C130" s="948"/>
      <c r="D130" s="948"/>
      <c r="E130" s="947"/>
      <c r="F130" s="947"/>
      <c r="G130" s="948"/>
      <c r="H130" s="948"/>
      <c r="I130" s="947"/>
      <c r="J130" s="947"/>
      <c r="K130" s="948"/>
      <c r="L130" s="948"/>
      <c r="M130" s="947"/>
      <c r="N130" s="947"/>
    </row>
    <row r="131" spans="1:14" s="342" customFormat="1" ht="15.5" x14ac:dyDescent="0.3">
      <c r="A131" s="356"/>
      <c r="B131" s="254" t="s">
        <v>128</v>
      </c>
      <c r="C131" s="948"/>
      <c r="D131" s="948"/>
      <c r="E131" s="947"/>
      <c r="F131" s="947"/>
      <c r="G131" s="948"/>
      <c r="H131" s="948"/>
      <c r="I131" s="947"/>
      <c r="J131" s="947"/>
      <c r="K131" s="948"/>
      <c r="L131" s="948"/>
      <c r="M131" s="947"/>
      <c r="N131" s="947"/>
    </row>
    <row r="132" spans="1:14" s="342" customFormat="1" ht="15.5" x14ac:dyDescent="0.3">
      <c r="A132" s="356"/>
      <c r="B132" s="254" t="s">
        <v>129</v>
      </c>
      <c r="C132" s="948"/>
      <c r="D132" s="948"/>
      <c r="E132" s="947"/>
      <c r="F132" s="947"/>
      <c r="G132" s="948"/>
      <c r="H132" s="948"/>
      <c r="I132" s="947"/>
      <c r="J132" s="947"/>
      <c r="K132" s="948"/>
      <c r="L132" s="948"/>
      <c r="M132" s="947"/>
      <c r="N132" s="947"/>
    </row>
    <row r="133" spans="1:14" s="342" customFormat="1" ht="15.5" x14ac:dyDescent="0.3">
      <c r="A133" s="356"/>
      <c r="B133" s="254" t="s">
        <v>130</v>
      </c>
      <c r="C133" s="948"/>
      <c r="D133" s="948"/>
      <c r="E133" s="947"/>
      <c r="F133" s="947"/>
      <c r="G133" s="948"/>
      <c r="H133" s="948"/>
      <c r="I133" s="947"/>
      <c r="J133" s="947"/>
      <c r="K133" s="948"/>
      <c r="L133" s="948"/>
      <c r="M133" s="947"/>
      <c r="N133" s="947"/>
    </row>
    <row r="134" spans="1:14" s="342" customFormat="1" ht="15.5" x14ac:dyDescent="0.3">
      <c r="A134" s="356"/>
      <c r="B134" s="254" t="s">
        <v>131</v>
      </c>
      <c r="C134" s="948"/>
      <c r="D134" s="948"/>
      <c r="E134" s="947"/>
      <c r="F134" s="947"/>
      <c r="G134" s="948"/>
      <c r="H134" s="948"/>
      <c r="I134" s="947"/>
      <c r="J134" s="947"/>
      <c r="K134" s="948"/>
      <c r="L134" s="948"/>
      <c r="M134" s="947"/>
      <c r="N134" s="947"/>
    </row>
    <row r="135" spans="1:14" s="342" customFormat="1" ht="15.5" x14ac:dyDescent="0.3">
      <c r="A135" s="356"/>
      <c r="B135" s="359" t="s">
        <v>132</v>
      </c>
      <c r="C135" s="948"/>
      <c r="D135" s="948"/>
      <c r="E135" s="951" t="str">
        <f>IF(AND(E123="",E124="",E125="",E126="",E127="",E128="",E129="",E130="",E131="",E132="",E133="",E134=""),"", SUM(E123:E134))</f>
        <v/>
      </c>
      <c r="F135" s="951"/>
      <c r="G135" s="948"/>
      <c r="H135" s="948"/>
      <c r="I135" s="951" t="str">
        <f>IF(AND(I123="",I124="",I125="",I126="",I127="",I128="",I129="",I130="",I131="",I132="",I133="",I134=""),"", SUM(I123:I134))</f>
        <v/>
      </c>
      <c r="J135" s="951"/>
      <c r="K135" s="948"/>
      <c r="L135" s="948"/>
      <c r="M135" s="951" t="str">
        <f>IF(AND(M123="",M124="",M125="",M126="",M127="",M128="",M129="",M130="",M131="",M132="",M133="",M134=""),"", SUM(M123:M134))</f>
        <v/>
      </c>
      <c r="N135" s="951"/>
    </row>
    <row r="136" spans="1:14" s="342" customFormat="1" ht="15.5" x14ac:dyDescent="0.3">
      <c r="A136" s="240"/>
      <c r="B136" s="240"/>
      <c r="C136" s="240"/>
      <c r="D136" s="240"/>
      <c r="E136" s="240"/>
      <c r="F136" s="240"/>
      <c r="G136" s="240"/>
      <c r="H136" s="240"/>
      <c r="I136" s="240"/>
      <c r="J136" s="240"/>
      <c r="K136" s="240"/>
      <c r="L136" s="240"/>
      <c r="M136" s="240"/>
      <c r="N136" s="240"/>
    </row>
    <row r="137" spans="1:14" s="342" customFormat="1" ht="15.5" x14ac:dyDescent="0.3">
      <c r="A137" s="242"/>
      <c r="B137" s="261" t="s">
        <v>265</v>
      </c>
      <c r="C137" s="353"/>
      <c r="D137" s="353"/>
      <c r="E137" s="353"/>
      <c r="F137" s="353"/>
      <c r="G137" s="353"/>
      <c r="H137" s="353"/>
      <c r="I137" s="353"/>
      <c r="J137" s="353"/>
      <c r="K137" s="353"/>
      <c r="L137" s="353"/>
      <c r="M137" s="353"/>
      <c r="N137" s="353"/>
    </row>
    <row r="138" spans="1:14" s="342" customFormat="1" ht="15.5" x14ac:dyDescent="0.3">
      <c r="A138" s="343"/>
      <c r="B138" s="949" t="s">
        <v>266</v>
      </c>
      <c r="C138" s="895"/>
      <c r="D138" s="895"/>
      <c r="E138" s="895"/>
      <c r="F138" s="895"/>
      <c r="G138" s="895"/>
      <c r="H138" s="895"/>
      <c r="I138" s="895"/>
      <c r="J138" s="895"/>
      <c r="K138" s="895"/>
      <c r="L138" s="895"/>
      <c r="M138" s="895"/>
      <c r="N138" s="895"/>
    </row>
    <row r="139" spans="1:14" s="342" customFormat="1" ht="51.65" customHeight="1" x14ac:dyDescent="0.3">
      <c r="A139" s="354"/>
      <c r="B139" s="392" t="s">
        <v>90</v>
      </c>
      <c r="C139" s="925" t="s">
        <v>267</v>
      </c>
      <c r="D139" s="927"/>
      <c r="E139" s="925" t="s">
        <v>268</v>
      </c>
      <c r="F139" s="925"/>
      <c r="G139" s="925" t="s">
        <v>267</v>
      </c>
      <c r="H139" s="927"/>
      <c r="I139" s="925" t="s">
        <v>269</v>
      </c>
      <c r="J139" s="925"/>
      <c r="K139" s="925" t="s">
        <v>267</v>
      </c>
      <c r="L139" s="927"/>
      <c r="M139" s="925" t="s">
        <v>270</v>
      </c>
      <c r="N139" s="925"/>
    </row>
    <row r="140" spans="1:14" s="342" customFormat="1" ht="15.5" x14ac:dyDescent="0.3">
      <c r="A140" s="356"/>
      <c r="B140" s="254" t="s">
        <v>120</v>
      </c>
      <c r="C140" s="888"/>
      <c r="D140" s="888"/>
      <c r="E140" s="947"/>
      <c r="F140" s="947"/>
      <c r="G140" s="888"/>
      <c r="H140" s="888"/>
      <c r="I140" s="947"/>
      <c r="J140" s="947"/>
      <c r="K140" s="888"/>
      <c r="L140" s="888"/>
      <c r="M140" s="947"/>
      <c r="N140" s="947"/>
    </row>
    <row r="141" spans="1:14" s="342" customFormat="1" ht="15.5" x14ac:dyDescent="0.3">
      <c r="A141" s="356"/>
      <c r="B141" s="254" t="s">
        <v>121</v>
      </c>
      <c r="C141" s="948"/>
      <c r="D141" s="948"/>
      <c r="E141" s="947"/>
      <c r="F141" s="947"/>
      <c r="G141" s="948"/>
      <c r="H141" s="948"/>
      <c r="I141" s="947"/>
      <c r="J141" s="947"/>
      <c r="K141" s="948"/>
      <c r="L141" s="948"/>
      <c r="M141" s="947"/>
      <c r="N141" s="947"/>
    </row>
    <row r="142" spans="1:14" s="342" customFormat="1" ht="15.5" x14ac:dyDescent="0.3">
      <c r="A142" s="356"/>
      <c r="B142" s="254" t="s">
        <v>122</v>
      </c>
      <c r="C142" s="948"/>
      <c r="D142" s="948"/>
      <c r="E142" s="947"/>
      <c r="F142" s="947"/>
      <c r="G142" s="948"/>
      <c r="H142" s="948"/>
      <c r="I142" s="947"/>
      <c r="J142" s="947"/>
      <c r="K142" s="948"/>
      <c r="L142" s="948"/>
      <c r="M142" s="947"/>
      <c r="N142" s="947"/>
    </row>
    <row r="143" spans="1:14" s="342" customFormat="1" ht="15.5" x14ac:dyDescent="0.3">
      <c r="A143" s="356"/>
      <c r="B143" s="254" t="s">
        <v>123</v>
      </c>
      <c r="C143" s="948"/>
      <c r="D143" s="948"/>
      <c r="E143" s="947"/>
      <c r="F143" s="947"/>
      <c r="G143" s="948"/>
      <c r="H143" s="948"/>
      <c r="I143" s="947"/>
      <c r="J143" s="947"/>
      <c r="K143" s="948"/>
      <c r="L143" s="948"/>
      <c r="M143" s="947"/>
      <c r="N143" s="947"/>
    </row>
    <row r="144" spans="1:14" s="342" customFormat="1" ht="15.5" x14ac:dyDescent="0.3">
      <c r="A144" s="356"/>
      <c r="B144" s="254" t="s">
        <v>124</v>
      </c>
      <c r="C144" s="948"/>
      <c r="D144" s="948"/>
      <c r="E144" s="947"/>
      <c r="F144" s="947"/>
      <c r="G144" s="948"/>
      <c r="H144" s="948"/>
      <c r="I144" s="947"/>
      <c r="J144" s="947"/>
      <c r="K144" s="948"/>
      <c r="L144" s="948"/>
      <c r="M144" s="947"/>
      <c r="N144" s="947"/>
    </row>
    <row r="145" spans="1:14" s="342" customFormat="1" ht="15.5" x14ac:dyDescent="0.3">
      <c r="A145" s="356"/>
      <c r="B145" s="254" t="s">
        <v>125</v>
      </c>
      <c r="C145" s="948"/>
      <c r="D145" s="948"/>
      <c r="E145" s="947"/>
      <c r="F145" s="947"/>
      <c r="G145" s="948"/>
      <c r="H145" s="948"/>
      <c r="I145" s="947"/>
      <c r="J145" s="947"/>
      <c r="K145" s="948"/>
      <c r="L145" s="948"/>
      <c r="M145" s="947"/>
      <c r="N145" s="947"/>
    </row>
    <row r="146" spans="1:14" s="342" customFormat="1" ht="15.5" x14ac:dyDescent="0.3">
      <c r="A146" s="356"/>
      <c r="B146" s="254" t="s">
        <v>126</v>
      </c>
      <c r="C146" s="948"/>
      <c r="D146" s="948"/>
      <c r="E146" s="947"/>
      <c r="F146" s="947"/>
      <c r="G146" s="948"/>
      <c r="H146" s="948"/>
      <c r="I146" s="947"/>
      <c r="J146" s="947"/>
      <c r="K146" s="948"/>
      <c r="L146" s="948"/>
      <c r="M146" s="947"/>
      <c r="N146" s="947"/>
    </row>
    <row r="147" spans="1:14" s="342" customFormat="1" ht="15.5" x14ac:dyDescent="0.3">
      <c r="A147" s="356"/>
      <c r="B147" s="254" t="s">
        <v>127</v>
      </c>
      <c r="C147" s="948"/>
      <c r="D147" s="948"/>
      <c r="E147" s="947"/>
      <c r="F147" s="947"/>
      <c r="G147" s="948"/>
      <c r="H147" s="948"/>
      <c r="I147" s="947"/>
      <c r="J147" s="947"/>
      <c r="K147" s="948"/>
      <c r="L147" s="948"/>
      <c r="M147" s="947"/>
      <c r="N147" s="947"/>
    </row>
    <row r="148" spans="1:14" s="342" customFormat="1" ht="15.5" x14ac:dyDescent="0.3">
      <c r="A148" s="356"/>
      <c r="B148" s="254" t="s">
        <v>128</v>
      </c>
      <c r="C148" s="948"/>
      <c r="D148" s="948"/>
      <c r="E148" s="947"/>
      <c r="F148" s="947"/>
      <c r="G148" s="948"/>
      <c r="H148" s="948"/>
      <c r="I148" s="947"/>
      <c r="J148" s="947"/>
      <c r="K148" s="948"/>
      <c r="L148" s="948"/>
      <c r="M148" s="947"/>
      <c r="N148" s="947"/>
    </row>
    <row r="149" spans="1:14" s="342" customFormat="1" ht="15.5" x14ac:dyDescent="0.3">
      <c r="A149" s="356"/>
      <c r="B149" s="254" t="s">
        <v>129</v>
      </c>
      <c r="C149" s="948"/>
      <c r="D149" s="948"/>
      <c r="E149" s="947"/>
      <c r="F149" s="947"/>
      <c r="G149" s="948"/>
      <c r="H149" s="948"/>
      <c r="I149" s="947"/>
      <c r="J149" s="947"/>
      <c r="K149" s="948"/>
      <c r="L149" s="948"/>
      <c r="M149" s="947"/>
      <c r="N149" s="947"/>
    </row>
    <row r="150" spans="1:14" s="342" customFormat="1" ht="15.5" x14ac:dyDescent="0.3">
      <c r="A150" s="356"/>
      <c r="B150" s="254" t="s">
        <v>130</v>
      </c>
      <c r="C150" s="948"/>
      <c r="D150" s="948"/>
      <c r="E150" s="947"/>
      <c r="F150" s="947"/>
      <c r="G150" s="948"/>
      <c r="H150" s="948"/>
      <c r="I150" s="947"/>
      <c r="J150" s="947"/>
      <c r="K150" s="948"/>
      <c r="L150" s="948"/>
      <c r="M150" s="947"/>
      <c r="N150" s="947"/>
    </row>
    <row r="151" spans="1:14" s="342" customFormat="1" ht="15.5" x14ac:dyDescent="0.3">
      <c r="A151" s="356"/>
      <c r="B151" s="254" t="s">
        <v>131</v>
      </c>
      <c r="C151" s="948"/>
      <c r="D151" s="948"/>
      <c r="E151" s="947"/>
      <c r="F151" s="947"/>
      <c r="G151" s="948"/>
      <c r="H151" s="948"/>
      <c r="I151" s="947"/>
      <c r="J151" s="947"/>
      <c r="K151" s="948"/>
      <c r="L151" s="948"/>
      <c r="M151" s="947"/>
      <c r="N151" s="947"/>
    </row>
    <row r="152" spans="1:14" s="342" customFormat="1" ht="15.5" x14ac:dyDescent="0.3">
      <c r="A152" s="356"/>
      <c r="B152" s="359" t="s">
        <v>132</v>
      </c>
      <c r="C152" s="948"/>
      <c r="D152" s="948"/>
      <c r="E152" s="951" t="str">
        <f>IF(AND(E140="",E141="",E142="",E143="",E144="",E145="",E146="",E147="",E148="",E149="",E150="",E151=""),"",SUM(E140:E151))</f>
        <v/>
      </c>
      <c r="F152" s="951"/>
      <c r="G152" s="948"/>
      <c r="H152" s="948"/>
      <c r="I152" s="951" t="str">
        <f>IF(AND(I140="",I141="",I142="",I143="",I144="",I145="",I146="",I147="",I148="",I149="",I150="",I151=""),"",SUM(I140:I151))</f>
        <v/>
      </c>
      <c r="J152" s="951"/>
      <c r="K152" s="948"/>
      <c r="L152" s="948"/>
      <c r="M152" s="951" t="str">
        <f>IF(AND(M140="",M141="",M142="",M143="",M46="",M145="",M146="",M147="",M148="",M149="",M150="",M151=""),"",SUM(E140:E151))</f>
        <v/>
      </c>
      <c r="N152" s="951"/>
    </row>
    <row r="153" spans="1:14" s="342" customFormat="1" ht="15.5" x14ac:dyDescent="0.3"/>
    <row r="154" spans="1:14" s="364" customFormat="1" ht="25" customHeight="1" x14ac:dyDescent="0.3">
      <c r="A154" s="945" t="s">
        <v>91</v>
      </c>
      <c r="B154" s="946"/>
      <c r="C154" s="946"/>
      <c r="D154" s="361" t="s">
        <v>233</v>
      </c>
      <c r="E154" s="362" t="str">
        <f>IF(ISBLANK('2. Wafer Tracking'!C12), "", '2. Wafer Tracking'!C12)</f>
        <v/>
      </c>
      <c r="F154" s="363" t="s">
        <v>234</v>
      </c>
      <c r="G154" s="362" t="str">
        <f>IF(ISBLANK('2. Wafer Tracking'!G12), "", '2. Wafer Tracking'!G12)</f>
        <v/>
      </c>
    </row>
    <row r="155" spans="1:14" s="342" customFormat="1" ht="15.5" x14ac:dyDescent="0.3">
      <c r="A155" s="242"/>
      <c r="B155" s="261" t="s">
        <v>257</v>
      </c>
      <c r="C155" s="353"/>
      <c r="D155" s="353"/>
      <c r="E155" s="353"/>
      <c r="F155" s="353"/>
      <c r="G155" s="353"/>
      <c r="H155" s="353"/>
      <c r="I155" s="353"/>
      <c r="J155" s="353"/>
      <c r="K155" s="353"/>
      <c r="L155" s="353"/>
      <c r="M155" s="353"/>
      <c r="N155" s="353"/>
    </row>
    <row r="156" spans="1:14" s="358" customFormat="1" ht="31.15" customHeight="1" x14ac:dyDescent="0.3">
      <c r="A156" s="357"/>
      <c r="B156" s="392" t="s">
        <v>91</v>
      </c>
      <c r="C156" s="925" t="s">
        <v>258</v>
      </c>
      <c r="D156" s="925"/>
      <c r="E156" s="925" t="s">
        <v>259</v>
      </c>
      <c r="F156" s="925"/>
      <c r="G156" s="925" t="s">
        <v>260</v>
      </c>
      <c r="H156" s="953"/>
      <c r="I156" s="925" t="s">
        <v>261</v>
      </c>
      <c r="J156" s="953"/>
      <c r="K156" s="925" t="s">
        <v>262</v>
      </c>
      <c r="L156" s="925"/>
      <c r="M156" s="925" t="s">
        <v>263</v>
      </c>
      <c r="N156" s="953"/>
    </row>
    <row r="157" spans="1:14" s="342" customFormat="1" ht="15.5" x14ac:dyDescent="0.3">
      <c r="A157" s="356"/>
      <c r="B157" s="254" t="s">
        <v>120</v>
      </c>
      <c r="C157" s="888"/>
      <c r="D157" s="888"/>
      <c r="E157" s="947"/>
      <c r="F157" s="947"/>
      <c r="G157" s="888"/>
      <c r="H157" s="888"/>
      <c r="I157" s="947"/>
      <c r="J157" s="947"/>
      <c r="K157" s="888"/>
      <c r="L157" s="888"/>
      <c r="M157" s="947"/>
      <c r="N157" s="947"/>
    </row>
    <row r="158" spans="1:14" s="342" customFormat="1" ht="15.5" x14ac:dyDescent="0.3">
      <c r="A158" s="356"/>
      <c r="B158" s="254" t="s">
        <v>121</v>
      </c>
      <c r="C158" s="948"/>
      <c r="D158" s="948"/>
      <c r="E158" s="947"/>
      <c r="F158" s="947"/>
      <c r="G158" s="948"/>
      <c r="H158" s="948"/>
      <c r="I158" s="947"/>
      <c r="J158" s="947"/>
      <c r="K158" s="948"/>
      <c r="L158" s="948"/>
      <c r="M158" s="947"/>
      <c r="N158" s="947"/>
    </row>
    <row r="159" spans="1:14" s="342" customFormat="1" ht="15.5" x14ac:dyDescent="0.3">
      <c r="A159" s="356"/>
      <c r="B159" s="254" t="s">
        <v>122</v>
      </c>
      <c r="C159" s="948"/>
      <c r="D159" s="948"/>
      <c r="E159" s="947"/>
      <c r="F159" s="947"/>
      <c r="G159" s="948"/>
      <c r="H159" s="948"/>
      <c r="I159" s="947"/>
      <c r="J159" s="947"/>
      <c r="K159" s="948"/>
      <c r="L159" s="948"/>
      <c r="M159" s="947"/>
      <c r="N159" s="947"/>
    </row>
    <row r="160" spans="1:14" s="342" customFormat="1" ht="15.5" x14ac:dyDescent="0.3">
      <c r="A160" s="356"/>
      <c r="B160" s="254" t="s">
        <v>123</v>
      </c>
      <c r="C160" s="948"/>
      <c r="D160" s="948"/>
      <c r="E160" s="947"/>
      <c r="F160" s="947"/>
      <c r="G160" s="948"/>
      <c r="H160" s="948"/>
      <c r="I160" s="947"/>
      <c r="J160" s="947"/>
      <c r="K160" s="948"/>
      <c r="L160" s="948"/>
      <c r="M160" s="947"/>
      <c r="N160" s="947"/>
    </row>
    <row r="161" spans="1:14" s="342" customFormat="1" ht="15.5" x14ac:dyDescent="0.3">
      <c r="A161" s="356"/>
      <c r="B161" s="254" t="s">
        <v>124</v>
      </c>
      <c r="C161" s="948"/>
      <c r="D161" s="948"/>
      <c r="E161" s="947"/>
      <c r="F161" s="947"/>
      <c r="G161" s="948"/>
      <c r="H161" s="948"/>
      <c r="I161" s="947"/>
      <c r="J161" s="947"/>
      <c r="K161" s="948"/>
      <c r="L161" s="948"/>
      <c r="M161" s="947"/>
      <c r="N161" s="947"/>
    </row>
    <row r="162" spans="1:14" s="342" customFormat="1" ht="15.5" x14ac:dyDescent="0.3">
      <c r="A162" s="356"/>
      <c r="B162" s="254" t="s">
        <v>125</v>
      </c>
      <c r="C162" s="948"/>
      <c r="D162" s="948"/>
      <c r="E162" s="947"/>
      <c r="F162" s="947"/>
      <c r="G162" s="948"/>
      <c r="H162" s="948"/>
      <c r="I162" s="947"/>
      <c r="J162" s="947"/>
      <c r="K162" s="948"/>
      <c r="L162" s="948"/>
      <c r="M162" s="947"/>
      <c r="N162" s="947"/>
    </row>
    <row r="163" spans="1:14" s="342" customFormat="1" ht="15.5" x14ac:dyDescent="0.3">
      <c r="A163" s="356"/>
      <c r="B163" s="254" t="s">
        <v>126</v>
      </c>
      <c r="C163" s="948"/>
      <c r="D163" s="948"/>
      <c r="E163" s="947"/>
      <c r="F163" s="947"/>
      <c r="G163" s="948"/>
      <c r="H163" s="948"/>
      <c r="I163" s="947"/>
      <c r="J163" s="947"/>
      <c r="K163" s="948"/>
      <c r="L163" s="948"/>
      <c r="M163" s="947"/>
      <c r="N163" s="947"/>
    </row>
    <row r="164" spans="1:14" s="342" customFormat="1" ht="15.5" x14ac:dyDescent="0.3">
      <c r="A164" s="356"/>
      <c r="B164" s="254" t="s">
        <v>127</v>
      </c>
      <c r="C164" s="948"/>
      <c r="D164" s="948"/>
      <c r="E164" s="947"/>
      <c r="F164" s="947"/>
      <c r="G164" s="948"/>
      <c r="H164" s="948"/>
      <c r="I164" s="947"/>
      <c r="J164" s="947"/>
      <c r="K164" s="948"/>
      <c r="L164" s="948"/>
      <c r="M164" s="947"/>
      <c r="N164" s="947"/>
    </row>
    <row r="165" spans="1:14" s="342" customFormat="1" ht="15.5" x14ac:dyDescent="0.3">
      <c r="A165" s="356"/>
      <c r="B165" s="254" t="s">
        <v>128</v>
      </c>
      <c r="C165" s="948"/>
      <c r="D165" s="948"/>
      <c r="E165" s="947"/>
      <c r="F165" s="947"/>
      <c r="G165" s="948"/>
      <c r="H165" s="948"/>
      <c r="I165" s="947"/>
      <c r="J165" s="947"/>
      <c r="K165" s="948"/>
      <c r="L165" s="948"/>
      <c r="M165" s="947"/>
      <c r="N165" s="947"/>
    </row>
    <row r="166" spans="1:14" s="342" customFormat="1" ht="15.5" x14ac:dyDescent="0.3">
      <c r="A166" s="356"/>
      <c r="B166" s="254" t="s">
        <v>129</v>
      </c>
      <c r="C166" s="948"/>
      <c r="D166" s="948"/>
      <c r="E166" s="947"/>
      <c r="F166" s="947"/>
      <c r="G166" s="948"/>
      <c r="H166" s="948"/>
      <c r="I166" s="947"/>
      <c r="J166" s="947"/>
      <c r="K166" s="948"/>
      <c r="L166" s="948"/>
      <c r="M166" s="947"/>
      <c r="N166" s="947"/>
    </row>
    <row r="167" spans="1:14" s="342" customFormat="1" ht="15.5" x14ac:dyDescent="0.3">
      <c r="A167" s="356"/>
      <c r="B167" s="254" t="s">
        <v>130</v>
      </c>
      <c r="C167" s="948"/>
      <c r="D167" s="948"/>
      <c r="E167" s="947"/>
      <c r="F167" s="947"/>
      <c r="G167" s="948"/>
      <c r="H167" s="948"/>
      <c r="I167" s="947"/>
      <c r="J167" s="947"/>
      <c r="K167" s="948"/>
      <c r="L167" s="948"/>
      <c r="M167" s="947"/>
      <c r="N167" s="947"/>
    </row>
    <row r="168" spans="1:14" s="342" customFormat="1" ht="15.5" x14ac:dyDescent="0.3">
      <c r="A168" s="356"/>
      <c r="B168" s="254" t="s">
        <v>131</v>
      </c>
      <c r="C168" s="948"/>
      <c r="D168" s="948"/>
      <c r="E168" s="947"/>
      <c r="F168" s="947"/>
      <c r="G168" s="948"/>
      <c r="H168" s="948"/>
      <c r="I168" s="947"/>
      <c r="J168" s="947"/>
      <c r="K168" s="948"/>
      <c r="L168" s="948"/>
      <c r="M168" s="947"/>
      <c r="N168" s="947"/>
    </row>
    <row r="169" spans="1:14" s="342" customFormat="1" ht="15.5" x14ac:dyDescent="0.3">
      <c r="A169" s="356"/>
      <c r="B169" s="359" t="s">
        <v>132</v>
      </c>
      <c r="C169" s="948"/>
      <c r="D169" s="948"/>
      <c r="E169" s="951" t="str">
        <f>IF(AND(E157="",E158="",E159="",E160="",E161="",E162="",E163="",E164="",E165="",E166="",E167="",E168=""), "",SUM(E157:E168))</f>
        <v/>
      </c>
      <c r="F169" s="951"/>
      <c r="G169" s="948"/>
      <c r="H169" s="948"/>
      <c r="I169" s="951" t="str">
        <f>IF(AND(I157="",I158="",I159="",I160="",I161="",I162="",I163="",I164="",I165="",I166="",I167="",I168=""), "",SUM(I157:I168))</f>
        <v/>
      </c>
      <c r="J169" s="951"/>
      <c r="K169" s="948"/>
      <c r="L169" s="948"/>
      <c r="M169" s="951" t="str">
        <f>IF(AND(M157="",M158="",M159="",M160="",M161="",M162="",M163="",M164="",M165="",M166="",M167="",M168=""), "",SUM(M157:M168))</f>
        <v/>
      </c>
      <c r="N169" s="951"/>
    </row>
    <row r="170" spans="1:14" s="342" customFormat="1" ht="15.5" x14ac:dyDescent="0.3">
      <c r="A170" s="356"/>
      <c r="B170" s="356"/>
      <c r="C170" s="356"/>
      <c r="D170" s="356"/>
      <c r="E170" s="356"/>
      <c r="F170" s="356"/>
      <c r="G170" s="356"/>
      <c r="H170" s="356"/>
      <c r="I170" s="356"/>
      <c r="J170" s="356"/>
      <c r="K170" s="356"/>
      <c r="L170" s="356"/>
      <c r="M170" s="356"/>
      <c r="N170" s="356"/>
    </row>
    <row r="171" spans="1:14" s="342" customFormat="1" ht="15.5" x14ac:dyDescent="0.3">
      <c r="A171" s="242"/>
      <c r="B171" s="261" t="s">
        <v>264</v>
      </c>
      <c r="C171" s="353"/>
      <c r="D171" s="353"/>
      <c r="E171" s="353"/>
      <c r="F171" s="353"/>
      <c r="G171" s="353"/>
      <c r="H171" s="353"/>
      <c r="I171" s="353"/>
      <c r="J171" s="353"/>
      <c r="K171" s="353"/>
      <c r="L171" s="353"/>
      <c r="M171" s="353"/>
      <c r="N171" s="353"/>
    </row>
    <row r="172" spans="1:14" s="342" customFormat="1" ht="31.15" customHeight="1" x14ac:dyDescent="0.3">
      <c r="A172" s="354"/>
      <c r="B172" s="392" t="s">
        <v>91</v>
      </c>
      <c r="C172" s="925" t="s">
        <v>258</v>
      </c>
      <c r="D172" s="925"/>
      <c r="E172" s="925" t="s">
        <v>259</v>
      </c>
      <c r="F172" s="927"/>
      <c r="G172" s="925" t="s">
        <v>260</v>
      </c>
      <c r="H172" s="925"/>
      <c r="I172" s="925" t="s">
        <v>261</v>
      </c>
      <c r="J172" s="927"/>
      <c r="K172" s="925" t="s">
        <v>262</v>
      </c>
      <c r="L172" s="925"/>
      <c r="M172" s="925" t="s">
        <v>263</v>
      </c>
      <c r="N172" s="927"/>
    </row>
    <row r="173" spans="1:14" s="342" customFormat="1" ht="15.5" x14ac:dyDescent="0.3">
      <c r="A173" s="356"/>
      <c r="B173" s="254" t="s">
        <v>120</v>
      </c>
      <c r="C173" s="888"/>
      <c r="D173" s="888"/>
      <c r="E173" s="947"/>
      <c r="F173" s="947"/>
      <c r="G173" s="888"/>
      <c r="H173" s="888"/>
      <c r="I173" s="947"/>
      <c r="J173" s="947"/>
      <c r="K173" s="888"/>
      <c r="L173" s="888"/>
      <c r="M173" s="947"/>
      <c r="N173" s="947"/>
    </row>
    <row r="174" spans="1:14" s="342" customFormat="1" ht="15.5" x14ac:dyDescent="0.3">
      <c r="A174" s="356"/>
      <c r="B174" s="254" t="s">
        <v>121</v>
      </c>
      <c r="C174" s="948"/>
      <c r="D174" s="948"/>
      <c r="E174" s="947"/>
      <c r="F174" s="947"/>
      <c r="G174" s="948"/>
      <c r="H174" s="948"/>
      <c r="I174" s="947"/>
      <c r="J174" s="947"/>
      <c r="K174" s="948"/>
      <c r="L174" s="948"/>
      <c r="M174" s="947"/>
      <c r="N174" s="947"/>
    </row>
    <row r="175" spans="1:14" s="342" customFormat="1" ht="15.5" x14ac:dyDescent="0.3">
      <c r="A175" s="356"/>
      <c r="B175" s="254" t="s">
        <v>122</v>
      </c>
      <c r="C175" s="948"/>
      <c r="D175" s="948"/>
      <c r="E175" s="947"/>
      <c r="F175" s="947"/>
      <c r="G175" s="948"/>
      <c r="H175" s="948"/>
      <c r="I175" s="947"/>
      <c r="J175" s="947"/>
      <c r="K175" s="948"/>
      <c r="L175" s="948"/>
      <c r="M175" s="947"/>
      <c r="N175" s="947"/>
    </row>
    <row r="176" spans="1:14" s="342" customFormat="1" ht="15.5" x14ac:dyDescent="0.3">
      <c r="A176" s="356"/>
      <c r="B176" s="254" t="s">
        <v>123</v>
      </c>
      <c r="C176" s="948"/>
      <c r="D176" s="948"/>
      <c r="E176" s="947"/>
      <c r="F176" s="947"/>
      <c r="G176" s="948"/>
      <c r="H176" s="948"/>
      <c r="I176" s="947"/>
      <c r="J176" s="947"/>
      <c r="K176" s="948"/>
      <c r="L176" s="948"/>
      <c r="M176" s="947"/>
      <c r="N176" s="947"/>
    </row>
    <row r="177" spans="1:14" s="342" customFormat="1" ht="15.5" x14ac:dyDescent="0.3">
      <c r="A177" s="356"/>
      <c r="B177" s="254" t="s">
        <v>124</v>
      </c>
      <c r="C177" s="948"/>
      <c r="D177" s="948"/>
      <c r="E177" s="947"/>
      <c r="F177" s="947"/>
      <c r="G177" s="948"/>
      <c r="H177" s="948"/>
      <c r="I177" s="947"/>
      <c r="J177" s="947"/>
      <c r="K177" s="948"/>
      <c r="L177" s="948"/>
      <c r="M177" s="947"/>
      <c r="N177" s="947"/>
    </row>
    <row r="178" spans="1:14" s="342" customFormat="1" ht="15.5" x14ac:dyDescent="0.3">
      <c r="A178" s="356"/>
      <c r="B178" s="254" t="s">
        <v>125</v>
      </c>
      <c r="C178" s="948"/>
      <c r="D178" s="948"/>
      <c r="E178" s="947"/>
      <c r="F178" s="947"/>
      <c r="G178" s="948"/>
      <c r="H178" s="948"/>
      <c r="I178" s="947"/>
      <c r="J178" s="947"/>
      <c r="K178" s="948"/>
      <c r="L178" s="948"/>
      <c r="M178" s="947"/>
      <c r="N178" s="947"/>
    </row>
    <row r="179" spans="1:14" s="342" customFormat="1" ht="15.5" x14ac:dyDescent="0.3">
      <c r="A179" s="356"/>
      <c r="B179" s="254" t="s">
        <v>126</v>
      </c>
      <c r="C179" s="948"/>
      <c r="D179" s="948"/>
      <c r="E179" s="947"/>
      <c r="F179" s="947"/>
      <c r="G179" s="948"/>
      <c r="H179" s="948"/>
      <c r="I179" s="947"/>
      <c r="J179" s="947"/>
      <c r="K179" s="948"/>
      <c r="L179" s="948"/>
      <c r="M179" s="947"/>
      <c r="N179" s="947"/>
    </row>
    <row r="180" spans="1:14" s="342" customFormat="1" ht="15.5" x14ac:dyDescent="0.3">
      <c r="A180" s="356"/>
      <c r="B180" s="254" t="s">
        <v>127</v>
      </c>
      <c r="C180" s="948"/>
      <c r="D180" s="948"/>
      <c r="E180" s="947"/>
      <c r="F180" s="947"/>
      <c r="G180" s="948"/>
      <c r="H180" s="948"/>
      <c r="I180" s="947"/>
      <c r="J180" s="947"/>
      <c r="K180" s="948"/>
      <c r="L180" s="948"/>
      <c r="M180" s="947"/>
      <c r="N180" s="947"/>
    </row>
    <row r="181" spans="1:14" s="342" customFormat="1" ht="15.5" x14ac:dyDescent="0.3">
      <c r="A181" s="356"/>
      <c r="B181" s="254" t="s">
        <v>128</v>
      </c>
      <c r="C181" s="948"/>
      <c r="D181" s="948"/>
      <c r="E181" s="947"/>
      <c r="F181" s="947"/>
      <c r="G181" s="948"/>
      <c r="H181" s="948"/>
      <c r="I181" s="947"/>
      <c r="J181" s="947"/>
      <c r="K181" s="948"/>
      <c r="L181" s="948"/>
      <c r="M181" s="947"/>
      <c r="N181" s="947"/>
    </row>
    <row r="182" spans="1:14" s="342" customFormat="1" ht="15.5" x14ac:dyDescent="0.3">
      <c r="A182" s="356"/>
      <c r="B182" s="254" t="s">
        <v>129</v>
      </c>
      <c r="C182" s="948"/>
      <c r="D182" s="948"/>
      <c r="E182" s="947"/>
      <c r="F182" s="947"/>
      <c r="G182" s="948"/>
      <c r="H182" s="948"/>
      <c r="I182" s="947"/>
      <c r="J182" s="947"/>
      <c r="K182" s="948"/>
      <c r="L182" s="948"/>
      <c r="M182" s="947"/>
      <c r="N182" s="947"/>
    </row>
    <row r="183" spans="1:14" s="342" customFormat="1" ht="15.5" x14ac:dyDescent="0.3">
      <c r="A183" s="356"/>
      <c r="B183" s="254" t="s">
        <v>130</v>
      </c>
      <c r="C183" s="948"/>
      <c r="D183" s="948"/>
      <c r="E183" s="947"/>
      <c r="F183" s="947"/>
      <c r="G183" s="948"/>
      <c r="H183" s="948"/>
      <c r="I183" s="947"/>
      <c r="J183" s="947"/>
      <c r="K183" s="948"/>
      <c r="L183" s="948"/>
      <c r="M183" s="947"/>
      <c r="N183" s="947"/>
    </row>
    <row r="184" spans="1:14" s="342" customFormat="1" ht="15.5" x14ac:dyDescent="0.3">
      <c r="A184" s="356"/>
      <c r="B184" s="254" t="s">
        <v>131</v>
      </c>
      <c r="C184" s="948"/>
      <c r="D184" s="948"/>
      <c r="E184" s="947"/>
      <c r="F184" s="947"/>
      <c r="G184" s="948"/>
      <c r="H184" s="948"/>
      <c r="I184" s="947"/>
      <c r="J184" s="947"/>
      <c r="K184" s="948"/>
      <c r="L184" s="948"/>
      <c r="M184" s="947"/>
      <c r="N184" s="947"/>
    </row>
    <row r="185" spans="1:14" s="342" customFormat="1" ht="15.5" x14ac:dyDescent="0.3">
      <c r="A185" s="356"/>
      <c r="B185" s="359" t="s">
        <v>132</v>
      </c>
      <c r="C185" s="948"/>
      <c r="D185" s="948"/>
      <c r="E185" s="951" t="str">
        <f>IF(AND(E173="",E174="",E175="",E176="",E177="",E178="",E179="",E180="",E181="",E182="",E183="",E184=""),"",SUM(E173:E184))</f>
        <v/>
      </c>
      <c r="F185" s="951"/>
      <c r="G185" s="948"/>
      <c r="H185" s="948"/>
      <c r="I185" s="951" t="str">
        <f>IF(AND(I173="",I174="",I175="",I176="",I177="",I178="",I179="",I180="",I181="",I182="",I183="",I184=""),"",SUM(I173:I184))</f>
        <v/>
      </c>
      <c r="J185" s="951"/>
      <c r="K185" s="948"/>
      <c r="L185" s="948"/>
      <c r="M185" s="951" t="str">
        <f>IF(AND(M173="",M174="",M175="",M176="",M177="",M178="",M179="",M180="",M181="",M182="",M183="",M184=""),"",SUM(M173:M184))</f>
        <v/>
      </c>
      <c r="N185" s="951"/>
    </row>
    <row r="186" spans="1:14" s="342" customFormat="1" ht="18" customHeight="1" x14ac:dyDescent="0.3">
      <c r="A186" s="240"/>
      <c r="B186" s="240"/>
      <c r="C186" s="240"/>
      <c r="D186" s="240"/>
      <c r="E186" s="240"/>
      <c r="F186" s="240"/>
      <c r="G186" s="240"/>
      <c r="H186" s="240"/>
      <c r="I186" s="240"/>
      <c r="J186" s="240"/>
      <c r="K186" s="240"/>
      <c r="L186" s="240"/>
      <c r="M186" s="240"/>
      <c r="N186" s="240"/>
    </row>
    <row r="187" spans="1:14" s="342" customFormat="1" ht="18" customHeight="1" x14ac:dyDescent="0.3">
      <c r="A187" s="242"/>
      <c r="B187" s="261" t="s">
        <v>265</v>
      </c>
      <c r="C187" s="353"/>
      <c r="D187" s="353"/>
      <c r="E187" s="353"/>
      <c r="F187" s="353"/>
      <c r="G187" s="353"/>
      <c r="H187" s="353"/>
      <c r="I187" s="353"/>
      <c r="J187" s="353"/>
      <c r="K187" s="353"/>
      <c r="L187" s="353"/>
      <c r="M187" s="353"/>
      <c r="N187" s="353"/>
    </row>
    <row r="188" spans="1:14" s="342" customFormat="1" ht="22.5" customHeight="1" x14ac:dyDescent="0.3">
      <c r="A188" s="343"/>
      <c r="B188" s="949" t="s">
        <v>266</v>
      </c>
      <c r="C188" s="895"/>
      <c r="D188" s="895"/>
      <c r="E188" s="895"/>
      <c r="F188" s="895"/>
      <c r="G188" s="895"/>
      <c r="H188" s="895"/>
      <c r="I188" s="895"/>
      <c r="J188" s="895"/>
      <c r="K188" s="895"/>
      <c r="L188" s="895"/>
      <c r="M188" s="895"/>
      <c r="N188" s="895"/>
    </row>
    <row r="189" spans="1:14" s="342" customFormat="1" ht="58.15" customHeight="1" x14ac:dyDescent="0.3">
      <c r="A189" s="354"/>
      <c r="B189" s="392" t="s">
        <v>91</v>
      </c>
      <c r="C189" s="925" t="s">
        <v>267</v>
      </c>
      <c r="D189" s="927"/>
      <c r="E189" s="925" t="s">
        <v>268</v>
      </c>
      <c r="F189" s="925"/>
      <c r="G189" s="925" t="s">
        <v>267</v>
      </c>
      <c r="H189" s="927"/>
      <c r="I189" s="925" t="s">
        <v>269</v>
      </c>
      <c r="J189" s="925"/>
      <c r="K189" s="925" t="s">
        <v>267</v>
      </c>
      <c r="L189" s="927"/>
      <c r="M189" s="925" t="s">
        <v>270</v>
      </c>
      <c r="N189" s="925"/>
    </row>
    <row r="190" spans="1:14" s="342" customFormat="1" ht="15.5" x14ac:dyDescent="0.3">
      <c r="A190" s="356"/>
      <c r="B190" s="254" t="s">
        <v>120</v>
      </c>
      <c r="C190" s="888"/>
      <c r="D190" s="888"/>
      <c r="E190" s="947"/>
      <c r="F190" s="947"/>
      <c r="G190" s="888"/>
      <c r="H190" s="888"/>
      <c r="I190" s="947"/>
      <c r="J190" s="947"/>
      <c r="K190" s="888"/>
      <c r="L190" s="888"/>
      <c r="M190" s="947"/>
      <c r="N190" s="947"/>
    </row>
    <row r="191" spans="1:14" s="342" customFormat="1" ht="15.5" x14ac:dyDescent="0.3">
      <c r="A191" s="356"/>
      <c r="B191" s="254" t="s">
        <v>121</v>
      </c>
      <c r="C191" s="954"/>
      <c r="D191" s="954"/>
      <c r="E191" s="947"/>
      <c r="F191" s="947"/>
      <c r="G191" s="954"/>
      <c r="H191" s="954"/>
      <c r="I191" s="947"/>
      <c r="J191" s="947"/>
      <c r="K191" s="954"/>
      <c r="L191" s="954"/>
      <c r="M191" s="947"/>
      <c r="N191" s="947"/>
    </row>
    <row r="192" spans="1:14" s="342" customFormat="1" ht="15.5" x14ac:dyDescent="0.3">
      <c r="A192" s="356"/>
      <c r="B192" s="254" t="s">
        <v>122</v>
      </c>
      <c r="C192" s="954"/>
      <c r="D192" s="954"/>
      <c r="E192" s="947"/>
      <c r="F192" s="947"/>
      <c r="G192" s="954"/>
      <c r="H192" s="954"/>
      <c r="I192" s="947"/>
      <c r="J192" s="947"/>
      <c r="K192" s="954"/>
      <c r="L192" s="954"/>
      <c r="M192" s="947"/>
      <c r="N192" s="947"/>
    </row>
    <row r="193" spans="1:14" s="342" customFormat="1" ht="15.5" x14ac:dyDescent="0.3">
      <c r="A193" s="356"/>
      <c r="B193" s="254" t="s">
        <v>123</v>
      </c>
      <c r="C193" s="954"/>
      <c r="D193" s="954"/>
      <c r="E193" s="947"/>
      <c r="F193" s="947"/>
      <c r="G193" s="954"/>
      <c r="H193" s="954"/>
      <c r="I193" s="947"/>
      <c r="J193" s="947"/>
      <c r="K193" s="954"/>
      <c r="L193" s="954"/>
      <c r="M193" s="947"/>
      <c r="N193" s="947"/>
    </row>
    <row r="194" spans="1:14" s="342" customFormat="1" ht="15.5" x14ac:dyDescent="0.3">
      <c r="A194" s="356"/>
      <c r="B194" s="254" t="s">
        <v>124</v>
      </c>
      <c r="C194" s="954"/>
      <c r="D194" s="954"/>
      <c r="E194" s="947"/>
      <c r="F194" s="947"/>
      <c r="G194" s="954"/>
      <c r="H194" s="954"/>
      <c r="I194" s="947"/>
      <c r="J194" s="947"/>
      <c r="K194" s="954"/>
      <c r="L194" s="954"/>
      <c r="M194" s="947"/>
      <c r="N194" s="947"/>
    </row>
    <row r="195" spans="1:14" s="342" customFormat="1" ht="15.5" x14ac:dyDescent="0.3">
      <c r="A195" s="356"/>
      <c r="B195" s="254" t="s">
        <v>125</v>
      </c>
      <c r="C195" s="954"/>
      <c r="D195" s="954"/>
      <c r="E195" s="947"/>
      <c r="F195" s="947"/>
      <c r="G195" s="954"/>
      <c r="H195" s="954"/>
      <c r="I195" s="947"/>
      <c r="J195" s="947"/>
      <c r="K195" s="954"/>
      <c r="L195" s="954"/>
      <c r="M195" s="947"/>
      <c r="N195" s="947"/>
    </row>
    <row r="196" spans="1:14" s="342" customFormat="1" ht="15.5" x14ac:dyDescent="0.3">
      <c r="A196" s="356"/>
      <c r="B196" s="254" t="s">
        <v>126</v>
      </c>
      <c r="C196" s="954"/>
      <c r="D196" s="954"/>
      <c r="E196" s="947"/>
      <c r="F196" s="947"/>
      <c r="G196" s="954"/>
      <c r="H196" s="954"/>
      <c r="I196" s="947"/>
      <c r="J196" s="947"/>
      <c r="K196" s="954"/>
      <c r="L196" s="954"/>
      <c r="M196" s="947"/>
      <c r="N196" s="947"/>
    </row>
    <row r="197" spans="1:14" s="342" customFormat="1" ht="15.5" x14ac:dyDescent="0.3">
      <c r="A197" s="356"/>
      <c r="B197" s="254" t="s">
        <v>127</v>
      </c>
      <c r="C197" s="954"/>
      <c r="D197" s="954"/>
      <c r="E197" s="947"/>
      <c r="F197" s="947"/>
      <c r="G197" s="954"/>
      <c r="H197" s="954"/>
      <c r="I197" s="947"/>
      <c r="J197" s="947"/>
      <c r="K197" s="954"/>
      <c r="L197" s="954"/>
      <c r="M197" s="947"/>
      <c r="N197" s="947"/>
    </row>
    <row r="198" spans="1:14" s="342" customFormat="1" ht="15.5" x14ac:dyDescent="0.3">
      <c r="A198" s="356"/>
      <c r="B198" s="254" t="s">
        <v>128</v>
      </c>
      <c r="C198" s="954"/>
      <c r="D198" s="954"/>
      <c r="E198" s="947"/>
      <c r="F198" s="947"/>
      <c r="G198" s="954"/>
      <c r="H198" s="954"/>
      <c r="I198" s="947"/>
      <c r="J198" s="947"/>
      <c r="K198" s="954"/>
      <c r="L198" s="954"/>
      <c r="M198" s="947"/>
      <c r="N198" s="947"/>
    </row>
    <row r="199" spans="1:14" s="342" customFormat="1" ht="15.5" x14ac:dyDescent="0.3">
      <c r="A199" s="356"/>
      <c r="B199" s="254" t="s">
        <v>129</v>
      </c>
      <c r="C199" s="954"/>
      <c r="D199" s="954"/>
      <c r="E199" s="947"/>
      <c r="F199" s="947"/>
      <c r="G199" s="954"/>
      <c r="H199" s="954"/>
      <c r="I199" s="947"/>
      <c r="J199" s="947"/>
      <c r="K199" s="954"/>
      <c r="L199" s="954"/>
      <c r="M199" s="947"/>
      <c r="N199" s="947"/>
    </row>
    <row r="200" spans="1:14" s="342" customFormat="1" ht="15.5" x14ac:dyDescent="0.3">
      <c r="A200" s="356"/>
      <c r="B200" s="254" t="s">
        <v>130</v>
      </c>
      <c r="C200" s="954"/>
      <c r="D200" s="954"/>
      <c r="E200" s="947"/>
      <c r="F200" s="947"/>
      <c r="G200" s="954"/>
      <c r="H200" s="954"/>
      <c r="I200" s="947"/>
      <c r="J200" s="947"/>
      <c r="K200" s="954"/>
      <c r="L200" s="954"/>
      <c r="M200" s="947"/>
      <c r="N200" s="947"/>
    </row>
    <row r="201" spans="1:14" s="342" customFormat="1" ht="15.5" x14ac:dyDescent="0.3">
      <c r="A201" s="356"/>
      <c r="B201" s="254" t="s">
        <v>131</v>
      </c>
      <c r="C201" s="954"/>
      <c r="D201" s="954"/>
      <c r="E201" s="947"/>
      <c r="F201" s="947"/>
      <c r="G201" s="954"/>
      <c r="H201" s="954"/>
      <c r="I201" s="947"/>
      <c r="J201" s="947"/>
      <c r="K201" s="954"/>
      <c r="L201" s="954"/>
      <c r="M201" s="947"/>
      <c r="N201" s="947"/>
    </row>
    <row r="202" spans="1:14" s="352" customFormat="1" ht="15.5" x14ac:dyDescent="0.3">
      <c r="B202" s="359" t="s">
        <v>132</v>
      </c>
      <c r="C202" s="917"/>
      <c r="D202" s="917"/>
      <c r="E202" s="955" t="str">
        <f>IF(AND(E190="",E191="",E192="",E193="",E194="",E195="",E196="",E197="",E198="",E199="",E200="",E201=""),"", SUM(E190:E201))</f>
        <v/>
      </c>
      <c r="F202" s="955"/>
      <c r="G202" s="917"/>
      <c r="H202" s="917"/>
      <c r="I202" s="955" t="str">
        <f>IF(AND(I190="",I191="",I192="",I193="",I194="",I195="",I196="",I197="",I198="",I199="",I200="",I201=""),"", SUM(I190:I201))</f>
        <v/>
      </c>
      <c r="J202" s="955"/>
      <c r="K202" s="917"/>
      <c r="L202" s="917"/>
      <c r="M202" s="955" t="str">
        <f>IF(AND(M190="",M191="",M192="",M193="",M194="",M195="",M196="",M197="",M198="",M199="",M200="",M201=""),"", SUM(M190:M201))</f>
        <v/>
      </c>
      <c r="N202" s="956"/>
    </row>
    <row r="204" spans="1:14" ht="15.5" hidden="1" x14ac:dyDescent="0.35">
      <c r="A204" s="39"/>
    </row>
    <row r="205" spans="1:14" ht="15.5" hidden="1" x14ac:dyDescent="0.35">
      <c r="A205" s="218"/>
      <c r="B205" s="53"/>
      <c r="C205" s="30"/>
      <c r="D205" s="30"/>
      <c r="E205" s="30"/>
      <c r="F205" s="30"/>
      <c r="G205" s="30"/>
      <c r="H205" s="30"/>
      <c r="I205" s="30"/>
      <c r="J205" s="30"/>
      <c r="K205" s="30"/>
      <c r="L205" s="30"/>
      <c r="M205" s="30"/>
      <c r="N205" s="30"/>
    </row>
  </sheetData>
  <sheetProtection algorithmName="SHA-512" hashValue="ETSJAlicXILE3DhDOwiHlIYZkBuTedQv9leBd+AULdo3kuJjlbVrIfeKtymMQM3Cdbwz0ylKt200C7i5o2WdZQ==" saltValue="monEbFCUOa0aBLl8Weqxsg==" spinCount="100000" sheet="1" objects="1" scenarios="1"/>
  <mergeCells count="587">
    <mergeCell ref="K6:L6"/>
    <mergeCell ref="M6:N6"/>
    <mergeCell ref="E7:F7"/>
    <mergeCell ref="C6:D6"/>
    <mergeCell ref="E6:F6"/>
    <mergeCell ref="G6:H6"/>
    <mergeCell ref="I6:J6"/>
    <mergeCell ref="I7:J7"/>
    <mergeCell ref="C7:D19"/>
    <mergeCell ref="I11:J11"/>
    <mergeCell ref="C22:D22"/>
    <mergeCell ref="E22:F22"/>
    <mergeCell ref="G22:H22"/>
    <mergeCell ref="E23:F23"/>
    <mergeCell ref="M23:N23"/>
    <mergeCell ref="I22:J22"/>
    <mergeCell ref="E9:F9"/>
    <mergeCell ref="I9:J9"/>
    <mergeCell ref="M7:N7"/>
    <mergeCell ref="E8:F8"/>
    <mergeCell ref="I8:J8"/>
    <mergeCell ref="M9:N9"/>
    <mergeCell ref="M8:N8"/>
    <mergeCell ref="G7:H19"/>
    <mergeCell ref="M10:N10"/>
    <mergeCell ref="E18:F18"/>
    <mergeCell ref="M11:N11"/>
    <mergeCell ref="E16:F16"/>
    <mergeCell ref="M12:N12"/>
    <mergeCell ref="M13:N13"/>
    <mergeCell ref="M14:N14"/>
    <mergeCell ref="M15:N15"/>
    <mergeCell ref="I16:J16"/>
    <mergeCell ref="K22:L22"/>
    <mergeCell ref="M22:N22"/>
    <mergeCell ref="K7:L19"/>
    <mergeCell ref="E11:F11"/>
    <mergeCell ref="E12:F12"/>
    <mergeCell ref="E13:F13"/>
    <mergeCell ref="E14:F14"/>
    <mergeCell ref="E10:F10"/>
    <mergeCell ref="I10:J10"/>
    <mergeCell ref="I18:J18"/>
    <mergeCell ref="E15:F15"/>
    <mergeCell ref="E17:F17"/>
    <mergeCell ref="I12:J12"/>
    <mergeCell ref="I13:J13"/>
    <mergeCell ref="I14:J14"/>
    <mergeCell ref="I15:J15"/>
    <mergeCell ref="I17:J17"/>
    <mergeCell ref="M18:N18"/>
    <mergeCell ref="E24:F24"/>
    <mergeCell ref="E31:F31"/>
    <mergeCell ref="E32:F32"/>
    <mergeCell ref="M24:N24"/>
    <mergeCell ref="M31:N31"/>
    <mergeCell ref="M32:N32"/>
    <mergeCell ref="E27:F27"/>
    <mergeCell ref="E28:F28"/>
    <mergeCell ref="I27:J27"/>
    <mergeCell ref="G23:H35"/>
    <mergeCell ref="E25:F25"/>
    <mergeCell ref="I23:J23"/>
    <mergeCell ref="M25:N25"/>
    <mergeCell ref="M30:N30"/>
    <mergeCell ref="I30:J30"/>
    <mergeCell ref="I31:J31"/>
    <mergeCell ref="K23:L35"/>
    <mergeCell ref="I35:J35"/>
    <mergeCell ref="I24:J24"/>
    <mergeCell ref="I32:J32"/>
    <mergeCell ref="M35:N35"/>
    <mergeCell ref="I25:J25"/>
    <mergeCell ref="E26:F26"/>
    <mergeCell ref="E29:F29"/>
    <mergeCell ref="M44:N44"/>
    <mergeCell ref="M45:N45"/>
    <mergeCell ref="M46:N46"/>
    <mergeCell ref="E44:F44"/>
    <mergeCell ref="E45:F45"/>
    <mergeCell ref="E41:F41"/>
    <mergeCell ref="I43:J43"/>
    <mergeCell ref="E43:F43"/>
    <mergeCell ref="M51:N51"/>
    <mergeCell ref="M49:N49"/>
    <mergeCell ref="M42:N42"/>
    <mergeCell ref="K40:L52"/>
    <mergeCell ref="I48:J48"/>
    <mergeCell ref="I46:J46"/>
    <mergeCell ref="I41:J41"/>
    <mergeCell ref="M47:N47"/>
    <mergeCell ref="M48:N48"/>
    <mergeCell ref="I47:J47"/>
    <mergeCell ref="M50:N50"/>
    <mergeCell ref="M40:N40"/>
    <mergeCell ref="I45:J45"/>
    <mergeCell ref="I44:J44"/>
    <mergeCell ref="I40:J40"/>
    <mergeCell ref="M41:N41"/>
    <mergeCell ref="I26:J26"/>
    <mergeCell ref="I28:J28"/>
    <mergeCell ref="I29:J29"/>
    <mergeCell ref="E30:F30"/>
    <mergeCell ref="E19:F19"/>
    <mergeCell ref="M52:N52"/>
    <mergeCell ref="M16:N16"/>
    <mergeCell ref="M17:N17"/>
    <mergeCell ref="M27:N27"/>
    <mergeCell ref="M28:N28"/>
    <mergeCell ref="M29:N29"/>
    <mergeCell ref="M19:N19"/>
    <mergeCell ref="M26:N26"/>
    <mergeCell ref="M43:N43"/>
    <mergeCell ref="M34:N34"/>
    <mergeCell ref="M33:N33"/>
    <mergeCell ref="M39:N39"/>
    <mergeCell ref="B38:N38"/>
    <mergeCell ref="C39:D39"/>
    <mergeCell ref="E39:F39"/>
    <mergeCell ref="G39:H39"/>
    <mergeCell ref="K39:L39"/>
    <mergeCell ref="I39:J39"/>
    <mergeCell ref="E34:F34"/>
    <mergeCell ref="I64:J64"/>
    <mergeCell ref="E48:F48"/>
    <mergeCell ref="G40:H52"/>
    <mergeCell ref="E33:F33"/>
    <mergeCell ref="I33:J33"/>
    <mergeCell ref="E35:F35"/>
    <mergeCell ref="E59:F59"/>
    <mergeCell ref="I59:J59"/>
    <mergeCell ref="I49:J49"/>
    <mergeCell ref="E50:F50"/>
    <mergeCell ref="E51:F51"/>
    <mergeCell ref="I51:J51"/>
    <mergeCell ref="E47:F47"/>
    <mergeCell ref="E40:F40"/>
    <mergeCell ref="E42:F42"/>
    <mergeCell ref="I42:J42"/>
    <mergeCell ref="I61:J61"/>
    <mergeCell ref="E72:F72"/>
    <mergeCell ref="E67:F67"/>
    <mergeCell ref="E61:F61"/>
    <mergeCell ref="E60:F60"/>
    <mergeCell ref="I60:J60"/>
    <mergeCell ref="E57:F57"/>
    <mergeCell ref="M56:N56"/>
    <mergeCell ref="E58:F58"/>
    <mergeCell ref="I58:J58"/>
    <mergeCell ref="M59:N59"/>
    <mergeCell ref="M58:N58"/>
    <mergeCell ref="K56:L56"/>
    <mergeCell ref="G57:H69"/>
    <mergeCell ref="M61:N61"/>
    <mergeCell ref="I62:J62"/>
    <mergeCell ref="I57:J57"/>
    <mergeCell ref="E63:F63"/>
    <mergeCell ref="I63:J63"/>
    <mergeCell ref="M65:N65"/>
    <mergeCell ref="E62:F62"/>
    <mergeCell ref="E66:F66"/>
    <mergeCell ref="I66:J66"/>
    <mergeCell ref="E65:F65"/>
    <mergeCell ref="E64:F64"/>
    <mergeCell ref="E78:F78"/>
    <mergeCell ref="I78:J78"/>
    <mergeCell ref="E80:F80"/>
    <mergeCell ref="I76:J76"/>
    <mergeCell ref="I79:J79"/>
    <mergeCell ref="I75:J75"/>
    <mergeCell ref="I74:J74"/>
    <mergeCell ref="M67:N67"/>
    <mergeCell ref="M66:N66"/>
    <mergeCell ref="K57:L69"/>
    <mergeCell ref="I69:J69"/>
    <mergeCell ref="M63:N63"/>
    <mergeCell ref="M62:N62"/>
    <mergeCell ref="I65:J65"/>
    <mergeCell ref="I72:J72"/>
    <mergeCell ref="M57:N57"/>
    <mergeCell ref="M60:N60"/>
    <mergeCell ref="I68:J68"/>
    <mergeCell ref="K72:L72"/>
    <mergeCell ref="M69:N69"/>
    <mergeCell ref="M72:N72"/>
    <mergeCell ref="M68:N68"/>
    <mergeCell ref="M64:N64"/>
    <mergeCell ref="M75:N75"/>
    <mergeCell ref="M76:N76"/>
    <mergeCell ref="M79:N79"/>
    <mergeCell ref="M77:N77"/>
    <mergeCell ref="K73:L85"/>
    <mergeCell ref="I80:J80"/>
    <mergeCell ref="M84:N84"/>
    <mergeCell ref="M80:N80"/>
    <mergeCell ref="I77:J77"/>
    <mergeCell ref="M78:N78"/>
    <mergeCell ref="M81:N81"/>
    <mergeCell ref="I73:J73"/>
    <mergeCell ref="M73:N73"/>
    <mergeCell ref="M100:N100"/>
    <mergeCell ref="M83:N83"/>
    <mergeCell ref="I83:J83"/>
    <mergeCell ref="C73:D85"/>
    <mergeCell ref="G73:H85"/>
    <mergeCell ref="E73:F73"/>
    <mergeCell ref="E75:F75"/>
    <mergeCell ref="E83:F83"/>
    <mergeCell ref="E79:F79"/>
    <mergeCell ref="I81:J81"/>
    <mergeCell ref="M74:N74"/>
    <mergeCell ref="M98:N98"/>
    <mergeCell ref="M97:N97"/>
    <mergeCell ref="M82:N82"/>
    <mergeCell ref="M91:N91"/>
    <mergeCell ref="E91:F91"/>
    <mergeCell ref="M93:N93"/>
    <mergeCell ref="M90:N90"/>
    <mergeCell ref="I84:J84"/>
    <mergeCell ref="M85:N85"/>
    <mergeCell ref="K89:L89"/>
    <mergeCell ref="M89:N89"/>
    <mergeCell ref="B88:N88"/>
    <mergeCell ref="E76:F76"/>
    <mergeCell ref="M102:N102"/>
    <mergeCell ref="K106:L106"/>
    <mergeCell ref="E98:F98"/>
    <mergeCell ref="E99:F99"/>
    <mergeCell ref="M99:N99"/>
    <mergeCell ref="E100:F100"/>
    <mergeCell ref="E102:F102"/>
    <mergeCell ref="K90:L102"/>
    <mergeCell ref="I90:J90"/>
    <mergeCell ref="I91:J91"/>
    <mergeCell ref="E92:F92"/>
    <mergeCell ref="I92:J92"/>
    <mergeCell ref="E95:F95"/>
    <mergeCell ref="E96:F96"/>
    <mergeCell ref="I96:J96"/>
    <mergeCell ref="E93:F93"/>
    <mergeCell ref="I95:J95"/>
    <mergeCell ref="I93:J93"/>
    <mergeCell ref="M101:N101"/>
    <mergeCell ref="M95:N95"/>
    <mergeCell ref="M96:N96"/>
    <mergeCell ref="M94:N94"/>
    <mergeCell ref="M92:N92"/>
    <mergeCell ref="E101:F101"/>
    <mergeCell ref="M109:N109"/>
    <mergeCell ref="M108:N108"/>
    <mergeCell ref="I107:J107"/>
    <mergeCell ref="C106:D106"/>
    <mergeCell ref="E106:F106"/>
    <mergeCell ref="G106:H106"/>
    <mergeCell ref="M106:N106"/>
    <mergeCell ref="I106:J106"/>
    <mergeCell ref="E111:F111"/>
    <mergeCell ref="I111:J111"/>
    <mergeCell ref="E110:F110"/>
    <mergeCell ref="I110:J110"/>
    <mergeCell ref="M117:N117"/>
    <mergeCell ref="M116:N116"/>
    <mergeCell ref="G107:H119"/>
    <mergeCell ref="K107:L119"/>
    <mergeCell ref="E119:F119"/>
    <mergeCell ref="I119:J119"/>
    <mergeCell ref="M113:N113"/>
    <mergeCell ref="M114:N114"/>
    <mergeCell ref="M115:N115"/>
    <mergeCell ref="M110:N110"/>
    <mergeCell ref="E113:F113"/>
    <mergeCell ref="I113:J113"/>
    <mergeCell ref="E112:F112"/>
    <mergeCell ref="I112:J112"/>
    <mergeCell ref="E115:F115"/>
    <mergeCell ref="E114:F114"/>
    <mergeCell ref="I114:J114"/>
    <mergeCell ref="I115:J115"/>
    <mergeCell ref="M112:N112"/>
    <mergeCell ref="I109:J109"/>
    <mergeCell ref="E107:F107"/>
    <mergeCell ref="M111:N111"/>
    <mergeCell ref="M107:N107"/>
    <mergeCell ref="E108:F108"/>
    <mergeCell ref="C122:D122"/>
    <mergeCell ref="E122:F122"/>
    <mergeCell ref="E118:F118"/>
    <mergeCell ref="I118:J118"/>
    <mergeCell ref="G122:H122"/>
    <mergeCell ref="I122:J122"/>
    <mergeCell ref="C107:D119"/>
    <mergeCell ref="E117:F117"/>
    <mergeCell ref="I117:J117"/>
    <mergeCell ref="E109:F109"/>
    <mergeCell ref="E116:F116"/>
    <mergeCell ref="I116:J116"/>
    <mergeCell ref="I108:J108"/>
    <mergeCell ref="G123:H135"/>
    <mergeCell ref="E127:F127"/>
    <mergeCell ref="E135:F135"/>
    <mergeCell ref="M133:N133"/>
    <mergeCell ref="I133:J133"/>
    <mergeCell ref="M135:N135"/>
    <mergeCell ref="M134:N134"/>
    <mergeCell ref="I135:J135"/>
    <mergeCell ref="I132:J132"/>
    <mergeCell ref="E132:F132"/>
    <mergeCell ref="E129:F129"/>
    <mergeCell ref="I129:J129"/>
    <mergeCell ref="I130:J130"/>
    <mergeCell ref="I131:J131"/>
    <mergeCell ref="E130:F130"/>
    <mergeCell ref="E128:F128"/>
    <mergeCell ref="E124:F124"/>
    <mergeCell ref="E126:F126"/>
    <mergeCell ref="E134:F134"/>
    <mergeCell ref="I134:J134"/>
    <mergeCell ref="M118:N118"/>
    <mergeCell ref="M119:N119"/>
    <mergeCell ref="K122:L122"/>
    <mergeCell ref="M122:N122"/>
    <mergeCell ref="I123:J123"/>
    <mergeCell ref="M128:N128"/>
    <mergeCell ref="M129:N129"/>
    <mergeCell ref="I127:J127"/>
    <mergeCell ref="I128:J128"/>
    <mergeCell ref="I125:J125"/>
    <mergeCell ref="I126:J126"/>
    <mergeCell ref="I124:J124"/>
    <mergeCell ref="I151:J151"/>
    <mergeCell ref="M145:N145"/>
    <mergeCell ref="M148:N148"/>
    <mergeCell ref="K139:L139"/>
    <mergeCell ref="M139:N139"/>
    <mergeCell ref="M123:N123"/>
    <mergeCell ref="K123:L135"/>
    <mergeCell ref="M126:N126"/>
    <mergeCell ref="M124:N124"/>
    <mergeCell ref="M125:N125"/>
    <mergeCell ref="M132:N132"/>
    <mergeCell ref="M131:N131"/>
    <mergeCell ref="M130:N130"/>
    <mergeCell ref="M127:N127"/>
    <mergeCell ref="M140:N140"/>
    <mergeCell ref="I141:J141"/>
    <mergeCell ref="E140:F140"/>
    <mergeCell ref="E141:F141"/>
    <mergeCell ref="I148:J148"/>
    <mergeCell ref="I149:J149"/>
    <mergeCell ref="E146:F146"/>
    <mergeCell ref="I146:J146"/>
    <mergeCell ref="E143:F143"/>
    <mergeCell ref="I143:J143"/>
    <mergeCell ref="M163:N163"/>
    <mergeCell ref="I158:J158"/>
    <mergeCell ref="I160:J160"/>
    <mergeCell ref="M162:N162"/>
    <mergeCell ref="M164:N164"/>
    <mergeCell ref="M160:N160"/>
    <mergeCell ref="M161:N161"/>
    <mergeCell ref="M165:N165"/>
    <mergeCell ref="M149:N149"/>
    <mergeCell ref="M158:N158"/>
    <mergeCell ref="I157:J157"/>
    <mergeCell ref="K156:L156"/>
    <mergeCell ref="M156:N156"/>
    <mergeCell ref="M157:N157"/>
    <mergeCell ref="I150:J150"/>
    <mergeCell ref="M151:N151"/>
    <mergeCell ref="M150:N150"/>
    <mergeCell ref="K140:L152"/>
    <mergeCell ref="M144:N144"/>
    <mergeCell ref="M141:N141"/>
    <mergeCell ref="M147:N147"/>
    <mergeCell ref="M146:N146"/>
    <mergeCell ref="M152:N152"/>
    <mergeCell ref="M143:N143"/>
    <mergeCell ref="E179:F179"/>
    <mergeCell ref="I179:J179"/>
    <mergeCell ref="I182:J182"/>
    <mergeCell ref="M184:N184"/>
    <mergeCell ref="M175:N175"/>
    <mergeCell ref="E183:F183"/>
    <mergeCell ref="E181:F181"/>
    <mergeCell ref="M172:N172"/>
    <mergeCell ref="I164:J164"/>
    <mergeCell ref="M169:N169"/>
    <mergeCell ref="M168:N168"/>
    <mergeCell ref="M167:N167"/>
    <mergeCell ref="M166:N166"/>
    <mergeCell ref="K157:L169"/>
    <mergeCell ref="M178:N178"/>
    <mergeCell ref="M177:N177"/>
    <mergeCell ref="M179:N179"/>
    <mergeCell ref="I180:J180"/>
    <mergeCell ref="M181:N181"/>
    <mergeCell ref="G172:H172"/>
    <mergeCell ref="I172:J172"/>
    <mergeCell ref="M180:N180"/>
    <mergeCell ref="I181:J181"/>
    <mergeCell ref="G173:H185"/>
    <mergeCell ref="M185:N185"/>
    <mergeCell ref="E194:F194"/>
    <mergeCell ref="E199:F199"/>
    <mergeCell ref="E201:F201"/>
    <mergeCell ref="I174:J174"/>
    <mergeCell ref="K172:L172"/>
    <mergeCell ref="E173:F173"/>
    <mergeCell ref="I173:J173"/>
    <mergeCell ref="K173:L185"/>
    <mergeCell ref="E200:F200"/>
    <mergeCell ref="I200:J200"/>
    <mergeCell ref="G189:H189"/>
    <mergeCell ref="I175:J175"/>
    <mergeCell ref="K189:L189"/>
    <mergeCell ref="G190:H202"/>
    <mergeCell ref="I183:J183"/>
    <mergeCell ref="I184:J184"/>
    <mergeCell ref="E178:F178"/>
    <mergeCell ref="I178:J178"/>
    <mergeCell ref="E184:F184"/>
    <mergeCell ref="E176:F176"/>
    <mergeCell ref="E175:F175"/>
    <mergeCell ref="E185:F185"/>
    <mergeCell ref="E172:F172"/>
    <mergeCell ref="E180:F180"/>
    <mergeCell ref="M182:N182"/>
    <mergeCell ref="M183:N183"/>
    <mergeCell ref="I198:J198"/>
    <mergeCell ref="I199:J199"/>
    <mergeCell ref="E190:F190"/>
    <mergeCell ref="I201:J201"/>
    <mergeCell ref="I190:J190"/>
    <mergeCell ref="I191:J191"/>
    <mergeCell ref="B188:N188"/>
    <mergeCell ref="C173:D185"/>
    <mergeCell ref="M189:N189"/>
    <mergeCell ref="M194:N194"/>
    <mergeCell ref="M193:N193"/>
    <mergeCell ref="M192:N192"/>
    <mergeCell ref="M176:N176"/>
    <mergeCell ref="I189:J189"/>
    <mergeCell ref="I185:J185"/>
    <mergeCell ref="E198:F198"/>
    <mergeCell ref="C189:D189"/>
    <mergeCell ref="E191:F191"/>
    <mergeCell ref="C190:D202"/>
    <mergeCell ref="M199:N199"/>
    <mergeCell ref="E197:F197"/>
    <mergeCell ref="E193:F193"/>
    <mergeCell ref="E202:F202"/>
    <mergeCell ref="E189:F189"/>
    <mergeCell ref="E192:F192"/>
    <mergeCell ref="E196:F196"/>
    <mergeCell ref="E195:F195"/>
    <mergeCell ref="C139:D139"/>
    <mergeCell ref="E139:F139"/>
    <mergeCell ref="G139:H139"/>
    <mergeCell ref="I139:J139"/>
    <mergeCell ref="E165:F165"/>
    <mergeCell ref="E174:F174"/>
    <mergeCell ref="I167:J167"/>
    <mergeCell ref="E182:F182"/>
    <mergeCell ref="I168:J168"/>
    <mergeCell ref="C156:D156"/>
    <mergeCell ref="E156:F156"/>
    <mergeCell ref="G156:H156"/>
    <mergeCell ref="E162:F162"/>
    <mergeCell ref="E158:F158"/>
    <mergeCell ref="C157:D169"/>
    <mergeCell ref="G157:H169"/>
    <mergeCell ref="E161:F161"/>
    <mergeCell ref="E160:F160"/>
    <mergeCell ref="E166:F166"/>
    <mergeCell ref="M201:N201"/>
    <mergeCell ref="M200:N200"/>
    <mergeCell ref="M198:N198"/>
    <mergeCell ref="I195:J195"/>
    <mergeCell ref="I192:J192"/>
    <mergeCell ref="I196:J196"/>
    <mergeCell ref="I194:J194"/>
    <mergeCell ref="M195:N195"/>
    <mergeCell ref="M197:N197"/>
    <mergeCell ref="M196:N196"/>
    <mergeCell ref="K190:L202"/>
    <mergeCell ref="I197:J197"/>
    <mergeCell ref="I193:J193"/>
    <mergeCell ref="M202:N202"/>
    <mergeCell ref="M191:N191"/>
    <mergeCell ref="M190:N190"/>
    <mergeCell ref="I202:J202"/>
    <mergeCell ref="E177:F177"/>
    <mergeCell ref="I177:J177"/>
    <mergeCell ref="E164:F164"/>
    <mergeCell ref="A3:N3"/>
    <mergeCell ref="C56:D56"/>
    <mergeCell ref="E56:F56"/>
    <mergeCell ref="G56:H56"/>
    <mergeCell ref="I50:J50"/>
    <mergeCell ref="I52:J52"/>
    <mergeCell ref="I169:J169"/>
    <mergeCell ref="I165:J165"/>
    <mergeCell ref="E163:F163"/>
    <mergeCell ref="I163:J163"/>
    <mergeCell ref="I159:J159"/>
    <mergeCell ref="E159:F159"/>
    <mergeCell ref="E167:F167"/>
    <mergeCell ref="I161:J161"/>
    <mergeCell ref="I162:J162"/>
    <mergeCell ref="E169:F169"/>
    <mergeCell ref="E123:F123"/>
    <mergeCell ref="I166:J166"/>
    <mergeCell ref="M174:N174"/>
    <mergeCell ref="M173:N173"/>
    <mergeCell ref="M159:N159"/>
    <mergeCell ref="C40:D52"/>
    <mergeCell ref="E52:F52"/>
    <mergeCell ref="I97:J97"/>
    <mergeCell ref="I98:J98"/>
    <mergeCell ref="I99:J99"/>
    <mergeCell ref="G89:H89"/>
    <mergeCell ref="E168:F168"/>
    <mergeCell ref="I156:J156"/>
    <mergeCell ref="I176:J176"/>
    <mergeCell ref="C172:D172"/>
    <mergeCell ref="E157:F157"/>
    <mergeCell ref="E150:F150"/>
    <mergeCell ref="I147:J147"/>
    <mergeCell ref="E145:F145"/>
    <mergeCell ref="G140:H152"/>
    <mergeCell ref="E152:F152"/>
    <mergeCell ref="I152:J152"/>
    <mergeCell ref="E144:F144"/>
    <mergeCell ref="I144:J144"/>
    <mergeCell ref="I145:J145"/>
    <mergeCell ref="E147:F147"/>
    <mergeCell ref="E142:F142"/>
    <mergeCell ref="I142:J142"/>
    <mergeCell ref="I140:J140"/>
    <mergeCell ref="A1:XFD1"/>
    <mergeCell ref="J2:M2"/>
    <mergeCell ref="I101:J101"/>
    <mergeCell ref="G90:H102"/>
    <mergeCell ref="I102:J102"/>
    <mergeCell ref="C89:D89"/>
    <mergeCell ref="E89:F89"/>
    <mergeCell ref="E69:F69"/>
    <mergeCell ref="E85:F85"/>
    <mergeCell ref="I85:J85"/>
    <mergeCell ref="E82:F82"/>
    <mergeCell ref="I82:J82"/>
    <mergeCell ref="A4:C4"/>
    <mergeCell ref="C23:D35"/>
    <mergeCell ref="I94:J94"/>
    <mergeCell ref="G72:H72"/>
    <mergeCell ref="I19:J19"/>
    <mergeCell ref="I67:J67"/>
    <mergeCell ref="I34:J34"/>
    <mergeCell ref="E46:F46"/>
    <mergeCell ref="E68:F68"/>
    <mergeCell ref="E49:F49"/>
    <mergeCell ref="C90:D102"/>
    <mergeCell ref="E94:F94"/>
    <mergeCell ref="A154:C154"/>
    <mergeCell ref="A104:C104"/>
    <mergeCell ref="A54:C54"/>
    <mergeCell ref="I56:J56"/>
    <mergeCell ref="I100:J100"/>
    <mergeCell ref="E97:F97"/>
    <mergeCell ref="C72:D72"/>
    <mergeCell ref="E148:F148"/>
    <mergeCell ref="C57:D69"/>
    <mergeCell ref="B138:N138"/>
    <mergeCell ref="C140:D152"/>
    <mergeCell ref="C123:D135"/>
    <mergeCell ref="E133:F133"/>
    <mergeCell ref="E125:F125"/>
    <mergeCell ref="E131:F131"/>
    <mergeCell ref="E151:F151"/>
    <mergeCell ref="E149:F149"/>
    <mergeCell ref="I89:J89"/>
    <mergeCell ref="E77:F77"/>
    <mergeCell ref="E84:F84"/>
    <mergeCell ref="E74:F74"/>
    <mergeCell ref="E81:F81"/>
    <mergeCell ref="E90:F90"/>
    <mergeCell ref="M142:N142"/>
  </mergeCells>
  <phoneticPr fontId="56" type="noConversion"/>
  <dataValidations count="1">
    <dataValidation type="list" allowBlank="1" showInputMessage="1" showErrorMessage="1" sqref="G190:H190 C40:D40 K140:L140 G40:H40 C90:D90 K40:L40 G90:H90 C140:D140 K90:L90 G140:H140 C190:D190 K190:L190" xr:uid="{00000000-0002-0000-0700-000000000000}">
      <formula1>System</formula1>
    </dataValidation>
  </dataValidations>
  <pageMargins left="0.5" right="0.5" top="0.5" bottom="0.5" header="0.3" footer="0.3"/>
  <pageSetup scale="78" orientation="portrait" r:id="rId1"/>
  <headerFooter>
    <oddFooter>&amp;C&amp;"Arial,Regular"&amp;P of &amp;N</oddFooter>
  </headerFooter>
  <rowBreaks count="1" manualBreakCount="1">
    <brk id="15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8196" r:id="rId4" name="Check Box 4">
              <controlPr defaultSize="0" autoFill="0" autoLine="0" autoPict="0">
                <anchor moveWithCells="1">
                  <from>
                    <xdr:col>13</xdr:col>
                    <xdr:colOff>0</xdr:colOff>
                    <xdr:row>1</xdr:row>
                    <xdr:rowOff>12700</xdr:rowOff>
                  </from>
                  <to>
                    <xdr:col>13</xdr:col>
                    <xdr:colOff>762000</xdr:colOff>
                    <xdr:row>1</xdr:row>
                    <xdr:rowOff>317500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FC27"/>
  <sheetViews>
    <sheetView showGridLines="0" zoomScaleNormal="100" workbookViewId="0">
      <selection sqref="A1:XFD1"/>
    </sheetView>
  </sheetViews>
  <sheetFormatPr defaultColWidth="0" defaultRowHeight="12.5" zeroHeight="1" x14ac:dyDescent="0.25"/>
  <cols>
    <col min="1" max="1" width="1.81640625" style="12" customWidth="1"/>
    <col min="2" max="2" width="20.54296875" style="12" customWidth="1"/>
    <col min="3" max="14" width="11.7265625" style="12" customWidth="1"/>
    <col min="15" max="15" width="9.1796875" style="12" hidden="1" customWidth="1"/>
    <col min="16" max="16384" width="9.1796875" style="12" hidden="1"/>
  </cols>
  <sheetData>
    <row r="1" spans="1:16383" s="874" customFormat="1" ht="81" customHeight="1" thickBot="1" x14ac:dyDescent="0.35">
      <c r="A1" s="874" t="s">
        <v>271</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875"/>
      <c r="AT1" s="875"/>
      <c r="AU1" s="875"/>
      <c r="AV1" s="875"/>
      <c r="AW1" s="875"/>
      <c r="AX1" s="875"/>
      <c r="AY1" s="875"/>
      <c r="AZ1" s="875"/>
      <c r="BA1" s="875"/>
      <c r="BB1" s="875"/>
      <c r="BC1" s="875"/>
      <c r="BD1" s="875"/>
      <c r="BE1" s="875"/>
      <c r="BF1" s="875"/>
      <c r="BG1" s="875"/>
      <c r="BH1" s="875"/>
      <c r="BI1" s="875"/>
      <c r="BJ1" s="875"/>
      <c r="BK1" s="875"/>
      <c r="BL1" s="875"/>
      <c r="BM1" s="875"/>
      <c r="BN1" s="875"/>
      <c r="BO1" s="875"/>
      <c r="BP1" s="875"/>
      <c r="BQ1" s="875"/>
      <c r="BR1" s="875"/>
      <c r="BS1" s="875"/>
      <c r="BT1" s="875"/>
      <c r="BU1" s="875"/>
      <c r="BV1" s="875"/>
      <c r="BW1" s="875"/>
      <c r="BX1" s="875"/>
      <c r="BY1" s="875"/>
      <c r="BZ1" s="875"/>
      <c r="CA1" s="875"/>
      <c r="CB1" s="875"/>
      <c r="CC1" s="875"/>
      <c r="CD1" s="875"/>
      <c r="CE1" s="875"/>
      <c r="CF1" s="875"/>
      <c r="CG1" s="875"/>
      <c r="CH1" s="875"/>
      <c r="CI1" s="875"/>
      <c r="CJ1" s="875"/>
      <c r="CK1" s="875"/>
      <c r="CL1" s="875"/>
      <c r="CM1" s="875"/>
      <c r="CN1" s="875"/>
      <c r="CO1" s="875"/>
      <c r="CP1" s="875"/>
      <c r="CQ1" s="875"/>
      <c r="CR1" s="875"/>
      <c r="CS1" s="875"/>
      <c r="CT1" s="875"/>
      <c r="CU1" s="875"/>
      <c r="CV1" s="875"/>
      <c r="CW1" s="875"/>
      <c r="CX1" s="875"/>
      <c r="CY1" s="875"/>
      <c r="CZ1" s="875"/>
      <c r="DA1" s="875"/>
      <c r="DB1" s="875"/>
      <c r="DC1" s="875"/>
      <c r="DD1" s="875"/>
      <c r="DE1" s="875"/>
      <c r="DF1" s="875"/>
      <c r="DG1" s="875"/>
      <c r="DH1" s="875"/>
      <c r="DI1" s="875"/>
      <c r="DJ1" s="875"/>
      <c r="DK1" s="875"/>
      <c r="DL1" s="875"/>
      <c r="DM1" s="875"/>
      <c r="DN1" s="875"/>
      <c r="DO1" s="875"/>
      <c r="DP1" s="875"/>
      <c r="DQ1" s="875"/>
      <c r="DR1" s="875"/>
      <c r="DS1" s="875"/>
      <c r="DT1" s="875"/>
      <c r="DU1" s="875"/>
      <c r="DV1" s="875"/>
      <c r="DW1" s="875"/>
      <c r="DX1" s="875"/>
      <c r="DY1" s="875"/>
      <c r="DZ1" s="875"/>
      <c r="EA1" s="875"/>
      <c r="EB1" s="875"/>
      <c r="EC1" s="875"/>
      <c r="ED1" s="875"/>
      <c r="EE1" s="875"/>
      <c r="EF1" s="875"/>
      <c r="EG1" s="875"/>
      <c r="EH1" s="875"/>
      <c r="EI1" s="875"/>
      <c r="EJ1" s="875"/>
      <c r="EK1" s="875"/>
      <c r="EL1" s="875"/>
      <c r="EM1" s="875"/>
      <c r="EN1" s="875"/>
      <c r="EO1" s="875"/>
      <c r="EP1" s="875"/>
      <c r="EQ1" s="875"/>
      <c r="ER1" s="875"/>
      <c r="ES1" s="875"/>
      <c r="ET1" s="875"/>
      <c r="EU1" s="875"/>
      <c r="EV1" s="875"/>
      <c r="EW1" s="875"/>
      <c r="EX1" s="875"/>
      <c r="EY1" s="875"/>
      <c r="EZ1" s="875"/>
      <c r="FA1" s="875"/>
      <c r="FB1" s="875"/>
      <c r="FC1" s="875"/>
      <c r="FD1" s="875"/>
      <c r="FE1" s="875"/>
      <c r="FF1" s="875"/>
      <c r="FG1" s="875"/>
      <c r="FH1" s="875"/>
      <c r="FI1" s="875"/>
      <c r="FJ1" s="875"/>
      <c r="FK1" s="875"/>
      <c r="FL1" s="875"/>
      <c r="FM1" s="875"/>
      <c r="FN1" s="875"/>
      <c r="FO1" s="875"/>
      <c r="FP1" s="875"/>
      <c r="FQ1" s="875"/>
      <c r="FR1" s="875"/>
      <c r="FS1" s="875"/>
      <c r="FT1" s="875"/>
      <c r="FU1" s="875"/>
      <c r="FV1" s="875"/>
      <c r="FW1" s="875"/>
      <c r="FX1" s="875"/>
      <c r="FY1" s="875"/>
      <c r="FZ1" s="875"/>
      <c r="GA1" s="875"/>
      <c r="GB1" s="875"/>
      <c r="GC1" s="875"/>
      <c r="GD1" s="875"/>
      <c r="GE1" s="875"/>
      <c r="GF1" s="875"/>
      <c r="GG1" s="875"/>
      <c r="GH1" s="875"/>
      <c r="GI1" s="875"/>
      <c r="GJ1" s="875"/>
      <c r="GK1" s="875"/>
      <c r="GL1" s="875"/>
      <c r="GM1" s="875"/>
      <c r="GN1" s="875"/>
      <c r="GO1" s="875"/>
      <c r="GP1" s="875"/>
      <c r="GQ1" s="875"/>
      <c r="GR1" s="875"/>
      <c r="GS1" s="875"/>
      <c r="GT1" s="875"/>
      <c r="GU1" s="875"/>
      <c r="GV1" s="875"/>
      <c r="GW1" s="875"/>
      <c r="GX1" s="875"/>
      <c r="GY1" s="875"/>
      <c r="GZ1" s="875"/>
      <c r="HA1" s="875"/>
      <c r="HB1" s="875"/>
      <c r="HC1" s="875"/>
      <c r="HD1" s="875"/>
      <c r="HE1" s="875"/>
      <c r="HF1" s="875"/>
      <c r="HG1" s="875"/>
      <c r="HH1" s="875"/>
      <c r="HI1" s="875"/>
      <c r="HJ1" s="875"/>
      <c r="HK1" s="875"/>
      <c r="HL1" s="875"/>
      <c r="HM1" s="875"/>
      <c r="HN1" s="875"/>
      <c r="HO1" s="875"/>
      <c r="HP1" s="875"/>
      <c r="HQ1" s="875"/>
      <c r="HR1" s="875"/>
      <c r="HS1" s="875"/>
      <c r="HT1" s="875"/>
      <c r="HU1" s="875"/>
      <c r="HV1" s="875"/>
      <c r="HW1" s="875"/>
      <c r="HX1" s="875"/>
      <c r="HY1" s="875"/>
      <c r="HZ1" s="875"/>
      <c r="IA1" s="875"/>
      <c r="IB1" s="875"/>
      <c r="IC1" s="875"/>
      <c r="ID1" s="875"/>
      <c r="IE1" s="875"/>
      <c r="IF1" s="875"/>
      <c r="IG1" s="875"/>
      <c r="IH1" s="875"/>
      <c r="II1" s="875"/>
      <c r="IJ1" s="875"/>
      <c r="IK1" s="875"/>
      <c r="IL1" s="875"/>
      <c r="IM1" s="875"/>
      <c r="IN1" s="875"/>
      <c r="IO1" s="875"/>
      <c r="IP1" s="875"/>
      <c r="IQ1" s="875"/>
      <c r="IR1" s="875"/>
      <c r="IS1" s="875"/>
      <c r="IT1" s="875"/>
      <c r="IU1" s="875"/>
      <c r="IV1" s="875"/>
      <c r="IW1" s="875"/>
      <c r="IX1" s="875"/>
      <c r="IY1" s="875"/>
      <c r="IZ1" s="875"/>
      <c r="JA1" s="875"/>
      <c r="JB1" s="875"/>
      <c r="JC1" s="875"/>
      <c r="JD1" s="875"/>
      <c r="JE1" s="875"/>
      <c r="JF1" s="875"/>
      <c r="JG1" s="875"/>
      <c r="JH1" s="875"/>
      <c r="JI1" s="875"/>
      <c r="JJ1" s="875"/>
      <c r="JK1" s="875"/>
      <c r="JL1" s="875"/>
      <c r="JM1" s="875"/>
      <c r="JN1" s="875"/>
      <c r="JO1" s="875"/>
      <c r="JP1" s="875"/>
      <c r="JQ1" s="875"/>
      <c r="JR1" s="875"/>
      <c r="JS1" s="875"/>
      <c r="JT1" s="875"/>
      <c r="JU1" s="875"/>
      <c r="JV1" s="875"/>
      <c r="JW1" s="875"/>
      <c r="JX1" s="875"/>
      <c r="JY1" s="875"/>
      <c r="JZ1" s="875"/>
      <c r="KA1" s="875"/>
      <c r="KB1" s="875"/>
      <c r="KC1" s="875"/>
      <c r="KD1" s="875"/>
      <c r="KE1" s="875"/>
      <c r="KF1" s="875"/>
      <c r="KG1" s="875"/>
      <c r="KH1" s="875"/>
      <c r="KI1" s="875"/>
      <c r="KJ1" s="875"/>
      <c r="KK1" s="875"/>
      <c r="KL1" s="875"/>
      <c r="KM1" s="875"/>
      <c r="KN1" s="875"/>
      <c r="KO1" s="875"/>
      <c r="KP1" s="875"/>
      <c r="KQ1" s="875"/>
      <c r="KR1" s="875"/>
      <c r="KS1" s="875"/>
      <c r="KT1" s="875"/>
      <c r="KU1" s="875"/>
      <c r="KV1" s="875"/>
      <c r="KW1" s="875"/>
      <c r="KX1" s="875"/>
      <c r="KY1" s="875"/>
      <c r="KZ1" s="875"/>
      <c r="LA1" s="875"/>
      <c r="LB1" s="875"/>
      <c r="LC1" s="875"/>
      <c r="LD1" s="875"/>
      <c r="LE1" s="875"/>
      <c r="LF1" s="875"/>
      <c r="LG1" s="875"/>
      <c r="LH1" s="875"/>
      <c r="LI1" s="875"/>
      <c r="LJ1" s="875"/>
      <c r="LK1" s="875"/>
      <c r="LL1" s="875"/>
      <c r="LM1" s="875"/>
      <c r="LN1" s="875"/>
      <c r="LO1" s="875"/>
      <c r="LP1" s="875"/>
      <c r="LQ1" s="875"/>
      <c r="LR1" s="875"/>
      <c r="LS1" s="875"/>
      <c r="LT1" s="875"/>
      <c r="LU1" s="875"/>
      <c r="LV1" s="875"/>
      <c r="LW1" s="875"/>
      <c r="LX1" s="875"/>
      <c r="LY1" s="875"/>
      <c r="LZ1" s="875"/>
      <c r="MA1" s="875"/>
      <c r="MB1" s="875"/>
      <c r="MC1" s="875"/>
      <c r="MD1" s="875"/>
      <c r="ME1" s="875"/>
      <c r="MF1" s="875"/>
      <c r="MG1" s="875"/>
      <c r="MH1" s="875"/>
      <c r="MI1" s="875"/>
      <c r="MJ1" s="875"/>
      <c r="MK1" s="875"/>
      <c r="ML1" s="875"/>
      <c r="MM1" s="875"/>
      <c r="MN1" s="875"/>
      <c r="MO1" s="875"/>
      <c r="MP1" s="875"/>
      <c r="MQ1" s="875"/>
      <c r="MR1" s="875"/>
      <c r="MS1" s="875"/>
      <c r="MT1" s="875"/>
      <c r="MU1" s="875"/>
      <c r="MV1" s="875"/>
      <c r="MW1" s="875"/>
      <c r="MX1" s="875"/>
      <c r="MY1" s="875"/>
      <c r="MZ1" s="875"/>
      <c r="NA1" s="875"/>
      <c r="NB1" s="875"/>
      <c r="NC1" s="875"/>
      <c r="ND1" s="875"/>
      <c r="NE1" s="875"/>
      <c r="NF1" s="875"/>
      <c r="NG1" s="875"/>
      <c r="NH1" s="875"/>
      <c r="NI1" s="875"/>
      <c r="NJ1" s="875"/>
      <c r="NK1" s="875"/>
      <c r="NL1" s="875"/>
      <c r="NM1" s="875"/>
      <c r="NN1" s="875"/>
      <c r="NO1" s="875"/>
      <c r="NP1" s="875"/>
      <c r="NQ1" s="875"/>
      <c r="NR1" s="875"/>
      <c r="NS1" s="875"/>
      <c r="NT1" s="875"/>
      <c r="NU1" s="875"/>
      <c r="NV1" s="875"/>
      <c r="NW1" s="875"/>
      <c r="NX1" s="875"/>
      <c r="NY1" s="875"/>
      <c r="NZ1" s="875"/>
      <c r="OA1" s="875"/>
      <c r="OB1" s="875"/>
      <c r="OC1" s="875"/>
      <c r="OD1" s="875"/>
      <c r="OE1" s="875"/>
      <c r="OF1" s="875"/>
      <c r="OG1" s="875"/>
      <c r="OH1" s="875"/>
      <c r="OI1" s="875"/>
      <c r="OJ1" s="875"/>
      <c r="OK1" s="875"/>
      <c r="OL1" s="875"/>
      <c r="OM1" s="875"/>
      <c r="ON1" s="875"/>
      <c r="OO1" s="875"/>
      <c r="OP1" s="875"/>
      <c r="OQ1" s="875"/>
      <c r="OR1" s="875"/>
      <c r="OS1" s="875"/>
      <c r="OT1" s="875"/>
      <c r="OU1" s="875"/>
      <c r="OV1" s="875"/>
      <c r="OW1" s="875"/>
      <c r="OX1" s="875"/>
      <c r="OY1" s="875"/>
      <c r="OZ1" s="875"/>
      <c r="PA1" s="875"/>
      <c r="PB1" s="875"/>
      <c r="PC1" s="875"/>
      <c r="PD1" s="875"/>
      <c r="PE1" s="875"/>
      <c r="PF1" s="875"/>
      <c r="PG1" s="875"/>
      <c r="PH1" s="875"/>
      <c r="PI1" s="875"/>
      <c r="PJ1" s="875"/>
      <c r="PK1" s="875"/>
      <c r="PL1" s="875"/>
      <c r="PM1" s="875"/>
      <c r="PN1" s="875"/>
      <c r="PO1" s="875"/>
      <c r="PP1" s="875"/>
      <c r="PQ1" s="875"/>
      <c r="PR1" s="875"/>
      <c r="PS1" s="875"/>
      <c r="PT1" s="875"/>
      <c r="PU1" s="875"/>
      <c r="PV1" s="875"/>
      <c r="PW1" s="875"/>
      <c r="PX1" s="875"/>
      <c r="PY1" s="875"/>
      <c r="PZ1" s="875"/>
      <c r="QA1" s="875"/>
      <c r="QB1" s="875"/>
      <c r="QC1" s="875"/>
      <c r="QD1" s="875"/>
      <c r="QE1" s="875"/>
      <c r="QF1" s="875"/>
      <c r="QG1" s="875"/>
      <c r="QH1" s="875"/>
      <c r="QI1" s="875"/>
      <c r="QJ1" s="875"/>
      <c r="QK1" s="875"/>
      <c r="QL1" s="875"/>
      <c r="QM1" s="875"/>
      <c r="QN1" s="875"/>
      <c r="QO1" s="875"/>
      <c r="QP1" s="875"/>
      <c r="QQ1" s="875"/>
      <c r="QR1" s="875"/>
      <c r="QS1" s="875"/>
      <c r="QT1" s="875"/>
      <c r="QU1" s="875"/>
      <c r="QV1" s="875"/>
      <c r="QW1" s="875"/>
      <c r="QX1" s="875"/>
      <c r="QY1" s="875"/>
      <c r="QZ1" s="875"/>
      <c r="RA1" s="875"/>
      <c r="RB1" s="875"/>
      <c r="RC1" s="875"/>
      <c r="RD1" s="875"/>
      <c r="RE1" s="875"/>
      <c r="RF1" s="875"/>
      <c r="RG1" s="875"/>
      <c r="RH1" s="875"/>
      <c r="RI1" s="875"/>
      <c r="RJ1" s="875"/>
      <c r="RK1" s="875"/>
      <c r="RL1" s="875"/>
      <c r="RM1" s="875"/>
      <c r="RN1" s="875"/>
      <c r="RO1" s="875"/>
      <c r="RP1" s="875"/>
      <c r="RQ1" s="875"/>
      <c r="RR1" s="875"/>
      <c r="RS1" s="875"/>
      <c r="RT1" s="875"/>
      <c r="RU1" s="875"/>
      <c r="RV1" s="875"/>
      <c r="RW1" s="875"/>
      <c r="RX1" s="875"/>
      <c r="RY1" s="875"/>
      <c r="RZ1" s="875"/>
      <c r="SA1" s="875"/>
      <c r="SB1" s="875"/>
      <c r="SC1" s="875"/>
      <c r="SD1" s="875"/>
      <c r="SE1" s="875"/>
      <c r="SF1" s="875"/>
      <c r="SG1" s="875"/>
      <c r="SH1" s="875"/>
      <c r="SI1" s="875"/>
      <c r="SJ1" s="875"/>
      <c r="SK1" s="875"/>
      <c r="SL1" s="875"/>
      <c r="SM1" s="875"/>
      <c r="SN1" s="875"/>
      <c r="SO1" s="875"/>
      <c r="SP1" s="875"/>
      <c r="SQ1" s="875"/>
      <c r="SR1" s="875"/>
      <c r="SS1" s="875"/>
      <c r="ST1" s="875"/>
      <c r="SU1" s="875"/>
      <c r="SV1" s="875"/>
      <c r="SW1" s="875"/>
      <c r="SX1" s="875"/>
      <c r="SY1" s="875"/>
      <c r="SZ1" s="875"/>
      <c r="TA1" s="875"/>
      <c r="TB1" s="875"/>
      <c r="TC1" s="875"/>
      <c r="TD1" s="875"/>
      <c r="TE1" s="875"/>
      <c r="TF1" s="875"/>
      <c r="TG1" s="875"/>
      <c r="TH1" s="875"/>
      <c r="TI1" s="875"/>
      <c r="TJ1" s="875"/>
      <c r="TK1" s="875"/>
      <c r="TL1" s="875"/>
      <c r="TM1" s="875"/>
      <c r="TN1" s="875"/>
      <c r="TO1" s="875"/>
      <c r="TP1" s="875"/>
      <c r="TQ1" s="875"/>
      <c r="TR1" s="875"/>
      <c r="TS1" s="875"/>
      <c r="TT1" s="875"/>
      <c r="TU1" s="875"/>
      <c r="TV1" s="875"/>
      <c r="TW1" s="875"/>
      <c r="TX1" s="875"/>
      <c r="TY1" s="875"/>
      <c r="TZ1" s="875"/>
      <c r="UA1" s="875"/>
      <c r="UB1" s="875"/>
      <c r="UC1" s="875"/>
      <c r="UD1" s="875"/>
      <c r="UE1" s="875"/>
      <c r="UF1" s="875"/>
      <c r="UG1" s="875"/>
      <c r="UH1" s="875"/>
      <c r="UI1" s="875"/>
      <c r="UJ1" s="875"/>
      <c r="UK1" s="875"/>
      <c r="UL1" s="875"/>
      <c r="UM1" s="875"/>
      <c r="UN1" s="875"/>
      <c r="UO1" s="875"/>
      <c r="UP1" s="875"/>
      <c r="UQ1" s="875"/>
      <c r="UR1" s="875"/>
      <c r="US1" s="875"/>
      <c r="UT1" s="875"/>
      <c r="UU1" s="875"/>
      <c r="UV1" s="875"/>
      <c r="UW1" s="875"/>
      <c r="UX1" s="875"/>
      <c r="UY1" s="875"/>
      <c r="UZ1" s="875"/>
      <c r="VA1" s="875"/>
      <c r="VB1" s="875"/>
      <c r="VC1" s="875"/>
      <c r="VD1" s="875"/>
      <c r="VE1" s="875"/>
      <c r="VF1" s="875"/>
      <c r="VG1" s="875"/>
      <c r="VH1" s="875"/>
      <c r="VI1" s="875"/>
      <c r="VJ1" s="875"/>
      <c r="VK1" s="875"/>
      <c r="VL1" s="875"/>
      <c r="VM1" s="875"/>
      <c r="VN1" s="875"/>
      <c r="VO1" s="875"/>
      <c r="VP1" s="875"/>
      <c r="VQ1" s="875"/>
      <c r="VR1" s="875"/>
      <c r="VS1" s="875"/>
      <c r="VT1" s="875"/>
      <c r="VU1" s="875"/>
      <c r="VV1" s="875"/>
      <c r="VW1" s="875"/>
      <c r="VX1" s="875"/>
      <c r="VY1" s="875"/>
      <c r="VZ1" s="875"/>
      <c r="WA1" s="875"/>
      <c r="WB1" s="875"/>
      <c r="WC1" s="875"/>
      <c r="WD1" s="875"/>
      <c r="WE1" s="875"/>
      <c r="WF1" s="875"/>
      <c r="WG1" s="875"/>
      <c r="WH1" s="875"/>
      <c r="WI1" s="875"/>
      <c r="WJ1" s="875"/>
      <c r="WK1" s="875"/>
      <c r="WL1" s="875"/>
      <c r="WM1" s="875"/>
      <c r="WN1" s="875"/>
      <c r="WO1" s="875"/>
      <c r="WP1" s="875"/>
      <c r="WQ1" s="875"/>
      <c r="WR1" s="875"/>
      <c r="WS1" s="875"/>
      <c r="WT1" s="875"/>
      <c r="WU1" s="875"/>
      <c r="WV1" s="875"/>
      <c r="WW1" s="875"/>
      <c r="WX1" s="875"/>
      <c r="WY1" s="875"/>
      <c r="WZ1" s="875"/>
      <c r="XA1" s="875"/>
      <c r="XB1" s="875"/>
      <c r="XC1" s="875"/>
      <c r="XD1" s="875"/>
      <c r="XE1" s="875"/>
      <c r="XF1" s="875"/>
      <c r="XG1" s="875"/>
      <c r="XH1" s="875"/>
      <c r="XI1" s="875"/>
      <c r="XJ1" s="875"/>
      <c r="XK1" s="875"/>
      <c r="XL1" s="875"/>
      <c r="XM1" s="875"/>
      <c r="XN1" s="875"/>
      <c r="XO1" s="875"/>
      <c r="XP1" s="875"/>
      <c r="XQ1" s="875"/>
      <c r="XR1" s="875"/>
      <c r="XS1" s="875"/>
      <c r="XT1" s="875"/>
      <c r="XU1" s="875"/>
      <c r="XV1" s="875"/>
      <c r="XW1" s="875"/>
      <c r="XX1" s="875"/>
      <c r="XY1" s="875"/>
      <c r="XZ1" s="875"/>
      <c r="YA1" s="875"/>
      <c r="YB1" s="875"/>
      <c r="YC1" s="875"/>
      <c r="YD1" s="875"/>
      <c r="YE1" s="875"/>
      <c r="YF1" s="875"/>
      <c r="YG1" s="875"/>
      <c r="YH1" s="875"/>
      <c r="YI1" s="875"/>
      <c r="YJ1" s="875"/>
      <c r="YK1" s="875"/>
      <c r="YL1" s="875"/>
      <c r="YM1" s="875"/>
      <c r="YN1" s="875"/>
      <c r="YO1" s="875"/>
      <c r="YP1" s="875"/>
      <c r="YQ1" s="875"/>
      <c r="YR1" s="875"/>
      <c r="YS1" s="875"/>
      <c r="YT1" s="875"/>
      <c r="YU1" s="875"/>
      <c r="YV1" s="875"/>
      <c r="YW1" s="875"/>
      <c r="YX1" s="875"/>
      <c r="YY1" s="875"/>
      <c r="YZ1" s="875"/>
      <c r="ZA1" s="875"/>
      <c r="ZB1" s="875"/>
      <c r="ZC1" s="875"/>
      <c r="ZD1" s="875"/>
      <c r="ZE1" s="875"/>
      <c r="ZF1" s="875"/>
      <c r="ZG1" s="875"/>
      <c r="ZH1" s="875"/>
      <c r="ZI1" s="875"/>
      <c r="ZJ1" s="875"/>
      <c r="ZK1" s="875"/>
      <c r="ZL1" s="875"/>
      <c r="ZM1" s="875"/>
      <c r="ZN1" s="875"/>
      <c r="ZO1" s="875"/>
      <c r="ZP1" s="875"/>
      <c r="ZQ1" s="875"/>
      <c r="ZR1" s="875"/>
      <c r="ZS1" s="875"/>
      <c r="ZT1" s="875"/>
      <c r="ZU1" s="875"/>
      <c r="ZV1" s="875"/>
      <c r="ZW1" s="875"/>
      <c r="ZX1" s="875"/>
      <c r="ZY1" s="875"/>
      <c r="ZZ1" s="875"/>
      <c r="AAA1" s="875"/>
      <c r="AAB1" s="875"/>
      <c r="AAC1" s="875"/>
      <c r="AAD1" s="875"/>
      <c r="AAE1" s="875"/>
      <c r="AAF1" s="875"/>
      <c r="AAG1" s="875"/>
      <c r="AAH1" s="875"/>
      <c r="AAI1" s="875"/>
      <c r="AAJ1" s="875"/>
      <c r="AAK1" s="875"/>
      <c r="AAL1" s="875"/>
      <c r="AAM1" s="875"/>
      <c r="AAN1" s="875"/>
      <c r="AAO1" s="875"/>
      <c r="AAP1" s="875"/>
      <c r="AAQ1" s="875"/>
      <c r="AAR1" s="875"/>
      <c r="AAS1" s="875"/>
      <c r="AAT1" s="875"/>
      <c r="AAU1" s="875"/>
      <c r="AAV1" s="875"/>
      <c r="AAW1" s="875"/>
      <c r="AAX1" s="875"/>
      <c r="AAY1" s="875"/>
      <c r="AAZ1" s="875"/>
      <c r="ABA1" s="875"/>
      <c r="ABB1" s="875"/>
      <c r="ABC1" s="875"/>
      <c r="ABD1" s="875"/>
      <c r="ABE1" s="875"/>
      <c r="ABF1" s="875"/>
      <c r="ABG1" s="875"/>
      <c r="ABH1" s="875"/>
      <c r="ABI1" s="875"/>
      <c r="ABJ1" s="875"/>
      <c r="ABK1" s="875"/>
      <c r="ABL1" s="875"/>
      <c r="ABM1" s="875"/>
      <c r="ABN1" s="875"/>
      <c r="ABO1" s="875"/>
      <c r="ABP1" s="875"/>
      <c r="ABQ1" s="875"/>
      <c r="ABR1" s="875"/>
      <c r="ABS1" s="875"/>
      <c r="ABT1" s="875"/>
      <c r="ABU1" s="875"/>
      <c r="ABV1" s="875"/>
      <c r="ABW1" s="875"/>
      <c r="ABX1" s="875"/>
      <c r="ABY1" s="875"/>
      <c r="ABZ1" s="875"/>
      <c r="ACA1" s="875"/>
      <c r="ACB1" s="875"/>
      <c r="ACC1" s="875"/>
      <c r="ACD1" s="875"/>
      <c r="ACE1" s="875"/>
      <c r="ACF1" s="875"/>
      <c r="ACG1" s="875"/>
      <c r="ACH1" s="875"/>
      <c r="ACI1" s="875"/>
      <c r="ACJ1" s="875"/>
      <c r="ACK1" s="875"/>
      <c r="ACL1" s="875"/>
      <c r="ACM1" s="875"/>
      <c r="ACN1" s="875"/>
      <c r="ACO1" s="875"/>
      <c r="ACP1" s="875"/>
      <c r="ACQ1" s="875"/>
      <c r="ACR1" s="875"/>
      <c r="ACS1" s="875"/>
      <c r="ACT1" s="875"/>
      <c r="ACU1" s="875"/>
      <c r="ACV1" s="875"/>
      <c r="ACW1" s="875"/>
      <c r="ACX1" s="875"/>
      <c r="ACY1" s="875"/>
      <c r="ACZ1" s="875"/>
      <c r="ADA1" s="875"/>
      <c r="ADB1" s="875"/>
      <c r="ADC1" s="875"/>
      <c r="ADD1" s="875"/>
      <c r="ADE1" s="875"/>
      <c r="ADF1" s="875"/>
      <c r="ADG1" s="875"/>
      <c r="ADH1" s="875"/>
      <c r="ADI1" s="875"/>
      <c r="ADJ1" s="875"/>
      <c r="ADK1" s="875"/>
      <c r="ADL1" s="875"/>
      <c r="ADM1" s="875"/>
      <c r="ADN1" s="875"/>
      <c r="ADO1" s="875"/>
      <c r="ADP1" s="875"/>
      <c r="ADQ1" s="875"/>
      <c r="ADR1" s="875"/>
      <c r="ADS1" s="875"/>
      <c r="ADT1" s="875"/>
      <c r="ADU1" s="875"/>
      <c r="ADV1" s="875"/>
      <c r="ADW1" s="875"/>
      <c r="ADX1" s="875"/>
      <c r="ADY1" s="875"/>
      <c r="ADZ1" s="875"/>
      <c r="AEA1" s="875"/>
      <c r="AEB1" s="875"/>
      <c r="AEC1" s="875"/>
      <c r="AED1" s="875"/>
      <c r="AEE1" s="875"/>
      <c r="AEF1" s="875"/>
      <c r="AEG1" s="875"/>
      <c r="AEH1" s="875"/>
      <c r="AEI1" s="875"/>
      <c r="AEJ1" s="875"/>
      <c r="AEK1" s="875"/>
      <c r="AEL1" s="875"/>
      <c r="AEM1" s="875"/>
      <c r="AEN1" s="875"/>
      <c r="AEO1" s="875"/>
      <c r="AEP1" s="875"/>
      <c r="AEQ1" s="875"/>
      <c r="AER1" s="875"/>
      <c r="AES1" s="875"/>
      <c r="AET1" s="875"/>
      <c r="AEU1" s="875"/>
      <c r="AEV1" s="875"/>
      <c r="AEW1" s="875"/>
      <c r="AEX1" s="875"/>
      <c r="AEY1" s="875"/>
      <c r="AEZ1" s="875"/>
      <c r="AFA1" s="875"/>
      <c r="AFB1" s="875"/>
      <c r="AFC1" s="875"/>
      <c r="AFD1" s="875"/>
      <c r="AFE1" s="875"/>
      <c r="AFF1" s="875"/>
      <c r="AFG1" s="875"/>
      <c r="AFH1" s="875"/>
      <c r="AFI1" s="875"/>
      <c r="AFJ1" s="875"/>
      <c r="AFK1" s="875"/>
      <c r="AFL1" s="875"/>
      <c r="AFM1" s="875"/>
      <c r="AFN1" s="875"/>
      <c r="AFO1" s="875"/>
      <c r="AFP1" s="875"/>
      <c r="AFQ1" s="875"/>
      <c r="AFR1" s="875"/>
      <c r="AFS1" s="875"/>
      <c r="AFT1" s="875"/>
      <c r="AFU1" s="875"/>
      <c r="AFV1" s="875"/>
      <c r="AFW1" s="875"/>
      <c r="AFX1" s="875"/>
      <c r="AFY1" s="875"/>
      <c r="AFZ1" s="875"/>
      <c r="AGA1" s="875"/>
      <c r="AGB1" s="875"/>
      <c r="AGC1" s="875"/>
      <c r="AGD1" s="875"/>
      <c r="AGE1" s="875"/>
      <c r="AGF1" s="875"/>
      <c r="AGG1" s="875"/>
      <c r="AGH1" s="875"/>
      <c r="AGI1" s="875"/>
      <c r="AGJ1" s="875"/>
      <c r="AGK1" s="875"/>
      <c r="AGL1" s="875"/>
      <c r="AGM1" s="875"/>
      <c r="AGN1" s="875"/>
      <c r="AGO1" s="875"/>
      <c r="AGP1" s="875"/>
      <c r="AGQ1" s="875"/>
      <c r="AGR1" s="875"/>
      <c r="AGS1" s="875"/>
      <c r="AGT1" s="875"/>
      <c r="AGU1" s="875"/>
      <c r="AGV1" s="875"/>
      <c r="AGW1" s="875"/>
      <c r="AGX1" s="875"/>
      <c r="AGY1" s="875"/>
      <c r="AGZ1" s="875"/>
      <c r="AHA1" s="875"/>
      <c r="AHB1" s="875"/>
      <c r="AHC1" s="875"/>
      <c r="AHD1" s="875"/>
      <c r="AHE1" s="875"/>
      <c r="AHF1" s="875"/>
      <c r="AHG1" s="875"/>
      <c r="AHH1" s="875"/>
      <c r="AHI1" s="875"/>
      <c r="AHJ1" s="875"/>
      <c r="AHK1" s="875"/>
      <c r="AHL1" s="875"/>
      <c r="AHM1" s="875"/>
      <c r="AHN1" s="875"/>
      <c r="AHO1" s="875"/>
      <c r="AHP1" s="875"/>
      <c r="AHQ1" s="875"/>
      <c r="AHR1" s="875"/>
      <c r="AHS1" s="875"/>
      <c r="AHT1" s="875"/>
      <c r="AHU1" s="875"/>
      <c r="AHV1" s="875"/>
      <c r="AHW1" s="875"/>
      <c r="AHX1" s="875"/>
      <c r="AHY1" s="875"/>
      <c r="AHZ1" s="875"/>
      <c r="AIA1" s="875"/>
      <c r="AIB1" s="875"/>
      <c r="AIC1" s="875"/>
      <c r="AID1" s="875"/>
      <c r="AIE1" s="875"/>
      <c r="AIF1" s="875"/>
      <c r="AIG1" s="875"/>
      <c r="AIH1" s="875"/>
      <c r="AII1" s="875"/>
      <c r="AIJ1" s="875"/>
      <c r="AIK1" s="875"/>
      <c r="AIL1" s="875"/>
      <c r="AIM1" s="875"/>
      <c r="AIN1" s="875"/>
      <c r="AIO1" s="875"/>
      <c r="AIP1" s="875"/>
      <c r="AIQ1" s="875"/>
      <c r="AIR1" s="875"/>
      <c r="AIS1" s="875"/>
      <c r="AIT1" s="875"/>
      <c r="AIU1" s="875"/>
      <c r="AIV1" s="875"/>
      <c r="AIW1" s="875"/>
      <c r="AIX1" s="875"/>
      <c r="AIY1" s="875"/>
      <c r="AIZ1" s="875"/>
      <c r="AJA1" s="875"/>
      <c r="AJB1" s="875"/>
      <c r="AJC1" s="875"/>
      <c r="AJD1" s="875"/>
      <c r="AJE1" s="875"/>
      <c r="AJF1" s="875"/>
      <c r="AJG1" s="875"/>
      <c r="AJH1" s="875"/>
      <c r="AJI1" s="875"/>
      <c r="AJJ1" s="875"/>
      <c r="AJK1" s="875"/>
      <c r="AJL1" s="875"/>
      <c r="AJM1" s="875"/>
      <c r="AJN1" s="875"/>
      <c r="AJO1" s="875"/>
      <c r="AJP1" s="875"/>
      <c r="AJQ1" s="875"/>
      <c r="AJR1" s="875"/>
      <c r="AJS1" s="875"/>
      <c r="AJT1" s="875"/>
      <c r="AJU1" s="875"/>
      <c r="AJV1" s="875"/>
      <c r="AJW1" s="875"/>
      <c r="AJX1" s="875"/>
      <c r="AJY1" s="875"/>
      <c r="AJZ1" s="875"/>
      <c r="AKA1" s="875"/>
      <c r="AKB1" s="875"/>
      <c r="AKC1" s="875"/>
      <c r="AKD1" s="875"/>
      <c r="AKE1" s="875"/>
      <c r="AKF1" s="875"/>
      <c r="AKG1" s="875"/>
      <c r="AKH1" s="875"/>
      <c r="AKI1" s="875"/>
      <c r="AKJ1" s="875"/>
      <c r="AKK1" s="875"/>
      <c r="AKL1" s="875"/>
      <c r="AKM1" s="875"/>
      <c r="AKN1" s="875"/>
      <c r="AKO1" s="875"/>
      <c r="AKP1" s="875"/>
      <c r="AKQ1" s="875"/>
      <c r="AKR1" s="875"/>
      <c r="AKS1" s="875"/>
      <c r="AKT1" s="875"/>
      <c r="AKU1" s="875"/>
      <c r="AKV1" s="875"/>
      <c r="AKW1" s="875"/>
      <c r="AKX1" s="875"/>
      <c r="AKY1" s="875"/>
      <c r="AKZ1" s="875"/>
      <c r="ALA1" s="875"/>
      <c r="ALB1" s="875"/>
      <c r="ALC1" s="875"/>
      <c r="ALD1" s="875"/>
      <c r="ALE1" s="875"/>
      <c r="ALF1" s="875"/>
      <c r="ALG1" s="875"/>
      <c r="ALH1" s="875"/>
      <c r="ALI1" s="875"/>
      <c r="ALJ1" s="875"/>
      <c r="ALK1" s="875"/>
      <c r="ALL1" s="875"/>
      <c r="ALM1" s="875"/>
      <c r="ALN1" s="875"/>
      <c r="ALO1" s="875"/>
      <c r="ALP1" s="875"/>
      <c r="ALQ1" s="875"/>
      <c r="ALR1" s="875"/>
      <c r="ALS1" s="875"/>
      <c r="ALT1" s="875"/>
      <c r="ALU1" s="875"/>
      <c r="ALV1" s="875"/>
      <c r="ALW1" s="875"/>
      <c r="ALX1" s="875"/>
      <c r="ALY1" s="875"/>
      <c r="ALZ1" s="875"/>
      <c r="AMA1" s="875"/>
      <c r="AMB1" s="875"/>
      <c r="AMC1" s="875"/>
      <c r="AMD1" s="875"/>
      <c r="AME1" s="875"/>
      <c r="AMF1" s="875"/>
      <c r="AMG1" s="875"/>
      <c r="AMH1" s="875"/>
      <c r="AMI1" s="875"/>
      <c r="AMJ1" s="875"/>
      <c r="AMK1" s="875"/>
      <c r="AML1" s="875"/>
      <c r="AMM1" s="875"/>
      <c r="AMN1" s="875"/>
      <c r="AMO1" s="875"/>
      <c r="AMP1" s="875"/>
      <c r="AMQ1" s="875"/>
      <c r="AMR1" s="875"/>
      <c r="AMS1" s="875"/>
      <c r="AMT1" s="875"/>
      <c r="AMU1" s="875"/>
      <c r="AMV1" s="875"/>
      <c r="AMW1" s="875"/>
      <c r="AMX1" s="875"/>
      <c r="AMY1" s="875"/>
      <c r="AMZ1" s="875"/>
      <c r="ANA1" s="875"/>
      <c r="ANB1" s="875"/>
      <c r="ANC1" s="875"/>
      <c r="AND1" s="875"/>
      <c r="ANE1" s="875"/>
      <c r="ANF1" s="875"/>
      <c r="ANG1" s="875"/>
      <c r="ANH1" s="875"/>
      <c r="ANI1" s="875"/>
      <c r="ANJ1" s="875"/>
      <c r="ANK1" s="875"/>
      <c r="ANL1" s="875"/>
      <c r="ANM1" s="875"/>
      <c r="ANN1" s="875"/>
      <c r="ANO1" s="875"/>
      <c r="ANP1" s="875"/>
      <c r="ANQ1" s="875"/>
      <c r="ANR1" s="875"/>
      <c r="ANS1" s="875"/>
      <c r="ANT1" s="875"/>
      <c r="ANU1" s="875"/>
      <c r="ANV1" s="875"/>
      <c r="ANW1" s="875"/>
      <c r="ANX1" s="875"/>
      <c r="ANY1" s="875"/>
      <c r="ANZ1" s="875"/>
      <c r="AOA1" s="875"/>
      <c r="AOB1" s="875"/>
      <c r="AOC1" s="875"/>
      <c r="AOD1" s="875"/>
      <c r="AOE1" s="875"/>
      <c r="AOF1" s="875"/>
      <c r="AOG1" s="875"/>
      <c r="AOH1" s="875"/>
      <c r="AOI1" s="875"/>
      <c r="AOJ1" s="875"/>
      <c r="AOK1" s="875"/>
      <c r="AOL1" s="875"/>
      <c r="AOM1" s="875"/>
      <c r="AON1" s="875"/>
      <c r="AOO1" s="875"/>
      <c r="AOP1" s="875"/>
      <c r="AOQ1" s="875"/>
      <c r="AOR1" s="875"/>
      <c r="AOS1" s="875"/>
      <c r="AOT1" s="875"/>
      <c r="AOU1" s="875"/>
      <c r="AOV1" s="875"/>
      <c r="AOW1" s="875"/>
      <c r="AOX1" s="875"/>
      <c r="AOY1" s="875"/>
      <c r="AOZ1" s="875"/>
      <c r="APA1" s="875"/>
      <c r="APB1" s="875"/>
      <c r="APC1" s="875"/>
      <c r="APD1" s="875"/>
      <c r="APE1" s="875"/>
      <c r="APF1" s="875"/>
      <c r="APG1" s="875"/>
      <c r="APH1" s="875"/>
      <c r="API1" s="875"/>
      <c r="APJ1" s="875"/>
      <c r="APK1" s="875"/>
      <c r="APL1" s="875"/>
      <c r="APM1" s="875"/>
      <c r="APN1" s="875"/>
      <c r="APO1" s="875"/>
      <c r="APP1" s="875"/>
      <c r="APQ1" s="875"/>
      <c r="APR1" s="875"/>
      <c r="APS1" s="875"/>
      <c r="APT1" s="875"/>
      <c r="APU1" s="875"/>
      <c r="APV1" s="875"/>
      <c r="APW1" s="875"/>
      <c r="APX1" s="875"/>
      <c r="APY1" s="875"/>
      <c r="APZ1" s="875"/>
      <c r="AQA1" s="875"/>
      <c r="AQB1" s="875"/>
      <c r="AQC1" s="875"/>
      <c r="AQD1" s="875"/>
      <c r="AQE1" s="875"/>
      <c r="AQF1" s="875"/>
      <c r="AQG1" s="875"/>
      <c r="AQH1" s="875"/>
      <c r="AQI1" s="875"/>
      <c r="AQJ1" s="875"/>
      <c r="AQK1" s="875"/>
      <c r="AQL1" s="875"/>
      <c r="AQM1" s="875"/>
      <c r="AQN1" s="875"/>
      <c r="AQO1" s="875"/>
      <c r="AQP1" s="875"/>
      <c r="AQQ1" s="875"/>
      <c r="AQR1" s="875"/>
      <c r="AQS1" s="875"/>
      <c r="AQT1" s="875"/>
      <c r="AQU1" s="875"/>
      <c r="AQV1" s="875"/>
      <c r="AQW1" s="875"/>
      <c r="AQX1" s="875"/>
      <c r="AQY1" s="875"/>
      <c r="AQZ1" s="875"/>
      <c r="ARA1" s="875"/>
      <c r="ARB1" s="875"/>
      <c r="ARC1" s="875"/>
      <c r="ARD1" s="875"/>
      <c r="ARE1" s="875"/>
      <c r="ARF1" s="875"/>
      <c r="ARG1" s="875"/>
      <c r="ARH1" s="875"/>
      <c r="ARI1" s="875"/>
      <c r="ARJ1" s="875"/>
      <c r="ARK1" s="875"/>
      <c r="ARL1" s="875"/>
      <c r="ARM1" s="875"/>
      <c r="ARN1" s="875"/>
      <c r="ARO1" s="875"/>
      <c r="ARP1" s="875"/>
      <c r="ARQ1" s="875"/>
      <c r="ARR1" s="875"/>
      <c r="ARS1" s="875"/>
      <c r="ART1" s="875"/>
      <c r="ARU1" s="875"/>
      <c r="ARV1" s="875"/>
      <c r="ARW1" s="875"/>
      <c r="ARX1" s="875"/>
      <c r="ARY1" s="875"/>
      <c r="ARZ1" s="875"/>
      <c r="ASA1" s="875"/>
      <c r="ASB1" s="875"/>
      <c r="ASC1" s="875"/>
      <c r="ASD1" s="875"/>
      <c r="ASE1" s="875"/>
      <c r="ASF1" s="875"/>
      <c r="ASG1" s="875"/>
      <c r="ASH1" s="875"/>
      <c r="ASI1" s="875"/>
      <c r="ASJ1" s="875"/>
      <c r="ASK1" s="875"/>
      <c r="ASL1" s="875"/>
      <c r="ASM1" s="875"/>
      <c r="ASN1" s="875"/>
      <c r="ASO1" s="875"/>
      <c r="ASP1" s="875"/>
      <c r="ASQ1" s="875"/>
      <c r="ASR1" s="875"/>
      <c r="ASS1" s="875"/>
      <c r="AST1" s="875"/>
      <c r="ASU1" s="875"/>
      <c r="ASV1" s="875"/>
      <c r="ASW1" s="875"/>
      <c r="ASX1" s="875"/>
      <c r="ASY1" s="875"/>
      <c r="ASZ1" s="875"/>
      <c r="ATA1" s="875"/>
      <c r="ATB1" s="875"/>
      <c r="ATC1" s="875"/>
      <c r="ATD1" s="875"/>
      <c r="ATE1" s="875"/>
      <c r="ATF1" s="875"/>
      <c r="ATG1" s="875"/>
      <c r="ATH1" s="875"/>
      <c r="ATI1" s="875"/>
      <c r="ATJ1" s="875"/>
      <c r="ATK1" s="875"/>
      <c r="ATL1" s="875"/>
      <c r="ATM1" s="875"/>
      <c r="ATN1" s="875"/>
      <c r="ATO1" s="875"/>
      <c r="ATP1" s="875"/>
      <c r="ATQ1" s="875"/>
      <c r="ATR1" s="875"/>
      <c r="ATS1" s="875"/>
      <c r="ATT1" s="875"/>
      <c r="ATU1" s="875"/>
      <c r="ATV1" s="875"/>
      <c r="ATW1" s="875"/>
      <c r="ATX1" s="875"/>
      <c r="ATY1" s="875"/>
      <c r="ATZ1" s="875"/>
      <c r="AUA1" s="875"/>
      <c r="AUB1" s="875"/>
      <c r="AUC1" s="875"/>
      <c r="AUD1" s="875"/>
      <c r="AUE1" s="875"/>
      <c r="AUF1" s="875"/>
      <c r="AUG1" s="875"/>
      <c r="AUH1" s="875"/>
      <c r="AUI1" s="875"/>
      <c r="AUJ1" s="875"/>
      <c r="AUK1" s="875"/>
      <c r="AUL1" s="875"/>
      <c r="AUM1" s="875"/>
      <c r="AUN1" s="875"/>
      <c r="AUO1" s="875"/>
      <c r="AUP1" s="875"/>
      <c r="AUQ1" s="875"/>
      <c r="AUR1" s="875"/>
      <c r="AUS1" s="875"/>
      <c r="AUT1" s="875"/>
      <c r="AUU1" s="875"/>
      <c r="AUV1" s="875"/>
      <c r="AUW1" s="875"/>
      <c r="AUX1" s="875"/>
      <c r="AUY1" s="875"/>
      <c r="AUZ1" s="875"/>
      <c r="AVA1" s="875"/>
      <c r="AVB1" s="875"/>
      <c r="AVC1" s="875"/>
      <c r="AVD1" s="875"/>
      <c r="AVE1" s="875"/>
      <c r="AVF1" s="875"/>
      <c r="AVG1" s="875"/>
      <c r="AVH1" s="875"/>
      <c r="AVI1" s="875"/>
      <c r="AVJ1" s="875"/>
      <c r="AVK1" s="875"/>
      <c r="AVL1" s="875"/>
      <c r="AVM1" s="875"/>
      <c r="AVN1" s="875"/>
      <c r="AVO1" s="875"/>
      <c r="AVP1" s="875"/>
      <c r="AVQ1" s="875"/>
      <c r="AVR1" s="875"/>
      <c r="AVS1" s="875"/>
      <c r="AVT1" s="875"/>
      <c r="AVU1" s="875"/>
      <c r="AVV1" s="875"/>
      <c r="AVW1" s="875"/>
      <c r="AVX1" s="875"/>
      <c r="AVY1" s="875"/>
      <c r="AVZ1" s="875"/>
      <c r="AWA1" s="875"/>
      <c r="AWB1" s="875"/>
      <c r="AWC1" s="875"/>
      <c r="AWD1" s="875"/>
      <c r="AWE1" s="875"/>
      <c r="AWF1" s="875"/>
      <c r="AWG1" s="875"/>
      <c r="AWH1" s="875"/>
      <c r="AWI1" s="875"/>
      <c r="AWJ1" s="875"/>
      <c r="AWK1" s="875"/>
      <c r="AWL1" s="875"/>
      <c r="AWM1" s="875"/>
      <c r="AWN1" s="875"/>
      <c r="AWO1" s="875"/>
      <c r="AWP1" s="875"/>
      <c r="AWQ1" s="875"/>
      <c r="AWR1" s="875"/>
      <c r="AWS1" s="875"/>
      <c r="AWT1" s="875"/>
      <c r="AWU1" s="875"/>
      <c r="AWV1" s="875"/>
      <c r="AWW1" s="875"/>
      <c r="AWX1" s="875"/>
      <c r="AWY1" s="875"/>
      <c r="AWZ1" s="875"/>
      <c r="AXA1" s="875"/>
      <c r="AXB1" s="875"/>
      <c r="AXC1" s="875"/>
      <c r="AXD1" s="875"/>
      <c r="AXE1" s="875"/>
      <c r="AXF1" s="875"/>
      <c r="AXG1" s="875"/>
      <c r="AXH1" s="875"/>
      <c r="AXI1" s="875"/>
      <c r="AXJ1" s="875"/>
      <c r="AXK1" s="875"/>
      <c r="AXL1" s="875"/>
      <c r="AXM1" s="875"/>
      <c r="AXN1" s="875"/>
      <c r="AXO1" s="875"/>
      <c r="AXP1" s="875"/>
      <c r="AXQ1" s="875"/>
      <c r="AXR1" s="875"/>
      <c r="AXS1" s="875"/>
      <c r="AXT1" s="875"/>
      <c r="AXU1" s="875"/>
      <c r="AXV1" s="875"/>
      <c r="AXW1" s="875"/>
      <c r="AXX1" s="875"/>
      <c r="AXY1" s="875"/>
      <c r="AXZ1" s="875"/>
      <c r="AYA1" s="875"/>
      <c r="AYB1" s="875"/>
      <c r="AYC1" s="875"/>
      <c r="AYD1" s="875"/>
      <c r="AYE1" s="875"/>
      <c r="AYF1" s="875"/>
      <c r="AYG1" s="875"/>
      <c r="AYH1" s="875"/>
      <c r="AYI1" s="875"/>
      <c r="AYJ1" s="875"/>
      <c r="AYK1" s="875"/>
      <c r="AYL1" s="875"/>
      <c r="AYM1" s="875"/>
      <c r="AYN1" s="875"/>
      <c r="AYO1" s="875"/>
      <c r="AYP1" s="875"/>
      <c r="AYQ1" s="875"/>
      <c r="AYR1" s="875"/>
      <c r="AYS1" s="875"/>
      <c r="AYT1" s="875"/>
      <c r="AYU1" s="875"/>
      <c r="AYV1" s="875"/>
      <c r="AYW1" s="875"/>
      <c r="AYX1" s="875"/>
      <c r="AYY1" s="875"/>
      <c r="AYZ1" s="875"/>
      <c r="AZA1" s="875"/>
      <c r="AZB1" s="875"/>
      <c r="AZC1" s="875"/>
      <c r="AZD1" s="875"/>
      <c r="AZE1" s="875"/>
      <c r="AZF1" s="875"/>
      <c r="AZG1" s="875"/>
      <c r="AZH1" s="875"/>
      <c r="AZI1" s="875"/>
      <c r="AZJ1" s="875"/>
      <c r="AZK1" s="875"/>
      <c r="AZL1" s="875"/>
      <c r="AZM1" s="875"/>
      <c r="AZN1" s="875"/>
      <c r="AZO1" s="875"/>
      <c r="AZP1" s="875"/>
      <c r="AZQ1" s="875"/>
      <c r="AZR1" s="875"/>
      <c r="AZS1" s="875"/>
      <c r="AZT1" s="875"/>
      <c r="AZU1" s="875"/>
      <c r="AZV1" s="875"/>
      <c r="AZW1" s="875"/>
      <c r="AZX1" s="875"/>
      <c r="AZY1" s="875"/>
      <c r="AZZ1" s="875"/>
      <c r="BAA1" s="875"/>
      <c r="BAB1" s="875"/>
      <c r="BAC1" s="875"/>
      <c r="BAD1" s="875"/>
      <c r="BAE1" s="875"/>
      <c r="BAF1" s="875"/>
      <c r="BAG1" s="875"/>
      <c r="BAH1" s="875"/>
      <c r="BAI1" s="875"/>
      <c r="BAJ1" s="875"/>
      <c r="BAK1" s="875"/>
      <c r="BAL1" s="875"/>
      <c r="BAM1" s="875"/>
      <c r="BAN1" s="875"/>
      <c r="BAO1" s="875"/>
      <c r="BAP1" s="875"/>
      <c r="BAQ1" s="875"/>
      <c r="BAR1" s="875"/>
      <c r="BAS1" s="875"/>
      <c r="BAT1" s="875"/>
      <c r="BAU1" s="875"/>
      <c r="BAV1" s="875"/>
      <c r="BAW1" s="875"/>
      <c r="BAX1" s="875"/>
      <c r="BAY1" s="875"/>
      <c r="BAZ1" s="875"/>
      <c r="BBA1" s="875"/>
      <c r="BBB1" s="875"/>
      <c r="BBC1" s="875"/>
      <c r="BBD1" s="875"/>
      <c r="BBE1" s="875"/>
      <c r="BBF1" s="875"/>
      <c r="BBG1" s="875"/>
      <c r="BBH1" s="875"/>
      <c r="BBI1" s="875"/>
      <c r="BBJ1" s="875"/>
      <c r="BBK1" s="875"/>
      <c r="BBL1" s="875"/>
      <c r="BBM1" s="875"/>
      <c r="BBN1" s="875"/>
      <c r="BBO1" s="875"/>
      <c r="BBP1" s="875"/>
      <c r="BBQ1" s="875"/>
      <c r="BBR1" s="875"/>
      <c r="BBS1" s="875"/>
      <c r="BBT1" s="875"/>
      <c r="BBU1" s="875"/>
      <c r="BBV1" s="875"/>
      <c r="BBW1" s="875"/>
      <c r="BBX1" s="875"/>
      <c r="BBY1" s="875"/>
      <c r="BBZ1" s="875"/>
      <c r="BCA1" s="875"/>
      <c r="BCB1" s="875"/>
      <c r="BCC1" s="875"/>
      <c r="BCD1" s="875"/>
      <c r="BCE1" s="875"/>
      <c r="BCF1" s="875"/>
      <c r="BCG1" s="875"/>
      <c r="BCH1" s="875"/>
      <c r="BCI1" s="875"/>
      <c r="BCJ1" s="875"/>
      <c r="BCK1" s="875"/>
      <c r="BCL1" s="875"/>
      <c r="BCM1" s="875"/>
      <c r="BCN1" s="875"/>
      <c r="BCO1" s="875"/>
      <c r="BCP1" s="875"/>
      <c r="BCQ1" s="875"/>
      <c r="BCR1" s="875"/>
      <c r="BCS1" s="875"/>
      <c r="BCT1" s="875"/>
      <c r="BCU1" s="875"/>
      <c r="BCV1" s="875"/>
      <c r="BCW1" s="875"/>
      <c r="BCX1" s="875"/>
      <c r="BCY1" s="875"/>
      <c r="BCZ1" s="875"/>
      <c r="BDA1" s="875"/>
      <c r="BDB1" s="875"/>
      <c r="BDC1" s="875"/>
      <c r="BDD1" s="875"/>
      <c r="BDE1" s="875"/>
      <c r="BDF1" s="875"/>
      <c r="BDG1" s="875"/>
      <c r="BDH1" s="875"/>
      <c r="BDI1" s="875"/>
      <c r="BDJ1" s="875"/>
      <c r="BDK1" s="875"/>
      <c r="BDL1" s="875"/>
      <c r="BDM1" s="875"/>
      <c r="BDN1" s="875"/>
      <c r="BDO1" s="875"/>
      <c r="BDP1" s="875"/>
      <c r="BDQ1" s="875"/>
      <c r="BDR1" s="875"/>
      <c r="BDS1" s="875"/>
      <c r="BDT1" s="875"/>
      <c r="BDU1" s="875"/>
      <c r="BDV1" s="875"/>
      <c r="BDW1" s="875"/>
      <c r="BDX1" s="875"/>
      <c r="BDY1" s="875"/>
      <c r="BDZ1" s="875"/>
      <c r="BEA1" s="875"/>
      <c r="BEB1" s="875"/>
      <c r="BEC1" s="875"/>
      <c r="BED1" s="875"/>
      <c r="BEE1" s="875"/>
      <c r="BEF1" s="875"/>
      <c r="BEG1" s="875"/>
      <c r="BEH1" s="875"/>
      <c r="BEI1" s="875"/>
      <c r="BEJ1" s="875"/>
      <c r="BEK1" s="875"/>
      <c r="BEL1" s="875"/>
      <c r="BEM1" s="875"/>
      <c r="BEN1" s="875"/>
      <c r="BEO1" s="875"/>
      <c r="BEP1" s="875"/>
      <c r="BEQ1" s="875"/>
      <c r="BER1" s="875"/>
      <c r="BES1" s="875"/>
      <c r="BET1" s="875"/>
      <c r="BEU1" s="875"/>
      <c r="BEV1" s="875"/>
      <c r="BEW1" s="875"/>
      <c r="BEX1" s="875"/>
      <c r="BEY1" s="875"/>
      <c r="BEZ1" s="875"/>
      <c r="BFA1" s="875"/>
      <c r="BFB1" s="875"/>
      <c r="BFC1" s="875"/>
      <c r="BFD1" s="875"/>
      <c r="BFE1" s="875"/>
      <c r="BFF1" s="875"/>
      <c r="BFG1" s="875"/>
      <c r="BFH1" s="875"/>
      <c r="BFI1" s="875"/>
      <c r="BFJ1" s="875"/>
      <c r="BFK1" s="875"/>
      <c r="BFL1" s="875"/>
      <c r="BFM1" s="875"/>
      <c r="BFN1" s="875"/>
      <c r="BFO1" s="875"/>
      <c r="BFP1" s="875"/>
      <c r="BFQ1" s="875"/>
      <c r="BFR1" s="875"/>
      <c r="BFS1" s="875"/>
      <c r="BFT1" s="875"/>
      <c r="BFU1" s="875"/>
      <c r="BFV1" s="875"/>
      <c r="BFW1" s="875"/>
      <c r="BFX1" s="875"/>
      <c r="BFY1" s="875"/>
      <c r="BFZ1" s="875"/>
      <c r="BGA1" s="875"/>
      <c r="BGB1" s="875"/>
      <c r="BGC1" s="875"/>
      <c r="BGD1" s="875"/>
      <c r="BGE1" s="875"/>
      <c r="BGF1" s="875"/>
      <c r="BGG1" s="875"/>
      <c r="BGH1" s="875"/>
      <c r="BGI1" s="875"/>
      <c r="BGJ1" s="875"/>
      <c r="BGK1" s="875"/>
      <c r="BGL1" s="875"/>
      <c r="BGM1" s="875"/>
      <c r="BGN1" s="875"/>
      <c r="BGO1" s="875"/>
      <c r="BGP1" s="875"/>
      <c r="BGQ1" s="875"/>
      <c r="BGR1" s="875"/>
      <c r="BGS1" s="875"/>
      <c r="BGT1" s="875"/>
      <c r="BGU1" s="875"/>
      <c r="BGV1" s="875"/>
      <c r="BGW1" s="875"/>
      <c r="BGX1" s="875"/>
      <c r="BGY1" s="875"/>
      <c r="BGZ1" s="875"/>
      <c r="BHA1" s="875"/>
      <c r="BHB1" s="875"/>
      <c r="BHC1" s="875"/>
      <c r="BHD1" s="875"/>
      <c r="BHE1" s="875"/>
      <c r="BHF1" s="875"/>
      <c r="BHG1" s="875"/>
      <c r="BHH1" s="875"/>
      <c r="BHI1" s="875"/>
      <c r="BHJ1" s="875"/>
      <c r="BHK1" s="875"/>
      <c r="BHL1" s="875"/>
      <c r="BHM1" s="875"/>
      <c r="BHN1" s="875"/>
      <c r="BHO1" s="875"/>
      <c r="BHP1" s="875"/>
      <c r="BHQ1" s="875"/>
      <c r="BHR1" s="875"/>
      <c r="BHS1" s="875"/>
      <c r="BHT1" s="875"/>
      <c r="BHU1" s="875"/>
      <c r="BHV1" s="875"/>
      <c r="BHW1" s="875"/>
      <c r="BHX1" s="875"/>
      <c r="BHY1" s="875"/>
      <c r="BHZ1" s="875"/>
      <c r="BIA1" s="875"/>
      <c r="BIB1" s="875"/>
      <c r="BIC1" s="875"/>
      <c r="BID1" s="875"/>
      <c r="BIE1" s="875"/>
      <c r="BIF1" s="875"/>
      <c r="BIG1" s="875"/>
      <c r="BIH1" s="875"/>
      <c r="BII1" s="875"/>
      <c r="BIJ1" s="875"/>
      <c r="BIK1" s="875"/>
      <c r="BIL1" s="875"/>
      <c r="BIM1" s="875"/>
      <c r="BIN1" s="875"/>
      <c r="BIO1" s="875"/>
      <c r="BIP1" s="875"/>
      <c r="BIQ1" s="875"/>
      <c r="BIR1" s="875"/>
      <c r="BIS1" s="875"/>
      <c r="BIT1" s="875"/>
      <c r="BIU1" s="875"/>
      <c r="BIV1" s="875"/>
      <c r="BIW1" s="875"/>
      <c r="BIX1" s="875"/>
      <c r="BIY1" s="875"/>
      <c r="BIZ1" s="875"/>
      <c r="BJA1" s="875"/>
      <c r="BJB1" s="875"/>
      <c r="BJC1" s="875"/>
      <c r="BJD1" s="875"/>
      <c r="BJE1" s="875"/>
      <c r="BJF1" s="875"/>
      <c r="BJG1" s="875"/>
      <c r="BJH1" s="875"/>
      <c r="BJI1" s="875"/>
      <c r="BJJ1" s="875"/>
      <c r="BJK1" s="875"/>
      <c r="BJL1" s="875"/>
      <c r="BJM1" s="875"/>
      <c r="BJN1" s="875"/>
      <c r="BJO1" s="875"/>
      <c r="BJP1" s="875"/>
      <c r="BJQ1" s="875"/>
      <c r="BJR1" s="875"/>
      <c r="BJS1" s="875"/>
      <c r="BJT1" s="875"/>
      <c r="BJU1" s="875"/>
      <c r="BJV1" s="875"/>
      <c r="BJW1" s="875"/>
      <c r="BJX1" s="875"/>
      <c r="BJY1" s="875"/>
      <c r="BJZ1" s="875"/>
      <c r="BKA1" s="875"/>
      <c r="BKB1" s="875"/>
      <c r="BKC1" s="875"/>
      <c r="BKD1" s="875"/>
      <c r="BKE1" s="875"/>
      <c r="BKF1" s="875"/>
      <c r="BKG1" s="875"/>
      <c r="BKH1" s="875"/>
      <c r="BKI1" s="875"/>
      <c r="BKJ1" s="875"/>
      <c r="BKK1" s="875"/>
      <c r="BKL1" s="875"/>
      <c r="BKM1" s="875"/>
      <c r="BKN1" s="875"/>
      <c r="BKO1" s="875"/>
      <c r="BKP1" s="875"/>
      <c r="BKQ1" s="875"/>
      <c r="BKR1" s="875"/>
      <c r="BKS1" s="875"/>
      <c r="BKT1" s="875"/>
      <c r="BKU1" s="875"/>
      <c r="BKV1" s="875"/>
      <c r="BKW1" s="875"/>
      <c r="BKX1" s="875"/>
      <c r="BKY1" s="875"/>
      <c r="BKZ1" s="875"/>
      <c r="BLA1" s="875"/>
      <c r="BLB1" s="875"/>
      <c r="BLC1" s="875"/>
      <c r="BLD1" s="875"/>
      <c r="BLE1" s="875"/>
      <c r="BLF1" s="875"/>
      <c r="BLG1" s="875"/>
      <c r="BLH1" s="875"/>
      <c r="BLI1" s="875"/>
      <c r="BLJ1" s="875"/>
      <c r="BLK1" s="875"/>
      <c r="BLL1" s="875"/>
      <c r="BLM1" s="875"/>
      <c r="BLN1" s="875"/>
      <c r="BLO1" s="875"/>
      <c r="BLP1" s="875"/>
      <c r="BLQ1" s="875"/>
      <c r="BLR1" s="875"/>
      <c r="BLS1" s="875"/>
      <c r="BLT1" s="875"/>
      <c r="BLU1" s="875"/>
      <c r="BLV1" s="875"/>
      <c r="BLW1" s="875"/>
      <c r="BLX1" s="875"/>
      <c r="BLY1" s="875"/>
      <c r="BLZ1" s="875"/>
      <c r="BMA1" s="875"/>
      <c r="BMB1" s="875"/>
      <c r="BMC1" s="875"/>
      <c r="BMD1" s="875"/>
      <c r="BME1" s="875"/>
      <c r="BMF1" s="875"/>
      <c r="BMG1" s="875"/>
      <c r="BMH1" s="875"/>
      <c r="BMI1" s="875"/>
      <c r="BMJ1" s="875"/>
      <c r="BMK1" s="875"/>
      <c r="BML1" s="875"/>
      <c r="BMM1" s="875"/>
      <c r="BMN1" s="875"/>
      <c r="BMO1" s="875"/>
      <c r="BMP1" s="875"/>
      <c r="BMQ1" s="875"/>
      <c r="BMR1" s="875"/>
      <c r="BMS1" s="875"/>
      <c r="BMT1" s="875"/>
      <c r="BMU1" s="875"/>
      <c r="BMV1" s="875"/>
      <c r="BMW1" s="875"/>
      <c r="BMX1" s="875"/>
      <c r="BMY1" s="875"/>
      <c r="BMZ1" s="875"/>
      <c r="BNA1" s="875"/>
      <c r="BNB1" s="875"/>
      <c r="BNC1" s="875"/>
      <c r="BND1" s="875"/>
      <c r="BNE1" s="875"/>
      <c r="BNF1" s="875"/>
      <c r="BNG1" s="875"/>
      <c r="BNH1" s="875"/>
      <c r="BNI1" s="875"/>
      <c r="BNJ1" s="875"/>
      <c r="BNK1" s="875"/>
      <c r="BNL1" s="875"/>
      <c r="BNM1" s="875"/>
      <c r="BNN1" s="875"/>
      <c r="BNO1" s="875"/>
      <c r="BNP1" s="875"/>
      <c r="BNQ1" s="875"/>
      <c r="BNR1" s="875"/>
      <c r="BNS1" s="875"/>
      <c r="BNT1" s="875"/>
      <c r="BNU1" s="875"/>
      <c r="BNV1" s="875"/>
      <c r="BNW1" s="875"/>
      <c r="BNX1" s="875"/>
      <c r="BNY1" s="875"/>
      <c r="BNZ1" s="875"/>
      <c r="BOA1" s="875"/>
      <c r="BOB1" s="875"/>
      <c r="BOC1" s="875"/>
      <c r="BOD1" s="875"/>
      <c r="BOE1" s="875"/>
      <c r="BOF1" s="875"/>
      <c r="BOG1" s="875"/>
      <c r="BOH1" s="875"/>
      <c r="BOI1" s="875"/>
      <c r="BOJ1" s="875"/>
      <c r="BOK1" s="875"/>
      <c r="BOL1" s="875"/>
      <c r="BOM1" s="875"/>
      <c r="BON1" s="875"/>
      <c r="BOO1" s="875"/>
      <c r="BOP1" s="875"/>
      <c r="BOQ1" s="875"/>
      <c r="BOR1" s="875"/>
      <c r="BOS1" s="875"/>
      <c r="BOT1" s="875"/>
      <c r="BOU1" s="875"/>
      <c r="BOV1" s="875"/>
      <c r="BOW1" s="875"/>
      <c r="BOX1" s="875"/>
      <c r="BOY1" s="875"/>
      <c r="BOZ1" s="875"/>
      <c r="BPA1" s="875"/>
      <c r="BPB1" s="875"/>
      <c r="BPC1" s="875"/>
      <c r="BPD1" s="875"/>
      <c r="BPE1" s="875"/>
      <c r="BPF1" s="875"/>
      <c r="BPG1" s="875"/>
      <c r="BPH1" s="875"/>
      <c r="BPI1" s="875"/>
      <c r="BPJ1" s="875"/>
      <c r="BPK1" s="875"/>
      <c r="BPL1" s="875"/>
      <c r="BPM1" s="875"/>
      <c r="BPN1" s="875"/>
      <c r="BPO1" s="875"/>
      <c r="BPP1" s="875"/>
      <c r="BPQ1" s="875"/>
      <c r="BPR1" s="875"/>
      <c r="BPS1" s="875"/>
      <c r="BPT1" s="875"/>
      <c r="BPU1" s="875"/>
      <c r="BPV1" s="875"/>
      <c r="BPW1" s="875"/>
      <c r="BPX1" s="875"/>
      <c r="BPY1" s="875"/>
      <c r="BPZ1" s="875"/>
      <c r="BQA1" s="875"/>
      <c r="BQB1" s="875"/>
      <c r="BQC1" s="875"/>
      <c r="BQD1" s="875"/>
      <c r="BQE1" s="875"/>
      <c r="BQF1" s="875"/>
      <c r="BQG1" s="875"/>
      <c r="BQH1" s="875"/>
      <c r="BQI1" s="875"/>
      <c r="BQJ1" s="875"/>
      <c r="BQK1" s="875"/>
      <c r="BQL1" s="875"/>
      <c r="BQM1" s="875"/>
      <c r="BQN1" s="875"/>
      <c r="BQO1" s="875"/>
      <c r="BQP1" s="875"/>
      <c r="BQQ1" s="875"/>
      <c r="BQR1" s="875"/>
      <c r="BQS1" s="875"/>
      <c r="BQT1" s="875"/>
      <c r="BQU1" s="875"/>
      <c r="BQV1" s="875"/>
      <c r="BQW1" s="875"/>
      <c r="BQX1" s="875"/>
      <c r="BQY1" s="875"/>
      <c r="BQZ1" s="875"/>
      <c r="BRA1" s="875"/>
      <c r="BRB1" s="875"/>
      <c r="BRC1" s="875"/>
      <c r="BRD1" s="875"/>
      <c r="BRE1" s="875"/>
      <c r="BRF1" s="875"/>
      <c r="BRG1" s="875"/>
      <c r="BRH1" s="875"/>
      <c r="BRI1" s="875"/>
      <c r="BRJ1" s="875"/>
      <c r="BRK1" s="875"/>
      <c r="BRL1" s="875"/>
      <c r="BRM1" s="875"/>
      <c r="BRN1" s="875"/>
      <c r="BRO1" s="875"/>
      <c r="BRP1" s="875"/>
      <c r="BRQ1" s="875"/>
      <c r="BRR1" s="875"/>
      <c r="BRS1" s="875"/>
      <c r="BRT1" s="875"/>
      <c r="BRU1" s="875"/>
      <c r="BRV1" s="875"/>
      <c r="BRW1" s="875"/>
      <c r="BRX1" s="875"/>
      <c r="BRY1" s="875"/>
      <c r="BRZ1" s="875"/>
      <c r="BSA1" s="875"/>
      <c r="BSB1" s="875"/>
      <c r="BSC1" s="875"/>
      <c r="BSD1" s="875"/>
      <c r="BSE1" s="875"/>
      <c r="BSF1" s="875"/>
      <c r="BSG1" s="875"/>
      <c r="BSH1" s="875"/>
      <c r="BSI1" s="875"/>
      <c r="BSJ1" s="875"/>
      <c r="BSK1" s="875"/>
      <c r="BSL1" s="875"/>
      <c r="BSM1" s="875"/>
      <c r="BSN1" s="875"/>
      <c r="BSO1" s="875"/>
      <c r="BSP1" s="875"/>
      <c r="BSQ1" s="875"/>
      <c r="BSR1" s="875"/>
      <c r="BSS1" s="875"/>
      <c r="BST1" s="875"/>
      <c r="BSU1" s="875"/>
      <c r="BSV1" s="875"/>
      <c r="BSW1" s="875"/>
      <c r="BSX1" s="875"/>
      <c r="BSY1" s="875"/>
      <c r="BSZ1" s="875"/>
      <c r="BTA1" s="875"/>
      <c r="BTB1" s="875"/>
      <c r="BTC1" s="875"/>
      <c r="BTD1" s="875"/>
      <c r="BTE1" s="875"/>
      <c r="BTF1" s="875"/>
      <c r="BTG1" s="875"/>
      <c r="BTH1" s="875"/>
      <c r="BTI1" s="875"/>
      <c r="BTJ1" s="875"/>
      <c r="BTK1" s="875"/>
      <c r="BTL1" s="875"/>
      <c r="BTM1" s="875"/>
      <c r="BTN1" s="875"/>
      <c r="BTO1" s="875"/>
      <c r="BTP1" s="875"/>
      <c r="BTQ1" s="875"/>
      <c r="BTR1" s="875"/>
      <c r="BTS1" s="875"/>
      <c r="BTT1" s="875"/>
      <c r="BTU1" s="875"/>
      <c r="BTV1" s="875"/>
      <c r="BTW1" s="875"/>
      <c r="BTX1" s="875"/>
      <c r="BTY1" s="875"/>
      <c r="BTZ1" s="875"/>
      <c r="BUA1" s="875"/>
      <c r="BUB1" s="875"/>
      <c r="BUC1" s="875"/>
      <c r="BUD1" s="875"/>
      <c r="BUE1" s="875"/>
      <c r="BUF1" s="875"/>
      <c r="BUG1" s="875"/>
      <c r="BUH1" s="875"/>
      <c r="BUI1" s="875"/>
      <c r="BUJ1" s="875"/>
      <c r="BUK1" s="875"/>
      <c r="BUL1" s="875"/>
      <c r="BUM1" s="875"/>
      <c r="BUN1" s="875"/>
      <c r="BUO1" s="875"/>
      <c r="BUP1" s="875"/>
      <c r="BUQ1" s="875"/>
      <c r="BUR1" s="875"/>
      <c r="BUS1" s="875"/>
      <c r="BUT1" s="875"/>
      <c r="BUU1" s="875"/>
      <c r="BUV1" s="875"/>
      <c r="BUW1" s="875"/>
      <c r="BUX1" s="875"/>
      <c r="BUY1" s="875"/>
      <c r="BUZ1" s="875"/>
      <c r="BVA1" s="875"/>
      <c r="BVB1" s="875"/>
      <c r="BVC1" s="875"/>
      <c r="BVD1" s="875"/>
      <c r="BVE1" s="875"/>
      <c r="BVF1" s="875"/>
      <c r="BVG1" s="875"/>
      <c r="BVH1" s="875"/>
      <c r="BVI1" s="875"/>
      <c r="BVJ1" s="875"/>
      <c r="BVK1" s="875"/>
      <c r="BVL1" s="875"/>
      <c r="BVM1" s="875"/>
      <c r="BVN1" s="875"/>
      <c r="BVO1" s="875"/>
      <c r="BVP1" s="875"/>
      <c r="BVQ1" s="875"/>
      <c r="BVR1" s="875"/>
      <c r="BVS1" s="875"/>
      <c r="BVT1" s="875"/>
      <c r="BVU1" s="875"/>
      <c r="BVV1" s="875"/>
      <c r="BVW1" s="875"/>
      <c r="BVX1" s="875"/>
      <c r="BVY1" s="875"/>
      <c r="BVZ1" s="875"/>
      <c r="BWA1" s="875"/>
      <c r="BWB1" s="875"/>
      <c r="BWC1" s="875"/>
      <c r="BWD1" s="875"/>
      <c r="BWE1" s="875"/>
      <c r="BWF1" s="875"/>
      <c r="BWG1" s="875"/>
      <c r="BWH1" s="875"/>
      <c r="BWI1" s="875"/>
      <c r="BWJ1" s="875"/>
      <c r="BWK1" s="875"/>
      <c r="BWL1" s="875"/>
      <c r="BWM1" s="875"/>
      <c r="BWN1" s="875"/>
      <c r="BWO1" s="875"/>
      <c r="BWP1" s="875"/>
      <c r="BWQ1" s="875"/>
      <c r="BWR1" s="875"/>
      <c r="BWS1" s="875"/>
      <c r="BWT1" s="875"/>
      <c r="BWU1" s="875"/>
      <c r="BWV1" s="875"/>
      <c r="BWW1" s="875"/>
      <c r="BWX1" s="875"/>
      <c r="BWY1" s="875"/>
      <c r="BWZ1" s="875"/>
      <c r="BXA1" s="875"/>
      <c r="BXB1" s="875"/>
      <c r="BXC1" s="875"/>
      <c r="BXD1" s="875"/>
      <c r="BXE1" s="875"/>
      <c r="BXF1" s="875"/>
      <c r="BXG1" s="875"/>
      <c r="BXH1" s="875"/>
      <c r="BXI1" s="875"/>
      <c r="BXJ1" s="875"/>
      <c r="BXK1" s="875"/>
      <c r="BXL1" s="875"/>
      <c r="BXM1" s="875"/>
      <c r="BXN1" s="875"/>
      <c r="BXO1" s="875"/>
      <c r="BXP1" s="875"/>
      <c r="BXQ1" s="875"/>
      <c r="BXR1" s="875"/>
      <c r="BXS1" s="875"/>
      <c r="BXT1" s="875"/>
      <c r="BXU1" s="875"/>
      <c r="BXV1" s="875"/>
      <c r="BXW1" s="875"/>
      <c r="BXX1" s="875"/>
      <c r="BXY1" s="875"/>
      <c r="BXZ1" s="875"/>
      <c r="BYA1" s="875"/>
      <c r="BYB1" s="875"/>
      <c r="BYC1" s="875"/>
      <c r="BYD1" s="875"/>
      <c r="BYE1" s="875"/>
      <c r="BYF1" s="875"/>
      <c r="BYG1" s="875"/>
      <c r="BYH1" s="875"/>
      <c r="BYI1" s="875"/>
      <c r="BYJ1" s="875"/>
      <c r="BYK1" s="875"/>
      <c r="BYL1" s="875"/>
      <c r="BYM1" s="875"/>
      <c r="BYN1" s="875"/>
      <c r="BYO1" s="875"/>
      <c r="BYP1" s="875"/>
      <c r="BYQ1" s="875"/>
      <c r="BYR1" s="875"/>
      <c r="BYS1" s="875"/>
      <c r="BYT1" s="875"/>
      <c r="BYU1" s="875"/>
      <c r="BYV1" s="875"/>
      <c r="BYW1" s="875"/>
      <c r="BYX1" s="875"/>
      <c r="BYY1" s="875"/>
      <c r="BYZ1" s="875"/>
      <c r="BZA1" s="875"/>
      <c r="BZB1" s="875"/>
      <c r="BZC1" s="875"/>
      <c r="BZD1" s="875"/>
      <c r="BZE1" s="875"/>
      <c r="BZF1" s="875"/>
      <c r="BZG1" s="875"/>
      <c r="BZH1" s="875"/>
      <c r="BZI1" s="875"/>
      <c r="BZJ1" s="875"/>
      <c r="BZK1" s="875"/>
      <c r="BZL1" s="875"/>
      <c r="BZM1" s="875"/>
      <c r="BZN1" s="875"/>
      <c r="BZO1" s="875"/>
      <c r="BZP1" s="875"/>
      <c r="BZQ1" s="875"/>
      <c r="BZR1" s="875"/>
      <c r="BZS1" s="875"/>
      <c r="BZT1" s="875"/>
      <c r="BZU1" s="875"/>
      <c r="BZV1" s="875"/>
      <c r="BZW1" s="875"/>
      <c r="BZX1" s="875"/>
      <c r="BZY1" s="875"/>
      <c r="BZZ1" s="875"/>
      <c r="CAA1" s="875"/>
      <c r="CAB1" s="875"/>
      <c r="CAC1" s="875"/>
      <c r="CAD1" s="875"/>
      <c r="CAE1" s="875"/>
      <c r="CAF1" s="875"/>
      <c r="CAG1" s="875"/>
      <c r="CAH1" s="875"/>
      <c r="CAI1" s="875"/>
      <c r="CAJ1" s="875"/>
      <c r="CAK1" s="875"/>
      <c r="CAL1" s="875"/>
      <c r="CAM1" s="875"/>
      <c r="CAN1" s="875"/>
      <c r="CAO1" s="875"/>
      <c r="CAP1" s="875"/>
      <c r="CAQ1" s="875"/>
      <c r="CAR1" s="875"/>
      <c r="CAS1" s="875"/>
      <c r="CAT1" s="875"/>
      <c r="CAU1" s="875"/>
      <c r="CAV1" s="875"/>
      <c r="CAW1" s="875"/>
      <c r="CAX1" s="875"/>
      <c r="CAY1" s="875"/>
      <c r="CAZ1" s="875"/>
      <c r="CBA1" s="875"/>
      <c r="CBB1" s="875"/>
      <c r="CBC1" s="875"/>
      <c r="CBD1" s="875"/>
      <c r="CBE1" s="875"/>
      <c r="CBF1" s="875"/>
      <c r="CBG1" s="875"/>
      <c r="CBH1" s="875"/>
      <c r="CBI1" s="875"/>
      <c r="CBJ1" s="875"/>
      <c r="CBK1" s="875"/>
      <c r="CBL1" s="875"/>
      <c r="CBM1" s="875"/>
      <c r="CBN1" s="875"/>
      <c r="CBO1" s="875"/>
      <c r="CBP1" s="875"/>
      <c r="CBQ1" s="875"/>
      <c r="CBR1" s="875"/>
      <c r="CBS1" s="875"/>
      <c r="CBT1" s="875"/>
      <c r="CBU1" s="875"/>
      <c r="CBV1" s="875"/>
      <c r="CBW1" s="875"/>
      <c r="CBX1" s="875"/>
      <c r="CBY1" s="875"/>
      <c r="CBZ1" s="875"/>
      <c r="CCA1" s="875"/>
      <c r="CCB1" s="875"/>
      <c r="CCC1" s="875"/>
      <c r="CCD1" s="875"/>
      <c r="CCE1" s="875"/>
      <c r="CCF1" s="875"/>
      <c r="CCG1" s="875"/>
      <c r="CCH1" s="875"/>
      <c r="CCI1" s="875"/>
      <c r="CCJ1" s="875"/>
      <c r="CCK1" s="875"/>
      <c r="CCL1" s="875"/>
      <c r="CCM1" s="875"/>
      <c r="CCN1" s="875"/>
      <c r="CCO1" s="875"/>
      <c r="CCP1" s="875"/>
      <c r="CCQ1" s="875"/>
      <c r="CCR1" s="875"/>
      <c r="CCS1" s="875"/>
      <c r="CCT1" s="875"/>
      <c r="CCU1" s="875"/>
      <c r="CCV1" s="875"/>
      <c r="CCW1" s="875"/>
      <c r="CCX1" s="875"/>
      <c r="CCY1" s="875"/>
      <c r="CCZ1" s="875"/>
      <c r="CDA1" s="875"/>
      <c r="CDB1" s="875"/>
      <c r="CDC1" s="875"/>
      <c r="CDD1" s="875"/>
      <c r="CDE1" s="875"/>
      <c r="CDF1" s="875"/>
      <c r="CDG1" s="875"/>
      <c r="CDH1" s="875"/>
      <c r="CDI1" s="875"/>
      <c r="CDJ1" s="875"/>
      <c r="CDK1" s="875"/>
      <c r="CDL1" s="875"/>
      <c r="CDM1" s="875"/>
      <c r="CDN1" s="875"/>
      <c r="CDO1" s="875"/>
      <c r="CDP1" s="875"/>
      <c r="CDQ1" s="875"/>
      <c r="CDR1" s="875"/>
      <c r="CDS1" s="875"/>
      <c r="CDT1" s="875"/>
      <c r="CDU1" s="875"/>
      <c r="CDV1" s="875"/>
      <c r="CDW1" s="875"/>
      <c r="CDX1" s="875"/>
      <c r="CDY1" s="875"/>
      <c r="CDZ1" s="875"/>
      <c r="CEA1" s="875"/>
      <c r="CEB1" s="875"/>
      <c r="CEC1" s="875"/>
      <c r="CED1" s="875"/>
      <c r="CEE1" s="875"/>
      <c r="CEF1" s="875"/>
      <c r="CEG1" s="875"/>
      <c r="CEH1" s="875"/>
      <c r="CEI1" s="875"/>
      <c r="CEJ1" s="875"/>
      <c r="CEK1" s="875"/>
      <c r="CEL1" s="875"/>
      <c r="CEM1" s="875"/>
      <c r="CEN1" s="875"/>
      <c r="CEO1" s="875"/>
      <c r="CEP1" s="875"/>
      <c r="CEQ1" s="875"/>
      <c r="CER1" s="875"/>
      <c r="CES1" s="875"/>
      <c r="CET1" s="875"/>
      <c r="CEU1" s="875"/>
      <c r="CEV1" s="875"/>
      <c r="CEW1" s="875"/>
      <c r="CEX1" s="875"/>
      <c r="CEY1" s="875"/>
      <c r="CEZ1" s="875"/>
      <c r="CFA1" s="875"/>
      <c r="CFB1" s="875"/>
      <c r="CFC1" s="875"/>
      <c r="CFD1" s="875"/>
      <c r="CFE1" s="875"/>
      <c r="CFF1" s="875"/>
      <c r="CFG1" s="875"/>
      <c r="CFH1" s="875"/>
      <c r="CFI1" s="875"/>
      <c r="CFJ1" s="875"/>
      <c r="CFK1" s="875"/>
      <c r="CFL1" s="875"/>
      <c r="CFM1" s="875"/>
      <c r="CFN1" s="875"/>
      <c r="CFO1" s="875"/>
      <c r="CFP1" s="875"/>
      <c r="CFQ1" s="875"/>
      <c r="CFR1" s="875"/>
      <c r="CFS1" s="875"/>
      <c r="CFT1" s="875"/>
      <c r="CFU1" s="875"/>
      <c r="CFV1" s="875"/>
      <c r="CFW1" s="875"/>
      <c r="CFX1" s="875"/>
      <c r="CFY1" s="875"/>
      <c r="CFZ1" s="875"/>
      <c r="CGA1" s="875"/>
      <c r="CGB1" s="875"/>
      <c r="CGC1" s="875"/>
      <c r="CGD1" s="875"/>
      <c r="CGE1" s="875"/>
      <c r="CGF1" s="875"/>
      <c r="CGG1" s="875"/>
      <c r="CGH1" s="875"/>
      <c r="CGI1" s="875"/>
      <c r="CGJ1" s="875"/>
      <c r="CGK1" s="875"/>
      <c r="CGL1" s="875"/>
      <c r="CGM1" s="875"/>
      <c r="CGN1" s="875"/>
      <c r="CGO1" s="875"/>
      <c r="CGP1" s="875"/>
      <c r="CGQ1" s="875"/>
      <c r="CGR1" s="875"/>
      <c r="CGS1" s="875"/>
      <c r="CGT1" s="875"/>
      <c r="CGU1" s="875"/>
      <c r="CGV1" s="875"/>
      <c r="CGW1" s="875"/>
      <c r="CGX1" s="875"/>
      <c r="CGY1" s="875"/>
      <c r="CGZ1" s="875"/>
      <c r="CHA1" s="875"/>
      <c r="CHB1" s="875"/>
      <c r="CHC1" s="875"/>
      <c r="CHD1" s="875"/>
      <c r="CHE1" s="875"/>
      <c r="CHF1" s="875"/>
      <c r="CHG1" s="875"/>
      <c r="CHH1" s="875"/>
      <c r="CHI1" s="875"/>
      <c r="CHJ1" s="875"/>
      <c r="CHK1" s="875"/>
      <c r="CHL1" s="875"/>
      <c r="CHM1" s="875"/>
      <c r="CHN1" s="875"/>
      <c r="CHO1" s="875"/>
      <c r="CHP1" s="875"/>
      <c r="CHQ1" s="875"/>
      <c r="CHR1" s="875"/>
      <c r="CHS1" s="875"/>
      <c r="CHT1" s="875"/>
      <c r="CHU1" s="875"/>
      <c r="CHV1" s="875"/>
      <c r="CHW1" s="875"/>
      <c r="CHX1" s="875"/>
      <c r="CHY1" s="875"/>
      <c r="CHZ1" s="875"/>
      <c r="CIA1" s="875"/>
      <c r="CIB1" s="875"/>
      <c r="CIC1" s="875"/>
      <c r="CID1" s="875"/>
      <c r="CIE1" s="875"/>
      <c r="CIF1" s="875"/>
      <c r="CIG1" s="875"/>
      <c r="CIH1" s="875"/>
      <c r="CII1" s="875"/>
      <c r="CIJ1" s="875"/>
      <c r="CIK1" s="875"/>
      <c r="CIL1" s="875"/>
      <c r="CIM1" s="875"/>
      <c r="CIN1" s="875"/>
      <c r="CIO1" s="875"/>
      <c r="CIP1" s="875"/>
      <c r="CIQ1" s="875"/>
      <c r="CIR1" s="875"/>
      <c r="CIS1" s="875"/>
      <c r="CIT1" s="875"/>
      <c r="CIU1" s="875"/>
      <c r="CIV1" s="875"/>
      <c r="CIW1" s="875"/>
      <c r="CIX1" s="875"/>
      <c r="CIY1" s="875"/>
      <c r="CIZ1" s="875"/>
      <c r="CJA1" s="875"/>
      <c r="CJB1" s="875"/>
      <c r="CJC1" s="875"/>
      <c r="CJD1" s="875"/>
      <c r="CJE1" s="875"/>
      <c r="CJF1" s="875"/>
      <c r="CJG1" s="875"/>
      <c r="CJH1" s="875"/>
      <c r="CJI1" s="875"/>
      <c r="CJJ1" s="875"/>
      <c r="CJK1" s="875"/>
      <c r="CJL1" s="875"/>
      <c r="CJM1" s="875"/>
      <c r="CJN1" s="875"/>
      <c r="CJO1" s="875"/>
      <c r="CJP1" s="875"/>
      <c r="CJQ1" s="875"/>
      <c r="CJR1" s="875"/>
      <c r="CJS1" s="875"/>
      <c r="CJT1" s="875"/>
      <c r="CJU1" s="875"/>
      <c r="CJV1" s="875"/>
      <c r="CJW1" s="875"/>
      <c r="CJX1" s="875"/>
      <c r="CJY1" s="875"/>
      <c r="CJZ1" s="875"/>
      <c r="CKA1" s="875"/>
      <c r="CKB1" s="875"/>
      <c r="CKC1" s="875"/>
      <c r="CKD1" s="875"/>
      <c r="CKE1" s="875"/>
      <c r="CKF1" s="875"/>
      <c r="CKG1" s="875"/>
      <c r="CKH1" s="875"/>
      <c r="CKI1" s="875"/>
      <c r="CKJ1" s="875"/>
      <c r="CKK1" s="875"/>
      <c r="CKL1" s="875"/>
      <c r="CKM1" s="875"/>
      <c r="CKN1" s="875"/>
      <c r="CKO1" s="875"/>
      <c r="CKP1" s="875"/>
      <c r="CKQ1" s="875"/>
      <c r="CKR1" s="875"/>
      <c r="CKS1" s="875"/>
      <c r="CKT1" s="875"/>
      <c r="CKU1" s="875"/>
      <c r="CKV1" s="875"/>
      <c r="CKW1" s="875"/>
      <c r="CKX1" s="875"/>
      <c r="CKY1" s="875"/>
      <c r="CKZ1" s="875"/>
      <c r="CLA1" s="875"/>
      <c r="CLB1" s="875"/>
      <c r="CLC1" s="875"/>
      <c r="CLD1" s="875"/>
      <c r="CLE1" s="875"/>
      <c r="CLF1" s="875"/>
      <c r="CLG1" s="875"/>
      <c r="CLH1" s="875"/>
      <c r="CLI1" s="875"/>
      <c r="CLJ1" s="875"/>
      <c r="CLK1" s="875"/>
      <c r="CLL1" s="875"/>
      <c r="CLM1" s="875"/>
      <c r="CLN1" s="875"/>
      <c r="CLO1" s="875"/>
      <c r="CLP1" s="875"/>
      <c r="CLQ1" s="875"/>
      <c r="CLR1" s="875"/>
      <c r="CLS1" s="875"/>
      <c r="CLT1" s="875"/>
      <c r="CLU1" s="875"/>
      <c r="CLV1" s="875"/>
      <c r="CLW1" s="875"/>
      <c r="CLX1" s="875"/>
      <c r="CLY1" s="875"/>
      <c r="CLZ1" s="875"/>
      <c r="CMA1" s="875"/>
      <c r="CMB1" s="875"/>
      <c r="CMC1" s="875"/>
      <c r="CMD1" s="875"/>
      <c r="CME1" s="875"/>
      <c r="CMF1" s="875"/>
      <c r="CMG1" s="875"/>
      <c r="CMH1" s="875"/>
      <c r="CMI1" s="875"/>
      <c r="CMJ1" s="875"/>
      <c r="CMK1" s="875"/>
      <c r="CML1" s="875"/>
      <c r="CMM1" s="875"/>
      <c r="CMN1" s="875"/>
      <c r="CMO1" s="875"/>
      <c r="CMP1" s="875"/>
      <c r="CMQ1" s="875"/>
      <c r="CMR1" s="875"/>
      <c r="CMS1" s="875"/>
      <c r="CMT1" s="875"/>
      <c r="CMU1" s="875"/>
      <c r="CMV1" s="875"/>
      <c r="CMW1" s="875"/>
      <c r="CMX1" s="875"/>
      <c r="CMY1" s="875"/>
      <c r="CMZ1" s="875"/>
      <c r="CNA1" s="875"/>
      <c r="CNB1" s="875"/>
      <c r="CNC1" s="875"/>
      <c r="CND1" s="875"/>
      <c r="CNE1" s="875"/>
      <c r="CNF1" s="875"/>
      <c r="CNG1" s="875"/>
      <c r="CNH1" s="875"/>
      <c r="CNI1" s="875"/>
      <c r="CNJ1" s="875"/>
      <c r="CNK1" s="875"/>
      <c r="CNL1" s="875"/>
      <c r="CNM1" s="875"/>
      <c r="CNN1" s="875"/>
      <c r="CNO1" s="875"/>
      <c r="CNP1" s="875"/>
      <c r="CNQ1" s="875"/>
      <c r="CNR1" s="875"/>
      <c r="CNS1" s="875"/>
      <c r="CNT1" s="875"/>
      <c r="CNU1" s="875"/>
      <c r="CNV1" s="875"/>
      <c r="CNW1" s="875"/>
      <c r="CNX1" s="875"/>
      <c r="CNY1" s="875"/>
      <c r="CNZ1" s="875"/>
      <c r="COA1" s="875"/>
      <c r="COB1" s="875"/>
      <c r="COC1" s="875"/>
      <c r="COD1" s="875"/>
      <c r="COE1" s="875"/>
      <c r="COF1" s="875"/>
      <c r="COG1" s="875"/>
      <c r="COH1" s="875"/>
      <c r="COI1" s="875"/>
      <c r="COJ1" s="875"/>
      <c r="COK1" s="875"/>
      <c r="COL1" s="875"/>
      <c r="COM1" s="875"/>
      <c r="CON1" s="875"/>
      <c r="COO1" s="875"/>
      <c r="COP1" s="875"/>
      <c r="COQ1" s="875"/>
      <c r="COR1" s="875"/>
      <c r="COS1" s="875"/>
      <c r="COT1" s="875"/>
      <c r="COU1" s="875"/>
      <c r="COV1" s="875"/>
      <c r="COW1" s="875"/>
      <c r="COX1" s="875"/>
      <c r="COY1" s="875"/>
      <c r="COZ1" s="875"/>
      <c r="CPA1" s="875"/>
      <c r="CPB1" s="875"/>
      <c r="CPC1" s="875"/>
      <c r="CPD1" s="875"/>
      <c r="CPE1" s="875"/>
      <c r="CPF1" s="875"/>
      <c r="CPG1" s="875"/>
      <c r="CPH1" s="875"/>
      <c r="CPI1" s="875"/>
      <c r="CPJ1" s="875"/>
      <c r="CPK1" s="875"/>
      <c r="CPL1" s="875"/>
      <c r="CPM1" s="875"/>
      <c r="CPN1" s="875"/>
      <c r="CPO1" s="875"/>
      <c r="CPP1" s="875"/>
      <c r="CPQ1" s="875"/>
      <c r="CPR1" s="875"/>
      <c r="CPS1" s="875"/>
      <c r="CPT1" s="875"/>
      <c r="CPU1" s="875"/>
      <c r="CPV1" s="875"/>
      <c r="CPW1" s="875"/>
      <c r="CPX1" s="875"/>
      <c r="CPY1" s="875"/>
      <c r="CPZ1" s="875"/>
      <c r="CQA1" s="875"/>
      <c r="CQB1" s="875"/>
      <c r="CQC1" s="875"/>
      <c r="CQD1" s="875"/>
      <c r="CQE1" s="875"/>
      <c r="CQF1" s="875"/>
      <c r="CQG1" s="875"/>
      <c r="CQH1" s="875"/>
      <c r="CQI1" s="875"/>
      <c r="CQJ1" s="875"/>
      <c r="CQK1" s="875"/>
      <c r="CQL1" s="875"/>
      <c r="CQM1" s="875"/>
      <c r="CQN1" s="875"/>
      <c r="CQO1" s="875"/>
      <c r="CQP1" s="875"/>
      <c r="CQQ1" s="875"/>
      <c r="CQR1" s="875"/>
      <c r="CQS1" s="875"/>
      <c r="CQT1" s="875"/>
      <c r="CQU1" s="875"/>
      <c r="CQV1" s="875"/>
      <c r="CQW1" s="875"/>
      <c r="CQX1" s="875"/>
      <c r="CQY1" s="875"/>
      <c r="CQZ1" s="875"/>
      <c r="CRA1" s="875"/>
      <c r="CRB1" s="875"/>
      <c r="CRC1" s="875"/>
      <c r="CRD1" s="875"/>
      <c r="CRE1" s="875"/>
      <c r="CRF1" s="875"/>
      <c r="CRG1" s="875"/>
      <c r="CRH1" s="875"/>
      <c r="CRI1" s="875"/>
      <c r="CRJ1" s="875"/>
      <c r="CRK1" s="875"/>
      <c r="CRL1" s="875"/>
      <c r="CRM1" s="875"/>
      <c r="CRN1" s="875"/>
      <c r="CRO1" s="875"/>
      <c r="CRP1" s="875"/>
      <c r="CRQ1" s="875"/>
      <c r="CRR1" s="875"/>
      <c r="CRS1" s="875"/>
      <c r="CRT1" s="875"/>
      <c r="CRU1" s="875"/>
      <c r="CRV1" s="875"/>
      <c r="CRW1" s="875"/>
      <c r="CRX1" s="875"/>
      <c r="CRY1" s="875"/>
      <c r="CRZ1" s="875"/>
      <c r="CSA1" s="875"/>
      <c r="CSB1" s="875"/>
      <c r="CSC1" s="875"/>
      <c r="CSD1" s="875"/>
      <c r="CSE1" s="875"/>
      <c r="CSF1" s="875"/>
      <c r="CSG1" s="875"/>
      <c r="CSH1" s="875"/>
      <c r="CSI1" s="875"/>
      <c r="CSJ1" s="875"/>
      <c r="CSK1" s="875"/>
      <c r="CSL1" s="875"/>
      <c r="CSM1" s="875"/>
      <c r="CSN1" s="875"/>
      <c r="CSO1" s="875"/>
      <c r="CSP1" s="875"/>
      <c r="CSQ1" s="875"/>
      <c r="CSR1" s="875"/>
      <c r="CSS1" s="875"/>
      <c r="CST1" s="875"/>
      <c r="CSU1" s="875"/>
      <c r="CSV1" s="875"/>
      <c r="CSW1" s="875"/>
      <c r="CSX1" s="875"/>
      <c r="CSY1" s="875"/>
      <c r="CSZ1" s="875"/>
      <c r="CTA1" s="875"/>
      <c r="CTB1" s="875"/>
      <c r="CTC1" s="875"/>
      <c r="CTD1" s="875"/>
      <c r="CTE1" s="875"/>
      <c r="CTF1" s="875"/>
      <c r="CTG1" s="875"/>
      <c r="CTH1" s="875"/>
      <c r="CTI1" s="875"/>
      <c r="CTJ1" s="875"/>
      <c r="CTK1" s="875"/>
      <c r="CTL1" s="875"/>
      <c r="CTM1" s="875"/>
      <c r="CTN1" s="875"/>
      <c r="CTO1" s="875"/>
      <c r="CTP1" s="875"/>
      <c r="CTQ1" s="875"/>
      <c r="CTR1" s="875"/>
      <c r="CTS1" s="875"/>
      <c r="CTT1" s="875"/>
      <c r="CTU1" s="875"/>
      <c r="CTV1" s="875"/>
      <c r="CTW1" s="875"/>
      <c r="CTX1" s="875"/>
      <c r="CTY1" s="875"/>
      <c r="CTZ1" s="875"/>
      <c r="CUA1" s="875"/>
      <c r="CUB1" s="875"/>
      <c r="CUC1" s="875"/>
      <c r="CUD1" s="875"/>
      <c r="CUE1" s="875"/>
      <c r="CUF1" s="875"/>
      <c r="CUG1" s="875"/>
      <c r="CUH1" s="875"/>
      <c r="CUI1" s="875"/>
      <c r="CUJ1" s="875"/>
      <c r="CUK1" s="875"/>
      <c r="CUL1" s="875"/>
      <c r="CUM1" s="875"/>
      <c r="CUN1" s="875"/>
      <c r="CUO1" s="875"/>
      <c r="CUP1" s="875"/>
      <c r="CUQ1" s="875"/>
      <c r="CUR1" s="875"/>
      <c r="CUS1" s="875"/>
      <c r="CUT1" s="875"/>
      <c r="CUU1" s="875"/>
      <c r="CUV1" s="875"/>
      <c r="CUW1" s="875"/>
      <c r="CUX1" s="875"/>
      <c r="CUY1" s="875"/>
      <c r="CUZ1" s="875"/>
      <c r="CVA1" s="875"/>
      <c r="CVB1" s="875"/>
      <c r="CVC1" s="875"/>
      <c r="CVD1" s="875"/>
      <c r="CVE1" s="875"/>
      <c r="CVF1" s="875"/>
      <c r="CVG1" s="875"/>
      <c r="CVH1" s="875"/>
      <c r="CVI1" s="875"/>
      <c r="CVJ1" s="875"/>
      <c r="CVK1" s="875"/>
      <c r="CVL1" s="875"/>
      <c r="CVM1" s="875"/>
      <c r="CVN1" s="875"/>
      <c r="CVO1" s="875"/>
      <c r="CVP1" s="875"/>
      <c r="CVQ1" s="875"/>
      <c r="CVR1" s="875"/>
      <c r="CVS1" s="875"/>
      <c r="CVT1" s="875"/>
      <c r="CVU1" s="875"/>
      <c r="CVV1" s="875"/>
      <c r="CVW1" s="875"/>
      <c r="CVX1" s="875"/>
      <c r="CVY1" s="875"/>
      <c r="CVZ1" s="875"/>
      <c r="CWA1" s="875"/>
      <c r="CWB1" s="875"/>
      <c r="CWC1" s="875"/>
      <c r="CWD1" s="875"/>
      <c r="CWE1" s="875"/>
      <c r="CWF1" s="875"/>
      <c r="CWG1" s="875"/>
      <c r="CWH1" s="875"/>
      <c r="CWI1" s="875"/>
      <c r="CWJ1" s="875"/>
      <c r="CWK1" s="875"/>
      <c r="CWL1" s="875"/>
      <c r="CWM1" s="875"/>
      <c r="CWN1" s="875"/>
      <c r="CWO1" s="875"/>
      <c r="CWP1" s="875"/>
      <c r="CWQ1" s="875"/>
      <c r="CWR1" s="875"/>
      <c r="CWS1" s="875"/>
      <c r="CWT1" s="875"/>
      <c r="CWU1" s="875"/>
      <c r="CWV1" s="875"/>
      <c r="CWW1" s="875"/>
      <c r="CWX1" s="875"/>
      <c r="CWY1" s="875"/>
      <c r="CWZ1" s="875"/>
      <c r="CXA1" s="875"/>
      <c r="CXB1" s="875"/>
      <c r="CXC1" s="875"/>
      <c r="CXD1" s="875"/>
      <c r="CXE1" s="875"/>
      <c r="CXF1" s="875"/>
      <c r="CXG1" s="875"/>
      <c r="CXH1" s="875"/>
      <c r="CXI1" s="875"/>
      <c r="CXJ1" s="875"/>
      <c r="CXK1" s="875"/>
      <c r="CXL1" s="875"/>
      <c r="CXM1" s="875"/>
      <c r="CXN1" s="875"/>
      <c r="CXO1" s="875"/>
      <c r="CXP1" s="875"/>
      <c r="CXQ1" s="875"/>
      <c r="CXR1" s="875"/>
      <c r="CXS1" s="875"/>
      <c r="CXT1" s="875"/>
      <c r="CXU1" s="875"/>
      <c r="CXV1" s="875"/>
      <c r="CXW1" s="875"/>
      <c r="CXX1" s="875"/>
      <c r="CXY1" s="875"/>
      <c r="CXZ1" s="875"/>
      <c r="CYA1" s="875"/>
      <c r="CYB1" s="875"/>
      <c r="CYC1" s="875"/>
      <c r="CYD1" s="875"/>
      <c r="CYE1" s="875"/>
      <c r="CYF1" s="875"/>
      <c r="CYG1" s="875"/>
      <c r="CYH1" s="875"/>
      <c r="CYI1" s="875"/>
      <c r="CYJ1" s="875"/>
      <c r="CYK1" s="875"/>
      <c r="CYL1" s="875"/>
      <c r="CYM1" s="875"/>
      <c r="CYN1" s="875"/>
      <c r="CYO1" s="875"/>
      <c r="CYP1" s="875"/>
      <c r="CYQ1" s="875"/>
      <c r="CYR1" s="875"/>
      <c r="CYS1" s="875"/>
      <c r="CYT1" s="875"/>
      <c r="CYU1" s="875"/>
      <c r="CYV1" s="875"/>
      <c r="CYW1" s="875"/>
      <c r="CYX1" s="875"/>
      <c r="CYY1" s="875"/>
      <c r="CYZ1" s="875"/>
      <c r="CZA1" s="875"/>
      <c r="CZB1" s="875"/>
      <c r="CZC1" s="875"/>
      <c r="CZD1" s="875"/>
      <c r="CZE1" s="875"/>
      <c r="CZF1" s="875"/>
      <c r="CZG1" s="875"/>
      <c r="CZH1" s="875"/>
      <c r="CZI1" s="875"/>
      <c r="CZJ1" s="875"/>
      <c r="CZK1" s="875"/>
      <c r="CZL1" s="875"/>
      <c r="CZM1" s="875"/>
      <c r="CZN1" s="875"/>
      <c r="CZO1" s="875"/>
      <c r="CZP1" s="875"/>
      <c r="CZQ1" s="875"/>
      <c r="CZR1" s="875"/>
      <c r="CZS1" s="875"/>
      <c r="CZT1" s="875"/>
      <c r="CZU1" s="875"/>
      <c r="CZV1" s="875"/>
      <c r="CZW1" s="875"/>
      <c r="CZX1" s="875"/>
      <c r="CZY1" s="875"/>
      <c r="CZZ1" s="875"/>
      <c r="DAA1" s="875"/>
      <c r="DAB1" s="875"/>
      <c r="DAC1" s="875"/>
      <c r="DAD1" s="875"/>
      <c r="DAE1" s="875"/>
      <c r="DAF1" s="875"/>
      <c r="DAG1" s="875"/>
      <c r="DAH1" s="875"/>
      <c r="DAI1" s="875"/>
      <c r="DAJ1" s="875"/>
      <c r="DAK1" s="875"/>
      <c r="DAL1" s="875"/>
      <c r="DAM1" s="875"/>
      <c r="DAN1" s="875"/>
      <c r="DAO1" s="875"/>
      <c r="DAP1" s="875"/>
      <c r="DAQ1" s="875"/>
      <c r="DAR1" s="875"/>
      <c r="DAS1" s="875"/>
      <c r="DAT1" s="875"/>
      <c r="DAU1" s="875"/>
      <c r="DAV1" s="875"/>
      <c r="DAW1" s="875"/>
      <c r="DAX1" s="875"/>
      <c r="DAY1" s="875"/>
      <c r="DAZ1" s="875"/>
      <c r="DBA1" s="875"/>
      <c r="DBB1" s="875"/>
      <c r="DBC1" s="875"/>
      <c r="DBD1" s="875"/>
      <c r="DBE1" s="875"/>
      <c r="DBF1" s="875"/>
      <c r="DBG1" s="875"/>
      <c r="DBH1" s="875"/>
      <c r="DBI1" s="875"/>
      <c r="DBJ1" s="875"/>
      <c r="DBK1" s="875"/>
      <c r="DBL1" s="875"/>
      <c r="DBM1" s="875"/>
      <c r="DBN1" s="875"/>
      <c r="DBO1" s="875"/>
      <c r="DBP1" s="875"/>
      <c r="DBQ1" s="875"/>
      <c r="DBR1" s="875"/>
      <c r="DBS1" s="875"/>
      <c r="DBT1" s="875"/>
      <c r="DBU1" s="875"/>
      <c r="DBV1" s="875"/>
      <c r="DBW1" s="875"/>
      <c r="DBX1" s="875"/>
      <c r="DBY1" s="875"/>
      <c r="DBZ1" s="875"/>
      <c r="DCA1" s="875"/>
      <c r="DCB1" s="875"/>
      <c r="DCC1" s="875"/>
      <c r="DCD1" s="875"/>
      <c r="DCE1" s="875"/>
      <c r="DCF1" s="875"/>
      <c r="DCG1" s="875"/>
      <c r="DCH1" s="875"/>
      <c r="DCI1" s="875"/>
      <c r="DCJ1" s="875"/>
      <c r="DCK1" s="875"/>
      <c r="DCL1" s="875"/>
      <c r="DCM1" s="875"/>
      <c r="DCN1" s="875"/>
      <c r="DCO1" s="875"/>
      <c r="DCP1" s="875"/>
      <c r="DCQ1" s="875"/>
      <c r="DCR1" s="875"/>
      <c r="DCS1" s="875"/>
      <c r="DCT1" s="875"/>
      <c r="DCU1" s="875"/>
      <c r="DCV1" s="875"/>
      <c r="DCW1" s="875"/>
      <c r="DCX1" s="875"/>
      <c r="DCY1" s="875"/>
      <c r="DCZ1" s="875"/>
      <c r="DDA1" s="875"/>
      <c r="DDB1" s="875"/>
      <c r="DDC1" s="875"/>
      <c r="DDD1" s="875"/>
      <c r="DDE1" s="875"/>
      <c r="DDF1" s="875"/>
      <c r="DDG1" s="875"/>
      <c r="DDH1" s="875"/>
      <c r="DDI1" s="875"/>
      <c r="DDJ1" s="875"/>
      <c r="DDK1" s="875"/>
      <c r="DDL1" s="875"/>
      <c r="DDM1" s="875"/>
      <c r="DDN1" s="875"/>
      <c r="DDO1" s="875"/>
      <c r="DDP1" s="875"/>
      <c r="DDQ1" s="875"/>
      <c r="DDR1" s="875"/>
      <c r="DDS1" s="875"/>
      <c r="DDT1" s="875"/>
      <c r="DDU1" s="875"/>
      <c r="DDV1" s="875"/>
      <c r="DDW1" s="875"/>
      <c r="DDX1" s="875"/>
      <c r="DDY1" s="875"/>
      <c r="DDZ1" s="875"/>
      <c r="DEA1" s="875"/>
      <c r="DEB1" s="875"/>
      <c r="DEC1" s="875"/>
      <c r="DED1" s="875"/>
      <c r="DEE1" s="875"/>
      <c r="DEF1" s="875"/>
      <c r="DEG1" s="875"/>
      <c r="DEH1" s="875"/>
      <c r="DEI1" s="875"/>
      <c r="DEJ1" s="875"/>
      <c r="DEK1" s="875"/>
      <c r="DEL1" s="875"/>
      <c r="DEM1" s="875"/>
      <c r="DEN1" s="875"/>
      <c r="DEO1" s="875"/>
      <c r="DEP1" s="875"/>
      <c r="DEQ1" s="875"/>
      <c r="DER1" s="875"/>
      <c r="DES1" s="875"/>
      <c r="DET1" s="875"/>
      <c r="DEU1" s="875"/>
      <c r="DEV1" s="875"/>
      <c r="DEW1" s="875"/>
      <c r="DEX1" s="875"/>
      <c r="DEY1" s="875"/>
      <c r="DEZ1" s="875"/>
      <c r="DFA1" s="875"/>
      <c r="DFB1" s="875"/>
      <c r="DFC1" s="875"/>
      <c r="DFD1" s="875"/>
      <c r="DFE1" s="875"/>
      <c r="DFF1" s="875"/>
      <c r="DFG1" s="875"/>
      <c r="DFH1" s="875"/>
      <c r="DFI1" s="875"/>
      <c r="DFJ1" s="875"/>
      <c r="DFK1" s="875"/>
      <c r="DFL1" s="875"/>
      <c r="DFM1" s="875"/>
      <c r="DFN1" s="875"/>
      <c r="DFO1" s="875"/>
      <c r="DFP1" s="875"/>
      <c r="DFQ1" s="875"/>
      <c r="DFR1" s="875"/>
      <c r="DFS1" s="875"/>
      <c r="DFT1" s="875"/>
      <c r="DFU1" s="875"/>
      <c r="DFV1" s="875"/>
      <c r="DFW1" s="875"/>
      <c r="DFX1" s="875"/>
      <c r="DFY1" s="875"/>
      <c r="DFZ1" s="875"/>
      <c r="DGA1" s="875"/>
      <c r="DGB1" s="875"/>
      <c r="DGC1" s="875"/>
      <c r="DGD1" s="875"/>
      <c r="DGE1" s="875"/>
      <c r="DGF1" s="875"/>
      <c r="DGG1" s="875"/>
      <c r="DGH1" s="875"/>
      <c r="DGI1" s="875"/>
      <c r="DGJ1" s="875"/>
      <c r="DGK1" s="875"/>
      <c r="DGL1" s="875"/>
      <c r="DGM1" s="875"/>
      <c r="DGN1" s="875"/>
      <c r="DGO1" s="875"/>
      <c r="DGP1" s="875"/>
      <c r="DGQ1" s="875"/>
      <c r="DGR1" s="875"/>
      <c r="DGS1" s="875"/>
      <c r="DGT1" s="875"/>
      <c r="DGU1" s="875"/>
      <c r="DGV1" s="875"/>
      <c r="DGW1" s="875"/>
      <c r="DGX1" s="875"/>
      <c r="DGY1" s="875"/>
      <c r="DGZ1" s="875"/>
      <c r="DHA1" s="875"/>
      <c r="DHB1" s="875"/>
      <c r="DHC1" s="875"/>
      <c r="DHD1" s="875"/>
      <c r="DHE1" s="875"/>
      <c r="DHF1" s="875"/>
      <c r="DHG1" s="875"/>
      <c r="DHH1" s="875"/>
      <c r="DHI1" s="875"/>
      <c r="DHJ1" s="875"/>
      <c r="DHK1" s="875"/>
      <c r="DHL1" s="875"/>
      <c r="DHM1" s="875"/>
      <c r="DHN1" s="875"/>
      <c r="DHO1" s="875"/>
      <c r="DHP1" s="875"/>
      <c r="DHQ1" s="875"/>
      <c r="DHR1" s="875"/>
      <c r="DHS1" s="875"/>
      <c r="DHT1" s="875"/>
      <c r="DHU1" s="875"/>
      <c r="DHV1" s="875"/>
      <c r="DHW1" s="875"/>
      <c r="DHX1" s="875"/>
      <c r="DHY1" s="875"/>
      <c r="DHZ1" s="875"/>
      <c r="DIA1" s="875"/>
      <c r="DIB1" s="875"/>
      <c r="DIC1" s="875"/>
      <c r="DID1" s="875"/>
      <c r="DIE1" s="875"/>
      <c r="DIF1" s="875"/>
      <c r="DIG1" s="875"/>
      <c r="DIH1" s="875"/>
      <c r="DII1" s="875"/>
      <c r="DIJ1" s="875"/>
      <c r="DIK1" s="875"/>
      <c r="DIL1" s="875"/>
      <c r="DIM1" s="875"/>
      <c r="DIN1" s="875"/>
      <c r="DIO1" s="875"/>
      <c r="DIP1" s="875"/>
      <c r="DIQ1" s="875"/>
      <c r="DIR1" s="875"/>
      <c r="DIS1" s="875"/>
      <c r="DIT1" s="875"/>
      <c r="DIU1" s="875"/>
      <c r="DIV1" s="875"/>
      <c r="DIW1" s="875"/>
      <c r="DIX1" s="875"/>
      <c r="DIY1" s="875"/>
      <c r="DIZ1" s="875"/>
      <c r="DJA1" s="875"/>
      <c r="DJB1" s="875"/>
      <c r="DJC1" s="875"/>
      <c r="DJD1" s="875"/>
      <c r="DJE1" s="875"/>
      <c r="DJF1" s="875"/>
      <c r="DJG1" s="875"/>
      <c r="DJH1" s="875"/>
      <c r="DJI1" s="875"/>
      <c r="DJJ1" s="875"/>
      <c r="DJK1" s="875"/>
      <c r="DJL1" s="875"/>
      <c r="DJM1" s="875"/>
      <c r="DJN1" s="875"/>
      <c r="DJO1" s="875"/>
      <c r="DJP1" s="875"/>
      <c r="DJQ1" s="875"/>
      <c r="DJR1" s="875"/>
      <c r="DJS1" s="875"/>
      <c r="DJT1" s="875"/>
      <c r="DJU1" s="875"/>
      <c r="DJV1" s="875"/>
      <c r="DJW1" s="875"/>
      <c r="DJX1" s="875"/>
      <c r="DJY1" s="875"/>
      <c r="DJZ1" s="875"/>
      <c r="DKA1" s="875"/>
      <c r="DKB1" s="875"/>
      <c r="DKC1" s="875"/>
      <c r="DKD1" s="875"/>
      <c r="DKE1" s="875"/>
      <c r="DKF1" s="875"/>
      <c r="DKG1" s="875"/>
      <c r="DKH1" s="875"/>
      <c r="DKI1" s="875"/>
      <c r="DKJ1" s="875"/>
      <c r="DKK1" s="875"/>
      <c r="DKL1" s="875"/>
      <c r="DKM1" s="875"/>
      <c r="DKN1" s="875"/>
      <c r="DKO1" s="875"/>
      <c r="DKP1" s="875"/>
      <c r="DKQ1" s="875"/>
      <c r="DKR1" s="875"/>
      <c r="DKS1" s="875"/>
      <c r="DKT1" s="875"/>
      <c r="DKU1" s="875"/>
      <c r="DKV1" s="875"/>
      <c r="DKW1" s="875"/>
      <c r="DKX1" s="875"/>
      <c r="DKY1" s="875"/>
      <c r="DKZ1" s="875"/>
      <c r="DLA1" s="875"/>
      <c r="DLB1" s="875"/>
      <c r="DLC1" s="875"/>
      <c r="DLD1" s="875"/>
      <c r="DLE1" s="875"/>
      <c r="DLF1" s="875"/>
      <c r="DLG1" s="875"/>
      <c r="DLH1" s="875"/>
      <c r="DLI1" s="875"/>
      <c r="DLJ1" s="875"/>
      <c r="DLK1" s="875"/>
      <c r="DLL1" s="875"/>
      <c r="DLM1" s="875"/>
      <c r="DLN1" s="875"/>
      <c r="DLO1" s="875"/>
      <c r="DLP1" s="875"/>
      <c r="DLQ1" s="875"/>
      <c r="DLR1" s="875"/>
      <c r="DLS1" s="875"/>
      <c r="DLT1" s="875"/>
      <c r="DLU1" s="875"/>
      <c r="DLV1" s="875"/>
      <c r="DLW1" s="875"/>
      <c r="DLX1" s="875"/>
      <c r="DLY1" s="875"/>
      <c r="DLZ1" s="875"/>
      <c r="DMA1" s="875"/>
      <c r="DMB1" s="875"/>
      <c r="DMC1" s="875"/>
      <c r="DMD1" s="875"/>
      <c r="DME1" s="875"/>
      <c r="DMF1" s="875"/>
      <c r="DMG1" s="875"/>
      <c r="DMH1" s="875"/>
      <c r="DMI1" s="875"/>
      <c r="DMJ1" s="875"/>
      <c r="DMK1" s="875"/>
      <c r="DML1" s="875"/>
      <c r="DMM1" s="875"/>
      <c r="DMN1" s="875"/>
      <c r="DMO1" s="875"/>
      <c r="DMP1" s="875"/>
      <c r="DMQ1" s="875"/>
      <c r="DMR1" s="875"/>
      <c r="DMS1" s="875"/>
      <c r="DMT1" s="875"/>
      <c r="DMU1" s="875"/>
      <c r="DMV1" s="875"/>
      <c r="DMW1" s="875"/>
      <c r="DMX1" s="875"/>
      <c r="DMY1" s="875"/>
      <c r="DMZ1" s="875"/>
      <c r="DNA1" s="875"/>
      <c r="DNB1" s="875"/>
      <c r="DNC1" s="875"/>
      <c r="DND1" s="875"/>
      <c r="DNE1" s="875"/>
      <c r="DNF1" s="875"/>
      <c r="DNG1" s="875"/>
      <c r="DNH1" s="875"/>
      <c r="DNI1" s="875"/>
      <c r="DNJ1" s="875"/>
      <c r="DNK1" s="875"/>
      <c r="DNL1" s="875"/>
      <c r="DNM1" s="875"/>
      <c r="DNN1" s="875"/>
      <c r="DNO1" s="875"/>
      <c r="DNP1" s="875"/>
      <c r="DNQ1" s="875"/>
      <c r="DNR1" s="875"/>
      <c r="DNS1" s="875"/>
      <c r="DNT1" s="875"/>
      <c r="DNU1" s="875"/>
      <c r="DNV1" s="875"/>
      <c r="DNW1" s="875"/>
      <c r="DNX1" s="875"/>
      <c r="DNY1" s="875"/>
      <c r="DNZ1" s="875"/>
      <c r="DOA1" s="875"/>
      <c r="DOB1" s="875"/>
      <c r="DOC1" s="875"/>
      <c r="DOD1" s="875"/>
      <c r="DOE1" s="875"/>
      <c r="DOF1" s="875"/>
      <c r="DOG1" s="875"/>
      <c r="DOH1" s="875"/>
      <c r="DOI1" s="875"/>
      <c r="DOJ1" s="875"/>
      <c r="DOK1" s="875"/>
      <c r="DOL1" s="875"/>
      <c r="DOM1" s="875"/>
      <c r="DON1" s="875"/>
      <c r="DOO1" s="875"/>
      <c r="DOP1" s="875"/>
      <c r="DOQ1" s="875"/>
      <c r="DOR1" s="875"/>
      <c r="DOS1" s="875"/>
      <c r="DOT1" s="875"/>
      <c r="DOU1" s="875"/>
      <c r="DOV1" s="875"/>
      <c r="DOW1" s="875"/>
      <c r="DOX1" s="875"/>
      <c r="DOY1" s="875"/>
      <c r="DOZ1" s="875"/>
      <c r="DPA1" s="875"/>
      <c r="DPB1" s="875"/>
      <c r="DPC1" s="875"/>
      <c r="DPD1" s="875"/>
      <c r="DPE1" s="875"/>
      <c r="DPF1" s="875"/>
      <c r="DPG1" s="875"/>
      <c r="DPH1" s="875"/>
      <c r="DPI1" s="875"/>
      <c r="DPJ1" s="875"/>
      <c r="DPK1" s="875"/>
      <c r="DPL1" s="875"/>
      <c r="DPM1" s="875"/>
      <c r="DPN1" s="875"/>
      <c r="DPO1" s="875"/>
      <c r="DPP1" s="875"/>
      <c r="DPQ1" s="875"/>
      <c r="DPR1" s="875"/>
      <c r="DPS1" s="875"/>
      <c r="DPT1" s="875"/>
      <c r="DPU1" s="875"/>
      <c r="DPV1" s="875"/>
      <c r="DPW1" s="875"/>
      <c r="DPX1" s="875"/>
      <c r="DPY1" s="875"/>
      <c r="DPZ1" s="875"/>
      <c r="DQA1" s="875"/>
      <c r="DQB1" s="875"/>
      <c r="DQC1" s="875"/>
      <c r="DQD1" s="875"/>
      <c r="DQE1" s="875"/>
      <c r="DQF1" s="875"/>
      <c r="DQG1" s="875"/>
      <c r="DQH1" s="875"/>
      <c r="DQI1" s="875"/>
      <c r="DQJ1" s="875"/>
      <c r="DQK1" s="875"/>
      <c r="DQL1" s="875"/>
      <c r="DQM1" s="875"/>
      <c r="DQN1" s="875"/>
      <c r="DQO1" s="875"/>
      <c r="DQP1" s="875"/>
      <c r="DQQ1" s="875"/>
      <c r="DQR1" s="875"/>
      <c r="DQS1" s="875"/>
      <c r="DQT1" s="875"/>
      <c r="DQU1" s="875"/>
      <c r="DQV1" s="875"/>
      <c r="DQW1" s="875"/>
      <c r="DQX1" s="875"/>
      <c r="DQY1" s="875"/>
      <c r="DQZ1" s="875"/>
      <c r="DRA1" s="875"/>
      <c r="DRB1" s="875"/>
      <c r="DRC1" s="875"/>
      <c r="DRD1" s="875"/>
      <c r="DRE1" s="875"/>
      <c r="DRF1" s="875"/>
      <c r="DRG1" s="875"/>
      <c r="DRH1" s="875"/>
      <c r="DRI1" s="875"/>
      <c r="DRJ1" s="875"/>
      <c r="DRK1" s="875"/>
      <c r="DRL1" s="875"/>
      <c r="DRM1" s="875"/>
      <c r="DRN1" s="875"/>
      <c r="DRO1" s="875"/>
      <c r="DRP1" s="875"/>
      <c r="DRQ1" s="875"/>
      <c r="DRR1" s="875"/>
      <c r="DRS1" s="875"/>
      <c r="DRT1" s="875"/>
      <c r="DRU1" s="875"/>
      <c r="DRV1" s="875"/>
      <c r="DRW1" s="875"/>
      <c r="DRX1" s="875"/>
      <c r="DRY1" s="875"/>
      <c r="DRZ1" s="875"/>
      <c r="DSA1" s="875"/>
      <c r="DSB1" s="875"/>
      <c r="DSC1" s="875"/>
      <c r="DSD1" s="875"/>
      <c r="DSE1" s="875"/>
      <c r="DSF1" s="875"/>
      <c r="DSG1" s="875"/>
      <c r="DSH1" s="875"/>
      <c r="DSI1" s="875"/>
      <c r="DSJ1" s="875"/>
      <c r="DSK1" s="875"/>
      <c r="DSL1" s="875"/>
      <c r="DSM1" s="875"/>
      <c r="DSN1" s="875"/>
      <c r="DSO1" s="875"/>
      <c r="DSP1" s="875"/>
      <c r="DSQ1" s="875"/>
      <c r="DSR1" s="875"/>
      <c r="DSS1" s="875"/>
      <c r="DST1" s="875"/>
      <c r="DSU1" s="875"/>
      <c r="DSV1" s="875"/>
      <c r="DSW1" s="875"/>
      <c r="DSX1" s="875"/>
      <c r="DSY1" s="875"/>
      <c r="DSZ1" s="875"/>
      <c r="DTA1" s="875"/>
      <c r="DTB1" s="875"/>
      <c r="DTC1" s="875"/>
      <c r="DTD1" s="875"/>
      <c r="DTE1" s="875"/>
      <c r="DTF1" s="875"/>
      <c r="DTG1" s="875"/>
      <c r="DTH1" s="875"/>
      <c r="DTI1" s="875"/>
      <c r="DTJ1" s="875"/>
      <c r="DTK1" s="875"/>
      <c r="DTL1" s="875"/>
      <c r="DTM1" s="875"/>
      <c r="DTN1" s="875"/>
      <c r="DTO1" s="875"/>
      <c r="DTP1" s="875"/>
      <c r="DTQ1" s="875"/>
      <c r="DTR1" s="875"/>
      <c r="DTS1" s="875"/>
      <c r="DTT1" s="875"/>
      <c r="DTU1" s="875"/>
      <c r="DTV1" s="875"/>
      <c r="DTW1" s="875"/>
      <c r="DTX1" s="875"/>
      <c r="DTY1" s="875"/>
      <c r="DTZ1" s="875"/>
      <c r="DUA1" s="875"/>
      <c r="DUB1" s="875"/>
      <c r="DUC1" s="875"/>
      <c r="DUD1" s="875"/>
      <c r="DUE1" s="875"/>
      <c r="DUF1" s="875"/>
      <c r="DUG1" s="875"/>
      <c r="DUH1" s="875"/>
      <c r="DUI1" s="875"/>
      <c r="DUJ1" s="875"/>
      <c r="DUK1" s="875"/>
      <c r="DUL1" s="875"/>
      <c r="DUM1" s="875"/>
      <c r="DUN1" s="875"/>
      <c r="DUO1" s="875"/>
      <c r="DUP1" s="875"/>
      <c r="DUQ1" s="875"/>
      <c r="DUR1" s="875"/>
      <c r="DUS1" s="875"/>
      <c r="DUT1" s="875"/>
      <c r="DUU1" s="875"/>
      <c r="DUV1" s="875"/>
      <c r="DUW1" s="875"/>
      <c r="DUX1" s="875"/>
      <c r="DUY1" s="875"/>
      <c r="DUZ1" s="875"/>
      <c r="DVA1" s="875"/>
      <c r="DVB1" s="875"/>
      <c r="DVC1" s="875"/>
      <c r="DVD1" s="875"/>
      <c r="DVE1" s="875"/>
      <c r="DVF1" s="875"/>
      <c r="DVG1" s="875"/>
      <c r="DVH1" s="875"/>
      <c r="DVI1" s="875"/>
      <c r="DVJ1" s="875"/>
      <c r="DVK1" s="875"/>
      <c r="DVL1" s="875"/>
      <c r="DVM1" s="875"/>
      <c r="DVN1" s="875"/>
      <c r="DVO1" s="875"/>
      <c r="DVP1" s="875"/>
      <c r="DVQ1" s="875"/>
      <c r="DVR1" s="875"/>
      <c r="DVS1" s="875"/>
      <c r="DVT1" s="875"/>
      <c r="DVU1" s="875"/>
      <c r="DVV1" s="875"/>
      <c r="DVW1" s="875"/>
      <c r="DVX1" s="875"/>
      <c r="DVY1" s="875"/>
      <c r="DVZ1" s="875"/>
      <c r="DWA1" s="875"/>
      <c r="DWB1" s="875"/>
      <c r="DWC1" s="875"/>
      <c r="DWD1" s="875"/>
      <c r="DWE1" s="875"/>
      <c r="DWF1" s="875"/>
      <c r="DWG1" s="875"/>
      <c r="DWH1" s="875"/>
      <c r="DWI1" s="875"/>
      <c r="DWJ1" s="875"/>
      <c r="DWK1" s="875"/>
      <c r="DWL1" s="875"/>
      <c r="DWM1" s="875"/>
      <c r="DWN1" s="875"/>
      <c r="DWO1" s="875"/>
      <c r="DWP1" s="875"/>
      <c r="DWQ1" s="875"/>
      <c r="DWR1" s="875"/>
      <c r="DWS1" s="875"/>
      <c r="DWT1" s="875"/>
      <c r="DWU1" s="875"/>
      <c r="DWV1" s="875"/>
      <c r="DWW1" s="875"/>
      <c r="DWX1" s="875"/>
      <c r="DWY1" s="875"/>
      <c r="DWZ1" s="875"/>
      <c r="DXA1" s="875"/>
      <c r="DXB1" s="875"/>
      <c r="DXC1" s="875"/>
      <c r="DXD1" s="875"/>
      <c r="DXE1" s="875"/>
      <c r="DXF1" s="875"/>
      <c r="DXG1" s="875"/>
      <c r="DXH1" s="875"/>
      <c r="DXI1" s="875"/>
      <c r="DXJ1" s="875"/>
      <c r="DXK1" s="875"/>
      <c r="DXL1" s="875"/>
      <c r="DXM1" s="875"/>
      <c r="DXN1" s="875"/>
      <c r="DXO1" s="875"/>
      <c r="DXP1" s="875"/>
      <c r="DXQ1" s="875"/>
      <c r="DXR1" s="875"/>
      <c r="DXS1" s="875"/>
      <c r="DXT1" s="875"/>
      <c r="DXU1" s="875"/>
      <c r="DXV1" s="875"/>
      <c r="DXW1" s="875"/>
      <c r="DXX1" s="875"/>
      <c r="DXY1" s="875"/>
      <c r="DXZ1" s="875"/>
      <c r="DYA1" s="875"/>
      <c r="DYB1" s="875"/>
      <c r="DYC1" s="875"/>
      <c r="DYD1" s="875"/>
      <c r="DYE1" s="875"/>
      <c r="DYF1" s="875"/>
      <c r="DYG1" s="875"/>
      <c r="DYH1" s="875"/>
      <c r="DYI1" s="875"/>
      <c r="DYJ1" s="875"/>
      <c r="DYK1" s="875"/>
      <c r="DYL1" s="875"/>
      <c r="DYM1" s="875"/>
      <c r="DYN1" s="875"/>
      <c r="DYO1" s="875"/>
      <c r="DYP1" s="875"/>
      <c r="DYQ1" s="875"/>
      <c r="DYR1" s="875"/>
      <c r="DYS1" s="875"/>
      <c r="DYT1" s="875"/>
      <c r="DYU1" s="875"/>
      <c r="DYV1" s="875"/>
      <c r="DYW1" s="875"/>
      <c r="DYX1" s="875"/>
      <c r="DYY1" s="875"/>
      <c r="DYZ1" s="875"/>
      <c r="DZA1" s="875"/>
      <c r="DZB1" s="875"/>
      <c r="DZC1" s="875"/>
      <c r="DZD1" s="875"/>
      <c r="DZE1" s="875"/>
      <c r="DZF1" s="875"/>
      <c r="DZG1" s="875"/>
      <c r="DZH1" s="875"/>
      <c r="DZI1" s="875"/>
      <c r="DZJ1" s="875"/>
      <c r="DZK1" s="875"/>
      <c r="DZL1" s="875"/>
      <c r="DZM1" s="875"/>
      <c r="DZN1" s="875"/>
      <c r="DZO1" s="875"/>
      <c r="DZP1" s="875"/>
      <c r="DZQ1" s="875"/>
      <c r="DZR1" s="875"/>
      <c r="DZS1" s="875"/>
      <c r="DZT1" s="875"/>
      <c r="DZU1" s="875"/>
      <c r="DZV1" s="875"/>
      <c r="DZW1" s="875"/>
      <c r="DZX1" s="875"/>
      <c r="DZY1" s="875"/>
      <c r="DZZ1" s="875"/>
      <c r="EAA1" s="875"/>
      <c r="EAB1" s="875"/>
      <c r="EAC1" s="875"/>
      <c r="EAD1" s="875"/>
      <c r="EAE1" s="875"/>
      <c r="EAF1" s="875"/>
      <c r="EAG1" s="875"/>
      <c r="EAH1" s="875"/>
      <c r="EAI1" s="875"/>
      <c r="EAJ1" s="875"/>
      <c r="EAK1" s="875"/>
      <c r="EAL1" s="875"/>
      <c r="EAM1" s="875"/>
      <c r="EAN1" s="875"/>
      <c r="EAO1" s="875"/>
      <c r="EAP1" s="875"/>
      <c r="EAQ1" s="875"/>
      <c r="EAR1" s="875"/>
      <c r="EAS1" s="875"/>
      <c r="EAT1" s="875"/>
      <c r="EAU1" s="875"/>
      <c r="EAV1" s="875"/>
      <c r="EAW1" s="875"/>
      <c r="EAX1" s="875"/>
      <c r="EAY1" s="875"/>
      <c r="EAZ1" s="875"/>
      <c r="EBA1" s="875"/>
      <c r="EBB1" s="875"/>
      <c r="EBC1" s="875"/>
      <c r="EBD1" s="875"/>
      <c r="EBE1" s="875"/>
      <c r="EBF1" s="875"/>
      <c r="EBG1" s="875"/>
      <c r="EBH1" s="875"/>
      <c r="EBI1" s="875"/>
      <c r="EBJ1" s="875"/>
      <c r="EBK1" s="875"/>
      <c r="EBL1" s="875"/>
      <c r="EBM1" s="875"/>
      <c r="EBN1" s="875"/>
      <c r="EBO1" s="875"/>
      <c r="EBP1" s="875"/>
      <c r="EBQ1" s="875"/>
      <c r="EBR1" s="875"/>
      <c r="EBS1" s="875"/>
      <c r="EBT1" s="875"/>
      <c r="EBU1" s="875"/>
      <c r="EBV1" s="875"/>
      <c r="EBW1" s="875"/>
      <c r="EBX1" s="875"/>
      <c r="EBY1" s="875"/>
      <c r="EBZ1" s="875"/>
      <c r="ECA1" s="875"/>
      <c r="ECB1" s="875"/>
      <c r="ECC1" s="875"/>
      <c r="ECD1" s="875"/>
      <c r="ECE1" s="875"/>
      <c r="ECF1" s="875"/>
      <c r="ECG1" s="875"/>
      <c r="ECH1" s="875"/>
      <c r="ECI1" s="875"/>
      <c r="ECJ1" s="875"/>
      <c r="ECK1" s="875"/>
      <c r="ECL1" s="875"/>
      <c r="ECM1" s="875"/>
      <c r="ECN1" s="875"/>
      <c r="ECO1" s="875"/>
      <c r="ECP1" s="875"/>
      <c r="ECQ1" s="875"/>
      <c r="ECR1" s="875"/>
      <c r="ECS1" s="875"/>
      <c r="ECT1" s="875"/>
      <c r="ECU1" s="875"/>
      <c r="ECV1" s="875"/>
      <c r="ECW1" s="875"/>
      <c r="ECX1" s="875"/>
      <c r="ECY1" s="875"/>
      <c r="ECZ1" s="875"/>
      <c r="EDA1" s="875"/>
      <c r="EDB1" s="875"/>
      <c r="EDC1" s="875"/>
      <c r="EDD1" s="875"/>
      <c r="EDE1" s="875"/>
      <c r="EDF1" s="875"/>
      <c r="EDG1" s="875"/>
      <c r="EDH1" s="875"/>
      <c r="EDI1" s="875"/>
      <c r="EDJ1" s="875"/>
      <c r="EDK1" s="875"/>
      <c r="EDL1" s="875"/>
      <c r="EDM1" s="875"/>
      <c r="EDN1" s="875"/>
      <c r="EDO1" s="875"/>
      <c r="EDP1" s="875"/>
      <c r="EDQ1" s="875"/>
      <c r="EDR1" s="875"/>
      <c r="EDS1" s="875"/>
      <c r="EDT1" s="875"/>
      <c r="EDU1" s="875"/>
      <c r="EDV1" s="875"/>
      <c r="EDW1" s="875"/>
      <c r="EDX1" s="875"/>
      <c r="EDY1" s="875"/>
      <c r="EDZ1" s="875"/>
      <c r="EEA1" s="875"/>
      <c r="EEB1" s="875"/>
      <c r="EEC1" s="875"/>
      <c r="EED1" s="875"/>
      <c r="EEE1" s="875"/>
      <c r="EEF1" s="875"/>
      <c r="EEG1" s="875"/>
      <c r="EEH1" s="875"/>
      <c r="EEI1" s="875"/>
      <c r="EEJ1" s="875"/>
      <c r="EEK1" s="875"/>
      <c r="EEL1" s="875"/>
      <c r="EEM1" s="875"/>
      <c r="EEN1" s="875"/>
      <c r="EEO1" s="875"/>
      <c r="EEP1" s="875"/>
      <c r="EEQ1" s="875"/>
      <c r="EER1" s="875"/>
      <c r="EES1" s="875"/>
      <c r="EET1" s="875"/>
      <c r="EEU1" s="875"/>
      <c r="EEV1" s="875"/>
      <c r="EEW1" s="875"/>
      <c r="EEX1" s="875"/>
      <c r="EEY1" s="875"/>
      <c r="EEZ1" s="875"/>
      <c r="EFA1" s="875"/>
      <c r="EFB1" s="875"/>
      <c r="EFC1" s="875"/>
      <c r="EFD1" s="875"/>
      <c r="EFE1" s="875"/>
      <c r="EFF1" s="875"/>
      <c r="EFG1" s="875"/>
      <c r="EFH1" s="875"/>
      <c r="EFI1" s="875"/>
      <c r="EFJ1" s="875"/>
      <c r="EFK1" s="875"/>
      <c r="EFL1" s="875"/>
      <c r="EFM1" s="875"/>
      <c r="EFN1" s="875"/>
      <c r="EFO1" s="875"/>
      <c r="EFP1" s="875"/>
      <c r="EFQ1" s="875"/>
      <c r="EFR1" s="875"/>
      <c r="EFS1" s="875"/>
      <c r="EFT1" s="875"/>
      <c r="EFU1" s="875"/>
      <c r="EFV1" s="875"/>
      <c r="EFW1" s="875"/>
      <c r="EFX1" s="875"/>
      <c r="EFY1" s="875"/>
      <c r="EFZ1" s="875"/>
      <c r="EGA1" s="875"/>
      <c r="EGB1" s="875"/>
      <c r="EGC1" s="875"/>
      <c r="EGD1" s="875"/>
      <c r="EGE1" s="875"/>
      <c r="EGF1" s="875"/>
      <c r="EGG1" s="875"/>
      <c r="EGH1" s="875"/>
      <c r="EGI1" s="875"/>
      <c r="EGJ1" s="875"/>
      <c r="EGK1" s="875"/>
      <c r="EGL1" s="875"/>
      <c r="EGM1" s="875"/>
      <c r="EGN1" s="875"/>
      <c r="EGO1" s="875"/>
      <c r="EGP1" s="875"/>
      <c r="EGQ1" s="875"/>
      <c r="EGR1" s="875"/>
      <c r="EGS1" s="875"/>
      <c r="EGT1" s="875"/>
      <c r="EGU1" s="875"/>
      <c r="EGV1" s="875"/>
      <c r="EGW1" s="875"/>
      <c r="EGX1" s="875"/>
      <c r="EGY1" s="875"/>
      <c r="EGZ1" s="875"/>
      <c r="EHA1" s="875"/>
      <c r="EHB1" s="875"/>
      <c r="EHC1" s="875"/>
      <c r="EHD1" s="875"/>
      <c r="EHE1" s="875"/>
      <c r="EHF1" s="875"/>
      <c r="EHG1" s="875"/>
      <c r="EHH1" s="875"/>
      <c r="EHI1" s="875"/>
      <c r="EHJ1" s="875"/>
      <c r="EHK1" s="875"/>
      <c r="EHL1" s="875"/>
      <c r="EHM1" s="875"/>
      <c r="EHN1" s="875"/>
      <c r="EHO1" s="875"/>
      <c r="EHP1" s="875"/>
      <c r="EHQ1" s="875"/>
      <c r="EHR1" s="875"/>
      <c r="EHS1" s="875"/>
      <c r="EHT1" s="875"/>
      <c r="EHU1" s="875"/>
      <c r="EHV1" s="875"/>
      <c r="EHW1" s="875"/>
      <c r="EHX1" s="875"/>
      <c r="EHY1" s="875"/>
      <c r="EHZ1" s="875"/>
      <c r="EIA1" s="875"/>
      <c r="EIB1" s="875"/>
      <c r="EIC1" s="875"/>
      <c r="EID1" s="875"/>
      <c r="EIE1" s="875"/>
      <c r="EIF1" s="875"/>
      <c r="EIG1" s="875"/>
      <c r="EIH1" s="875"/>
      <c r="EII1" s="875"/>
      <c r="EIJ1" s="875"/>
      <c r="EIK1" s="875"/>
      <c r="EIL1" s="875"/>
      <c r="EIM1" s="875"/>
      <c r="EIN1" s="875"/>
      <c r="EIO1" s="875"/>
      <c r="EIP1" s="875"/>
      <c r="EIQ1" s="875"/>
      <c r="EIR1" s="875"/>
      <c r="EIS1" s="875"/>
      <c r="EIT1" s="875"/>
      <c r="EIU1" s="875"/>
      <c r="EIV1" s="875"/>
      <c r="EIW1" s="875"/>
      <c r="EIX1" s="875"/>
      <c r="EIY1" s="875"/>
      <c r="EIZ1" s="875"/>
      <c r="EJA1" s="875"/>
      <c r="EJB1" s="875"/>
      <c r="EJC1" s="875"/>
      <c r="EJD1" s="875"/>
      <c r="EJE1" s="875"/>
      <c r="EJF1" s="875"/>
      <c r="EJG1" s="875"/>
      <c r="EJH1" s="875"/>
      <c r="EJI1" s="875"/>
      <c r="EJJ1" s="875"/>
      <c r="EJK1" s="875"/>
      <c r="EJL1" s="875"/>
      <c r="EJM1" s="875"/>
      <c r="EJN1" s="875"/>
      <c r="EJO1" s="875"/>
      <c r="EJP1" s="875"/>
      <c r="EJQ1" s="875"/>
      <c r="EJR1" s="875"/>
      <c r="EJS1" s="875"/>
      <c r="EJT1" s="875"/>
      <c r="EJU1" s="875"/>
      <c r="EJV1" s="875"/>
      <c r="EJW1" s="875"/>
      <c r="EJX1" s="875"/>
      <c r="EJY1" s="875"/>
      <c r="EJZ1" s="875"/>
      <c r="EKA1" s="875"/>
      <c r="EKB1" s="875"/>
      <c r="EKC1" s="875"/>
      <c r="EKD1" s="875"/>
      <c r="EKE1" s="875"/>
      <c r="EKF1" s="875"/>
      <c r="EKG1" s="875"/>
      <c r="EKH1" s="875"/>
      <c r="EKI1" s="875"/>
      <c r="EKJ1" s="875"/>
      <c r="EKK1" s="875"/>
      <c r="EKL1" s="875"/>
      <c r="EKM1" s="875"/>
      <c r="EKN1" s="875"/>
      <c r="EKO1" s="875"/>
      <c r="EKP1" s="875"/>
      <c r="EKQ1" s="875"/>
      <c r="EKR1" s="875"/>
      <c r="EKS1" s="875"/>
      <c r="EKT1" s="875"/>
      <c r="EKU1" s="875"/>
      <c r="EKV1" s="875"/>
      <c r="EKW1" s="875"/>
      <c r="EKX1" s="875"/>
      <c r="EKY1" s="875"/>
      <c r="EKZ1" s="875"/>
      <c r="ELA1" s="875"/>
      <c r="ELB1" s="875"/>
      <c r="ELC1" s="875"/>
      <c r="ELD1" s="875"/>
      <c r="ELE1" s="875"/>
      <c r="ELF1" s="875"/>
      <c r="ELG1" s="875"/>
      <c r="ELH1" s="875"/>
      <c r="ELI1" s="875"/>
      <c r="ELJ1" s="875"/>
      <c r="ELK1" s="875"/>
      <c r="ELL1" s="875"/>
      <c r="ELM1" s="875"/>
      <c r="ELN1" s="875"/>
      <c r="ELO1" s="875"/>
      <c r="ELP1" s="875"/>
      <c r="ELQ1" s="875"/>
      <c r="ELR1" s="875"/>
      <c r="ELS1" s="875"/>
      <c r="ELT1" s="875"/>
      <c r="ELU1" s="875"/>
      <c r="ELV1" s="875"/>
      <c r="ELW1" s="875"/>
      <c r="ELX1" s="875"/>
      <c r="ELY1" s="875"/>
      <c r="ELZ1" s="875"/>
      <c r="EMA1" s="875"/>
      <c r="EMB1" s="875"/>
      <c r="EMC1" s="875"/>
      <c r="EMD1" s="875"/>
      <c r="EME1" s="875"/>
      <c r="EMF1" s="875"/>
      <c r="EMG1" s="875"/>
      <c r="EMH1" s="875"/>
      <c r="EMI1" s="875"/>
      <c r="EMJ1" s="875"/>
      <c r="EMK1" s="875"/>
      <c r="EML1" s="875"/>
      <c r="EMM1" s="875"/>
      <c r="EMN1" s="875"/>
      <c r="EMO1" s="875"/>
      <c r="EMP1" s="875"/>
      <c r="EMQ1" s="875"/>
      <c r="EMR1" s="875"/>
      <c r="EMS1" s="875"/>
      <c r="EMT1" s="875"/>
      <c r="EMU1" s="875"/>
      <c r="EMV1" s="875"/>
      <c r="EMW1" s="875"/>
      <c r="EMX1" s="875"/>
      <c r="EMY1" s="875"/>
      <c r="EMZ1" s="875"/>
      <c r="ENA1" s="875"/>
      <c r="ENB1" s="875"/>
      <c r="ENC1" s="875"/>
      <c r="END1" s="875"/>
      <c r="ENE1" s="875"/>
      <c r="ENF1" s="875"/>
      <c r="ENG1" s="875"/>
      <c r="ENH1" s="875"/>
      <c r="ENI1" s="875"/>
      <c r="ENJ1" s="875"/>
      <c r="ENK1" s="875"/>
      <c r="ENL1" s="875"/>
      <c r="ENM1" s="875"/>
      <c r="ENN1" s="875"/>
      <c r="ENO1" s="875"/>
      <c r="ENP1" s="875"/>
      <c r="ENQ1" s="875"/>
      <c r="ENR1" s="875"/>
      <c r="ENS1" s="875"/>
      <c r="ENT1" s="875"/>
      <c r="ENU1" s="875"/>
      <c r="ENV1" s="875"/>
      <c r="ENW1" s="875"/>
      <c r="ENX1" s="875"/>
      <c r="ENY1" s="875"/>
      <c r="ENZ1" s="875"/>
      <c r="EOA1" s="875"/>
      <c r="EOB1" s="875"/>
      <c r="EOC1" s="875"/>
      <c r="EOD1" s="875"/>
      <c r="EOE1" s="875"/>
      <c r="EOF1" s="875"/>
      <c r="EOG1" s="875"/>
      <c r="EOH1" s="875"/>
      <c r="EOI1" s="875"/>
      <c r="EOJ1" s="875"/>
      <c r="EOK1" s="875"/>
      <c r="EOL1" s="875"/>
      <c r="EOM1" s="875"/>
      <c r="EON1" s="875"/>
      <c r="EOO1" s="875"/>
      <c r="EOP1" s="875"/>
      <c r="EOQ1" s="875"/>
      <c r="EOR1" s="875"/>
      <c r="EOS1" s="875"/>
      <c r="EOT1" s="875"/>
      <c r="EOU1" s="875"/>
      <c r="EOV1" s="875"/>
      <c r="EOW1" s="875"/>
      <c r="EOX1" s="875"/>
      <c r="EOY1" s="875"/>
      <c r="EOZ1" s="875"/>
      <c r="EPA1" s="875"/>
      <c r="EPB1" s="875"/>
      <c r="EPC1" s="875"/>
      <c r="EPD1" s="875"/>
      <c r="EPE1" s="875"/>
      <c r="EPF1" s="875"/>
      <c r="EPG1" s="875"/>
      <c r="EPH1" s="875"/>
      <c r="EPI1" s="875"/>
      <c r="EPJ1" s="875"/>
      <c r="EPK1" s="875"/>
      <c r="EPL1" s="875"/>
      <c r="EPM1" s="875"/>
      <c r="EPN1" s="875"/>
      <c r="EPO1" s="875"/>
      <c r="EPP1" s="875"/>
      <c r="EPQ1" s="875"/>
      <c r="EPR1" s="875"/>
      <c r="EPS1" s="875"/>
      <c r="EPT1" s="875"/>
      <c r="EPU1" s="875"/>
      <c r="EPV1" s="875"/>
      <c r="EPW1" s="875"/>
      <c r="EPX1" s="875"/>
      <c r="EPY1" s="875"/>
      <c r="EPZ1" s="875"/>
      <c r="EQA1" s="875"/>
      <c r="EQB1" s="875"/>
      <c r="EQC1" s="875"/>
      <c r="EQD1" s="875"/>
      <c r="EQE1" s="875"/>
      <c r="EQF1" s="875"/>
      <c r="EQG1" s="875"/>
      <c r="EQH1" s="875"/>
      <c r="EQI1" s="875"/>
      <c r="EQJ1" s="875"/>
      <c r="EQK1" s="875"/>
      <c r="EQL1" s="875"/>
      <c r="EQM1" s="875"/>
      <c r="EQN1" s="875"/>
      <c r="EQO1" s="875"/>
      <c r="EQP1" s="875"/>
      <c r="EQQ1" s="875"/>
      <c r="EQR1" s="875"/>
      <c r="EQS1" s="875"/>
      <c r="EQT1" s="875"/>
      <c r="EQU1" s="875"/>
      <c r="EQV1" s="875"/>
      <c r="EQW1" s="875"/>
      <c r="EQX1" s="875"/>
      <c r="EQY1" s="875"/>
      <c r="EQZ1" s="875"/>
      <c r="ERA1" s="875"/>
      <c r="ERB1" s="875"/>
      <c r="ERC1" s="875"/>
      <c r="ERD1" s="875"/>
      <c r="ERE1" s="875"/>
      <c r="ERF1" s="875"/>
      <c r="ERG1" s="875"/>
      <c r="ERH1" s="875"/>
      <c r="ERI1" s="875"/>
      <c r="ERJ1" s="875"/>
      <c r="ERK1" s="875"/>
      <c r="ERL1" s="875"/>
      <c r="ERM1" s="875"/>
      <c r="ERN1" s="875"/>
      <c r="ERO1" s="875"/>
      <c r="ERP1" s="875"/>
      <c r="ERQ1" s="875"/>
      <c r="ERR1" s="875"/>
      <c r="ERS1" s="875"/>
      <c r="ERT1" s="875"/>
      <c r="ERU1" s="875"/>
      <c r="ERV1" s="875"/>
      <c r="ERW1" s="875"/>
      <c r="ERX1" s="875"/>
      <c r="ERY1" s="875"/>
      <c r="ERZ1" s="875"/>
      <c r="ESA1" s="875"/>
      <c r="ESB1" s="875"/>
      <c r="ESC1" s="875"/>
      <c r="ESD1" s="875"/>
      <c r="ESE1" s="875"/>
      <c r="ESF1" s="875"/>
      <c r="ESG1" s="875"/>
      <c r="ESH1" s="875"/>
      <c r="ESI1" s="875"/>
      <c r="ESJ1" s="875"/>
      <c r="ESK1" s="875"/>
      <c r="ESL1" s="875"/>
      <c r="ESM1" s="875"/>
      <c r="ESN1" s="875"/>
      <c r="ESO1" s="875"/>
      <c r="ESP1" s="875"/>
      <c r="ESQ1" s="875"/>
      <c r="ESR1" s="875"/>
      <c r="ESS1" s="875"/>
      <c r="EST1" s="875"/>
      <c r="ESU1" s="875"/>
      <c r="ESV1" s="875"/>
      <c r="ESW1" s="875"/>
      <c r="ESX1" s="875"/>
      <c r="ESY1" s="875"/>
      <c r="ESZ1" s="875"/>
      <c r="ETA1" s="875"/>
      <c r="ETB1" s="875"/>
      <c r="ETC1" s="875"/>
      <c r="ETD1" s="875"/>
      <c r="ETE1" s="875"/>
      <c r="ETF1" s="875"/>
      <c r="ETG1" s="875"/>
      <c r="ETH1" s="875"/>
      <c r="ETI1" s="875"/>
      <c r="ETJ1" s="875"/>
      <c r="ETK1" s="875"/>
      <c r="ETL1" s="875"/>
      <c r="ETM1" s="875"/>
      <c r="ETN1" s="875"/>
      <c r="ETO1" s="875"/>
      <c r="ETP1" s="875"/>
      <c r="ETQ1" s="875"/>
      <c r="ETR1" s="875"/>
      <c r="ETS1" s="875"/>
      <c r="ETT1" s="875"/>
      <c r="ETU1" s="875"/>
      <c r="ETV1" s="875"/>
      <c r="ETW1" s="875"/>
      <c r="ETX1" s="875"/>
      <c r="ETY1" s="875"/>
      <c r="ETZ1" s="875"/>
      <c r="EUA1" s="875"/>
      <c r="EUB1" s="875"/>
      <c r="EUC1" s="875"/>
      <c r="EUD1" s="875"/>
      <c r="EUE1" s="875"/>
      <c r="EUF1" s="875"/>
      <c r="EUG1" s="875"/>
      <c r="EUH1" s="875"/>
      <c r="EUI1" s="875"/>
      <c r="EUJ1" s="875"/>
      <c r="EUK1" s="875"/>
      <c r="EUL1" s="875"/>
      <c r="EUM1" s="875"/>
      <c r="EUN1" s="875"/>
      <c r="EUO1" s="875"/>
      <c r="EUP1" s="875"/>
      <c r="EUQ1" s="875"/>
      <c r="EUR1" s="875"/>
      <c r="EUS1" s="875"/>
      <c r="EUT1" s="875"/>
      <c r="EUU1" s="875"/>
      <c r="EUV1" s="875"/>
      <c r="EUW1" s="875"/>
      <c r="EUX1" s="875"/>
      <c r="EUY1" s="875"/>
      <c r="EUZ1" s="875"/>
      <c r="EVA1" s="875"/>
      <c r="EVB1" s="875"/>
      <c r="EVC1" s="875"/>
      <c r="EVD1" s="875"/>
      <c r="EVE1" s="875"/>
      <c r="EVF1" s="875"/>
      <c r="EVG1" s="875"/>
      <c r="EVH1" s="875"/>
      <c r="EVI1" s="875"/>
      <c r="EVJ1" s="875"/>
      <c r="EVK1" s="875"/>
      <c r="EVL1" s="875"/>
      <c r="EVM1" s="875"/>
      <c r="EVN1" s="875"/>
      <c r="EVO1" s="875"/>
      <c r="EVP1" s="875"/>
      <c r="EVQ1" s="875"/>
      <c r="EVR1" s="875"/>
      <c r="EVS1" s="875"/>
      <c r="EVT1" s="875"/>
      <c r="EVU1" s="875"/>
      <c r="EVV1" s="875"/>
      <c r="EVW1" s="875"/>
      <c r="EVX1" s="875"/>
      <c r="EVY1" s="875"/>
      <c r="EVZ1" s="875"/>
      <c r="EWA1" s="875"/>
      <c r="EWB1" s="875"/>
      <c r="EWC1" s="875"/>
      <c r="EWD1" s="875"/>
      <c r="EWE1" s="875"/>
      <c r="EWF1" s="875"/>
      <c r="EWG1" s="875"/>
      <c r="EWH1" s="875"/>
      <c r="EWI1" s="875"/>
      <c r="EWJ1" s="875"/>
      <c r="EWK1" s="875"/>
      <c r="EWL1" s="875"/>
      <c r="EWM1" s="875"/>
      <c r="EWN1" s="875"/>
      <c r="EWO1" s="875"/>
      <c r="EWP1" s="875"/>
      <c r="EWQ1" s="875"/>
      <c r="EWR1" s="875"/>
      <c r="EWS1" s="875"/>
      <c r="EWT1" s="875"/>
      <c r="EWU1" s="875"/>
      <c r="EWV1" s="875"/>
      <c r="EWW1" s="875"/>
      <c r="EWX1" s="875"/>
      <c r="EWY1" s="875"/>
      <c r="EWZ1" s="875"/>
      <c r="EXA1" s="875"/>
      <c r="EXB1" s="875"/>
      <c r="EXC1" s="875"/>
      <c r="EXD1" s="875"/>
      <c r="EXE1" s="875"/>
      <c r="EXF1" s="875"/>
      <c r="EXG1" s="875"/>
      <c r="EXH1" s="875"/>
      <c r="EXI1" s="875"/>
      <c r="EXJ1" s="875"/>
      <c r="EXK1" s="875"/>
      <c r="EXL1" s="875"/>
      <c r="EXM1" s="875"/>
      <c r="EXN1" s="875"/>
      <c r="EXO1" s="875"/>
      <c r="EXP1" s="875"/>
      <c r="EXQ1" s="875"/>
      <c r="EXR1" s="875"/>
      <c r="EXS1" s="875"/>
      <c r="EXT1" s="875"/>
      <c r="EXU1" s="875"/>
      <c r="EXV1" s="875"/>
      <c r="EXW1" s="875"/>
      <c r="EXX1" s="875"/>
      <c r="EXY1" s="875"/>
      <c r="EXZ1" s="875"/>
      <c r="EYA1" s="875"/>
      <c r="EYB1" s="875"/>
      <c r="EYC1" s="875"/>
      <c r="EYD1" s="875"/>
      <c r="EYE1" s="875"/>
      <c r="EYF1" s="875"/>
      <c r="EYG1" s="875"/>
      <c r="EYH1" s="875"/>
      <c r="EYI1" s="875"/>
      <c r="EYJ1" s="875"/>
      <c r="EYK1" s="875"/>
      <c r="EYL1" s="875"/>
      <c r="EYM1" s="875"/>
      <c r="EYN1" s="875"/>
      <c r="EYO1" s="875"/>
      <c r="EYP1" s="875"/>
      <c r="EYQ1" s="875"/>
      <c r="EYR1" s="875"/>
      <c r="EYS1" s="875"/>
      <c r="EYT1" s="875"/>
      <c r="EYU1" s="875"/>
      <c r="EYV1" s="875"/>
      <c r="EYW1" s="875"/>
      <c r="EYX1" s="875"/>
      <c r="EYY1" s="875"/>
      <c r="EYZ1" s="875"/>
      <c r="EZA1" s="875"/>
      <c r="EZB1" s="875"/>
      <c r="EZC1" s="875"/>
      <c r="EZD1" s="875"/>
      <c r="EZE1" s="875"/>
      <c r="EZF1" s="875"/>
      <c r="EZG1" s="875"/>
      <c r="EZH1" s="875"/>
      <c r="EZI1" s="875"/>
      <c r="EZJ1" s="875"/>
      <c r="EZK1" s="875"/>
      <c r="EZL1" s="875"/>
      <c r="EZM1" s="875"/>
      <c r="EZN1" s="875"/>
      <c r="EZO1" s="875"/>
      <c r="EZP1" s="875"/>
      <c r="EZQ1" s="875"/>
      <c r="EZR1" s="875"/>
      <c r="EZS1" s="875"/>
      <c r="EZT1" s="875"/>
      <c r="EZU1" s="875"/>
      <c r="EZV1" s="875"/>
      <c r="EZW1" s="875"/>
      <c r="EZX1" s="875"/>
      <c r="EZY1" s="875"/>
      <c r="EZZ1" s="875"/>
      <c r="FAA1" s="875"/>
      <c r="FAB1" s="875"/>
      <c r="FAC1" s="875"/>
      <c r="FAD1" s="875"/>
      <c r="FAE1" s="875"/>
      <c r="FAF1" s="875"/>
      <c r="FAG1" s="875"/>
      <c r="FAH1" s="875"/>
      <c r="FAI1" s="875"/>
      <c r="FAJ1" s="875"/>
      <c r="FAK1" s="875"/>
      <c r="FAL1" s="875"/>
      <c r="FAM1" s="875"/>
      <c r="FAN1" s="875"/>
      <c r="FAO1" s="875"/>
      <c r="FAP1" s="875"/>
      <c r="FAQ1" s="875"/>
      <c r="FAR1" s="875"/>
      <c r="FAS1" s="875"/>
      <c r="FAT1" s="875"/>
      <c r="FAU1" s="875"/>
      <c r="FAV1" s="875"/>
      <c r="FAW1" s="875"/>
      <c r="FAX1" s="875"/>
      <c r="FAY1" s="875"/>
      <c r="FAZ1" s="875"/>
      <c r="FBA1" s="875"/>
      <c r="FBB1" s="875"/>
      <c r="FBC1" s="875"/>
      <c r="FBD1" s="875"/>
      <c r="FBE1" s="875"/>
      <c r="FBF1" s="875"/>
      <c r="FBG1" s="875"/>
      <c r="FBH1" s="875"/>
      <c r="FBI1" s="875"/>
      <c r="FBJ1" s="875"/>
      <c r="FBK1" s="875"/>
      <c r="FBL1" s="875"/>
      <c r="FBM1" s="875"/>
      <c r="FBN1" s="875"/>
      <c r="FBO1" s="875"/>
      <c r="FBP1" s="875"/>
      <c r="FBQ1" s="875"/>
      <c r="FBR1" s="875"/>
      <c r="FBS1" s="875"/>
      <c r="FBT1" s="875"/>
      <c r="FBU1" s="875"/>
      <c r="FBV1" s="875"/>
      <c r="FBW1" s="875"/>
      <c r="FBX1" s="875"/>
      <c r="FBY1" s="875"/>
      <c r="FBZ1" s="875"/>
      <c r="FCA1" s="875"/>
      <c r="FCB1" s="875"/>
      <c r="FCC1" s="875"/>
      <c r="FCD1" s="875"/>
      <c r="FCE1" s="875"/>
      <c r="FCF1" s="875"/>
      <c r="FCG1" s="875"/>
      <c r="FCH1" s="875"/>
      <c r="FCI1" s="875"/>
      <c r="FCJ1" s="875"/>
      <c r="FCK1" s="875"/>
      <c r="FCL1" s="875"/>
      <c r="FCM1" s="875"/>
      <c r="FCN1" s="875"/>
      <c r="FCO1" s="875"/>
      <c r="FCP1" s="875"/>
      <c r="FCQ1" s="875"/>
      <c r="FCR1" s="875"/>
      <c r="FCS1" s="875"/>
      <c r="FCT1" s="875"/>
      <c r="FCU1" s="875"/>
      <c r="FCV1" s="875"/>
      <c r="FCW1" s="875"/>
      <c r="FCX1" s="875"/>
      <c r="FCY1" s="875"/>
      <c r="FCZ1" s="875"/>
      <c r="FDA1" s="875"/>
      <c r="FDB1" s="875"/>
      <c r="FDC1" s="875"/>
      <c r="FDD1" s="875"/>
      <c r="FDE1" s="875"/>
      <c r="FDF1" s="875"/>
      <c r="FDG1" s="875"/>
      <c r="FDH1" s="875"/>
      <c r="FDI1" s="875"/>
      <c r="FDJ1" s="875"/>
      <c r="FDK1" s="875"/>
      <c r="FDL1" s="875"/>
      <c r="FDM1" s="875"/>
      <c r="FDN1" s="875"/>
      <c r="FDO1" s="875"/>
      <c r="FDP1" s="875"/>
      <c r="FDQ1" s="875"/>
      <c r="FDR1" s="875"/>
      <c r="FDS1" s="875"/>
      <c r="FDT1" s="875"/>
      <c r="FDU1" s="875"/>
      <c r="FDV1" s="875"/>
      <c r="FDW1" s="875"/>
      <c r="FDX1" s="875"/>
      <c r="FDY1" s="875"/>
      <c r="FDZ1" s="875"/>
      <c r="FEA1" s="875"/>
      <c r="FEB1" s="875"/>
      <c r="FEC1" s="875"/>
      <c r="FED1" s="875"/>
      <c r="FEE1" s="875"/>
      <c r="FEF1" s="875"/>
      <c r="FEG1" s="875"/>
      <c r="FEH1" s="875"/>
      <c r="FEI1" s="875"/>
      <c r="FEJ1" s="875"/>
      <c r="FEK1" s="875"/>
      <c r="FEL1" s="875"/>
      <c r="FEM1" s="875"/>
      <c r="FEN1" s="875"/>
      <c r="FEO1" s="875"/>
      <c r="FEP1" s="875"/>
      <c r="FEQ1" s="875"/>
      <c r="FER1" s="875"/>
      <c r="FES1" s="875"/>
      <c r="FET1" s="875"/>
      <c r="FEU1" s="875"/>
      <c r="FEV1" s="875"/>
      <c r="FEW1" s="875"/>
      <c r="FEX1" s="875"/>
      <c r="FEY1" s="875"/>
      <c r="FEZ1" s="875"/>
      <c r="FFA1" s="875"/>
      <c r="FFB1" s="875"/>
      <c r="FFC1" s="875"/>
      <c r="FFD1" s="875"/>
      <c r="FFE1" s="875"/>
      <c r="FFF1" s="875"/>
      <c r="FFG1" s="875"/>
      <c r="FFH1" s="875"/>
      <c r="FFI1" s="875"/>
      <c r="FFJ1" s="875"/>
      <c r="FFK1" s="875"/>
      <c r="FFL1" s="875"/>
      <c r="FFM1" s="875"/>
      <c r="FFN1" s="875"/>
      <c r="FFO1" s="875"/>
      <c r="FFP1" s="875"/>
      <c r="FFQ1" s="875"/>
      <c r="FFR1" s="875"/>
      <c r="FFS1" s="875"/>
      <c r="FFT1" s="875"/>
      <c r="FFU1" s="875"/>
      <c r="FFV1" s="875"/>
      <c r="FFW1" s="875"/>
      <c r="FFX1" s="875"/>
      <c r="FFY1" s="875"/>
      <c r="FFZ1" s="875"/>
      <c r="FGA1" s="875"/>
      <c r="FGB1" s="875"/>
      <c r="FGC1" s="875"/>
      <c r="FGD1" s="875"/>
      <c r="FGE1" s="875"/>
      <c r="FGF1" s="875"/>
      <c r="FGG1" s="875"/>
      <c r="FGH1" s="875"/>
      <c r="FGI1" s="875"/>
      <c r="FGJ1" s="875"/>
      <c r="FGK1" s="875"/>
      <c r="FGL1" s="875"/>
      <c r="FGM1" s="875"/>
      <c r="FGN1" s="875"/>
      <c r="FGO1" s="875"/>
      <c r="FGP1" s="875"/>
      <c r="FGQ1" s="875"/>
      <c r="FGR1" s="875"/>
      <c r="FGS1" s="875"/>
      <c r="FGT1" s="875"/>
      <c r="FGU1" s="875"/>
      <c r="FGV1" s="875"/>
      <c r="FGW1" s="875"/>
      <c r="FGX1" s="875"/>
      <c r="FGY1" s="875"/>
      <c r="FGZ1" s="875"/>
      <c r="FHA1" s="875"/>
      <c r="FHB1" s="875"/>
      <c r="FHC1" s="875"/>
      <c r="FHD1" s="875"/>
      <c r="FHE1" s="875"/>
      <c r="FHF1" s="875"/>
      <c r="FHG1" s="875"/>
      <c r="FHH1" s="875"/>
      <c r="FHI1" s="875"/>
      <c r="FHJ1" s="875"/>
      <c r="FHK1" s="875"/>
      <c r="FHL1" s="875"/>
      <c r="FHM1" s="875"/>
      <c r="FHN1" s="875"/>
      <c r="FHO1" s="875"/>
      <c r="FHP1" s="875"/>
      <c r="FHQ1" s="875"/>
      <c r="FHR1" s="875"/>
      <c r="FHS1" s="875"/>
      <c r="FHT1" s="875"/>
      <c r="FHU1" s="875"/>
      <c r="FHV1" s="875"/>
      <c r="FHW1" s="875"/>
      <c r="FHX1" s="875"/>
      <c r="FHY1" s="875"/>
      <c r="FHZ1" s="875"/>
      <c r="FIA1" s="875"/>
      <c r="FIB1" s="875"/>
      <c r="FIC1" s="875"/>
      <c r="FID1" s="875"/>
      <c r="FIE1" s="875"/>
      <c r="FIF1" s="875"/>
      <c r="FIG1" s="875"/>
      <c r="FIH1" s="875"/>
      <c r="FII1" s="875"/>
      <c r="FIJ1" s="875"/>
      <c r="FIK1" s="875"/>
      <c r="FIL1" s="875"/>
      <c r="FIM1" s="875"/>
      <c r="FIN1" s="875"/>
      <c r="FIO1" s="875"/>
      <c r="FIP1" s="875"/>
      <c r="FIQ1" s="875"/>
      <c r="FIR1" s="875"/>
      <c r="FIS1" s="875"/>
      <c r="FIT1" s="875"/>
      <c r="FIU1" s="875"/>
      <c r="FIV1" s="875"/>
      <c r="FIW1" s="875"/>
      <c r="FIX1" s="875"/>
      <c r="FIY1" s="875"/>
      <c r="FIZ1" s="875"/>
      <c r="FJA1" s="875"/>
      <c r="FJB1" s="875"/>
      <c r="FJC1" s="875"/>
      <c r="FJD1" s="875"/>
      <c r="FJE1" s="875"/>
      <c r="FJF1" s="875"/>
      <c r="FJG1" s="875"/>
      <c r="FJH1" s="875"/>
      <c r="FJI1" s="875"/>
      <c r="FJJ1" s="875"/>
      <c r="FJK1" s="875"/>
      <c r="FJL1" s="875"/>
      <c r="FJM1" s="875"/>
      <c r="FJN1" s="875"/>
      <c r="FJO1" s="875"/>
      <c r="FJP1" s="875"/>
      <c r="FJQ1" s="875"/>
      <c r="FJR1" s="875"/>
      <c r="FJS1" s="875"/>
      <c r="FJT1" s="875"/>
      <c r="FJU1" s="875"/>
      <c r="FJV1" s="875"/>
      <c r="FJW1" s="875"/>
      <c r="FJX1" s="875"/>
      <c r="FJY1" s="875"/>
      <c r="FJZ1" s="875"/>
      <c r="FKA1" s="875"/>
      <c r="FKB1" s="875"/>
      <c r="FKC1" s="875"/>
      <c r="FKD1" s="875"/>
      <c r="FKE1" s="875"/>
      <c r="FKF1" s="875"/>
      <c r="FKG1" s="875"/>
      <c r="FKH1" s="875"/>
      <c r="FKI1" s="875"/>
      <c r="FKJ1" s="875"/>
      <c r="FKK1" s="875"/>
      <c r="FKL1" s="875"/>
      <c r="FKM1" s="875"/>
      <c r="FKN1" s="875"/>
      <c r="FKO1" s="875"/>
      <c r="FKP1" s="875"/>
      <c r="FKQ1" s="875"/>
      <c r="FKR1" s="875"/>
      <c r="FKS1" s="875"/>
      <c r="FKT1" s="875"/>
      <c r="FKU1" s="875"/>
      <c r="FKV1" s="875"/>
      <c r="FKW1" s="875"/>
      <c r="FKX1" s="875"/>
      <c r="FKY1" s="875"/>
      <c r="FKZ1" s="875"/>
      <c r="FLA1" s="875"/>
      <c r="FLB1" s="875"/>
      <c r="FLC1" s="875"/>
      <c r="FLD1" s="875"/>
      <c r="FLE1" s="875"/>
      <c r="FLF1" s="875"/>
      <c r="FLG1" s="875"/>
      <c r="FLH1" s="875"/>
      <c r="FLI1" s="875"/>
      <c r="FLJ1" s="875"/>
      <c r="FLK1" s="875"/>
      <c r="FLL1" s="875"/>
      <c r="FLM1" s="875"/>
      <c r="FLN1" s="875"/>
      <c r="FLO1" s="875"/>
      <c r="FLP1" s="875"/>
      <c r="FLQ1" s="875"/>
      <c r="FLR1" s="875"/>
      <c r="FLS1" s="875"/>
      <c r="FLT1" s="875"/>
      <c r="FLU1" s="875"/>
      <c r="FLV1" s="875"/>
      <c r="FLW1" s="875"/>
      <c r="FLX1" s="875"/>
      <c r="FLY1" s="875"/>
      <c r="FLZ1" s="875"/>
      <c r="FMA1" s="875"/>
      <c r="FMB1" s="875"/>
      <c r="FMC1" s="875"/>
      <c r="FMD1" s="875"/>
      <c r="FME1" s="875"/>
      <c r="FMF1" s="875"/>
      <c r="FMG1" s="875"/>
      <c r="FMH1" s="875"/>
      <c r="FMI1" s="875"/>
      <c r="FMJ1" s="875"/>
      <c r="FMK1" s="875"/>
      <c r="FML1" s="875"/>
      <c r="FMM1" s="875"/>
      <c r="FMN1" s="875"/>
      <c r="FMO1" s="875"/>
      <c r="FMP1" s="875"/>
      <c r="FMQ1" s="875"/>
      <c r="FMR1" s="875"/>
      <c r="FMS1" s="875"/>
      <c r="FMT1" s="875"/>
      <c r="FMU1" s="875"/>
      <c r="FMV1" s="875"/>
      <c r="FMW1" s="875"/>
      <c r="FMX1" s="875"/>
      <c r="FMY1" s="875"/>
      <c r="FMZ1" s="875"/>
      <c r="FNA1" s="875"/>
      <c r="FNB1" s="875"/>
      <c r="FNC1" s="875"/>
      <c r="FND1" s="875"/>
      <c r="FNE1" s="875"/>
      <c r="FNF1" s="875"/>
      <c r="FNG1" s="875"/>
      <c r="FNH1" s="875"/>
      <c r="FNI1" s="875"/>
      <c r="FNJ1" s="875"/>
      <c r="FNK1" s="875"/>
      <c r="FNL1" s="875"/>
      <c r="FNM1" s="875"/>
      <c r="FNN1" s="875"/>
      <c r="FNO1" s="875"/>
      <c r="FNP1" s="875"/>
      <c r="FNQ1" s="875"/>
      <c r="FNR1" s="875"/>
      <c r="FNS1" s="875"/>
      <c r="FNT1" s="875"/>
      <c r="FNU1" s="875"/>
      <c r="FNV1" s="875"/>
      <c r="FNW1" s="875"/>
      <c r="FNX1" s="875"/>
      <c r="FNY1" s="875"/>
      <c r="FNZ1" s="875"/>
      <c r="FOA1" s="875"/>
      <c r="FOB1" s="875"/>
      <c r="FOC1" s="875"/>
      <c r="FOD1" s="875"/>
      <c r="FOE1" s="875"/>
      <c r="FOF1" s="875"/>
      <c r="FOG1" s="875"/>
      <c r="FOH1" s="875"/>
      <c r="FOI1" s="875"/>
      <c r="FOJ1" s="875"/>
      <c r="FOK1" s="875"/>
      <c r="FOL1" s="875"/>
      <c r="FOM1" s="875"/>
      <c r="FON1" s="875"/>
      <c r="FOO1" s="875"/>
      <c r="FOP1" s="875"/>
      <c r="FOQ1" s="875"/>
      <c r="FOR1" s="875"/>
      <c r="FOS1" s="875"/>
      <c r="FOT1" s="875"/>
      <c r="FOU1" s="875"/>
      <c r="FOV1" s="875"/>
      <c r="FOW1" s="875"/>
      <c r="FOX1" s="875"/>
      <c r="FOY1" s="875"/>
      <c r="FOZ1" s="875"/>
      <c r="FPA1" s="875"/>
      <c r="FPB1" s="875"/>
      <c r="FPC1" s="875"/>
      <c r="FPD1" s="875"/>
      <c r="FPE1" s="875"/>
      <c r="FPF1" s="875"/>
      <c r="FPG1" s="875"/>
      <c r="FPH1" s="875"/>
      <c r="FPI1" s="875"/>
      <c r="FPJ1" s="875"/>
      <c r="FPK1" s="875"/>
      <c r="FPL1" s="875"/>
      <c r="FPM1" s="875"/>
      <c r="FPN1" s="875"/>
      <c r="FPO1" s="875"/>
      <c r="FPP1" s="875"/>
      <c r="FPQ1" s="875"/>
      <c r="FPR1" s="875"/>
      <c r="FPS1" s="875"/>
      <c r="FPT1" s="875"/>
      <c r="FPU1" s="875"/>
      <c r="FPV1" s="875"/>
      <c r="FPW1" s="875"/>
      <c r="FPX1" s="875"/>
      <c r="FPY1" s="875"/>
      <c r="FPZ1" s="875"/>
      <c r="FQA1" s="875"/>
      <c r="FQB1" s="875"/>
      <c r="FQC1" s="875"/>
      <c r="FQD1" s="875"/>
      <c r="FQE1" s="875"/>
      <c r="FQF1" s="875"/>
      <c r="FQG1" s="875"/>
      <c r="FQH1" s="875"/>
      <c r="FQI1" s="875"/>
      <c r="FQJ1" s="875"/>
      <c r="FQK1" s="875"/>
      <c r="FQL1" s="875"/>
      <c r="FQM1" s="875"/>
      <c r="FQN1" s="875"/>
      <c r="FQO1" s="875"/>
      <c r="FQP1" s="875"/>
      <c r="FQQ1" s="875"/>
      <c r="FQR1" s="875"/>
      <c r="FQS1" s="875"/>
      <c r="FQT1" s="875"/>
      <c r="FQU1" s="875"/>
      <c r="FQV1" s="875"/>
      <c r="FQW1" s="875"/>
      <c r="FQX1" s="875"/>
      <c r="FQY1" s="875"/>
      <c r="FQZ1" s="875"/>
      <c r="FRA1" s="875"/>
      <c r="FRB1" s="875"/>
      <c r="FRC1" s="875"/>
      <c r="FRD1" s="875"/>
      <c r="FRE1" s="875"/>
      <c r="FRF1" s="875"/>
      <c r="FRG1" s="875"/>
      <c r="FRH1" s="875"/>
      <c r="FRI1" s="875"/>
      <c r="FRJ1" s="875"/>
      <c r="FRK1" s="875"/>
      <c r="FRL1" s="875"/>
      <c r="FRM1" s="875"/>
      <c r="FRN1" s="875"/>
      <c r="FRO1" s="875"/>
      <c r="FRP1" s="875"/>
      <c r="FRQ1" s="875"/>
      <c r="FRR1" s="875"/>
      <c r="FRS1" s="875"/>
      <c r="FRT1" s="875"/>
      <c r="FRU1" s="875"/>
      <c r="FRV1" s="875"/>
      <c r="FRW1" s="875"/>
      <c r="FRX1" s="875"/>
      <c r="FRY1" s="875"/>
      <c r="FRZ1" s="875"/>
      <c r="FSA1" s="875"/>
      <c r="FSB1" s="875"/>
      <c r="FSC1" s="875"/>
      <c r="FSD1" s="875"/>
      <c r="FSE1" s="875"/>
      <c r="FSF1" s="875"/>
      <c r="FSG1" s="875"/>
      <c r="FSH1" s="875"/>
      <c r="FSI1" s="875"/>
      <c r="FSJ1" s="875"/>
      <c r="FSK1" s="875"/>
      <c r="FSL1" s="875"/>
      <c r="FSM1" s="875"/>
      <c r="FSN1" s="875"/>
      <c r="FSO1" s="875"/>
      <c r="FSP1" s="875"/>
      <c r="FSQ1" s="875"/>
      <c r="FSR1" s="875"/>
      <c r="FSS1" s="875"/>
      <c r="FST1" s="875"/>
      <c r="FSU1" s="875"/>
      <c r="FSV1" s="875"/>
      <c r="FSW1" s="875"/>
      <c r="FSX1" s="875"/>
      <c r="FSY1" s="875"/>
      <c r="FSZ1" s="875"/>
      <c r="FTA1" s="875"/>
      <c r="FTB1" s="875"/>
      <c r="FTC1" s="875"/>
      <c r="FTD1" s="875"/>
      <c r="FTE1" s="875"/>
      <c r="FTF1" s="875"/>
      <c r="FTG1" s="875"/>
      <c r="FTH1" s="875"/>
      <c r="FTI1" s="875"/>
      <c r="FTJ1" s="875"/>
      <c r="FTK1" s="875"/>
      <c r="FTL1" s="875"/>
      <c r="FTM1" s="875"/>
      <c r="FTN1" s="875"/>
      <c r="FTO1" s="875"/>
      <c r="FTP1" s="875"/>
      <c r="FTQ1" s="875"/>
      <c r="FTR1" s="875"/>
      <c r="FTS1" s="875"/>
      <c r="FTT1" s="875"/>
      <c r="FTU1" s="875"/>
      <c r="FTV1" s="875"/>
      <c r="FTW1" s="875"/>
      <c r="FTX1" s="875"/>
      <c r="FTY1" s="875"/>
      <c r="FTZ1" s="875"/>
      <c r="FUA1" s="875"/>
      <c r="FUB1" s="875"/>
      <c r="FUC1" s="875"/>
      <c r="FUD1" s="875"/>
      <c r="FUE1" s="875"/>
      <c r="FUF1" s="875"/>
      <c r="FUG1" s="875"/>
      <c r="FUH1" s="875"/>
      <c r="FUI1" s="875"/>
      <c r="FUJ1" s="875"/>
      <c r="FUK1" s="875"/>
      <c r="FUL1" s="875"/>
      <c r="FUM1" s="875"/>
      <c r="FUN1" s="875"/>
      <c r="FUO1" s="875"/>
      <c r="FUP1" s="875"/>
      <c r="FUQ1" s="875"/>
      <c r="FUR1" s="875"/>
      <c r="FUS1" s="875"/>
      <c r="FUT1" s="875"/>
      <c r="FUU1" s="875"/>
      <c r="FUV1" s="875"/>
      <c r="FUW1" s="875"/>
      <c r="FUX1" s="875"/>
      <c r="FUY1" s="875"/>
      <c r="FUZ1" s="875"/>
      <c r="FVA1" s="875"/>
      <c r="FVB1" s="875"/>
      <c r="FVC1" s="875"/>
      <c r="FVD1" s="875"/>
      <c r="FVE1" s="875"/>
      <c r="FVF1" s="875"/>
      <c r="FVG1" s="875"/>
      <c r="FVH1" s="875"/>
      <c r="FVI1" s="875"/>
      <c r="FVJ1" s="875"/>
      <c r="FVK1" s="875"/>
      <c r="FVL1" s="875"/>
      <c r="FVM1" s="875"/>
      <c r="FVN1" s="875"/>
      <c r="FVO1" s="875"/>
      <c r="FVP1" s="875"/>
      <c r="FVQ1" s="875"/>
      <c r="FVR1" s="875"/>
      <c r="FVS1" s="875"/>
      <c r="FVT1" s="875"/>
      <c r="FVU1" s="875"/>
      <c r="FVV1" s="875"/>
      <c r="FVW1" s="875"/>
      <c r="FVX1" s="875"/>
      <c r="FVY1" s="875"/>
      <c r="FVZ1" s="875"/>
      <c r="FWA1" s="875"/>
      <c r="FWB1" s="875"/>
      <c r="FWC1" s="875"/>
      <c r="FWD1" s="875"/>
      <c r="FWE1" s="875"/>
      <c r="FWF1" s="875"/>
      <c r="FWG1" s="875"/>
      <c r="FWH1" s="875"/>
      <c r="FWI1" s="875"/>
      <c r="FWJ1" s="875"/>
      <c r="FWK1" s="875"/>
      <c r="FWL1" s="875"/>
      <c r="FWM1" s="875"/>
      <c r="FWN1" s="875"/>
      <c r="FWO1" s="875"/>
      <c r="FWP1" s="875"/>
      <c r="FWQ1" s="875"/>
      <c r="FWR1" s="875"/>
      <c r="FWS1" s="875"/>
      <c r="FWT1" s="875"/>
      <c r="FWU1" s="875"/>
      <c r="FWV1" s="875"/>
      <c r="FWW1" s="875"/>
      <c r="FWX1" s="875"/>
      <c r="FWY1" s="875"/>
      <c r="FWZ1" s="875"/>
      <c r="FXA1" s="875"/>
      <c r="FXB1" s="875"/>
      <c r="FXC1" s="875"/>
      <c r="FXD1" s="875"/>
      <c r="FXE1" s="875"/>
      <c r="FXF1" s="875"/>
      <c r="FXG1" s="875"/>
      <c r="FXH1" s="875"/>
      <c r="FXI1" s="875"/>
      <c r="FXJ1" s="875"/>
      <c r="FXK1" s="875"/>
      <c r="FXL1" s="875"/>
      <c r="FXM1" s="875"/>
      <c r="FXN1" s="875"/>
      <c r="FXO1" s="875"/>
      <c r="FXP1" s="875"/>
      <c r="FXQ1" s="875"/>
      <c r="FXR1" s="875"/>
      <c r="FXS1" s="875"/>
      <c r="FXT1" s="875"/>
      <c r="FXU1" s="875"/>
      <c r="FXV1" s="875"/>
      <c r="FXW1" s="875"/>
      <c r="FXX1" s="875"/>
      <c r="FXY1" s="875"/>
      <c r="FXZ1" s="875"/>
      <c r="FYA1" s="875"/>
      <c r="FYB1" s="875"/>
      <c r="FYC1" s="875"/>
      <c r="FYD1" s="875"/>
      <c r="FYE1" s="875"/>
      <c r="FYF1" s="875"/>
      <c r="FYG1" s="875"/>
      <c r="FYH1" s="875"/>
      <c r="FYI1" s="875"/>
      <c r="FYJ1" s="875"/>
      <c r="FYK1" s="875"/>
      <c r="FYL1" s="875"/>
      <c r="FYM1" s="875"/>
      <c r="FYN1" s="875"/>
      <c r="FYO1" s="875"/>
      <c r="FYP1" s="875"/>
      <c r="FYQ1" s="875"/>
      <c r="FYR1" s="875"/>
      <c r="FYS1" s="875"/>
      <c r="FYT1" s="875"/>
      <c r="FYU1" s="875"/>
      <c r="FYV1" s="875"/>
      <c r="FYW1" s="875"/>
      <c r="FYX1" s="875"/>
      <c r="FYY1" s="875"/>
      <c r="FYZ1" s="875"/>
      <c r="FZA1" s="875"/>
      <c r="FZB1" s="875"/>
      <c r="FZC1" s="875"/>
      <c r="FZD1" s="875"/>
      <c r="FZE1" s="875"/>
      <c r="FZF1" s="875"/>
      <c r="FZG1" s="875"/>
      <c r="FZH1" s="875"/>
      <c r="FZI1" s="875"/>
      <c r="FZJ1" s="875"/>
      <c r="FZK1" s="875"/>
      <c r="FZL1" s="875"/>
      <c r="FZM1" s="875"/>
      <c r="FZN1" s="875"/>
      <c r="FZO1" s="875"/>
      <c r="FZP1" s="875"/>
      <c r="FZQ1" s="875"/>
      <c r="FZR1" s="875"/>
      <c r="FZS1" s="875"/>
      <c r="FZT1" s="875"/>
      <c r="FZU1" s="875"/>
      <c r="FZV1" s="875"/>
      <c r="FZW1" s="875"/>
      <c r="FZX1" s="875"/>
      <c r="FZY1" s="875"/>
      <c r="FZZ1" s="875"/>
      <c r="GAA1" s="875"/>
      <c r="GAB1" s="875"/>
      <c r="GAC1" s="875"/>
      <c r="GAD1" s="875"/>
      <c r="GAE1" s="875"/>
      <c r="GAF1" s="875"/>
      <c r="GAG1" s="875"/>
      <c r="GAH1" s="875"/>
      <c r="GAI1" s="875"/>
      <c r="GAJ1" s="875"/>
      <c r="GAK1" s="875"/>
      <c r="GAL1" s="875"/>
      <c r="GAM1" s="875"/>
      <c r="GAN1" s="875"/>
      <c r="GAO1" s="875"/>
      <c r="GAP1" s="875"/>
      <c r="GAQ1" s="875"/>
      <c r="GAR1" s="875"/>
      <c r="GAS1" s="875"/>
      <c r="GAT1" s="875"/>
      <c r="GAU1" s="875"/>
      <c r="GAV1" s="875"/>
      <c r="GAW1" s="875"/>
      <c r="GAX1" s="875"/>
      <c r="GAY1" s="875"/>
      <c r="GAZ1" s="875"/>
      <c r="GBA1" s="875"/>
      <c r="GBB1" s="875"/>
      <c r="GBC1" s="875"/>
      <c r="GBD1" s="875"/>
      <c r="GBE1" s="875"/>
      <c r="GBF1" s="875"/>
      <c r="GBG1" s="875"/>
      <c r="GBH1" s="875"/>
      <c r="GBI1" s="875"/>
      <c r="GBJ1" s="875"/>
      <c r="GBK1" s="875"/>
      <c r="GBL1" s="875"/>
      <c r="GBM1" s="875"/>
      <c r="GBN1" s="875"/>
      <c r="GBO1" s="875"/>
      <c r="GBP1" s="875"/>
      <c r="GBQ1" s="875"/>
      <c r="GBR1" s="875"/>
      <c r="GBS1" s="875"/>
      <c r="GBT1" s="875"/>
      <c r="GBU1" s="875"/>
      <c r="GBV1" s="875"/>
      <c r="GBW1" s="875"/>
      <c r="GBX1" s="875"/>
      <c r="GBY1" s="875"/>
      <c r="GBZ1" s="875"/>
      <c r="GCA1" s="875"/>
      <c r="GCB1" s="875"/>
      <c r="GCC1" s="875"/>
      <c r="GCD1" s="875"/>
      <c r="GCE1" s="875"/>
      <c r="GCF1" s="875"/>
      <c r="GCG1" s="875"/>
      <c r="GCH1" s="875"/>
      <c r="GCI1" s="875"/>
      <c r="GCJ1" s="875"/>
      <c r="GCK1" s="875"/>
      <c r="GCL1" s="875"/>
      <c r="GCM1" s="875"/>
      <c r="GCN1" s="875"/>
      <c r="GCO1" s="875"/>
      <c r="GCP1" s="875"/>
      <c r="GCQ1" s="875"/>
      <c r="GCR1" s="875"/>
      <c r="GCS1" s="875"/>
      <c r="GCT1" s="875"/>
      <c r="GCU1" s="875"/>
      <c r="GCV1" s="875"/>
      <c r="GCW1" s="875"/>
      <c r="GCX1" s="875"/>
      <c r="GCY1" s="875"/>
      <c r="GCZ1" s="875"/>
      <c r="GDA1" s="875"/>
      <c r="GDB1" s="875"/>
      <c r="GDC1" s="875"/>
      <c r="GDD1" s="875"/>
      <c r="GDE1" s="875"/>
      <c r="GDF1" s="875"/>
      <c r="GDG1" s="875"/>
      <c r="GDH1" s="875"/>
      <c r="GDI1" s="875"/>
      <c r="GDJ1" s="875"/>
      <c r="GDK1" s="875"/>
      <c r="GDL1" s="875"/>
      <c r="GDM1" s="875"/>
      <c r="GDN1" s="875"/>
      <c r="GDO1" s="875"/>
      <c r="GDP1" s="875"/>
      <c r="GDQ1" s="875"/>
      <c r="GDR1" s="875"/>
      <c r="GDS1" s="875"/>
      <c r="GDT1" s="875"/>
      <c r="GDU1" s="875"/>
      <c r="GDV1" s="875"/>
      <c r="GDW1" s="875"/>
      <c r="GDX1" s="875"/>
      <c r="GDY1" s="875"/>
      <c r="GDZ1" s="875"/>
      <c r="GEA1" s="875"/>
      <c r="GEB1" s="875"/>
      <c r="GEC1" s="875"/>
      <c r="GED1" s="875"/>
      <c r="GEE1" s="875"/>
      <c r="GEF1" s="875"/>
      <c r="GEG1" s="875"/>
      <c r="GEH1" s="875"/>
      <c r="GEI1" s="875"/>
      <c r="GEJ1" s="875"/>
      <c r="GEK1" s="875"/>
      <c r="GEL1" s="875"/>
      <c r="GEM1" s="875"/>
      <c r="GEN1" s="875"/>
      <c r="GEO1" s="875"/>
      <c r="GEP1" s="875"/>
      <c r="GEQ1" s="875"/>
      <c r="GER1" s="875"/>
      <c r="GES1" s="875"/>
      <c r="GET1" s="875"/>
      <c r="GEU1" s="875"/>
      <c r="GEV1" s="875"/>
      <c r="GEW1" s="875"/>
      <c r="GEX1" s="875"/>
      <c r="GEY1" s="875"/>
      <c r="GEZ1" s="875"/>
      <c r="GFA1" s="875"/>
      <c r="GFB1" s="875"/>
      <c r="GFC1" s="875"/>
      <c r="GFD1" s="875"/>
      <c r="GFE1" s="875"/>
      <c r="GFF1" s="875"/>
      <c r="GFG1" s="875"/>
      <c r="GFH1" s="875"/>
      <c r="GFI1" s="875"/>
      <c r="GFJ1" s="875"/>
      <c r="GFK1" s="875"/>
      <c r="GFL1" s="875"/>
      <c r="GFM1" s="875"/>
      <c r="GFN1" s="875"/>
      <c r="GFO1" s="875"/>
      <c r="GFP1" s="875"/>
      <c r="GFQ1" s="875"/>
      <c r="GFR1" s="875"/>
      <c r="GFS1" s="875"/>
      <c r="GFT1" s="875"/>
      <c r="GFU1" s="875"/>
      <c r="GFV1" s="875"/>
      <c r="GFW1" s="875"/>
      <c r="GFX1" s="875"/>
      <c r="GFY1" s="875"/>
      <c r="GFZ1" s="875"/>
      <c r="GGA1" s="875"/>
      <c r="GGB1" s="875"/>
      <c r="GGC1" s="875"/>
      <c r="GGD1" s="875"/>
      <c r="GGE1" s="875"/>
      <c r="GGF1" s="875"/>
      <c r="GGG1" s="875"/>
      <c r="GGH1" s="875"/>
      <c r="GGI1" s="875"/>
      <c r="GGJ1" s="875"/>
      <c r="GGK1" s="875"/>
      <c r="GGL1" s="875"/>
      <c r="GGM1" s="875"/>
      <c r="GGN1" s="875"/>
      <c r="GGO1" s="875"/>
      <c r="GGP1" s="875"/>
      <c r="GGQ1" s="875"/>
      <c r="GGR1" s="875"/>
      <c r="GGS1" s="875"/>
      <c r="GGT1" s="875"/>
      <c r="GGU1" s="875"/>
      <c r="GGV1" s="875"/>
      <c r="GGW1" s="875"/>
      <c r="GGX1" s="875"/>
      <c r="GGY1" s="875"/>
      <c r="GGZ1" s="875"/>
      <c r="GHA1" s="875"/>
      <c r="GHB1" s="875"/>
      <c r="GHC1" s="875"/>
      <c r="GHD1" s="875"/>
      <c r="GHE1" s="875"/>
      <c r="GHF1" s="875"/>
      <c r="GHG1" s="875"/>
      <c r="GHH1" s="875"/>
      <c r="GHI1" s="875"/>
      <c r="GHJ1" s="875"/>
      <c r="GHK1" s="875"/>
      <c r="GHL1" s="875"/>
      <c r="GHM1" s="875"/>
      <c r="GHN1" s="875"/>
      <c r="GHO1" s="875"/>
      <c r="GHP1" s="875"/>
      <c r="GHQ1" s="875"/>
      <c r="GHR1" s="875"/>
      <c r="GHS1" s="875"/>
      <c r="GHT1" s="875"/>
      <c r="GHU1" s="875"/>
      <c r="GHV1" s="875"/>
      <c r="GHW1" s="875"/>
      <c r="GHX1" s="875"/>
      <c r="GHY1" s="875"/>
      <c r="GHZ1" s="875"/>
      <c r="GIA1" s="875"/>
      <c r="GIB1" s="875"/>
      <c r="GIC1" s="875"/>
      <c r="GID1" s="875"/>
      <c r="GIE1" s="875"/>
      <c r="GIF1" s="875"/>
      <c r="GIG1" s="875"/>
      <c r="GIH1" s="875"/>
      <c r="GII1" s="875"/>
      <c r="GIJ1" s="875"/>
      <c r="GIK1" s="875"/>
      <c r="GIL1" s="875"/>
      <c r="GIM1" s="875"/>
      <c r="GIN1" s="875"/>
      <c r="GIO1" s="875"/>
      <c r="GIP1" s="875"/>
      <c r="GIQ1" s="875"/>
      <c r="GIR1" s="875"/>
      <c r="GIS1" s="875"/>
      <c r="GIT1" s="875"/>
      <c r="GIU1" s="875"/>
      <c r="GIV1" s="875"/>
      <c r="GIW1" s="875"/>
      <c r="GIX1" s="875"/>
      <c r="GIY1" s="875"/>
      <c r="GIZ1" s="875"/>
      <c r="GJA1" s="875"/>
      <c r="GJB1" s="875"/>
      <c r="GJC1" s="875"/>
      <c r="GJD1" s="875"/>
      <c r="GJE1" s="875"/>
      <c r="GJF1" s="875"/>
      <c r="GJG1" s="875"/>
      <c r="GJH1" s="875"/>
      <c r="GJI1" s="875"/>
      <c r="GJJ1" s="875"/>
      <c r="GJK1" s="875"/>
      <c r="GJL1" s="875"/>
      <c r="GJM1" s="875"/>
      <c r="GJN1" s="875"/>
      <c r="GJO1" s="875"/>
      <c r="GJP1" s="875"/>
      <c r="GJQ1" s="875"/>
      <c r="GJR1" s="875"/>
      <c r="GJS1" s="875"/>
      <c r="GJT1" s="875"/>
      <c r="GJU1" s="875"/>
      <c r="GJV1" s="875"/>
      <c r="GJW1" s="875"/>
      <c r="GJX1" s="875"/>
      <c r="GJY1" s="875"/>
      <c r="GJZ1" s="875"/>
      <c r="GKA1" s="875"/>
      <c r="GKB1" s="875"/>
      <c r="GKC1" s="875"/>
      <c r="GKD1" s="875"/>
      <c r="GKE1" s="875"/>
      <c r="GKF1" s="875"/>
      <c r="GKG1" s="875"/>
      <c r="GKH1" s="875"/>
      <c r="GKI1" s="875"/>
      <c r="GKJ1" s="875"/>
      <c r="GKK1" s="875"/>
      <c r="GKL1" s="875"/>
      <c r="GKM1" s="875"/>
      <c r="GKN1" s="875"/>
      <c r="GKO1" s="875"/>
      <c r="GKP1" s="875"/>
      <c r="GKQ1" s="875"/>
      <c r="GKR1" s="875"/>
      <c r="GKS1" s="875"/>
      <c r="GKT1" s="875"/>
      <c r="GKU1" s="875"/>
      <c r="GKV1" s="875"/>
      <c r="GKW1" s="875"/>
      <c r="GKX1" s="875"/>
      <c r="GKY1" s="875"/>
      <c r="GKZ1" s="875"/>
      <c r="GLA1" s="875"/>
      <c r="GLB1" s="875"/>
      <c r="GLC1" s="875"/>
      <c r="GLD1" s="875"/>
      <c r="GLE1" s="875"/>
      <c r="GLF1" s="875"/>
      <c r="GLG1" s="875"/>
      <c r="GLH1" s="875"/>
      <c r="GLI1" s="875"/>
      <c r="GLJ1" s="875"/>
      <c r="GLK1" s="875"/>
      <c r="GLL1" s="875"/>
      <c r="GLM1" s="875"/>
      <c r="GLN1" s="875"/>
      <c r="GLO1" s="875"/>
      <c r="GLP1" s="875"/>
      <c r="GLQ1" s="875"/>
      <c r="GLR1" s="875"/>
      <c r="GLS1" s="875"/>
      <c r="GLT1" s="875"/>
      <c r="GLU1" s="875"/>
      <c r="GLV1" s="875"/>
      <c r="GLW1" s="875"/>
      <c r="GLX1" s="875"/>
      <c r="GLY1" s="875"/>
      <c r="GLZ1" s="875"/>
      <c r="GMA1" s="875"/>
      <c r="GMB1" s="875"/>
      <c r="GMC1" s="875"/>
      <c r="GMD1" s="875"/>
      <c r="GME1" s="875"/>
      <c r="GMF1" s="875"/>
      <c r="GMG1" s="875"/>
      <c r="GMH1" s="875"/>
      <c r="GMI1" s="875"/>
      <c r="GMJ1" s="875"/>
      <c r="GMK1" s="875"/>
      <c r="GML1" s="875"/>
      <c r="GMM1" s="875"/>
      <c r="GMN1" s="875"/>
      <c r="GMO1" s="875"/>
      <c r="GMP1" s="875"/>
      <c r="GMQ1" s="875"/>
      <c r="GMR1" s="875"/>
      <c r="GMS1" s="875"/>
      <c r="GMT1" s="875"/>
      <c r="GMU1" s="875"/>
      <c r="GMV1" s="875"/>
      <c r="GMW1" s="875"/>
      <c r="GMX1" s="875"/>
      <c r="GMY1" s="875"/>
      <c r="GMZ1" s="875"/>
      <c r="GNA1" s="875"/>
      <c r="GNB1" s="875"/>
      <c r="GNC1" s="875"/>
      <c r="GND1" s="875"/>
      <c r="GNE1" s="875"/>
      <c r="GNF1" s="875"/>
      <c r="GNG1" s="875"/>
      <c r="GNH1" s="875"/>
      <c r="GNI1" s="875"/>
      <c r="GNJ1" s="875"/>
      <c r="GNK1" s="875"/>
      <c r="GNL1" s="875"/>
      <c r="GNM1" s="875"/>
      <c r="GNN1" s="875"/>
      <c r="GNO1" s="875"/>
      <c r="GNP1" s="875"/>
      <c r="GNQ1" s="875"/>
      <c r="GNR1" s="875"/>
      <c r="GNS1" s="875"/>
      <c r="GNT1" s="875"/>
      <c r="GNU1" s="875"/>
      <c r="GNV1" s="875"/>
      <c r="GNW1" s="875"/>
      <c r="GNX1" s="875"/>
      <c r="GNY1" s="875"/>
      <c r="GNZ1" s="875"/>
      <c r="GOA1" s="875"/>
      <c r="GOB1" s="875"/>
      <c r="GOC1" s="875"/>
      <c r="GOD1" s="875"/>
      <c r="GOE1" s="875"/>
      <c r="GOF1" s="875"/>
      <c r="GOG1" s="875"/>
      <c r="GOH1" s="875"/>
      <c r="GOI1" s="875"/>
      <c r="GOJ1" s="875"/>
      <c r="GOK1" s="875"/>
      <c r="GOL1" s="875"/>
      <c r="GOM1" s="875"/>
      <c r="GON1" s="875"/>
      <c r="GOO1" s="875"/>
      <c r="GOP1" s="875"/>
      <c r="GOQ1" s="875"/>
      <c r="GOR1" s="875"/>
      <c r="GOS1" s="875"/>
      <c r="GOT1" s="875"/>
      <c r="GOU1" s="875"/>
      <c r="GOV1" s="875"/>
      <c r="GOW1" s="875"/>
      <c r="GOX1" s="875"/>
      <c r="GOY1" s="875"/>
      <c r="GOZ1" s="875"/>
      <c r="GPA1" s="875"/>
      <c r="GPB1" s="875"/>
      <c r="GPC1" s="875"/>
      <c r="GPD1" s="875"/>
      <c r="GPE1" s="875"/>
      <c r="GPF1" s="875"/>
      <c r="GPG1" s="875"/>
      <c r="GPH1" s="875"/>
      <c r="GPI1" s="875"/>
      <c r="GPJ1" s="875"/>
      <c r="GPK1" s="875"/>
      <c r="GPL1" s="875"/>
      <c r="GPM1" s="875"/>
      <c r="GPN1" s="875"/>
      <c r="GPO1" s="875"/>
      <c r="GPP1" s="875"/>
      <c r="GPQ1" s="875"/>
      <c r="GPR1" s="875"/>
      <c r="GPS1" s="875"/>
      <c r="GPT1" s="875"/>
      <c r="GPU1" s="875"/>
      <c r="GPV1" s="875"/>
      <c r="GPW1" s="875"/>
      <c r="GPX1" s="875"/>
      <c r="GPY1" s="875"/>
      <c r="GPZ1" s="875"/>
      <c r="GQA1" s="875"/>
      <c r="GQB1" s="875"/>
      <c r="GQC1" s="875"/>
      <c r="GQD1" s="875"/>
      <c r="GQE1" s="875"/>
      <c r="GQF1" s="875"/>
      <c r="GQG1" s="875"/>
      <c r="GQH1" s="875"/>
      <c r="GQI1" s="875"/>
      <c r="GQJ1" s="875"/>
      <c r="GQK1" s="875"/>
      <c r="GQL1" s="875"/>
      <c r="GQM1" s="875"/>
      <c r="GQN1" s="875"/>
      <c r="GQO1" s="875"/>
      <c r="GQP1" s="875"/>
      <c r="GQQ1" s="875"/>
      <c r="GQR1" s="875"/>
      <c r="GQS1" s="875"/>
      <c r="GQT1" s="875"/>
      <c r="GQU1" s="875"/>
      <c r="GQV1" s="875"/>
      <c r="GQW1" s="875"/>
      <c r="GQX1" s="875"/>
      <c r="GQY1" s="875"/>
      <c r="GQZ1" s="875"/>
      <c r="GRA1" s="875"/>
      <c r="GRB1" s="875"/>
      <c r="GRC1" s="875"/>
      <c r="GRD1" s="875"/>
      <c r="GRE1" s="875"/>
      <c r="GRF1" s="875"/>
      <c r="GRG1" s="875"/>
      <c r="GRH1" s="875"/>
      <c r="GRI1" s="875"/>
      <c r="GRJ1" s="875"/>
      <c r="GRK1" s="875"/>
      <c r="GRL1" s="875"/>
      <c r="GRM1" s="875"/>
      <c r="GRN1" s="875"/>
      <c r="GRO1" s="875"/>
      <c r="GRP1" s="875"/>
      <c r="GRQ1" s="875"/>
      <c r="GRR1" s="875"/>
      <c r="GRS1" s="875"/>
      <c r="GRT1" s="875"/>
      <c r="GRU1" s="875"/>
      <c r="GRV1" s="875"/>
      <c r="GRW1" s="875"/>
      <c r="GRX1" s="875"/>
      <c r="GRY1" s="875"/>
      <c r="GRZ1" s="875"/>
      <c r="GSA1" s="875"/>
      <c r="GSB1" s="875"/>
      <c r="GSC1" s="875"/>
      <c r="GSD1" s="875"/>
      <c r="GSE1" s="875"/>
      <c r="GSF1" s="875"/>
      <c r="GSG1" s="875"/>
      <c r="GSH1" s="875"/>
      <c r="GSI1" s="875"/>
      <c r="GSJ1" s="875"/>
      <c r="GSK1" s="875"/>
      <c r="GSL1" s="875"/>
      <c r="GSM1" s="875"/>
      <c r="GSN1" s="875"/>
      <c r="GSO1" s="875"/>
      <c r="GSP1" s="875"/>
      <c r="GSQ1" s="875"/>
      <c r="GSR1" s="875"/>
      <c r="GSS1" s="875"/>
      <c r="GST1" s="875"/>
      <c r="GSU1" s="875"/>
      <c r="GSV1" s="875"/>
      <c r="GSW1" s="875"/>
      <c r="GSX1" s="875"/>
      <c r="GSY1" s="875"/>
      <c r="GSZ1" s="875"/>
      <c r="GTA1" s="875"/>
      <c r="GTB1" s="875"/>
      <c r="GTC1" s="875"/>
      <c r="GTD1" s="875"/>
      <c r="GTE1" s="875"/>
      <c r="GTF1" s="875"/>
      <c r="GTG1" s="875"/>
      <c r="GTH1" s="875"/>
      <c r="GTI1" s="875"/>
      <c r="GTJ1" s="875"/>
      <c r="GTK1" s="875"/>
      <c r="GTL1" s="875"/>
      <c r="GTM1" s="875"/>
      <c r="GTN1" s="875"/>
      <c r="GTO1" s="875"/>
      <c r="GTP1" s="875"/>
      <c r="GTQ1" s="875"/>
      <c r="GTR1" s="875"/>
      <c r="GTS1" s="875"/>
      <c r="GTT1" s="875"/>
      <c r="GTU1" s="875"/>
      <c r="GTV1" s="875"/>
      <c r="GTW1" s="875"/>
      <c r="GTX1" s="875"/>
      <c r="GTY1" s="875"/>
      <c r="GTZ1" s="875"/>
      <c r="GUA1" s="875"/>
      <c r="GUB1" s="875"/>
      <c r="GUC1" s="875"/>
      <c r="GUD1" s="875"/>
      <c r="GUE1" s="875"/>
      <c r="GUF1" s="875"/>
      <c r="GUG1" s="875"/>
      <c r="GUH1" s="875"/>
      <c r="GUI1" s="875"/>
      <c r="GUJ1" s="875"/>
      <c r="GUK1" s="875"/>
      <c r="GUL1" s="875"/>
      <c r="GUM1" s="875"/>
      <c r="GUN1" s="875"/>
      <c r="GUO1" s="875"/>
      <c r="GUP1" s="875"/>
      <c r="GUQ1" s="875"/>
      <c r="GUR1" s="875"/>
      <c r="GUS1" s="875"/>
      <c r="GUT1" s="875"/>
      <c r="GUU1" s="875"/>
      <c r="GUV1" s="875"/>
      <c r="GUW1" s="875"/>
      <c r="GUX1" s="875"/>
      <c r="GUY1" s="875"/>
      <c r="GUZ1" s="875"/>
      <c r="GVA1" s="875"/>
      <c r="GVB1" s="875"/>
      <c r="GVC1" s="875"/>
      <c r="GVD1" s="875"/>
      <c r="GVE1" s="875"/>
      <c r="GVF1" s="875"/>
      <c r="GVG1" s="875"/>
      <c r="GVH1" s="875"/>
      <c r="GVI1" s="875"/>
      <c r="GVJ1" s="875"/>
      <c r="GVK1" s="875"/>
      <c r="GVL1" s="875"/>
      <c r="GVM1" s="875"/>
      <c r="GVN1" s="875"/>
      <c r="GVO1" s="875"/>
      <c r="GVP1" s="875"/>
      <c r="GVQ1" s="875"/>
      <c r="GVR1" s="875"/>
      <c r="GVS1" s="875"/>
      <c r="GVT1" s="875"/>
      <c r="GVU1" s="875"/>
      <c r="GVV1" s="875"/>
      <c r="GVW1" s="875"/>
      <c r="GVX1" s="875"/>
      <c r="GVY1" s="875"/>
      <c r="GVZ1" s="875"/>
      <c r="GWA1" s="875"/>
      <c r="GWB1" s="875"/>
      <c r="GWC1" s="875"/>
      <c r="GWD1" s="875"/>
      <c r="GWE1" s="875"/>
      <c r="GWF1" s="875"/>
      <c r="GWG1" s="875"/>
      <c r="GWH1" s="875"/>
      <c r="GWI1" s="875"/>
      <c r="GWJ1" s="875"/>
      <c r="GWK1" s="875"/>
      <c r="GWL1" s="875"/>
      <c r="GWM1" s="875"/>
      <c r="GWN1" s="875"/>
      <c r="GWO1" s="875"/>
      <c r="GWP1" s="875"/>
      <c r="GWQ1" s="875"/>
      <c r="GWR1" s="875"/>
      <c r="GWS1" s="875"/>
      <c r="GWT1" s="875"/>
      <c r="GWU1" s="875"/>
      <c r="GWV1" s="875"/>
      <c r="GWW1" s="875"/>
      <c r="GWX1" s="875"/>
      <c r="GWY1" s="875"/>
      <c r="GWZ1" s="875"/>
      <c r="GXA1" s="875"/>
      <c r="GXB1" s="875"/>
      <c r="GXC1" s="875"/>
      <c r="GXD1" s="875"/>
      <c r="GXE1" s="875"/>
      <c r="GXF1" s="875"/>
      <c r="GXG1" s="875"/>
      <c r="GXH1" s="875"/>
      <c r="GXI1" s="875"/>
      <c r="GXJ1" s="875"/>
      <c r="GXK1" s="875"/>
      <c r="GXL1" s="875"/>
      <c r="GXM1" s="875"/>
      <c r="GXN1" s="875"/>
      <c r="GXO1" s="875"/>
      <c r="GXP1" s="875"/>
      <c r="GXQ1" s="875"/>
      <c r="GXR1" s="875"/>
      <c r="GXS1" s="875"/>
      <c r="GXT1" s="875"/>
      <c r="GXU1" s="875"/>
      <c r="GXV1" s="875"/>
      <c r="GXW1" s="875"/>
      <c r="GXX1" s="875"/>
      <c r="GXY1" s="875"/>
      <c r="GXZ1" s="875"/>
      <c r="GYA1" s="875"/>
      <c r="GYB1" s="875"/>
      <c r="GYC1" s="875"/>
      <c r="GYD1" s="875"/>
      <c r="GYE1" s="875"/>
      <c r="GYF1" s="875"/>
      <c r="GYG1" s="875"/>
      <c r="GYH1" s="875"/>
      <c r="GYI1" s="875"/>
      <c r="GYJ1" s="875"/>
      <c r="GYK1" s="875"/>
      <c r="GYL1" s="875"/>
      <c r="GYM1" s="875"/>
      <c r="GYN1" s="875"/>
      <c r="GYO1" s="875"/>
      <c r="GYP1" s="875"/>
      <c r="GYQ1" s="875"/>
      <c r="GYR1" s="875"/>
      <c r="GYS1" s="875"/>
      <c r="GYT1" s="875"/>
      <c r="GYU1" s="875"/>
      <c r="GYV1" s="875"/>
      <c r="GYW1" s="875"/>
      <c r="GYX1" s="875"/>
      <c r="GYY1" s="875"/>
      <c r="GYZ1" s="875"/>
      <c r="GZA1" s="875"/>
      <c r="GZB1" s="875"/>
      <c r="GZC1" s="875"/>
      <c r="GZD1" s="875"/>
      <c r="GZE1" s="875"/>
      <c r="GZF1" s="875"/>
      <c r="GZG1" s="875"/>
      <c r="GZH1" s="875"/>
      <c r="GZI1" s="875"/>
      <c r="GZJ1" s="875"/>
      <c r="GZK1" s="875"/>
      <c r="GZL1" s="875"/>
      <c r="GZM1" s="875"/>
      <c r="GZN1" s="875"/>
      <c r="GZO1" s="875"/>
      <c r="GZP1" s="875"/>
      <c r="GZQ1" s="875"/>
      <c r="GZR1" s="875"/>
      <c r="GZS1" s="875"/>
      <c r="GZT1" s="875"/>
      <c r="GZU1" s="875"/>
      <c r="GZV1" s="875"/>
      <c r="GZW1" s="875"/>
      <c r="GZX1" s="875"/>
      <c r="GZY1" s="875"/>
      <c r="GZZ1" s="875"/>
      <c r="HAA1" s="875"/>
      <c r="HAB1" s="875"/>
      <c r="HAC1" s="875"/>
      <c r="HAD1" s="875"/>
      <c r="HAE1" s="875"/>
      <c r="HAF1" s="875"/>
      <c r="HAG1" s="875"/>
      <c r="HAH1" s="875"/>
      <c r="HAI1" s="875"/>
      <c r="HAJ1" s="875"/>
      <c r="HAK1" s="875"/>
      <c r="HAL1" s="875"/>
      <c r="HAM1" s="875"/>
      <c r="HAN1" s="875"/>
      <c r="HAO1" s="875"/>
      <c r="HAP1" s="875"/>
      <c r="HAQ1" s="875"/>
      <c r="HAR1" s="875"/>
      <c r="HAS1" s="875"/>
      <c r="HAT1" s="875"/>
      <c r="HAU1" s="875"/>
      <c r="HAV1" s="875"/>
      <c r="HAW1" s="875"/>
      <c r="HAX1" s="875"/>
      <c r="HAY1" s="875"/>
      <c r="HAZ1" s="875"/>
      <c r="HBA1" s="875"/>
      <c r="HBB1" s="875"/>
      <c r="HBC1" s="875"/>
      <c r="HBD1" s="875"/>
      <c r="HBE1" s="875"/>
      <c r="HBF1" s="875"/>
      <c r="HBG1" s="875"/>
      <c r="HBH1" s="875"/>
      <c r="HBI1" s="875"/>
      <c r="HBJ1" s="875"/>
      <c r="HBK1" s="875"/>
      <c r="HBL1" s="875"/>
      <c r="HBM1" s="875"/>
      <c r="HBN1" s="875"/>
      <c r="HBO1" s="875"/>
      <c r="HBP1" s="875"/>
      <c r="HBQ1" s="875"/>
      <c r="HBR1" s="875"/>
      <c r="HBS1" s="875"/>
      <c r="HBT1" s="875"/>
      <c r="HBU1" s="875"/>
      <c r="HBV1" s="875"/>
      <c r="HBW1" s="875"/>
      <c r="HBX1" s="875"/>
      <c r="HBY1" s="875"/>
      <c r="HBZ1" s="875"/>
      <c r="HCA1" s="875"/>
      <c r="HCB1" s="875"/>
      <c r="HCC1" s="875"/>
      <c r="HCD1" s="875"/>
      <c r="HCE1" s="875"/>
      <c r="HCF1" s="875"/>
      <c r="HCG1" s="875"/>
      <c r="HCH1" s="875"/>
      <c r="HCI1" s="875"/>
      <c r="HCJ1" s="875"/>
      <c r="HCK1" s="875"/>
      <c r="HCL1" s="875"/>
      <c r="HCM1" s="875"/>
      <c r="HCN1" s="875"/>
      <c r="HCO1" s="875"/>
      <c r="HCP1" s="875"/>
      <c r="HCQ1" s="875"/>
      <c r="HCR1" s="875"/>
      <c r="HCS1" s="875"/>
      <c r="HCT1" s="875"/>
      <c r="HCU1" s="875"/>
      <c r="HCV1" s="875"/>
      <c r="HCW1" s="875"/>
      <c r="HCX1" s="875"/>
      <c r="HCY1" s="875"/>
      <c r="HCZ1" s="875"/>
      <c r="HDA1" s="875"/>
      <c r="HDB1" s="875"/>
      <c r="HDC1" s="875"/>
      <c r="HDD1" s="875"/>
      <c r="HDE1" s="875"/>
      <c r="HDF1" s="875"/>
      <c r="HDG1" s="875"/>
      <c r="HDH1" s="875"/>
      <c r="HDI1" s="875"/>
      <c r="HDJ1" s="875"/>
      <c r="HDK1" s="875"/>
      <c r="HDL1" s="875"/>
      <c r="HDM1" s="875"/>
      <c r="HDN1" s="875"/>
      <c r="HDO1" s="875"/>
      <c r="HDP1" s="875"/>
      <c r="HDQ1" s="875"/>
      <c r="HDR1" s="875"/>
      <c r="HDS1" s="875"/>
      <c r="HDT1" s="875"/>
      <c r="HDU1" s="875"/>
      <c r="HDV1" s="875"/>
      <c r="HDW1" s="875"/>
      <c r="HDX1" s="875"/>
      <c r="HDY1" s="875"/>
      <c r="HDZ1" s="875"/>
      <c r="HEA1" s="875"/>
      <c r="HEB1" s="875"/>
      <c r="HEC1" s="875"/>
      <c r="HED1" s="875"/>
      <c r="HEE1" s="875"/>
      <c r="HEF1" s="875"/>
      <c r="HEG1" s="875"/>
      <c r="HEH1" s="875"/>
      <c r="HEI1" s="875"/>
      <c r="HEJ1" s="875"/>
      <c r="HEK1" s="875"/>
      <c r="HEL1" s="875"/>
      <c r="HEM1" s="875"/>
      <c r="HEN1" s="875"/>
      <c r="HEO1" s="875"/>
      <c r="HEP1" s="875"/>
      <c r="HEQ1" s="875"/>
      <c r="HER1" s="875"/>
      <c r="HES1" s="875"/>
      <c r="HET1" s="875"/>
      <c r="HEU1" s="875"/>
      <c r="HEV1" s="875"/>
      <c r="HEW1" s="875"/>
      <c r="HEX1" s="875"/>
      <c r="HEY1" s="875"/>
      <c r="HEZ1" s="875"/>
      <c r="HFA1" s="875"/>
      <c r="HFB1" s="875"/>
      <c r="HFC1" s="875"/>
      <c r="HFD1" s="875"/>
      <c r="HFE1" s="875"/>
      <c r="HFF1" s="875"/>
      <c r="HFG1" s="875"/>
      <c r="HFH1" s="875"/>
      <c r="HFI1" s="875"/>
      <c r="HFJ1" s="875"/>
      <c r="HFK1" s="875"/>
      <c r="HFL1" s="875"/>
      <c r="HFM1" s="875"/>
      <c r="HFN1" s="875"/>
      <c r="HFO1" s="875"/>
      <c r="HFP1" s="875"/>
      <c r="HFQ1" s="875"/>
      <c r="HFR1" s="875"/>
      <c r="HFS1" s="875"/>
      <c r="HFT1" s="875"/>
      <c r="HFU1" s="875"/>
      <c r="HFV1" s="875"/>
      <c r="HFW1" s="875"/>
      <c r="HFX1" s="875"/>
      <c r="HFY1" s="875"/>
      <c r="HFZ1" s="875"/>
      <c r="HGA1" s="875"/>
      <c r="HGB1" s="875"/>
      <c r="HGC1" s="875"/>
      <c r="HGD1" s="875"/>
      <c r="HGE1" s="875"/>
      <c r="HGF1" s="875"/>
      <c r="HGG1" s="875"/>
      <c r="HGH1" s="875"/>
      <c r="HGI1" s="875"/>
      <c r="HGJ1" s="875"/>
      <c r="HGK1" s="875"/>
      <c r="HGL1" s="875"/>
      <c r="HGM1" s="875"/>
      <c r="HGN1" s="875"/>
      <c r="HGO1" s="875"/>
      <c r="HGP1" s="875"/>
      <c r="HGQ1" s="875"/>
      <c r="HGR1" s="875"/>
      <c r="HGS1" s="875"/>
      <c r="HGT1" s="875"/>
      <c r="HGU1" s="875"/>
      <c r="HGV1" s="875"/>
      <c r="HGW1" s="875"/>
      <c r="HGX1" s="875"/>
      <c r="HGY1" s="875"/>
      <c r="HGZ1" s="875"/>
      <c r="HHA1" s="875"/>
      <c r="HHB1" s="875"/>
      <c r="HHC1" s="875"/>
      <c r="HHD1" s="875"/>
      <c r="HHE1" s="875"/>
      <c r="HHF1" s="875"/>
      <c r="HHG1" s="875"/>
      <c r="HHH1" s="875"/>
      <c r="HHI1" s="875"/>
      <c r="HHJ1" s="875"/>
      <c r="HHK1" s="875"/>
      <c r="HHL1" s="875"/>
      <c r="HHM1" s="875"/>
      <c r="HHN1" s="875"/>
      <c r="HHO1" s="875"/>
      <c r="HHP1" s="875"/>
      <c r="HHQ1" s="875"/>
      <c r="HHR1" s="875"/>
      <c r="HHS1" s="875"/>
      <c r="HHT1" s="875"/>
      <c r="HHU1" s="875"/>
      <c r="HHV1" s="875"/>
      <c r="HHW1" s="875"/>
      <c r="HHX1" s="875"/>
      <c r="HHY1" s="875"/>
      <c r="HHZ1" s="875"/>
      <c r="HIA1" s="875"/>
      <c r="HIB1" s="875"/>
      <c r="HIC1" s="875"/>
      <c r="HID1" s="875"/>
      <c r="HIE1" s="875"/>
      <c r="HIF1" s="875"/>
      <c r="HIG1" s="875"/>
      <c r="HIH1" s="875"/>
      <c r="HII1" s="875"/>
      <c r="HIJ1" s="875"/>
      <c r="HIK1" s="875"/>
      <c r="HIL1" s="875"/>
      <c r="HIM1" s="875"/>
      <c r="HIN1" s="875"/>
      <c r="HIO1" s="875"/>
      <c r="HIP1" s="875"/>
      <c r="HIQ1" s="875"/>
      <c r="HIR1" s="875"/>
      <c r="HIS1" s="875"/>
      <c r="HIT1" s="875"/>
      <c r="HIU1" s="875"/>
      <c r="HIV1" s="875"/>
      <c r="HIW1" s="875"/>
      <c r="HIX1" s="875"/>
      <c r="HIY1" s="875"/>
      <c r="HIZ1" s="875"/>
      <c r="HJA1" s="875"/>
      <c r="HJB1" s="875"/>
      <c r="HJC1" s="875"/>
      <c r="HJD1" s="875"/>
      <c r="HJE1" s="875"/>
      <c r="HJF1" s="875"/>
      <c r="HJG1" s="875"/>
      <c r="HJH1" s="875"/>
      <c r="HJI1" s="875"/>
      <c r="HJJ1" s="875"/>
      <c r="HJK1" s="875"/>
      <c r="HJL1" s="875"/>
      <c r="HJM1" s="875"/>
      <c r="HJN1" s="875"/>
      <c r="HJO1" s="875"/>
      <c r="HJP1" s="875"/>
      <c r="HJQ1" s="875"/>
      <c r="HJR1" s="875"/>
      <c r="HJS1" s="875"/>
      <c r="HJT1" s="875"/>
      <c r="HJU1" s="875"/>
      <c r="HJV1" s="875"/>
      <c r="HJW1" s="875"/>
      <c r="HJX1" s="875"/>
      <c r="HJY1" s="875"/>
      <c r="HJZ1" s="875"/>
      <c r="HKA1" s="875"/>
      <c r="HKB1" s="875"/>
      <c r="HKC1" s="875"/>
      <c r="HKD1" s="875"/>
      <c r="HKE1" s="875"/>
      <c r="HKF1" s="875"/>
      <c r="HKG1" s="875"/>
      <c r="HKH1" s="875"/>
      <c r="HKI1" s="875"/>
      <c r="HKJ1" s="875"/>
      <c r="HKK1" s="875"/>
      <c r="HKL1" s="875"/>
      <c r="HKM1" s="875"/>
      <c r="HKN1" s="875"/>
      <c r="HKO1" s="875"/>
      <c r="HKP1" s="875"/>
      <c r="HKQ1" s="875"/>
      <c r="HKR1" s="875"/>
      <c r="HKS1" s="875"/>
      <c r="HKT1" s="875"/>
      <c r="HKU1" s="875"/>
      <c r="HKV1" s="875"/>
      <c r="HKW1" s="875"/>
      <c r="HKX1" s="875"/>
      <c r="HKY1" s="875"/>
      <c r="HKZ1" s="875"/>
      <c r="HLA1" s="875"/>
      <c r="HLB1" s="875"/>
      <c r="HLC1" s="875"/>
      <c r="HLD1" s="875"/>
      <c r="HLE1" s="875"/>
      <c r="HLF1" s="875"/>
      <c r="HLG1" s="875"/>
      <c r="HLH1" s="875"/>
      <c r="HLI1" s="875"/>
      <c r="HLJ1" s="875"/>
      <c r="HLK1" s="875"/>
      <c r="HLL1" s="875"/>
      <c r="HLM1" s="875"/>
      <c r="HLN1" s="875"/>
      <c r="HLO1" s="875"/>
      <c r="HLP1" s="875"/>
      <c r="HLQ1" s="875"/>
      <c r="HLR1" s="875"/>
      <c r="HLS1" s="875"/>
      <c r="HLT1" s="875"/>
      <c r="HLU1" s="875"/>
      <c r="HLV1" s="875"/>
      <c r="HLW1" s="875"/>
      <c r="HLX1" s="875"/>
      <c r="HLY1" s="875"/>
      <c r="HLZ1" s="875"/>
      <c r="HMA1" s="875"/>
      <c r="HMB1" s="875"/>
      <c r="HMC1" s="875"/>
      <c r="HMD1" s="875"/>
      <c r="HME1" s="875"/>
      <c r="HMF1" s="875"/>
      <c r="HMG1" s="875"/>
      <c r="HMH1" s="875"/>
      <c r="HMI1" s="875"/>
      <c r="HMJ1" s="875"/>
      <c r="HMK1" s="875"/>
      <c r="HML1" s="875"/>
      <c r="HMM1" s="875"/>
      <c r="HMN1" s="875"/>
      <c r="HMO1" s="875"/>
      <c r="HMP1" s="875"/>
      <c r="HMQ1" s="875"/>
      <c r="HMR1" s="875"/>
      <c r="HMS1" s="875"/>
      <c r="HMT1" s="875"/>
      <c r="HMU1" s="875"/>
      <c r="HMV1" s="875"/>
      <c r="HMW1" s="875"/>
      <c r="HMX1" s="875"/>
      <c r="HMY1" s="875"/>
      <c r="HMZ1" s="875"/>
      <c r="HNA1" s="875"/>
      <c r="HNB1" s="875"/>
      <c r="HNC1" s="875"/>
      <c r="HND1" s="875"/>
      <c r="HNE1" s="875"/>
      <c r="HNF1" s="875"/>
      <c r="HNG1" s="875"/>
      <c r="HNH1" s="875"/>
      <c r="HNI1" s="875"/>
      <c r="HNJ1" s="875"/>
      <c r="HNK1" s="875"/>
      <c r="HNL1" s="875"/>
      <c r="HNM1" s="875"/>
      <c r="HNN1" s="875"/>
      <c r="HNO1" s="875"/>
      <c r="HNP1" s="875"/>
      <c r="HNQ1" s="875"/>
      <c r="HNR1" s="875"/>
      <c r="HNS1" s="875"/>
      <c r="HNT1" s="875"/>
      <c r="HNU1" s="875"/>
      <c r="HNV1" s="875"/>
      <c r="HNW1" s="875"/>
      <c r="HNX1" s="875"/>
      <c r="HNY1" s="875"/>
      <c r="HNZ1" s="875"/>
      <c r="HOA1" s="875"/>
      <c r="HOB1" s="875"/>
      <c r="HOC1" s="875"/>
      <c r="HOD1" s="875"/>
      <c r="HOE1" s="875"/>
      <c r="HOF1" s="875"/>
      <c r="HOG1" s="875"/>
      <c r="HOH1" s="875"/>
      <c r="HOI1" s="875"/>
      <c r="HOJ1" s="875"/>
      <c r="HOK1" s="875"/>
      <c r="HOL1" s="875"/>
      <c r="HOM1" s="875"/>
      <c r="HON1" s="875"/>
      <c r="HOO1" s="875"/>
      <c r="HOP1" s="875"/>
      <c r="HOQ1" s="875"/>
      <c r="HOR1" s="875"/>
      <c r="HOS1" s="875"/>
      <c r="HOT1" s="875"/>
      <c r="HOU1" s="875"/>
      <c r="HOV1" s="875"/>
      <c r="HOW1" s="875"/>
      <c r="HOX1" s="875"/>
      <c r="HOY1" s="875"/>
      <c r="HOZ1" s="875"/>
      <c r="HPA1" s="875"/>
      <c r="HPB1" s="875"/>
      <c r="HPC1" s="875"/>
      <c r="HPD1" s="875"/>
      <c r="HPE1" s="875"/>
      <c r="HPF1" s="875"/>
      <c r="HPG1" s="875"/>
      <c r="HPH1" s="875"/>
      <c r="HPI1" s="875"/>
      <c r="HPJ1" s="875"/>
      <c r="HPK1" s="875"/>
      <c r="HPL1" s="875"/>
      <c r="HPM1" s="875"/>
      <c r="HPN1" s="875"/>
      <c r="HPO1" s="875"/>
      <c r="HPP1" s="875"/>
      <c r="HPQ1" s="875"/>
      <c r="HPR1" s="875"/>
      <c r="HPS1" s="875"/>
      <c r="HPT1" s="875"/>
      <c r="HPU1" s="875"/>
      <c r="HPV1" s="875"/>
      <c r="HPW1" s="875"/>
      <c r="HPX1" s="875"/>
      <c r="HPY1" s="875"/>
      <c r="HPZ1" s="875"/>
      <c r="HQA1" s="875"/>
      <c r="HQB1" s="875"/>
      <c r="HQC1" s="875"/>
      <c r="HQD1" s="875"/>
      <c r="HQE1" s="875"/>
      <c r="HQF1" s="875"/>
      <c r="HQG1" s="875"/>
      <c r="HQH1" s="875"/>
      <c r="HQI1" s="875"/>
      <c r="HQJ1" s="875"/>
      <c r="HQK1" s="875"/>
      <c r="HQL1" s="875"/>
      <c r="HQM1" s="875"/>
      <c r="HQN1" s="875"/>
      <c r="HQO1" s="875"/>
      <c r="HQP1" s="875"/>
      <c r="HQQ1" s="875"/>
      <c r="HQR1" s="875"/>
      <c r="HQS1" s="875"/>
      <c r="HQT1" s="875"/>
      <c r="HQU1" s="875"/>
      <c r="HQV1" s="875"/>
      <c r="HQW1" s="875"/>
      <c r="HQX1" s="875"/>
      <c r="HQY1" s="875"/>
      <c r="HQZ1" s="875"/>
      <c r="HRA1" s="875"/>
      <c r="HRB1" s="875"/>
      <c r="HRC1" s="875"/>
      <c r="HRD1" s="875"/>
      <c r="HRE1" s="875"/>
      <c r="HRF1" s="875"/>
      <c r="HRG1" s="875"/>
      <c r="HRH1" s="875"/>
      <c r="HRI1" s="875"/>
      <c r="HRJ1" s="875"/>
      <c r="HRK1" s="875"/>
      <c r="HRL1" s="875"/>
      <c r="HRM1" s="875"/>
      <c r="HRN1" s="875"/>
      <c r="HRO1" s="875"/>
      <c r="HRP1" s="875"/>
      <c r="HRQ1" s="875"/>
      <c r="HRR1" s="875"/>
      <c r="HRS1" s="875"/>
      <c r="HRT1" s="875"/>
      <c r="HRU1" s="875"/>
      <c r="HRV1" s="875"/>
      <c r="HRW1" s="875"/>
      <c r="HRX1" s="875"/>
      <c r="HRY1" s="875"/>
      <c r="HRZ1" s="875"/>
      <c r="HSA1" s="875"/>
      <c r="HSB1" s="875"/>
      <c r="HSC1" s="875"/>
      <c r="HSD1" s="875"/>
      <c r="HSE1" s="875"/>
      <c r="HSF1" s="875"/>
      <c r="HSG1" s="875"/>
      <c r="HSH1" s="875"/>
      <c r="HSI1" s="875"/>
      <c r="HSJ1" s="875"/>
      <c r="HSK1" s="875"/>
      <c r="HSL1" s="875"/>
      <c r="HSM1" s="875"/>
      <c r="HSN1" s="875"/>
      <c r="HSO1" s="875"/>
      <c r="HSP1" s="875"/>
      <c r="HSQ1" s="875"/>
      <c r="HSR1" s="875"/>
      <c r="HSS1" s="875"/>
      <c r="HST1" s="875"/>
      <c r="HSU1" s="875"/>
      <c r="HSV1" s="875"/>
      <c r="HSW1" s="875"/>
      <c r="HSX1" s="875"/>
      <c r="HSY1" s="875"/>
      <c r="HSZ1" s="875"/>
      <c r="HTA1" s="875"/>
      <c r="HTB1" s="875"/>
      <c r="HTC1" s="875"/>
      <c r="HTD1" s="875"/>
      <c r="HTE1" s="875"/>
      <c r="HTF1" s="875"/>
      <c r="HTG1" s="875"/>
      <c r="HTH1" s="875"/>
      <c r="HTI1" s="875"/>
      <c r="HTJ1" s="875"/>
      <c r="HTK1" s="875"/>
      <c r="HTL1" s="875"/>
      <c r="HTM1" s="875"/>
      <c r="HTN1" s="875"/>
      <c r="HTO1" s="875"/>
      <c r="HTP1" s="875"/>
      <c r="HTQ1" s="875"/>
      <c r="HTR1" s="875"/>
      <c r="HTS1" s="875"/>
      <c r="HTT1" s="875"/>
      <c r="HTU1" s="875"/>
      <c r="HTV1" s="875"/>
      <c r="HTW1" s="875"/>
      <c r="HTX1" s="875"/>
      <c r="HTY1" s="875"/>
      <c r="HTZ1" s="875"/>
      <c r="HUA1" s="875"/>
      <c r="HUB1" s="875"/>
      <c r="HUC1" s="875"/>
      <c r="HUD1" s="875"/>
      <c r="HUE1" s="875"/>
      <c r="HUF1" s="875"/>
      <c r="HUG1" s="875"/>
      <c r="HUH1" s="875"/>
      <c r="HUI1" s="875"/>
      <c r="HUJ1" s="875"/>
      <c r="HUK1" s="875"/>
      <c r="HUL1" s="875"/>
      <c r="HUM1" s="875"/>
      <c r="HUN1" s="875"/>
      <c r="HUO1" s="875"/>
      <c r="HUP1" s="875"/>
      <c r="HUQ1" s="875"/>
      <c r="HUR1" s="875"/>
      <c r="HUS1" s="875"/>
      <c r="HUT1" s="875"/>
      <c r="HUU1" s="875"/>
      <c r="HUV1" s="875"/>
      <c r="HUW1" s="875"/>
      <c r="HUX1" s="875"/>
      <c r="HUY1" s="875"/>
      <c r="HUZ1" s="875"/>
      <c r="HVA1" s="875"/>
      <c r="HVB1" s="875"/>
      <c r="HVC1" s="875"/>
      <c r="HVD1" s="875"/>
      <c r="HVE1" s="875"/>
      <c r="HVF1" s="875"/>
      <c r="HVG1" s="875"/>
      <c r="HVH1" s="875"/>
      <c r="HVI1" s="875"/>
      <c r="HVJ1" s="875"/>
      <c r="HVK1" s="875"/>
      <c r="HVL1" s="875"/>
      <c r="HVM1" s="875"/>
      <c r="HVN1" s="875"/>
      <c r="HVO1" s="875"/>
      <c r="HVP1" s="875"/>
      <c r="HVQ1" s="875"/>
      <c r="HVR1" s="875"/>
      <c r="HVS1" s="875"/>
      <c r="HVT1" s="875"/>
      <c r="HVU1" s="875"/>
      <c r="HVV1" s="875"/>
      <c r="HVW1" s="875"/>
      <c r="HVX1" s="875"/>
      <c r="HVY1" s="875"/>
      <c r="HVZ1" s="875"/>
      <c r="HWA1" s="875"/>
      <c r="HWB1" s="875"/>
      <c r="HWC1" s="875"/>
      <c r="HWD1" s="875"/>
      <c r="HWE1" s="875"/>
      <c r="HWF1" s="875"/>
      <c r="HWG1" s="875"/>
      <c r="HWH1" s="875"/>
      <c r="HWI1" s="875"/>
      <c r="HWJ1" s="875"/>
      <c r="HWK1" s="875"/>
      <c r="HWL1" s="875"/>
      <c r="HWM1" s="875"/>
      <c r="HWN1" s="875"/>
      <c r="HWO1" s="875"/>
      <c r="HWP1" s="875"/>
      <c r="HWQ1" s="875"/>
      <c r="HWR1" s="875"/>
      <c r="HWS1" s="875"/>
      <c r="HWT1" s="875"/>
      <c r="HWU1" s="875"/>
      <c r="HWV1" s="875"/>
      <c r="HWW1" s="875"/>
      <c r="HWX1" s="875"/>
      <c r="HWY1" s="875"/>
      <c r="HWZ1" s="875"/>
      <c r="HXA1" s="875"/>
      <c r="HXB1" s="875"/>
      <c r="HXC1" s="875"/>
      <c r="HXD1" s="875"/>
      <c r="HXE1" s="875"/>
      <c r="HXF1" s="875"/>
      <c r="HXG1" s="875"/>
      <c r="HXH1" s="875"/>
      <c r="HXI1" s="875"/>
      <c r="HXJ1" s="875"/>
      <c r="HXK1" s="875"/>
      <c r="HXL1" s="875"/>
      <c r="HXM1" s="875"/>
      <c r="HXN1" s="875"/>
      <c r="HXO1" s="875"/>
      <c r="HXP1" s="875"/>
      <c r="HXQ1" s="875"/>
      <c r="HXR1" s="875"/>
      <c r="HXS1" s="875"/>
      <c r="HXT1" s="875"/>
      <c r="HXU1" s="875"/>
      <c r="HXV1" s="875"/>
      <c r="HXW1" s="875"/>
      <c r="HXX1" s="875"/>
      <c r="HXY1" s="875"/>
      <c r="HXZ1" s="875"/>
      <c r="HYA1" s="875"/>
      <c r="HYB1" s="875"/>
      <c r="HYC1" s="875"/>
      <c r="HYD1" s="875"/>
      <c r="HYE1" s="875"/>
      <c r="HYF1" s="875"/>
      <c r="HYG1" s="875"/>
      <c r="HYH1" s="875"/>
      <c r="HYI1" s="875"/>
      <c r="HYJ1" s="875"/>
      <c r="HYK1" s="875"/>
      <c r="HYL1" s="875"/>
      <c r="HYM1" s="875"/>
      <c r="HYN1" s="875"/>
      <c r="HYO1" s="875"/>
      <c r="HYP1" s="875"/>
      <c r="HYQ1" s="875"/>
      <c r="HYR1" s="875"/>
      <c r="HYS1" s="875"/>
      <c r="HYT1" s="875"/>
      <c r="HYU1" s="875"/>
      <c r="HYV1" s="875"/>
      <c r="HYW1" s="875"/>
      <c r="HYX1" s="875"/>
      <c r="HYY1" s="875"/>
      <c r="HYZ1" s="875"/>
      <c r="HZA1" s="875"/>
      <c r="HZB1" s="875"/>
      <c r="HZC1" s="875"/>
      <c r="HZD1" s="875"/>
      <c r="HZE1" s="875"/>
      <c r="HZF1" s="875"/>
      <c r="HZG1" s="875"/>
      <c r="HZH1" s="875"/>
      <c r="HZI1" s="875"/>
      <c r="HZJ1" s="875"/>
      <c r="HZK1" s="875"/>
      <c r="HZL1" s="875"/>
      <c r="HZM1" s="875"/>
      <c r="HZN1" s="875"/>
      <c r="HZO1" s="875"/>
      <c r="HZP1" s="875"/>
      <c r="HZQ1" s="875"/>
      <c r="HZR1" s="875"/>
      <c r="HZS1" s="875"/>
      <c r="HZT1" s="875"/>
      <c r="HZU1" s="875"/>
      <c r="HZV1" s="875"/>
      <c r="HZW1" s="875"/>
      <c r="HZX1" s="875"/>
      <c r="HZY1" s="875"/>
      <c r="HZZ1" s="875"/>
      <c r="IAA1" s="875"/>
      <c r="IAB1" s="875"/>
      <c r="IAC1" s="875"/>
      <c r="IAD1" s="875"/>
      <c r="IAE1" s="875"/>
      <c r="IAF1" s="875"/>
      <c r="IAG1" s="875"/>
      <c r="IAH1" s="875"/>
      <c r="IAI1" s="875"/>
      <c r="IAJ1" s="875"/>
      <c r="IAK1" s="875"/>
      <c r="IAL1" s="875"/>
      <c r="IAM1" s="875"/>
      <c r="IAN1" s="875"/>
      <c r="IAO1" s="875"/>
      <c r="IAP1" s="875"/>
      <c r="IAQ1" s="875"/>
      <c r="IAR1" s="875"/>
      <c r="IAS1" s="875"/>
      <c r="IAT1" s="875"/>
      <c r="IAU1" s="875"/>
      <c r="IAV1" s="875"/>
      <c r="IAW1" s="875"/>
      <c r="IAX1" s="875"/>
      <c r="IAY1" s="875"/>
      <c r="IAZ1" s="875"/>
      <c r="IBA1" s="875"/>
      <c r="IBB1" s="875"/>
      <c r="IBC1" s="875"/>
      <c r="IBD1" s="875"/>
      <c r="IBE1" s="875"/>
      <c r="IBF1" s="875"/>
      <c r="IBG1" s="875"/>
      <c r="IBH1" s="875"/>
      <c r="IBI1" s="875"/>
      <c r="IBJ1" s="875"/>
      <c r="IBK1" s="875"/>
      <c r="IBL1" s="875"/>
      <c r="IBM1" s="875"/>
      <c r="IBN1" s="875"/>
      <c r="IBO1" s="875"/>
      <c r="IBP1" s="875"/>
      <c r="IBQ1" s="875"/>
      <c r="IBR1" s="875"/>
      <c r="IBS1" s="875"/>
      <c r="IBT1" s="875"/>
      <c r="IBU1" s="875"/>
      <c r="IBV1" s="875"/>
      <c r="IBW1" s="875"/>
      <c r="IBX1" s="875"/>
      <c r="IBY1" s="875"/>
      <c r="IBZ1" s="875"/>
      <c r="ICA1" s="875"/>
      <c r="ICB1" s="875"/>
      <c r="ICC1" s="875"/>
      <c r="ICD1" s="875"/>
      <c r="ICE1" s="875"/>
      <c r="ICF1" s="875"/>
      <c r="ICG1" s="875"/>
      <c r="ICH1" s="875"/>
      <c r="ICI1" s="875"/>
      <c r="ICJ1" s="875"/>
      <c r="ICK1" s="875"/>
      <c r="ICL1" s="875"/>
      <c r="ICM1" s="875"/>
      <c r="ICN1" s="875"/>
      <c r="ICO1" s="875"/>
      <c r="ICP1" s="875"/>
      <c r="ICQ1" s="875"/>
      <c r="ICR1" s="875"/>
      <c r="ICS1" s="875"/>
      <c r="ICT1" s="875"/>
      <c r="ICU1" s="875"/>
      <c r="ICV1" s="875"/>
      <c r="ICW1" s="875"/>
      <c r="ICX1" s="875"/>
      <c r="ICY1" s="875"/>
      <c r="ICZ1" s="875"/>
      <c r="IDA1" s="875"/>
      <c r="IDB1" s="875"/>
      <c r="IDC1" s="875"/>
      <c r="IDD1" s="875"/>
      <c r="IDE1" s="875"/>
      <c r="IDF1" s="875"/>
      <c r="IDG1" s="875"/>
      <c r="IDH1" s="875"/>
      <c r="IDI1" s="875"/>
      <c r="IDJ1" s="875"/>
      <c r="IDK1" s="875"/>
      <c r="IDL1" s="875"/>
      <c r="IDM1" s="875"/>
      <c r="IDN1" s="875"/>
      <c r="IDO1" s="875"/>
      <c r="IDP1" s="875"/>
      <c r="IDQ1" s="875"/>
      <c r="IDR1" s="875"/>
      <c r="IDS1" s="875"/>
      <c r="IDT1" s="875"/>
      <c r="IDU1" s="875"/>
      <c r="IDV1" s="875"/>
      <c r="IDW1" s="875"/>
      <c r="IDX1" s="875"/>
      <c r="IDY1" s="875"/>
      <c r="IDZ1" s="875"/>
      <c r="IEA1" s="875"/>
      <c r="IEB1" s="875"/>
      <c r="IEC1" s="875"/>
      <c r="IED1" s="875"/>
      <c r="IEE1" s="875"/>
      <c r="IEF1" s="875"/>
      <c r="IEG1" s="875"/>
      <c r="IEH1" s="875"/>
      <c r="IEI1" s="875"/>
      <c r="IEJ1" s="875"/>
      <c r="IEK1" s="875"/>
      <c r="IEL1" s="875"/>
      <c r="IEM1" s="875"/>
      <c r="IEN1" s="875"/>
      <c r="IEO1" s="875"/>
      <c r="IEP1" s="875"/>
      <c r="IEQ1" s="875"/>
      <c r="IER1" s="875"/>
      <c r="IES1" s="875"/>
      <c r="IET1" s="875"/>
      <c r="IEU1" s="875"/>
      <c r="IEV1" s="875"/>
      <c r="IEW1" s="875"/>
      <c r="IEX1" s="875"/>
      <c r="IEY1" s="875"/>
      <c r="IEZ1" s="875"/>
      <c r="IFA1" s="875"/>
      <c r="IFB1" s="875"/>
      <c r="IFC1" s="875"/>
      <c r="IFD1" s="875"/>
      <c r="IFE1" s="875"/>
      <c r="IFF1" s="875"/>
      <c r="IFG1" s="875"/>
      <c r="IFH1" s="875"/>
      <c r="IFI1" s="875"/>
      <c r="IFJ1" s="875"/>
      <c r="IFK1" s="875"/>
      <c r="IFL1" s="875"/>
      <c r="IFM1" s="875"/>
      <c r="IFN1" s="875"/>
      <c r="IFO1" s="875"/>
      <c r="IFP1" s="875"/>
      <c r="IFQ1" s="875"/>
      <c r="IFR1" s="875"/>
      <c r="IFS1" s="875"/>
      <c r="IFT1" s="875"/>
      <c r="IFU1" s="875"/>
      <c r="IFV1" s="875"/>
      <c r="IFW1" s="875"/>
      <c r="IFX1" s="875"/>
      <c r="IFY1" s="875"/>
      <c r="IFZ1" s="875"/>
      <c r="IGA1" s="875"/>
      <c r="IGB1" s="875"/>
      <c r="IGC1" s="875"/>
      <c r="IGD1" s="875"/>
      <c r="IGE1" s="875"/>
      <c r="IGF1" s="875"/>
      <c r="IGG1" s="875"/>
      <c r="IGH1" s="875"/>
      <c r="IGI1" s="875"/>
      <c r="IGJ1" s="875"/>
      <c r="IGK1" s="875"/>
      <c r="IGL1" s="875"/>
      <c r="IGM1" s="875"/>
      <c r="IGN1" s="875"/>
      <c r="IGO1" s="875"/>
      <c r="IGP1" s="875"/>
      <c r="IGQ1" s="875"/>
      <c r="IGR1" s="875"/>
      <c r="IGS1" s="875"/>
      <c r="IGT1" s="875"/>
      <c r="IGU1" s="875"/>
      <c r="IGV1" s="875"/>
      <c r="IGW1" s="875"/>
      <c r="IGX1" s="875"/>
      <c r="IGY1" s="875"/>
      <c r="IGZ1" s="875"/>
      <c r="IHA1" s="875"/>
      <c r="IHB1" s="875"/>
      <c r="IHC1" s="875"/>
      <c r="IHD1" s="875"/>
      <c r="IHE1" s="875"/>
      <c r="IHF1" s="875"/>
      <c r="IHG1" s="875"/>
      <c r="IHH1" s="875"/>
      <c r="IHI1" s="875"/>
      <c r="IHJ1" s="875"/>
      <c r="IHK1" s="875"/>
      <c r="IHL1" s="875"/>
      <c r="IHM1" s="875"/>
      <c r="IHN1" s="875"/>
      <c r="IHO1" s="875"/>
      <c r="IHP1" s="875"/>
      <c r="IHQ1" s="875"/>
      <c r="IHR1" s="875"/>
      <c r="IHS1" s="875"/>
      <c r="IHT1" s="875"/>
      <c r="IHU1" s="875"/>
      <c r="IHV1" s="875"/>
      <c r="IHW1" s="875"/>
      <c r="IHX1" s="875"/>
      <c r="IHY1" s="875"/>
      <c r="IHZ1" s="875"/>
      <c r="IIA1" s="875"/>
      <c r="IIB1" s="875"/>
      <c r="IIC1" s="875"/>
      <c r="IID1" s="875"/>
      <c r="IIE1" s="875"/>
      <c r="IIF1" s="875"/>
      <c r="IIG1" s="875"/>
      <c r="IIH1" s="875"/>
      <c r="III1" s="875"/>
      <c r="IIJ1" s="875"/>
      <c r="IIK1" s="875"/>
      <c r="IIL1" s="875"/>
      <c r="IIM1" s="875"/>
      <c r="IIN1" s="875"/>
      <c r="IIO1" s="875"/>
      <c r="IIP1" s="875"/>
      <c r="IIQ1" s="875"/>
      <c r="IIR1" s="875"/>
      <c r="IIS1" s="875"/>
      <c r="IIT1" s="875"/>
      <c r="IIU1" s="875"/>
      <c r="IIV1" s="875"/>
      <c r="IIW1" s="875"/>
      <c r="IIX1" s="875"/>
      <c r="IIY1" s="875"/>
      <c r="IIZ1" s="875"/>
      <c r="IJA1" s="875"/>
      <c r="IJB1" s="875"/>
      <c r="IJC1" s="875"/>
      <c r="IJD1" s="875"/>
      <c r="IJE1" s="875"/>
      <c r="IJF1" s="875"/>
      <c r="IJG1" s="875"/>
      <c r="IJH1" s="875"/>
      <c r="IJI1" s="875"/>
      <c r="IJJ1" s="875"/>
      <c r="IJK1" s="875"/>
      <c r="IJL1" s="875"/>
      <c r="IJM1" s="875"/>
      <c r="IJN1" s="875"/>
      <c r="IJO1" s="875"/>
      <c r="IJP1" s="875"/>
      <c r="IJQ1" s="875"/>
      <c r="IJR1" s="875"/>
      <c r="IJS1" s="875"/>
      <c r="IJT1" s="875"/>
      <c r="IJU1" s="875"/>
      <c r="IJV1" s="875"/>
      <c r="IJW1" s="875"/>
      <c r="IJX1" s="875"/>
      <c r="IJY1" s="875"/>
      <c r="IJZ1" s="875"/>
      <c r="IKA1" s="875"/>
      <c r="IKB1" s="875"/>
      <c r="IKC1" s="875"/>
      <c r="IKD1" s="875"/>
      <c r="IKE1" s="875"/>
      <c r="IKF1" s="875"/>
      <c r="IKG1" s="875"/>
      <c r="IKH1" s="875"/>
      <c r="IKI1" s="875"/>
      <c r="IKJ1" s="875"/>
      <c r="IKK1" s="875"/>
      <c r="IKL1" s="875"/>
      <c r="IKM1" s="875"/>
      <c r="IKN1" s="875"/>
      <c r="IKO1" s="875"/>
      <c r="IKP1" s="875"/>
      <c r="IKQ1" s="875"/>
      <c r="IKR1" s="875"/>
      <c r="IKS1" s="875"/>
      <c r="IKT1" s="875"/>
      <c r="IKU1" s="875"/>
      <c r="IKV1" s="875"/>
      <c r="IKW1" s="875"/>
      <c r="IKX1" s="875"/>
      <c r="IKY1" s="875"/>
      <c r="IKZ1" s="875"/>
      <c r="ILA1" s="875"/>
      <c r="ILB1" s="875"/>
      <c r="ILC1" s="875"/>
      <c r="ILD1" s="875"/>
      <c r="ILE1" s="875"/>
      <c r="ILF1" s="875"/>
      <c r="ILG1" s="875"/>
      <c r="ILH1" s="875"/>
      <c r="ILI1" s="875"/>
      <c r="ILJ1" s="875"/>
      <c r="ILK1" s="875"/>
      <c r="ILL1" s="875"/>
      <c r="ILM1" s="875"/>
      <c r="ILN1" s="875"/>
      <c r="ILO1" s="875"/>
      <c r="ILP1" s="875"/>
      <c r="ILQ1" s="875"/>
      <c r="ILR1" s="875"/>
      <c r="ILS1" s="875"/>
      <c r="ILT1" s="875"/>
      <c r="ILU1" s="875"/>
      <c r="ILV1" s="875"/>
      <c r="ILW1" s="875"/>
      <c r="ILX1" s="875"/>
      <c r="ILY1" s="875"/>
      <c r="ILZ1" s="875"/>
      <c r="IMA1" s="875"/>
      <c r="IMB1" s="875"/>
      <c r="IMC1" s="875"/>
      <c r="IMD1" s="875"/>
      <c r="IME1" s="875"/>
      <c r="IMF1" s="875"/>
      <c r="IMG1" s="875"/>
      <c r="IMH1" s="875"/>
      <c r="IMI1" s="875"/>
      <c r="IMJ1" s="875"/>
      <c r="IMK1" s="875"/>
      <c r="IML1" s="875"/>
      <c r="IMM1" s="875"/>
      <c r="IMN1" s="875"/>
      <c r="IMO1" s="875"/>
      <c r="IMP1" s="875"/>
      <c r="IMQ1" s="875"/>
      <c r="IMR1" s="875"/>
      <c r="IMS1" s="875"/>
      <c r="IMT1" s="875"/>
      <c r="IMU1" s="875"/>
      <c r="IMV1" s="875"/>
      <c r="IMW1" s="875"/>
      <c r="IMX1" s="875"/>
      <c r="IMY1" s="875"/>
      <c r="IMZ1" s="875"/>
      <c r="INA1" s="875"/>
      <c r="INB1" s="875"/>
      <c r="INC1" s="875"/>
      <c r="IND1" s="875"/>
      <c r="INE1" s="875"/>
      <c r="INF1" s="875"/>
      <c r="ING1" s="875"/>
      <c r="INH1" s="875"/>
      <c r="INI1" s="875"/>
      <c r="INJ1" s="875"/>
      <c r="INK1" s="875"/>
      <c r="INL1" s="875"/>
      <c r="INM1" s="875"/>
      <c r="INN1" s="875"/>
      <c r="INO1" s="875"/>
      <c r="INP1" s="875"/>
      <c r="INQ1" s="875"/>
      <c r="INR1" s="875"/>
      <c r="INS1" s="875"/>
      <c r="INT1" s="875"/>
      <c r="INU1" s="875"/>
      <c r="INV1" s="875"/>
      <c r="INW1" s="875"/>
      <c r="INX1" s="875"/>
      <c r="INY1" s="875"/>
      <c r="INZ1" s="875"/>
      <c r="IOA1" s="875"/>
      <c r="IOB1" s="875"/>
      <c r="IOC1" s="875"/>
      <c r="IOD1" s="875"/>
      <c r="IOE1" s="875"/>
      <c r="IOF1" s="875"/>
      <c r="IOG1" s="875"/>
      <c r="IOH1" s="875"/>
      <c r="IOI1" s="875"/>
      <c r="IOJ1" s="875"/>
      <c r="IOK1" s="875"/>
      <c r="IOL1" s="875"/>
      <c r="IOM1" s="875"/>
      <c r="ION1" s="875"/>
      <c r="IOO1" s="875"/>
      <c r="IOP1" s="875"/>
      <c r="IOQ1" s="875"/>
      <c r="IOR1" s="875"/>
      <c r="IOS1" s="875"/>
      <c r="IOT1" s="875"/>
      <c r="IOU1" s="875"/>
      <c r="IOV1" s="875"/>
      <c r="IOW1" s="875"/>
      <c r="IOX1" s="875"/>
      <c r="IOY1" s="875"/>
      <c r="IOZ1" s="875"/>
      <c r="IPA1" s="875"/>
      <c r="IPB1" s="875"/>
      <c r="IPC1" s="875"/>
      <c r="IPD1" s="875"/>
      <c r="IPE1" s="875"/>
      <c r="IPF1" s="875"/>
      <c r="IPG1" s="875"/>
      <c r="IPH1" s="875"/>
      <c r="IPI1" s="875"/>
      <c r="IPJ1" s="875"/>
      <c r="IPK1" s="875"/>
      <c r="IPL1" s="875"/>
      <c r="IPM1" s="875"/>
      <c r="IPN1" s="875"/>
      <c r="IPO1" s="875"/>
      <c r="IPP1" s="875"/>
      <c r="IPQ1" s="875"/>
      <c r="IPR1" s="875"/>
      <c r="IPS1" s="875"/>
      <c r="IPT1" s="875"/>
      <c r="IPU1" s="875"/>
      <c r="IPV1" s="875"/>
      <c r="IPW1" s="875"/>
      <c r="IPX1" s="875"/>
      <c r="IPY1" s="875"/>
      <c r="IPZ1" s="875"/>
      <c r="IQA1" s="875"/>
      <c r="IQB1" s="875"/>
      <c r="IQC1" s="875"/>
      <c r="IQD1" s="875"/>
      <c r="IQE1" s="875"/>
      <c r="IQF1" s="875"/>
      <c r="IQG1" s="875"/>
      <c r="IQH1" s="875"/>
      <c r="IQI1" s="875"/>
      <c r="IQJ1" s="875"/>
      <c r="IQK1" s="875"/>
      <c r="IQL1" s="875"/>
      <c r="IQM1" s="875"/>
      <c r="IQN1" s="875"/>
      <c r="IQO1" s="875"/>
      <c r="IQP1" s="875"/>
      <c r="IQQ1" s="875"/>
      <c r="IQR1" s="875"/>
      <c r="IQS1" s="875"/>
      <c r="IQT1" s="875"/>
      <c r="IQU1" s="875"/>
      <c r="IQV1" s="875"/>
      <c r="IQW1" s="875"/>
      <c r="IQX1" s="875"/>
      <c r="IQY1" s="875"/>
      <c r="IQZ1" s="875"/>
      <c r="IRA1" s="875"/>
      <c r="IRB1" s="875"/>
      <c r="IRC1" s="875"/>
      <c r="IRD1" s="875"/>
      <c r="IRE1" s="875"/>
      <c r="IRF1" s="875"/>
      <c r="IRG1" s="875"/>
      <c r="IRH1" s="875"/>
      <c r="IRI1" s="875"/>
      <c r="IRJ1" s="875"/>
      <c r="IRK1" s="875"/>
      <c r="IRL1" s="875"/>
      <c r="IRM1" s="875"/>
      <c r="IRN1" s="875"/>
      <c r="IRO1" s="875"/>
      <c r="IRP1" s="875"/>
      <c r="IRQ1" s="875"/>
      <c r="IRR1" s="875"/>
      <c r="IRS1" s="875"/>
      <c r="IRT1" s="875"/>
      <c r="IRU1" s="875"/>
      <c r="IRV1" s="875"/>
      <c r="IRW1" s="875"/>
      <c r="IRX1" s="875"/>
      <c r="IRY1" s="875"/>
      <c r="IRZ1" s="875"/>
      <c r="ISA1" s="875"/>
      <c r="ISB1" s="875"/>
      <c r="ISC1" s="875"/>
      <c r="ISD1" s="875"/>
      <c r="ISE1" s="875"/>
      <c r="ISF1" s="875"/>
      <c r="ISG1" s="875"/>
      <c r="ISH1" s="875"/>
      <c r="ISI1" s="875"/>
      <c r="ISJ1" s="875"/>
      <c r="ISK1" s="875"/>
      <c r="ISL1" s="875"/>
      <c r="ISM1" s="875"/>
      <c r="ISN1" s="875"/>
      <c r="ISO1" s="875"/>
      <c r="ISP1" s="875"/>
      <c r="ISQ1" s="875"/>
      <c r="ISR1" s="875"/>
      <c r="ISS1" s="875"/>
      <c r="IST1" s="875"/>
      <c r="ISU1" s="875"/>
      <c r="ISV1" s="875"/>
      <c r="ISW1" s="875"/>
      <c r="ISX1" s="875"/>
      <c r="ISY1" s="875"/>
      <c r="ISZ1" s="875"/>
      <c r="ITA1" s="875"/>
      <c r="ITB1" s="875"/>
      <c r="ITC1" s="875"/>
      <c r="ITD1" s="875"/>
      <c r="ITE1" s="875"/>
      <c r="ITF1" s="875"/>
      <c r="ITG1" s="875"/>
      <c r="ITH1" s="875"/>
      <c r="ITI1" s="875"/>
      <c r="ITJ1" s="875"/>
      <c r="ITK1" s="875"/>
      <c r="ITL1" s="875"/>
      <c r="ITM1" s="875"/>
      <c r="ITN1" s="875"/>
      <c r="ITO1" s="875"/>
      <c r="ITP1" s="875"/>
      <c r="ITQ1" s="875"/>
      <c r="ITR1" s="875"/>
      <c r="ITS1" s="875"/>
      <c r="ITT1" s="875"/>
      <c r="ITU1" s="875"/>
      <c r="ITV1" s="875"/>
      <c r="ITW1" s="875"/>
      <c r="ITX1" s="875"/>
      <c r="ITY1" s="875"/>
      <c r="ITZ1" s="875"/>
      <c r="IUA1" s="875"/>
      <c r="IUB1" s="875"/>
      <c r="IUC1" s="875"/>
      <c r="IUD1" s="875"/>
      <c r="IUE1" s="875"/>
      <c r="IUF1" s="875"/>
      <c r="IUG1" s="875"/>
      <c r="IUH1" s="875"/>
      <c r="IUI1" s="875"/>
      <c r="IUJ1" s="875"/>
      <c r="IUK1" s="875"/>
      <c r="IUL1" s="875"/>
      <c r="IUM1" s="875"/>
      <c r="IUN1" s="875"/>
      <c r="IUO1" s="875"/>
      <c r="IUP1" s="875"/>
      <c r="IUQ1" s="875"/>
      <c r="IUR1" s="875"/>
      <c r="IUS1" s="875"/>
      <c r="IUT1" s="875"/>
      <c r="IUU1" s="875"/>
      <c r="IUV1" s="875"/>
      <c r="IUW1" s="875"/>
      <c r="IUX1" s="875"/>
      <c r="IUY1" s="875"/>
      <c r="IUZ1" s="875"/>
      <c r="IVA1" s="875"/>
      <c r="IVB1" s="875"/>
      <c r="IVC1" s="875"/>
      <c r="IVD1" s="875"/>
      <c r="IVE1" s="875"/>
      <c r="IVF1" s="875"/>
      <c r="IVG1" s="875"/>
      <c r="IVH1" s="875"/>
      <c r="IVI1" s="875"/>
      <c r="IVJ1" s="875"/>
      <c r="IVK1" s="875"/>
      <c r="IVL1" s="875"/>
      <c r="IVM1" s="875"/>
      <c r="IVN1" s="875"/>
      <c r="IVO1" s="875"/>
      <c r="IVP1" s="875"/>
      <c r="IVQ1" s="875"/>
      <c r="IVR1" s="875"/>
      <c r="IVS1" s="875"/>
      <c r="IVT1" s="875"/>
      <c r="IVU1" s="875"/>
      <c r="IVV1" s="875"/>
      <c r="IVW1" s="875"/>
      <c r="IVX1" s="875"/>
      <c r="IVY1" s="875"/>
      <c r="IVZ1" s="875"/>
      <c r="IWA1" s="875"/>
      <c r="IWB1" s="875"/>
      <c r="IWC1" s="875"/>
      <c r="IWD1" s="875"/>
      <c r="IWE1" s="875"/>
      <c r="IWF1" s="875"/>
      <c r="IWG1" s="875"/>
      <c r="IWH1" s="875"/>
      <c r="IWI1" s="875"/>
      <c r="IWJ1" s="875"/>
      <c r="IWK1" s="875"/>
      <c r="IWL1" s="875"/>
      <c r="IWM1" s="875"/>
      <c r="IWN1" s="875"/>
      <c r="IWO1" s="875"/>
      <c r="IWP1" s="875"/>
      <c r="IWQ1" s="875"/>
      <c r="IWR1" s="875"/>
      <c r="IWS1" s="875"/>
      <c r="IWT1" s="875"/>
      <c r="IWU1" s="875"/>
      <c r="IWV1" s="875"/>
      <c r="IWW1" s="875"/>
      <c r="IWX1" s="875"/>
      <c r="IWY1" s="875"/>
      <c r="IWZ1" s="875"/>
      <c r="IXA1" s="875"/>
      <c r="IXB1" s="875"/>
      <c r="IXC1" s="875"/>
      <c r="IXD1" s="875"/>
      <c r="IXE1" s="875"/>
      <c r="IXF1" s="875"/>
      <c r="IXG1" s="875"/>
      <c r="IXH1" s="875"/>
      <c r="IXI1" s="875"/>
      <c r="IXJ1" s="875"/>
      <c r="IXK1" s="875"/>
      <c r="IXL1" s="875"/>
      <c r="IXM1" s="875"/>
      <c r="IXN1" s="875"/>
      <c r="IXO1" s="875"/>
      <c r="IXP1" s="875"/>
      <c r="IXQ1" s="875"/>
      <c r="IXR1" s="875"/>
      <c r="IXS1" s="875"/>
      <c r="IXT1" s="875"/>
      <c r="IXU1" s="875"/>
      <c r="IXV1" s="875"/>
      <c r="IXW1" s="875"/>
      <c r="IXX1" s="875"/>
      <c r="IXY1" s="875"/>
      <c r="IXZ1" s="875"/>
      <c r="IYA1" s="875"/>
      <c r="IYB1" s="875"/>
      <c r="IYC1" s="875"/>
      <c r="IYD1" s="875"/>
      <c r="IYE1" s="875"/>
      <c r="IYF1" s="875"/>
      <c r="IYG1" s="875"/>
      <c r="IYH1" s="875"/>
      <c r="IYI1" s="875"/>
      <c r="IYJ1" s="875"/>
      <c r="IYK1" s="875"/>
      <c r="IYL1" s="875"/>
      <c r="IYM1" s="875"/>
      <c r="IYN1" s="875"/>
      <c r="IYO1" s="875"/>
      <c r="IYP1" s="875"/>
      <c r="IYQ1" s="875"/>
      <c r="IYR1" s="875"/>
      <c r="IYS1" s="875"/>
      <c r="IYT1" s="875"/>
      <c r="IYU1" s="875"/>
      <c r="IYV1" s="875"/>
      <c r="IYW1" s="875"/>
      <c r="IYX1" s="875"/>
      <c r="IYY1" s="875"/>
      <c r="IYZ1" s="875"/>
      <c r="IZA1" s="875"/>
      <c r="IZB1" s="875"/>
      <c r="IZC1" s="875"/>
      <c r="IZD1" s="875"/>
      <c r="IZE1" s="875"/>
      <c r="IZF1" s="875"/>
      <c r="IZG1" s="875"/>
      <c r="IZH1" s="875"/>
      <c r="IZI1" s="875"/>
      <c r="IZJ1" s="875"/>
      <c r="IZK1" s="875"/>
      <c r="IZL1" s="875"/>
      <c r="IZM1" s="875"/>
      <c r="IZN1" s="875"/>
      <c r="IZO1" s="875"/>
      <c r="IZP1" s="875"/>
      <c r="IZQ1" s="875"/>
      <c r="IZR1" s="875"/>
      <c r="IZS1" s="875"/>
      <c r="IZT1" s="875"/>
      <c r="IZU1" s="875"/>
      <c r="IZV1" s="875"/>
      <c r="IZW1" s="875"/>
      <c r="IZX1" s="875"/>
      <c r="IZY1" s="875"/>
      <c r="IZZ1" s="875"/>
      <c r="JAA1" s="875"/>
      <c r="JAB1" s="875"/>
      <c r="JAC1" s="875"/>
      <c r="JAD1" s="875"/>
      <c r="JAE1" s="875"/>
      <c r="JAF1" s="875"/>
      <c r="JAG1" s="875"/>
      <c r="JAH1" s="875"/>
      <c r="JAI1" s="875"/>
      <c r="JAJ1" s="875"/>
      <c r="JAK1" s="875"/>
      <c r="JAL1" s="875"/>
      <c r="JAM1" s="875"/>
      <c r="JAN1" s="875"/>
      <c r="JAO1" s="875"/>
      <c r="JAP1" s="875"/>
      <c r="JAQ1" s="875"/>
      <c r="JAR1" s="875"/>
      <c r="JAS1" s="875"/>
      <c r="JAT1" s="875"/>
      <c r="JAU1" s="875"/>
      <c r="JAV1" s="875"/>
      <c r="JAW1" s="875"/>
      <c r="JAX1" s="875"/>
      <c r="JAY1" s="875"/>
      <c r="JAZ1" s="875"/>
      <c r="JBA1" s="875"/>
      <c r="JBB1" s="875"/>
      <c r="JBC1" s="875"/>
      <c r="JBD1" s="875"/>
      <c r="JBE1" s="875"/>
      <c r="JBF1" s="875"/>
      <c r="JBG1" s="875"/>
      <c r="JBH1" s="875"/>
      <c r="JBI1" s="875"/>
      <c r="JBJ1" s="875"/>
      <c r="JBK1" s="875"/>
      <c r="JBL1" s="875"/>
      <c r="JBM1" s="875"/>
      <c r="JBN1" s="875"/>
      <c r="JBO1" s="875"/>
      <c r="JBP1" s="875"/>
      <c r="JBQ1" s="875"/>
      <c r="JBR1" s="875"/>
      <c r="JBS1" s="875"/>
      <c r="JBT1" s="875"/>
      <c r="JBU1" s="875"/>
      <c r="JBV1" s="875"/>
      <c r="JBW1" s="875"/>
      <c r="JBX1" s="875"/>
      <c r="JBY1" s="875"/>
      <c r="JBZ1" s="875"/>
      <c r="JCA1" s="875"/>
      <c r="JCB1" s="875"/>
      <c r="JCC1" s="875"/>
      <c r="JCD1" s="875"/>
      <c r="JCE1" s="875"/>
      <c r="JCF1" s="875"/>
      <c r="JCG1" s="875"/>
      <c r="JCH1" s="875"/>
      <c r="JCI1" s="875"/>
      <c r="JCJ1" s="875"/>
      <c r="JCK1" s="875"/>
      <c r="JCL1" s="875"/>
      <c r="JCM1" s="875"/>
      <c r="JCN1" s="875"/>
      <c r="JCO1" s="875"/>
      <c r="JCP1" s="875"/>
      <c r="JCQ1" s="875"/>
      <c r="JCR1" s="875"/>
      <c r="JCS1" s="875"/>
      <c r="JCT1" s="875"/>
      <c r="JCU1" s="875"/>
      <c r="JCV1" s="875"/>
      <c r="JCW1" s="875"/>
      <c r="JCX1" s="875"/>
      <c r="JCY1" s="875"/>
      <c r="JCZ1" s="875"/>
      <c r="JDA1" s="875"/>
      <c r="JDB1" s="875"/>
      <c r="JDC1" s="875"/>
      <c r="JDD1" s="875"/>
      <c r="JDE1" s="875"/>
      <c r="JDF1" s="875"/>
      <c r="JDG1" s="875"/>
      <c r="JDH1" s="875"/>
      <c r="JDI1" s="875"/>
      <c r="JDJ1" s="875"/>
      <c r="JDK1" s="875"/>
      <c r="JDL1" s="875"/>
      <c r="JDM1" s="875"/>
      <c r="JDN1" s="875"/>
      <c r="JDO1" s="875"/>
      <c r="JDP1" s="875"/>
      <c r="JDQ1" s="875"/>
      <c r="JDR1" s="875"/>
      <c r="JDS1" s="875"/>
      <c r="JDT1" s="875"/>
      <c r="JDU1" s="875"/>
      <c r="JDV1" s="875"/>
      <c r="JDW1" s="875"/>
      <c r="JDX1" s="875"/>
      <c r="JDY1" s="875"/>
      <c r="JDZ1" s="875"/>
      <c r="JEA1" s="875"/>
      <c r="JEB1" s="875"/>
      <c r="JEC1" s="875"/>
      <c r="JED1" s="875"/>
      <c r="JEE1" s="875"/>
      <c r="JEF1" s="875"/>
      <c r="JEG1" s="875"/>
      <c r="JEH1" s="875"/>
      <c r="JEI1" s="875"/>
      <c r="JEJ1" s="875"/>
      <c r="JEK1" s="875"/>
      <c r="JEL1" s="875"/>
      <c r="JEM1" s="875"/>
      <c r="JEN1" s="875"/>
      <c r="JEO1" s="875"/>
      <c r="JEP1" s="875"/>
      <c r="JEQ1" s="875"/>
      <c r="JER1" s="875"/>
      <c r="JES1" s="875"/>
      <c r="JET1" s="875"/>
      <c r="JEU1" s="875"/>
      <c r="JEV1" s="875"/>
      <c r="JEW1" s="875"/>
      <c r="JEX1" s="875"/>
      <c r="JEY1" s="875"/>
      <c r="JEZ1" s="875"/>
      <c r="JFA1" s="875"/>
      <c r="JFB1" s="875"/>
      <c r="JFC1" s="875"/>
      <c r="JFD1" s="875"/>
      <c r="JFE1" s="875"/>
      <c r="JFF1" s="875"/>
      <c r="JFG1" s="875"/>
      <c r="JFH1" s="875"/>
      <c r="JFI1" s="875"/>
      <c r="JFJ1" s="875"/>
      <c r="JFK1" s="875"/>
      <c r="JFL1" s="875"/>
      <c r="JFM1" s="875"/>
      <c r="JFN1" s="875"/>
      <c r="JFO1" s="875"/>
      <c r="JFP1" s="875"/>
      <c r="JFQ1" s="875"/>
      <c r="JFR1" s="875"/>
      <c r="JFS1" s="875"/>
      <c r="JFT1" s="875"/>
      <c r="JFU1" s="875"/>
      <c r="JFV1" s="875"/>
      <c r="JFW1" s="875"/>
      <c r="JFX1" s="875"/>
      <c r="JFY1" s="875"/>
      <c r="JFZ1" s="875"/>
      <c r="JGA1" s="875"/>
      <c r="JGB1" s="875"/>
      <c r="JGC1" s="875"/>
      <c r="JGD1" s="875"/>
      <c r="JGE1" s="875"/>
      <c r="JGF1" s="875"/>
      <c r="JGG1" s="875"/>
      <c r="JGH1" s="875"/>
      <c r="JGI1" s="875"/>
      <c r="JGJ1" s="875"/>
      <c r="JGK1" s="875"/>
      <c r="JGL1" s="875"/>
      <c r="JGM1" s="875"/>
      <c r="JGN1" s="875"/>
      <c r="JGO1" s="875"/>
      <c r="JGP1" s="875"/>
      <c r="JGQ1" s="875"/>
      <c r="JGR1" s="875"/>
      <c r="JGS1" s="875"/>
      <c r="JGT1" s="875"/>
      <c r="JGU1" s="875"/>
      <c r="JGV1" s="875"/>
      <c r="JGW1" s="875"/>
      <c r="JGX1" s="875"/>
      <c r="JGY1" s="875"/>
      <c r="JGZ1" s="875"/>
      <c r="JHA1" s="875"/>
      <c r="JHB1" s="875"/>
      <c r="JHC1" s="875"/>
      <c r="JHD1" s="875"/>
      <c r="JHE1" s="875"/>
      <c r="JHF1" s="875"/>
      <c r="JHG1" s="875"/>
      <c r="JHH1" s="875"/>
      <c r="JHI1" s="875"/>
      <c r="JHJ1" s="875"/>
      <c r="JHK1" s="875"/>
      <c r="JHL1" s="875"/>
      <c r="JHM1" s="875"/>
      <c r="JHN1" s="875"/>
      <c r="JHO1" s="875"/>
      <c r="JHP1" s="875"/>
      <c r="JHQ1" s="875"/>
      <c r="JHR1" s="875"/>
      <c r="JHS1" s="875"/>
      <c r="JHT1" s="875"/>
      <c r="JHU1" s="875"/>
      <c r="JHV1" s="875"/>
      <c r="JHW1" s="875"/>
      <c r="JHX1" s="875"/>
      <c r="JHY1" s="875"/>
      <c r="JHZ1" s="875"/>
      <c r="JIA1" s="875"/>
      <c r="JIB1" s="875"/>
      <c r="JIC1" s="875"/>
      <c r="JID1" s="875"/>
      <c r="JIE1" s="875"/>
      <c r="JIF1" s="875"/>
      <c r="JIG1" s="875"/>
      <c r="JIH1" s="875"/>
      <c r="JII1" s="875"/>
      <c r="JIJ1" s="875"/>
      <c r="JIK1" s="875"/>
      <c r="JIL1" s="875"/>
      <c r="JIM1" s="875"/>
      <c r="JIN1" s="875"/>
      <c r="JIO1" s="875"/>
      <c r="JIP1" s="875"/>
      <c r="JIQ1" s="875"/>
      <c r="JIR1" s="875"/>
      <c r="JIS1" s="875"/>
      <c r="JIT1" s="875"/>
      <c r="JIU1" s="875"/>
      <c r="JIV1" s="875"/>
      <c r="JIW1" s="875"/>
      <c r="JIX1" s="875"/>
      <c r="JIY1" s="875"/>
      <c r="JIZ1" s="875"/>
      <c r="JJA1" s="875"/>
      <c r="JJB1" s="875"/>
      <c r="JJC1" s="875"/>
      <c r="JJD1" s="875"/>
      <c r="JJE1" s="875"/>
      <c r="JJF1" s="875"/>
      <c r="JJG1" s="875"/>
      <c r="JJH1" s="875"/>
      <c r="JJI1" s="875"/>
      <c r="JJJ1" s="875"/>
      <c r="JJK1" s="875"/>
      <c r="JJL1" s="875"/>
      <c r="JJM1" s="875"/>
      <c r="JJN1" s="875"/>
      <c r="JJO1" s="875"/>
      <c r="JJP1" s="875"/>
      <c r="JJQ1" s="875"/>
      <c r="JJR1" s="875"/>
      <c r="JJS1" s="875"/>
      <c r="JJT1" s="875"/>
      <c r="JJU1" s="875"/>
      <c r="JJV1" s="875"/>
      <c r="JJW1" s="875"/>
      <c r="JJX1" s="875"/>
      <c r="JJY1" s="875"/>
      <c r="JJZ1" s="875"/>
      <c r="JKA1" s="875"/>
      <c r="JKB1" s="875"/>
      <c r="JKC1" s="875"/>
      <c r="JKD1" s="875"/>
      <c r="JKE1" s="875"/>
      <c r="JKF1" s="875"/>
      <c r="JKG1" s="875"/>
      <c r="JKH1" s="875"/>
      <c r="JKI1" s="875"/>
      <c r="JKJ1" s="875"/>
      <c r="JKK1" s="875"/>
      <c r="JKL1" s="875"/>
      <c r="JKM1" s="875"/>
      <c r="JKN1" s="875"/>
      <c r="JKO1" s="875"/>
      <c r="JKP1" s="875"/>
      <c r="JKQ1" s="875"/>
      <c r="JKR1" s="875"/>
      <c r="JKS1" s="875"/>
      <c r="JKT1" s="875"/>
      <c r="JKU1" s="875"/>
      <c r="JKV1" s="875"/>
      <c r="JKW1" s="875"/>
      <c r="JKX1" s="875"/>
      <c r="JKY1" s="875"/>
      <c r="JKZ1" s="875"/>
      <c r="JLA1" s="875"/>
      <c r="JLB1" s="875"/>
      <c r="JLC1" s="875"/>
      <c r="JLD1" s="875"/>
      <c r="JLE1" s="875"/>
      <c r="JLF1" s="875"/>
      <c r="JLG1" s="875"/>
      <c r="JLH1" s="875"/>
      <c r="JLI1" s="875"/>
      <c r="JLJ1" s="875"/>
      <c r="JLK1" s="875"/>
      <c r="JLL1" s="875"/>
      <c r="JLM1" s="875"/>
      <c r="JLN1" s="875"/>
      <c r="JLO1" s="875"/>
      <c r="JLP1" s="875"/>
      <c r="JLQ1" s="875"/>
      <c r="JLR1" s="875"/>
      <c r="JLS1" s="875"/>
      <c r="JLT1" s="875"/>
      <c r="JLU1" s="875"/>
      <c r="JLV1" s="875"/>
      <c r="JLW1" s="875"/>
      <c r="JLX1" s="875"/>
      <c r="JLY1" s="875"/>
      <c r="JLZ1" s="875"/>
      <c r="JMA1" s="875"/>
      <c r="JMB1" s="875"/>
      <c r="JMC1" s="875"/>
      <c r="JMD1" s="875"/>
      <c r="JME1" s="875"/>
      <c r="JMF1" s="875"/>
      <c r="JMG1" s="875"/>
      <c r="JMH1" s="875"/>
      <c r="JMI1" s="875"/>
      <c r="JMJ1" s="875"/>
      <c r="JMK1" s="875"/>
      <c r="JML1" s="875"/>
      <c r="JMM1" s="875"/>
      <c r="JMN1" s="875"/>
      <c r="JMO1" s="875"/>
      <c r="JMP1" s="875"/>
      <c r="JMQ1" s="875"/>
      <c r="JMR1" s="875"/>
      <c r="JMS1" s="875"/>
      <c r="JMT1" s="875"/>
      <c r="JMU1" s="875"/>
      <c r="JMV1" s="875"/>
      <c r="JMW1" s="875"/>
      <c r="JMX1" s="875"/>
      <c r="JMY1" s="875"/>
      <c r="JMZ1" s="875"/>
      <c r="JNA1" s="875"/>
      <c r="JNB1" s="875"/>
      <c r="JNC1" s="875"/>
      <c r="JND1" s="875"/>
      <c r="JNE1" s="875"/>
      <c r="JNF1" s="875"/>
      <c r="JNG1" s="875"/>
      <c r="JNH1" s="875"/>
      <c r="JNI1" s="875"/>
      <c r="JNJ1" s="875"/>
      <c r="JNK1" s="875"/>
      <c r="JNL1" s="875"/>
      <c r="JNM1" s="875"/>
      <c r="JNN1" s="875"/>
      <c r="JNO1" s="875"/>
      <c r="JNP1" s="875"/>
      <c r="JNQ1" s="875"/>
      <c r="JNR1" s="875"/>
      <c r="JNS1" s="875"/>
      <c r="JNT1" s="875"/>
      <c r="JNU1" s="875"/>
      <c r="JNV1" s="875"/>
      <c r="JNW1" s="875"/>
      <c r="JNX1" s="875"/>
      <c r="JNY1" s="875"/>
      <c r="JNZ1" s="875"/>
      <c r="JOA1" s="875"/>
      <c r="JOB1" s="875"/>
      <c r="JOC1" s="875"/>
      <c r="JOD1" s="875"/>
      <c r="JOE1" s="875"/>
      <c r="JOF1" s="875"/>
      <c r="JOG1" s="875"/>
      <c r="JOH1" s="875"/>
      <c r="JOI1" s="875"/>
      <c r="JOJ1" s="875"/>
      <c r="JOK1" s="875"/>
      <c r="JOL1" s="875"/>
      <c r="JOM1" s="875"/>
      <c r="JON1" s="875"/>
      <c r="JOO1" s="875"/>
      <c r="JOP1" s="875"/>
      <c r="JOQ1" s="875"/>
      <c r="JOR1" s="875"/>
      <c r="JOS1" s="875"/>
      <c r="JOT1" s="875"/>
      <c r="JOU1" s="875"/>
      <c r="JOV1" s="875"/>
      <c r="JOW1" s="875"/>
      <c r="JOX1" s="875"/>
      <c r="JOY1" s="875"/>
      <c r="JOZ1" s="875"/>
      <c r="JPA1" s="875"/>
      <c r="JPB1" s="875"/>
      <c r="JPC1" s="875"/>
      <c r="JPD1" s="875"/>
      <c r="JPE1" s="875"/>
      <c r="JPF1" s="875"/>
      <c r="JPG1" s="875"/>
      <c r="JPH1" s="875"/>
      <c r="JPI1" s="875"/>
      <c r="JPJ1" s="875"/>
      <c r="JPK1" s="875"/>
      <c r="JPL1" s="875"/>
      <c r="JPM1" s="875"/>
      <c r="JPN1" s="875"/>
      <c r="JPO1" s="875"/>
      <c r="JPP1" s="875"/>
      <c r="JPQ1" s="875"/>
      <c r="JPR1" s="875"/>
      <c r="JPS1" s="875"/>
      <c r="JPT1" s="875"/>
      <c r="JPU1" s="875"/>
      <c r="JPV1" s="875"/>
      <c r="JPW1" s="875"/>
      <c r="JPX1" s="875"/>
      <c r="JPY1" s="875"/>
      <c r="JPZ1" s="875"/>
      <c r="JQA1" s="875"/>
      <c r="JQB1" s="875"/>
      <c r="JQC1" s="875"/>
      <c r="JQD1" s="875"/>
      <c r="JQE1" s="875"/>
      <c r="JQF1" s="875"/>
      <c r="JQG1" s="875"/>
      <c r="JQH1" s="875"/>
      <c r="JQI1" s="875"/>
      <c r="JQJ1" s="875"/>
      <c r="JQK1" s="875"/>
      <c r="JQL1" s="875"/>
      <c r="JQM1" s="875"/>
      <c r="JQN1" s="875"/>
      <c r="JQO1" s="875"/>
      <c r="JQP1" s="875"/>
      <c r="JQQ1" s="875"/>
      <c r="JQR1" s="875"/>
      <c r="JQS1" s="875"/>
      <c r="JQT1" s="875"/>
      <c r="JQU1" s="875"/>
      <c r="JQV1" s="875"/>
      <c r="JQW1" s="875"/>
      <c r="JQX1" s="875"/>
      <c r="JQY1" s="875"/>
      <c r="JQZ1" s="875"/>
      <c r="JRA1" s="875"/>
      <c r="JRB1" s="875"/>
      <c r="JRC1" s="875"/>
      <c r="JRD1" s="875"/>
      <c r="JRE1" s="875"/>
      <c r="JRF1" s="875"/>
      <c r="JRG1" s="875"/>
      <c r="JRH1" s="875"/>
      <c r="JRI1" s="875"/>
      <c r="JRJ1" s="875"/>
      <c r="JRK1" s="875"/>
      <c r="JRL1" s="875"/>
      <c r="JRM1" s="875"/>
      <c r="JRN1" s="875"/>
      <c r="JRO1" s="875"/>
      <c r="JRP1" s="875"/>
      <c r="JRQ1" s="875"/>
      <c r="JRR1" s="875"/>
      <c r="JRS1" s="875"/>
      <c r="JRT1" s="875"/>
      <c r="JRU1" s="875"/>
      <c r="JRV1" s="875"/>
      <c r="JRW1" s="875"/>
      <c r="JRX1" s="875"/>
      <c r="JRY1" s="875"/>
      <c r="JRZ1" s="875"/>
      <c r="JSA1" s="875"/>
      <c r="JSB1" s="875"/>
      <c r="JSC1" s="875"/>
      <c r="JSD1" s="875"/>
      <c r="JSE1" s="875"/>
      <c r="JSF1" s="875"/>
      <c r="JSG1" s="875"/>
      <c r="JSH1" s="875"/>
      <c r="JSI1" s="875"/>
      <c r="JSJ1" s="875"/>
      <c r="JSK1" s="875"/>
      <c r="JSL1" s="875"/>
      <c r="JSM1" s="875"/>
      <c r="JSN1" s="875"/>
      <c r="JSO1" s="875"/>
      <c r="JSP1" s="875"/>
      <c r="JSQ1" s="875"/>
      <c r="JSR1" s="875"/>
      <c r="JSS1" s="875"/>
      <c r="JST1" s="875"/>
      <c r="JSU1" s="875"/>
      <c r="JSV1" s="875"/>
      <c r="JSW1" s="875"/>
      <c r="JSX1" s="875"/>
      <c r="JSY1" s="875"/>
      <c r="JSZ1" s="875"/>
      <c r="JTA1" s="875"/>
      <c r="JTB1" s="875"/>
      <c r="JTC1" s="875"/>
      <c r="JTD1" s="875"/>
      <c r="JTE1" s="875"/>
      <c r="JTF1" s="875"/>
      <c r="JTG1" s="875"/>
      <c r="JTH1" s="875"/>
      <c r="JTI1" s="875"/>
      <c r="JTJ1" s="875"/>
      <c r="JTK1" s="875"/>
      <c r="JTL1" s="875"/>
      <c r="JTM1" s="875"/>
      <c r="JTN1" s="875"/>
      <c r="JTO1" s="875"/>
      <c r="JTP1" s="875"/>
      <c r="JTQ1" s="875"/>
      <c r="JTR1" s="875"/>
      <c r="JTS1" s="875"/>
      <c r="JTT1" s="875"/>
      <c r="JTU1" s="875"/>
      <c r="JTV1" s="875"/>
      <c r="JTW1" s="875"/>
      <c r="JTX1" s="875"/>
      <c r="JTY1" s="875"/>
      <c r="JTZ1" s="875"/>
      <c r="JUA1" s="875"/>
      <c r="JUB1" s="875"/>
      <c r="JUC1" s="875"/>
      <c r="JUD1" s="875"/>
      <c r="JUE1" s="875"/>
      <c r="JUF1" s="875"/>
      <c r="JUG1" s="875"/>
      <c r="JUH1" s="875"/>
      <c r="JUI1" s="875"/>
      <c r="JUJ1" s="875"/>
      <c r="JUK1" s="875"/>
      <c r="JUL1" s="875"/>
      <c r="JUM1" s="875"/>
      <c r="JUN1" s="875"/>
      <c r="JUO1" s="875"/>
      <c r="JUP1" s="875"/>
      <c r="JUQ1" s="875"/>
      <c r="JUR1" s="875"/>
      <c r="JUS1" s="875"/>
      <c r="JUT1" s="875"/>
      <c r="JUU1" s="875"/>
      <c r="JUV1" s="875"/>
      <c r="JUW1" s="875"/>
      <c r="JUX1" s="875"/>
      <c r="JUY1" s="875"/>
      <c r="JUZ1" s="875"/>
      <c r="JVA1" s="875"/>
      <c r="JVB1" s="875"/>
      <c r="JVC1" s="875"/>
      <c r="JVD1" s="875"/>
      <c r="JVE1" s="875"/>
      <c r="JVF1" s="875"/>
      <c r="JVG1" s="875"/>
      <c r="JVH1" s="875"/>
      <c r="JVI1" s="875"/>
      <c r="JVJ1" s="875"/>
      <c r="JVK1" s="875"/>
      <c r="JVL1" s="875"/>
      <c r="JVM1" s="875"/>
      <c r="JVN1" s="875"/>
      <c r="JVO1" s="875"/>
      <c r="JVP1" s="875"/>
      <c r="JVQ1" s="875"/>
      <c r="JVR1" s="875"/>
      <c r="JVS1" s="875"/>
      <c r="JVT1" s="875"/>
      <c r="JVU1" s="875"/>
      <c r="JVV1" s="875"/>
      <c r="JVW1" s="875"/>
      <c r="JVX1" s="875"/>
      <c r="JVY1" s="875"/>
      <c r="JVZ1" s="875"/>
      <c r="JWA1" s="875"/>
      <c r="JWB1" s="875"/>
      <c r="JWC1" s="875"/>
      <c r="JWD1" s="875"/>
      <c r="JWE1" s="875"/>
      <c r="JWF1" s="875"/>
      <c r="JWG1" s="875"/>
      <c r="JWH1" s="875"/>
      <c r="JWI1" s="875"/>
      <c r="JWJ1" s="875"/>
      <c r="JWK1" s="875"/>
      <c r="JWL1" s="875"/>
      <c r="JWM1" s="875"/>
      <c r="JWN1" s="875"/>
      <c r="JWO1" s="875"/>
      <c r="JWP1" s="875"/>
      <c r="JWQ1" s="875"/>
      <c r="JWR1" s="875"/>
      <c r="JWS1" s="875"/>
      <c r="JWT1" s="875"/>
      <c r="JWU1" s="875"/>
      <c r="JWV1" s="875"/>
      <c r="JWW1" s="875"/>
      <c r="JWX1" s="875"/>
      <c r="JWY1" s="875"/>
      <c r="JWZ1" s="875"/>
      <c r="JXA1" s="875"/>
      <c r="JXB1" s="875"/>
      <c r="JXC1" s="875"/>
      <c r="JXD1" s="875"/>
      <c r="JXE1" s="875"/>
      <c r="JXF1" s="875"/>
      <c r="JXG1" s="875"/>
      <c r="JXH1" s="875"/>
      <c r="JXI1" s="875"/>
      <c r="JXJ1" s="875"/>
      <c r="JXK1" s="875"/>
      <c r="JXL1" s="875"/>
      <c r="JXM1" s="875"/>
      <c r="JXN1" s="875"/>
      <c r="JXO1" s="875"/>
      <c r="JXP1" s="875"/>
      <c r="JXQ1" s="875"/>
      <c r="JXR1" s="875"/>
      <c r="JXS1" s="875"/>
      <c r="JXT1" s="875"/>
      <c r="JXU1" s="875"/>
      <c r="JXV1" s="875"/>
      <c r="JXW1" s="875"/>
      <c r="JXX1" s="875"/>
      <c r="JXY1" s="875"/>
      <c r="JXZ1" s="875"/>
      <c r="JYA1" s="875"/>
      <c r="JYB1" s="875"/>
      <c r="JYC1" s="875"/>
      <c r="JYD1" s="875"/>
      <c r="JYE1" s="875"/>
      <c r="JYF1" s="875"/>
      <c r="JYG1" s="875"/>
      <c r="JYH1" s="875"/>
      <c r="JYI1" s="875"/>
      <c r="JYJ1" s="875"/>
      <c r="JYK1" s="875"/>
      <c r="JYL1" s="875"/>
      <c r="JYM1" s="875"/>
      <c r="JYN1" s="875"/>
      <c r="JYO1" s="875"/>
      <c r="JYP1" s="875"/>
      <c r="JYQ1" s="875"/>
      <c r="JYR1" s="875"/>
      <c r="JYS1" s="875"/>
      <c r="JYT1" s="875"/>
      <c r="JYU1" s="875"/>
      <c r="JYV1" s="875"/>
      <c r="JYW1" s="875"/>
      <c r="JYX1" s="875"/>
      <c r="JYY1" s="875"/>
      <c r="JYZ1" s="875"/>
      <c r="JZA1" s="875"/>
      <c r="JZB1" s="875"/>
      <c r="JZC1" s="875"/>
      <c r="JZD1" s="875"/>
      <c r="JZE1" s="875"/>
      <c r="JZF1" s="875"/>
      <c r="JZG1" s="875"/>
      <c r="JZH1" s="875"/>
      <c r="JZI1" s="875"/>
      <c r="JZJ1" s="875"/>
      <c r="JZK1" s="875"/>
      <c r="JZL1" s="875"/>
      <c r="JZM1" s="875"/>
      <c r="JZN1" s="875"/>
      <c r="JZO1" s="875"/>
      <c r="JZP1" s="875"/>
      <c r="JZQ1" s="875"/>
      <c r="JZR1" s="875"/>
      <c r="JZS1" s="875"/>
      <c r="JZT1" s="875"/>
      <c r="JZU1" s="875"/>
      <c r="JZV1" s="875"/>
      <c r="JZW1" s="875"/>
      <c r="JZX1" s="875"/>
      <c r="JZY1" s="875"/>
      <c r="JZZ1" s="875"/>
      <c r="KAA1" s="875"/>
      <c r="KAB1" s="875"/>
      <c r="KAC1" s="875"/>
      <c r="KAD1" s="875"/>
      <c r="KAE1" s="875"/>
      <c r="KAF1" s="875"/>
      <c r="KAG1" s="875"/>
      <c r="KAH1" s="875"/>
      <c r="KAI1" s="875"/>
      <c r="KAJ1" s="875"/>
      <c r="KAK1" s="875"/>
      <c r="KAL1" s="875"/>
      <c r="KAM1" s="875"/>
      <c r="KAN1" s="875"/>
      <c r="KAO1" s="875"/>
      <c r="KAP1" s="875"/>
      <c r="KAQ1" s="875"/>
      <c r="KAR1" s="875"/>
      <c r="KAS1" s="875"/>
      <c r="KAT1" s="875"/>
      <c r="KAU1" s="875"/>
      <c r="KAV1" s="875"/>
      <c r="KAW1" s="875"/>
      <c r="KAX1" s="875"/>
      <c r="KAY1" s="875"/>
      <c r="KAZ1" s="875"/>
      <c r="KBA1" s="875"/>
      <c r="KBB1" s="875"/>
      <c r="KBC1" s="875"/>
      <c r="KBD1" s="875"/>
      <c r="KBE1" s="875"/>
      <c r="KBF1" s="875"/>
      <c r="KBG1" s="875"/>
      <c r="KBH1" s="875"/>
      <c r="KBI1" s="875"/>
      <c r="KBJ1" s="875"/>
      <c r="KBK1" s="875"/>
      <c r="KBL1" s="875"/>
      <c r="KBM1" s="875"/>
      <c r="KBN1" s="875"/>
      <c r="KBO1" s="875"/>
      <c r="KBP1" s="875"/>
      <c r="KBQ1" s="875"/>
      <c r="KBR1" s="875"/>
      <c r="KBS1" s="875"/>
      <c r="KBT1" s="875"/>
      <c r="KBU1" s="875"/>
      <c r="KBV1" s="875"/>
      <c r="KBW1" s="875"/>
      <c r="KBX1" s="875"/>
      <c r="KBY1" s="875"/>
      <c r="KBZ1" s="875"/>
      <c r="KCA1" s="875"/>
      <c r="KCB1" s="875"/>
      <c r="KCC1" s="875"/>
      <c r="KCD1" s="875"/>
      <c r="KCE1" s="875"/>
      <c r="KCF1" s="875"/>
      <c r="KCG1" s="875"/>
      <c r="KCH1" s="875"/>
      <c r="KCI1" s="875"/>
      <c r="KCJ1" s="875"/>
      <c r="KCK1" s="875"/>
      <c r="KCL1" s="875"/>
      <c r="KCM1" s="875"/>
      <c r="KCN1" s="875"/>
      <c r="KCO1" s="875"/>
      <c r="KCP1" s="875"/>
      <c r="KCQ1" s="875"/>
      <c r="KCR1" s="875"/>
      <c r="KCS1" s="875"/>
      <c r="KCT1" s="875"/>
      <c r="KCU1" s="875"/>
      <c r="KCV1" s="875"/>
      <c r="KCW1" s="875"/>
      <c r="KCX1" s="875"/>
      <c r="KCY1" s="875"/>
      <c r="KCZ1" s="875"/>
      <c r="KDA1" s="875"/>
      <c r="KDB1" s="875"/>
      <c r="KDC1" s="875"/>
      <c r="KDD1" s="875"/>
      <c r="KDE1" s="875"/>
      <c r="KDF1" s="875"/>
      <c r="KDG1" s="875"/>
      <c r="KDH1" s="875"/>
      <c r="KDI1" s="875"/>
      <c r="KDJ1" s="875"/>
      <c r="KDK1" s="875"/>
      <c r="KDL1" s="875"/>
      <c r="KDM1" s="875"/>
      <c r="KDN1" s="875"/>
      <c r="KDO1" s="875"/>
      <c r="KDP1" s="875"/>
      <c r="KDQ1" s="875"/>
      <c r="KDR1" s="875"/>
      <c r="KDS1" s="875"/>
      <c r="KDT1" s="875"/>
      <c r="KDU1" s="875"/>
      <c r="KDV1" s="875"/>
      <c r="KDW1" s="875"/>
      <c r="KDX1" s="875"/>
      <c r="KDY1" s="875"/>
      <c r="KDZ1" s="875"/>
      <c r="KEA1" s="875"/>
      <c r="KEB1" s="875"/>
      <c r="KEC1" s="875"/>
      <c r="KED1" s="875"/>
      <c r="KEE1" s="875"/>
      <c r="KEF1" s="875"/>
      <c r="KEG1" s="875"/>
      <c r="KEH1" s="875"/>
      <c r="KEI1" s="875"/>
      <c r="KEJ1" s="875"/>
      <c r="KEK1" s="875"/>
      <c r="KEL1" s="875"/>
      <c r="KEM1" s="875"/>
      <c r="KEN1" s="875"/>
      <c r="KEO1" s="875"/>
      <c r="KEP1" s="875"/>
      <c r="KEQ1" s="875"/>
      <c r="KER1" s="875"/>
      <c r="KES1" s="875"/>
      <c r="KET1" s="875"/>
      <c r="KEU1" s="875"/>
      <c r="KEV1" s="875"/>
      <c r="KEW1" s="875"/>
      <c r="KEX1" s="875"/>
      <c r="KEY1" s="875"/>
      <c r="KEZ1" s="875"/>
      <c r="KFA1" s="875"/>
      <c r="KFB1" s="875"/>
      <c r="KFC1" s="875"/>
      <c r="KFD1" s="875"/>
      <c r="KFE1" s="875"/>
      <c r="KFF1" s="875"/>
      <c r="KFG1" s="875"/>
      <c r="KFH1" s="875"/>
      <c r="KFI1" s="875"/>
      <c r="KFJ1" s="875"/>
      <c r="KFK1" s="875"/>
      <c r="KFL1" s="875"/>
      <c r="KFM1" s="875"/>
      <c r="KFN1" s="875"/>
      <c r="KFO1" s="875"/>
      <c r="KFP1" s="875"/>
      <c r="KFQ1" s="875"/>
      <c r="KFR1" s="875"/>
      <c r="KFS1" s="875"/>
      <c r="KFT1" s="875"/>
      <c r="KFU1" s="875"/>
      <c r="KFV1" s="875"/>
      <c r="KFW1" s="875"/>
      <c r="KFX1" s="875"/>
      <c r="KFY1" s="875"/>
      <c r="KFZ1" s="875"/>
      <c r="KGA1" s="875"/>
      <c r="KGB1" s="875"/>
      <c r="KGC1" s="875"/>
      <c r="KGD1" s="875"/>
      <c r="KGE1" s="875"/>
      <c r="KGF1" s="875"/>
      <c r="KGG1" s="875"/>
      <c r="KGH1" s="875"/>
      <c r="KGI1" s="875"/>
      <c r="KGJ1" s="875"/>
      <c r="KGK1" s="875"/>
      <c r="KGL1" s="875"/>
      <c r="KGM1" s="875"/>
      <c r="KGN1" s="875"/>
      <c r="KGO1" s="875"/>
      <c r="KGP1" s="875"/>
      <c r="KGQ1" s="875"/>
      <c r="KGR1" s="875"/>
      <c r="KGS1" s="875"/>
      <c r="KGT1" s="875"/>
      <c r="KGU1" s="875"/>
      <c r="KGV1" s="875"/>
      <c r="KGW1" s="875"/>
      <c r="KGX1" s="875"/>
      <c r="KGY1" s="875"/>
      <c r="KGZ1" s="875"/>
      <c r="KHA1" s="875"/>
      <c r="KHB1" s="875"/>
      <c r="KHC1" s="875"/>
      <c r="KHD1" s="875"/>
      <c r="KHE1" s="875"/>
      <c r="KHF1" s="875"/>
      <c r="KHG1" s="875"/>
      <c r="KHH1" s="875"/>
      <c r="KHI1" s="875"/>
      <c r="KHJ1" s="875"/>
      <c r="KHK1" s="875"/>
      <c r="KHL1" s="875"/>
      <c r="KHM1" s="875"/>
      <c r="KHN1" s="875"/>
      <c r="KHO1" s="875"/>
      <c r="KHP1" s="875"/>
      <c r="KHQ1" s="875"/>
      <c r="KHR1" s="875"/>
      <c r="KHS1" s="875"/>
      <c r="KHT1" s="875"/>
      <c r="KHU1" s="875"/>
      <c r="KHV1" s="875"/>
      <c r="KHW1" s="875"/>
      <c r="KHX1" s="875"/>
      <c r="KHY1" s="875"/>
      <c r="KHZ1" s="875"/>
      <c r="KIA1" s="875"/>
      <c r="KIB1" s="875"/>
      <c r="KIC1" s="875"/>
      <c r="KID1" s="875"/>
      <c r="KIE1" s="875"/>
      <c r="KIF1" s="875"/>
      <c r="KIG1" s="875"/>
      <c r="KIH1" s="875"/>
      <c r="KII1" s="875"/>
      <c r="KIJ1" s="875"/>
      <c r="KIK1" s="875"/>
      <c r="KIL1" s="875"/>
      <c r="KIM1" s="875"/>
      <c r="KIN1" s="875"/>
      <c r="KIO1" s="875"/>
      <c r="KIP1" s="875"/>
      <c r="KIQ1" s="875"/>
      <c r="KIR1" s="875"/>
      <c r="KIS1" s="875"/>
      <c r="KIT1" s="875"/>
      <c r="KIU1" s="875"/>
      <c r="KIV1" s="875"/>
      <c r="KIW1" s="875"/>
      <c r="KIX1" s="875"/>
      <c r="KIY1" s="875"/>
      <c r="KIZ1" s="875"/>
      <c r="KJA1" s="875"/>
      <c r="KJB1" s="875"/>
      <c r="KJC1" s="875"/>
      <c r="KJD1" s="875"/>
      <c r="KJE1" s="875"/>
      <c r="KJF1" s="875"/>
      <c r="KJG1" s="875"/>
      <c r="KJH1" s="875"/>
      <c r="KJI1" s="875"/>
      <c r="KJJ1" s="875"/>
      <c r="KJK1" s="875"/>
      <c r="KJL1" s="875"/>
      <c r="KJM1" s="875"/>
      <c r="KJN1" s="875"/>
      <c r="KJO1" s="875"/>
      <c r="KJP1" s="875"/>
      <c r="KJQ1" s="875"/>
      <c r="KJR1" s="875"/>
      <c r="KJS1" s="875"/>
      <c r="KJT1" s="875"/>
      <c r="KJU1" s="875"/>
      <c r="KJV1" s="875"/>
      <c r="KJW1" s="875"/>
      <c r="KJX1" s="875"/>
      <c r="KJY1" s="875"/>
      <c r="KJZ1" s="875"/>
      <c r="KKA1" s="875"/>
      <c r="KKB1" s="875"/>
      <c r="KKC1" s="875"/>
      <c r="KKD1" s="875"/>
      <c r="KKE1" s="875"/>
      <c r="KKF1" s="875"/>
      <c r="KKG1" s="875"/>
      <c r="KKH1" s="875"/>
      <c r="KKI1" s="875"/>
      <c r="KKJ1" s="875"/>
      <c r="KKK1" s="875"/>
      <c r="KKL1" s="875"/>
      <c r="KKM1" s="875"/>
      <c r="KKN1" s="875"/>
      <c r="KKO1" s="875"/>
      <c r="KKP1" s="875"/>
      <c r="KKQ1" s="875"/>
      <c r="KKR1" s="875"/>
      <c r="KKS1" s="875"/>
      <c r="KKT1" s="875"/>
      <c r="KKU1" s="875"/>
      <c r="KKV1" s="875"/>
      <c r="KKW1" s="875"/>
      <c r="KKX1" s="875"/>
      <c r="KKY1" s="875"/>
      <c r="KKZ1" s="875"/>
      <c r="KLA1" s="875"/>
      <c r="KLB1" s="875"/>
      <c r="KLC1" s="875"/>
      <c r="KLD1" s="875"/>
      <c r="KLE1" s="875"/>
      <c r="KLF1" s="875"/>
      <c r="KLG1" s="875"/>
      <c r="KLH1" s="875"/>
      <c r="KLI1" s="875"/>
      <c r="KLJ1" s="875"/>
      <c r="KLK1" s="875"/>
      <c r="KLL1" s="875"/>
      <c r="KLM1" s="875"/>
      <c r="KLN1" s="875"/>
      <c r="KLO1" s="875"/>
      <c r="KLP1" s="875"/>
      <c r="KLQ1" s="875"/>
      <c r="KLR1" s="875"/>
      <c r="KLS1" s="875"/>
      <c r="KLT1" s="875"/>
      <c r="KLU1" s="875"/>
      <c r="KLV1" s="875"/>
      <c r="KLW1" s="875"/>
      <c r="KLX1" s="875"/>
      <c r="KLY1" s="875"/>
      <c r="KLZ1" s="875"/>
      <c r="KMA1" s="875"/>
      <c r="KMB1" s="875"/>
      <c r="KMC1" s="875"/>
      <c r="KMD1" s="875"/>
      <c r="KME1" s="875"/>
      <c r="KMF1" s="875"/>
      <c r="KMG1" s="875"/>
      <c r="KMH1" s="875"/>
      <c r="KMI1" s="875"/>
      <c r="KMJ1" s="875"/>
      <c r="KMK1" s="875"/>
      <c r="KML1" s="875"/>
      <c r="KMM1" s="875"/>
      <c r="KMN1" s="875"/>
      <c r="KMO1" s="875"/>
      <c r="KMP1" s="875"/>
      <c r="KMQ1" s="875"/>
      <c r="KMR1" s="875"/>
      <c r="KMS1" s="875"/>
      <c r="KMT1" s="875"/>
      <c r="KMU1" s="875"/>
      <c r="KMV1" s="875"/>
      <c r="KMW1" s="875"/>
      <c r="KMX1" s="875"/>
      <c r="KMY1" s="875"/>
      <c r="KMZ1" s="875"/>
      <c r="KNA1" s="875"/>
      <c r="KNB1" s="875"/>
      <c r="KNC1" s="875"/>
      <c r="KND1" s="875"/>
      <c r="KNE1" s="875"/>
      <c r="KNF1" s="875"/>
      <c r="KNG1" s="875"/>
      <c r="KNH1" s="875"/>
      <c r="KNI1" s="875"/>
      <c r="KNJ1" s="875"/>
      <c r="KNK1" s="875"/>
      <c r="KNL1" s="875"/>
      <c r="KNM1" s="875"/>
      <c r="KNN1" s="875"/>
      <c r="KNO1" s="875"/>
      <c r="KNP1" s="875"/>
      <c r="KNQ1" s="875"/>
      <c r="KNR1" s="875"/>
      <c r="KNS1" s="875"/>
      <c r="KNT1" s="875"/>
      <c r="KNU1" s="875"/>
      <c r="KNV1" s="875"/>
      <c r="KNW1" s="875"/>
      <c r="KNX1" s="875"/>
      <c r="KNY1" s="875"/>
      <c r="KNZ1" s="875"/>
      <c r="KOA1" s="875"/>
      <c r="KOB1" s="875"/>
      <c r="KOC1" s="875"/>
      <c r="KOD1" s="875"/>
      <c r="KOE1" s="875"/>
      <c r="KOF1" s="875"/>
      <c r="KOG1" s="875"/>
      <c r="KOH1" s="875"/>
      <c r="KOI1" s="875"/>
      <c r="KOJ1" s="875"/>
      <c r="KOK1" s="875"/>
      <c r="KOL1" s="875"/>
      <c r="KOM1" s="875"/>
      <c r="KON1" s="875"/>
      <c r="KOO1" s="875"/>
      <c r="KOP1" s="875"/>
      <c r="KOQ1" s="875"/>
      <c r="KOR1" s="875"/>
      <c r="KOS1" s="875"/>
      <c r="KOT1" s="875"/>
      <c r="KOU1" s="875"/>
      <c r="KOV1" s="875"/>
      <c r="KOW1" s="875"/>
      <c r="KOX1" s="875"/>
      <c r="KOY1" s="875"/>
      <c r="KOZ1" s="875"/>
      <c r="KPA1" s="875"/>
      <c r="KPB1" s="875"/>
      <c r="KPC1" s="875"/>
      <c r="KPD1" s="875"/>
      <c r="KPE1" s="875"/>
      <c r="KPF1" s="875"/>
      <c r="KPG1" s="875"/>
      <c r="KPH1" s="875"/>
      <c r="KPI1" s="875"/>
      <c r="KPJ1" s="875"/>
      <c r="KPK1" s="875"/>
      <c r="KPL1" s="875"/>
      <c r="KPM1" s="875"/>
      <c r="KPN1" s="875"/>
      <c r="KPO1" s="875"/>
      <c r="KPP1" s="875"/>
      <c r="KPQ1" s="875"/>
      <c r="KPR1" s="875"/>
      <c r="KPS1" s="875"/>
      <c r="KPT1" s="875"/>
      <c r="KPU1" s="875"/>
      <c r="KPV1" s="875"/>
      <c r="KPW1" s="875"/>
      <c r="KPX1" s="875"/>
      <c r="KPY1" s="875"/>
      <c r="KPZ1" s="875"/>
      <c r="KQA1" s="875"/>
      <c r="KQB1" s="875"/>
      <c r="KQC1" s="875"/>
      <c r="KQD1" s="875"/>
      <c r="KQE1" s="875"/>
      <c r="KQF1" s="875"/>
      <c r="KQG1" s="875"/>
      <c r="KQH1" s="875"/>
      <c r="KQI1" s="875"/>
      <c r="KQJ1" s="875"/>
      <c r="KQK1" s="875"/>
      <c r="KQL1" s="875"/>
      <c r="KQM1" s="875"/>
      <c r="KQN1" s="875"/>
      <c r="KQO1" s="875"/>
      <c r="KQP1" s="875"/>
      <c r="KQQ1" s="875"/>
      <c r="KQR1" s="875"/>
      <c r="KQS1" s="875"/>
      <c r="KQT1" s="875"/>
      <c r="KQU1" s="875"/>
      <c r="KQV1" s="875"/>
      <c r="KQW1" s="875"/>
      <c r="KQX1" s="875"/>
      <c r="KQY1" s="875"/>
      <c r="KQZ1" s="875"/>
      <c r="KRA1" s="875"/>
      <c r="KRB1" s="875"/>
      <c r="KRC1" s="875"/>
      <c r="KRD1" s="875"/>
      <c r="KRE1" s="875"/>
      <c r="KRF1" s="875"/>
      <c r="KRG1" s="875"/>
      <c r="KRH1" s="875"/>
      <c r="KRI1" s="875"/>
      <c r="KRJ1" s="875"/>
      <c r="KRK1" s="875"/>
      <c r="KRL1" s="875"/>
      <c r="KRM1" s="875"/>
      <c r="KRN1" s="875"/>
      <c r="KRO1" s="875"/>
      <c r="KRP1" s="875"/>
      <c r="KRQ1" s="875"/>
      <c r="KRR1" s="875"/>
      <c r="KRS1" s="875"/>
      <c r="KRT1" s="875"/>
      <c r="KRU1" s="875"/>
      <c r="KRV1" s="875"/>
      <c r="KRW1" s="875"/>
      <c r="KRX1" s="875"/>
      <c r="KRY1" s="875"/>
      <c r="KRZ1" s="875"/>
      <c r="KSA1" s="875"/>
      <c r="KSB1" s="875"/>
      <c r="KSC1" s="875"/>
      <c r="KSD1" s="875"/>
      <c r="KSE1" s="875"/>
      <c r="KSF1" s="875"/>
      <c r="KSG1" s="875"/>
      <c r="KSH1" s="875"/>
      <c r="KSI1" s="875"/>
      <c r="KSJ1" s="875"/>
      <c r="KSK1" s="875"/>
      <c r="KSL1" s="875"/>
      <c r="KSM1" s="875"/>
      <c r="KSN1" s="875"/>
      <c r="KSO1" s="875"/>
      <c r="KSP1" s="875"/>
      <c r="KSQ1" s="875"/>
      <c r="KSR1" s="875"/>
      <c r="KSS1" s="875"/>
      <c r="KST1" s="875"/>
      <c r="KSU1" s="875"/>
      <c r="KSV1" s="875"/>
      <c r="KSW1" s="875"/>
      <c r="KSX1" s="875"/>
      <c r="KSY1" s="875"/>
      <c r="KSZ1" s="875"/>
      <c r="KTA1" s="875"/>
      <c r="KTB1" s="875"/>
      <c r="KTC1" s="875"/>
      <c r="KTD1" s="875"/>
      <c r="KTE1" s="875"/>
      <c r="KTF1" s="875"/>
      <c r="KTG1" s="875"/>
      <c r="KTH1" s="875"/>
      <c r="KTI1" s="875"/>
      <c r="KTJ1" s="875"/>
      <c r="KTK1" s="875"/>
      <c r="KTL1" s="875"/>
      <c r="KTM1" s="875"/>
      <c r="KTN1" s="875"/>
      <c r="KTO1" s="875"/>
      <c r="KTP1" s="875"/>
      <c r="KTQ1" s="875"/>
      <c r="KTR1" s="875"/>
      <c r="KTS1" s="875"/>
      <c r="KTT1" s="875"/>
      <c r="KTU1" s="875"/>
      <c r="KTV1" s="875"/>
      <c r="KTW1" s="875"/>
      <c r="KTX1" s="875"/>
      <c r="KTY1" s="875"/>
      <c r="KTZ1" s="875"/>
      <c r="KUA1" s="875"/>
      <c r="KUB1" s="875"/>
      <c r="KUC1" s="875"/>
      <c r="KUD1" s="875"/>
      <c r="KUE1" s="875"/>
      <c r="KUF1" s="875"/>
      <c r="KUG1" s="875"/>
      <c r="KUH1" s="875"/>
      <c r="KUI1" s="875"/>
      <c r="KUJ1" s="875"/>
      <c r="KUK1" s="875"/>
      <c r="KUL1" s="875"/>
      <c r="KUM1" s="875"/>
      <c r="KUN1" s="875"/>
      <c r="KUO1" s="875"/>
      <c r="KUP1" s="875"/>
      <c r="KUQ1" s="875"/>
      <c r="KUR1" s="875"/>
      <c r="KUS1" s="875"/>
      <c r="KUT1" s="875"/>
      <c r="KUU1" s="875"/>
      <c r="KUV1" s="875"/>
      <c r="KUW1" s="875"/>
      <c r="KUX1" s="875"/>
      <c r="KUY1" s="875"/>
      <c r="KUZ1" s="875"/>
      <c r="KVA1" s="875"/>
      <c r="KVB1" s="875"/>
      <c r="KVC1" s="875"/>
      <c r="KVD1" s="875"/>
      <c r="KVE1" s="875"/>
      <c r="KVF1" s="875"/>
      <c r="KVG1" s="875"/>
      <c r="KVH1" s="875"/>
      <c r="KVI1" s="875"/>
      <c r="KVJ1" s="875"/>
      <c r="KVK1" s="875"/>
      <c r="KVL1" s="875"/>
      <c r="KVM1" s="875"/>
      <c r="KVN1" s="875"/>
      <c r="KVO1" s="875"/>
      <c r="KVP1" s="875"/>
      <c r="KVQ1" s="875"/>
      <c r="KVR1" s="875"/>
      <c r="KVS1" s="875"/>
      <c r="KVT1" s="875"/>
      <c r="KVU1" s="875"/>
      <c r="KVV1" s="875"/>
      <c r="KVW1" s="875"/>
      <c r="KVX1" s="875"/>
      <c r="KVY1" s="875"/>
      <c r="KVZ1" s="875"/>
      <c r="KWA1" s="875"/>
      <c r="KWB1" s="875"/>
      <c r="KWC1" s="875"/>
      <c r="KWD1" s="875"/>
      <c r="KWE1" s="875"/>
      <c r="KWF1" s="875"/>
      <c r="KWG1" s="875"/>
      <c r="KWH1" s="875"/>
      <c r="KWI1" s="875"/>
      <c r="KWJ1" s="875"/>
      <c r="KWK1" s="875"/>
      <c r="KWL1" s="875"/>
      <c r="KWM1" s="875"/>
      <c r="KWN1" s="875"/>
      <c r="KWO1" s="875"/>
      <c r="KWP1" s="875"/>
      <c r="KWQ1" s="875"/>
      <c r="KWR1" s="875"/>
      <c r="KWS1" s="875"/>
      <c r="KWT1" s="875"/>
      <c r="KWU1" s="875"/>
      <c r="KWV1" s="875"/>
      <c r="KWW1" s="875"/>
      <c r="KWX1" s="875"/>
      <c r="KWY1" s="875"/>
      <c r="KWZ1" s="875"/>
      <c r="KXA1" s="875"/>
      <c r="KXB1" s="875"/>
      <c r="KXC1" s="875"/>
      <c r="KXD1" s="875"/>
      <c r="KXE1" s="875"/>
      <c r="KXF1" s="875"/>
      <c r="KXG1" s="875"/>
      <c r="KXH1" s="875"/>
      <c r="KXI1" s="875"/>
      <c r="KXJ1" s="875"/>
      <c r="KXK1" s="875"/>
      <c r="KXL1" s="875"/>
      <c r="KXM1" s="875"/>
      <c r="KXN1" s="875"/>
      <c r="KXO1" s="875"/>
      <c r="KXP1" s="875"/>
      <c r="KXQ1" s="875"/>
      <c r="KXR1" s="875"/>
      <c r="KXS1" s="875"/>
      <c r="KXT1" s="875"/>
      <c r="KXU1" s="875"/>
      <c r="KXV1" s="875"/>
      <c r="KXW1" s="875"/>
      <c r="KXX1" s="875"/>
      <c r="KXY1" s="875"/>
      <c r="KXZ1" s="875"/>
      <c r="KYA1" s="875"/>
      <c r="KYB1" s="875"/>
      <c r="KYC1" s="875"/>
      <c r="KYD1" s="875"/>
      <c r="KYE1" s="875"/>
      <c r="KYF1" s="875"/>
      <c r="KYG1" s="875"/>
      <c r="KYH1" s="875"/>
      <c r="KYI1" s="875"/>
      <c r="KYJ1" s="875"/>
      <c r="KYK1" s="875"/>
      <c r="KYL1" s="875"/>
      <c r="KYM1" s="875"/>
      <c r="KYN1" s="875"/>
      <c r="KYO1" s="875"/>
      <c r="KYP1" s="875"/>
      <c r="KYQ1" s="875"/>
      <c r="KYR1" s="875"/>
      <c r="KYS1" s="875"/>
      <c r="KYT1" s="875"/>
      <c r="KYU1" s="875"/>
      <c r="KYV1" s="875"/>
      <c r="KYW1" s="875"/>
      <c r="KYX1" s="875"/>
      <c r="KYY1" s="875"/>
      <c r="KYZ1" s="875"/>
      <c r="KZA1" s="875"/>
      <c r="KZB1" s="875"/>
      <c r="KZC1" s="875"/>
      <c r="KZD1" s="875"/>
      <c r="KZE1" s="875"/>
      <c r="KZF1" s="875"/>
      <c r="KZG1" s="875"/>
      <c r="KZH1" s="875"/>
      <c r="KZI1" s="875"/>
      <c r="KZJ1" s="875"/>
      <c r="KZK1" s="875"/>
      <c r="KZL1" s="875"/>
      <c r="KZM1" s="875"/>
      <c r="KZN1" s="875"/>
      <c r="KZO1" s="875"/>
      <c r="KZP1" s="875"/>
      <c r="KZQ1" s="875"/>
      <c r="KZR1" s="875"/>
      <c r="KZS1" s="875"/>
      <c r="KZT1" s="875"/>
      <c r="KZU1" s="875"/>
      <c r="KZV1" s="875"/>
      <c r="KZW1" s="875"/>
      <c r="KZX1" s="875"/>
      <c r="KZY1" s="875"/>
      <c r="KZZ1" s="875"/>
      <c r="LAA1" s="875"/>
      <c r="LAB1" s="875"/>
      <c r="LAC1" s="875"/>
      <c r="LAD1" s="875"/>
      <c r="LAE1" s="875"/>
      <c r="LAF1" s="875"/>
      <c r="LAG1" s="875"/>
      <c r="LAH1" s="875"/>
      <c r="LAI1" s="875"/>
      <c r="LAJ1" s="875"/>
      <c r="LAK1" s="875"/>
      <c r="LAL1" s="875"/>
      <c r="LAM1" s="875"/>
      <c r="LAN1" s="875"/>
      <c r="LAO1" s="875"/>
      <c r="LAP1" s="875"/>
      <c r="LAQ1" s="875"/>
      <c r="LAR1" s="875"/>
      <c r="LAS1" s="875"/>
      <c r="LAT1" s="875"/>
      <c r="LAU1" s="875"/>
      <c r="LAV1" s="875"/>
      <c r="LAW1" s="875"/>
      <c r="LAX1" s="875"/>
      <c r="LAY1" s="875"/>
      <c r="LAZ1" s="875"/>
      <c r="LBA1" s="875"/>
      <c r="LBB1" s="875"/>
      <c r="LBC1" s="875"/>
      <c r="LBD1" s="875"/>
      <c r="LBE1" s="875"/>
      <c r="LBF1" s="875"/>
      <c r="LBG1" s="875"/>
      <c r="LBH1" s="875"/>
      <c r="LBI1" s="875"/>
      <c r="LBJ1" s="875"/>
      <c r="LBK1" s="875"/>
      <c r="LBL1" s="875"/>
      <c r="LBM1" s="875"/>
      <c r="LBN1" s="875"/>
      <c r="LBO1" s="875"/>
      <c r="LBP1" s="875"/>
      <c r="LBQ1" s="875"/>
      <c r="LBR1" s="875"/>
      <c r="LBS1" s="875"/>
      <c r="LBT1" s="875"/>
      <c r="LBU1" s="875"/>
      <c r="LBV1" s="875"/>
      <c r="LBW1" s="875"/>
      <c r="LBX1" s="875"/>
      <c r="LBY1" s="875"/>
      <c r="LBZ1" s="875"/>
      <c r="LCA1" s="875"/>
      <c r="LCB1" s="875"/>
      <c r="LCC1" s="875"/>
      <c r="LCD1" s="875"/>
      <c r="LCE1" s="875"/>
      <c r="LCF1" s="875"/>
      <c r="LCG1" s="875"/>
      <c r="LCH1" s="875"/>
      <c r="LCI1" s="875"/>
      <c r="LCJ1" s="875"/>
      <c r="LCK1" s="875"/>
      <c r="LCL1" s="875"/>
      <c r="LCM1" s="875"/>
      <c r="LCN1" s="875"/>
      <c r="LCO1" s="875"/>
      <c r="LCP1" s="875"/>
      <c r="LCQ1" s="875"/>
      <c r="LCR1" s="875"/>
      <c r="LCS1" s="875"/>
      <c r="LCT1" s="875"/>
      <c r="LCU1" s="875"/>
      <c r="LCV1" s="875"/>
      <c r="LCW1" s="875"/>
      <c r="LCX1" s="875"/>
      <c r="LCY1" s="875"/>
      <c r="LCZ1" s="875"/>
      <c r="LDA1" s="875"/>
      <c r="LDB1" s="875"/>
      <c r="LDC1" s="875"/>
      <c r="LDD1" s="875"/>
      <c r="LDE1" s="875"/>
      <c r="LDF1" s="875"/>
      <c r="LDG1" s="875"/>
      <c r="LDH1" s="875"/>
      <c r="LDI1" s="875"/>
      <c r="LDJ1" s="875"/>
      <c r="LDK1" s="875"/>
      <c r="LDL1" s="875"/>
      <c r="LDM1" s="875"/>
      <c r="LDN1" s="875"/>
      <c r="LDO1" s="875"/>
      <c r="LDP1" s="875"/>
      <c r="LDQ1" s="875"/>
      <c r="LDR1" s="875"/>
      <c r="LDS1" s="875"/>
      <c r="LDT1" s="875"/>
      <c r="LDU1" s="875"/>
      <c r="LDV1" s="875"/>
      <c r="LDW1" s="875"/>
      <c r="LDX1" s="875"/>
      <c r="LDY1" s="875"/>
      <c r="LDZ1" s="875"/>
      <c r="LEA1" s="875"/>
      <c r="LEB1" s="875"/>
      <c r="LEC1" s="875"/>
      <c r="LED1" s="875"/>
      <c r="LEE1" s="875"/>
      <c r="LEF1" s="875"/>
      <c r="LEG1" s="875"/>
      <c r="LEH1" s="875"/>
      <c r="LEI1" s="875"/>
      <c r="LEJ1" s="875"/>
      <c r="LEK1" s="875"/>
      <c r="LEL1" s="875"/>
      <c r="LEM1" s="875"/>
      <c r="LEN1" s="875"/>
      <c r="LEO1" s="875"/>
      <c r="LEP1" s="875"/>
      <c r="LEQ1" s="875"/>
      <c r="LER1" s="875"/>
      <c r="LES1" s="875"/>
      <c r="LET1" s="875"/>
      <c r="LEU1" s="875"/>
      <c r="LEV1" s="875"/>
      <c r="LEW1" s="875"/>
      <c r="LEX1" s="875"/>
      <c r="LEY1" s="875"/>
      <c r="LEZ1" s="875"/>
      <c r="LFA1" s="875"/>
      <c r="LFB1" s="875"/>
      <c r="LFC1" s="875"/>
      <c r="LFD1" s="875"/>
      <c r="LFE1" s="875"/>
      <c r="LFF1" s="875"/>
      <c r="LFG1" s="875"/>
      <c r="LFH1" s="875"/>
      <c r="LFI1" s="875"/>
      <c r="LFJ1" s="875"/>
      <c r="LFK1" s="875"/>
      <c r="LFL1" s="875"/>
      <c r="LFM1" s="875"/>
      <c r="LFN1" s="875"/>
      <c r="LFO1" s="875"/>
      <c r="LFP1" s="875"/>
      <c r="LFQ1" s="875"/>
      <c r="LFR1" s="875"/>
      <c r="LFS1" s="875"/>
      <c r="LFT1" s="875"/>
      <c r="LFU1" s="875"/>
      <c r="LFV1" s="875"/>
      <c r="LFW1" s="875"/>
      <c r="LFX1" s="875"/>
      <c r="LFY1" s="875"/>
      <c r="LFZ1" s="875"/>
      <c r="LGA1" s="875"/>
      <c r="LGB1" s="875"/>
      <c r="LGC1" s="875"/>
      <c r="LGD1" s="875"/>
      <c r="LGE1" s="875"/>
      <c r="LGF1" s="875"/>
      <c r="LGG1" s="875"/>
      <c r="LGH1" s="875"/>
      <c r="LGI1" s="875"/>
      <c r="LGJ1" s="875"/>
      <c r="LGK1" s="875"/>
      <c r="LGL1" s="875"/>
      <c r="LGM1" s="875"/>
      <c r="LGN1" s="875"/>
      <c r="LGO1" s="875"/>
      <c r="LGP1" s="875"/>
      <c r="LGQ1" s="875"/>
      <c r="LGR1" s="875"/>
      <c r="LGS1" s="875"/>
      <c r="LGT1" s="875"/>
      <c r="LGU1" s="875"/>
      <c r="LGV1" s="875"/>
      <c r="LGW1" s="875"/>
      <c r="LGX1" s="875"/>
      <c r="LGY1" s="875"/>
      <c r="LGZ1" s="875"/>
      <c r="LHA1" s="875"/>
      <c r="LHB1" s="875"/>
      <c r="LHC1" s="875"/>
      <c r="LHD1" s="875"/>
      <c r="LHE1" s="875"/>
      <c r="LHF1" s="875"/>
      <c r="LHG1" s="875"/>
      <c r="LHH1" s="875"/>
      <c r="LHI1" s="875"/>
      <c r="LHJ1" s="875"/>
      <c r="LHK1" s="875"/>
      <c r="LHL1" s="875"/>
      <c r="LHM1" s="875"/>
      <c r="LHN1" s="875"/>
      <c r="LHO1" s="875"/>
      <c r="LHP1" s="875"/>
      <c r="LHQ1" s="875"/>
      <c r="LHR1" s="875"/>
      <c r="LHS1" s="875"/>
      <c r="LHT1" s="875"/>
      <c r="LHU1" s="875"/>
      <c r="LHV1" s="875"/>
      <c r="LHW1" s="875"/>
      <c r="LHX1" s="875"/>
      <c r="LHY1" s="875"/>
      <c r="LHZ1" s="875"/>
      <c r="LIA1" s="875"/>
      <c r="LIB1" s="875"/>
      <c r="LIC1" s="875"/>
      <c r="LID1" s="875"/>
      <c r="LIE1" s="875"/>
      <c r="LIF1" s="875"/>
      <c r="LIG1" s="875"/>
      <c r="LIH1" s="875"/>
      <c r="LII1" s="875"/>
      <c r="LIJ1" s="875"/>
      <c r="LIK1" s="875"/>
      <c r="LIL1" s="875"/>
      <c r="LIM1" s="875"/>
      <c r="LIN1" s="875"/>
      <c r="LIO1" s="875"/>
      <c r="LIP1" s="875"/>
      <c r="LIQ1" s="875"/>
      <c r="LIR1" s="875"/>
      <c r="LIS1" s="875"/>
      <c r="LIT1" s="875"/>
      <c r="LIU1" s="875"/>
      <c r="LIV1" s="875"/>
      <c r="LIW1" s="875"/>
      <c r="LIX1" s="875"/>
      <c r="LIY1" s="875"/>
      <c r="LIZ1" s="875"/>
      <c r="LJA1" s="875"/>
      <c r="LJB1" s="875"/>
      <c r="LJC1" s="875"/>
      <c r="LJD1" s="875"/>
      <c r="LJE1" s="875"/>
      <c r="LJF1" s="875"/>
      <c r="LJG1" s="875"/>
      <c r="LJH1" s="875"/>
      <c r="LJI1" s="875"/>
      <c r="LJJ1" s="875"/>
      <c r="LJK1" s="875"/>
      <c r="LJL1" s="875"/>
      <c r="LJM1" s="875"/>
      <c r="LJN1" s="875"/>
      <c r="LJO1" s="875"/>
      <c r="LJP1" s="875"/>
      <c r="LJQ1" s="875"/>
      <c r="LJR1" s="875"/>
      <c r="LJS1" s="875"/>
      <c r="LJT1" s="875"/>
      <c r="LJU1" s="875"/>
      <c r="LJV1" s="875"/>
      <c r="LJW1" s="875"/>
      <c r="LJX1" s="875"/>
      <c r="LJY1" s="875"/>
      <c r="LJZ1" s="875"/>
      <c r="LKA1" s="875"/>
      <c r="LKB1" s="875"/>
      <c r="LKC1" s="875"/>
      <c r="LKD1" s="875"/>
      <c r="LKE1" s="875"/>
      <c r="LKF1" s="875"/>
      <c r="LKG1" s="875"/>
      <c r="LKH1" s="875"/>
      <c r="LKI1" s="875"/>
      <c r="LKJ1" s="875"/>
      <c r="LKK1" s="875"/>
      <c r="LKL1" s="875"/>
      <c r="LKM1" s="875"/>
      <c r="LKN1" s="875"/>
      <c r="LKO1" s="875"/>
      <c r="LKP1" s="875"/>
      <c r="LKQ1" s="875"/>
      <c r="LKR1" s="875"/>
      <c r="LKS1" s="875"/>
      <c r="LKT1" s="875"/>
      <c r="LKU1" s="875"/>
      <c r="LKV1" s="875"/>
      <c r="LKW1" s="875"/>
      <c r="LKX1" s="875"/>
      <c r="LKY1" s="875"/>
      <c r="LKZ1" s="875"/>
      <c r="LLA1" s="875"/>
      <c r="LLB1" s="875"/>
      <c r="LLC1" s="875"/>
      <c r="LLD1" s="875"/>
      <c r="LLE1" s="875"/>
      <c r="LLF1" s="875"/>
      <c r="LLG1" s="875"/>
      <c r="LLH1" s="875"/>
      <c r="LLI1" s="875"/>
      <c r="LLJ1" s="875"/>
      <c r="LLK1" s="875"/>
      <c r="LLL1" s="875"/>
      <c r="LLM1" s="875"/>
      <c r="LLN1" s="875"/>
      <c r="LLO1" s="875"/>
      <c r="LLP1" s="875"/>
      <c r="LLQ1" s="875"/>
      <c r="LLR1" s="875"/>
      <c r="LLS1" s="875"/>
      <c r="LLT1" s="875"/>
      <c r="LLU1" s="875"/>
      <c r="LLV1" s="875"/>
      <c r="LLW1" s="875"/>
      <c r="LLX1" s="875"/>
      <c r="LLY1" s="875"/>
      <c r="LLZ1" s="875"/>
      <c r="LMA1" s="875"/>
      <c r="LMB1" s="875"/>
      <c r="LMC1" s="875"/>
      <c r="LMD1" s="875"/>
      <c r="LME1" s="875"/>
      <c r="LMF1" s="875"/>
      <c r="LMG1" s="875"/>
      <c r="LMH1" s="875"/>
      <c r="LMI1" s="875"/>
      <c r="LMJ1" s="875"/>
      <c r="LMK1" s="875"/>
      <c r="LML1" s="875"/>
      <c r="LMM1" s="875"/>
      <c r="LMN1" s="875"/>
      <c r="LMO1" s="875"/>
      <c r="LMP1" s="875"/>
      <c r="LMQ1" s="875"/>
      <c r="LMR1" s="875"/>
      <c r="LMS1" s="875"/>
      <c r="LMT1" s="875"/>
      <c r="LMU1" s="875"/>
      <c r="LMV1" s="875"/>
      <c r="LMW1" s="875"/>
      <c r="LMX1" s="875"/>
      <c r="LMY1" s="875"/>
      <c r="LMZ1" s="875"/>
      <c r="LNA1" s="875"/>
      <c r="LNB1" s="875"/>
      <c r="LNC1" s="875"/>
      <c r="LND1" s="875"/>
      <c r="LNE1" s="875"/>
      <c r="LNF1" s="875"/>
      <c r="LNG1" s="875"/>
      <c r="LNH1" s="875"/>
      <c r="LNI1" s="875"/>
      <c r="LNJ1" s="875"/>
      <c r="LNK1" s="875"/>
      <c r="LNL1" s="875"/>
      <c r="LNM1" s="875"/>
      <c r="LNN1" s="875"/>
      <c r="LNO1" s="875"/>
      <c r="LNP1" s="875"/>
      <c r="LNQ1" s="875"/>
      <c r="LNR1" s="875"/>
      <c r="LNS1" s="875"/>
      <c r="LNT1" s="875"/>
      <c r="LNU1" s="875"/>
      <c r="LNV1" s="875"/>
      <c r="LNW1" s="875"/>
      <c r="LNX1" s="875"/>
      <c r="LNY1" s="875"/>
      <c r="LNZ1" s="875"/>
      <c r="LOA1" s="875"/>
      <c r="LOB1" s="875"/>
      <c r="LOC1" s="875"/>
      <c r="LOD1" s="875"/>
      <c r="LOE1" s="875"/>
      <c r="LOF1" s="875"/>
      <c r="LOG1" s="875"/>
      <c r="LOH1" s="875"/>
      <c r="LOI1" s="875"/>
      <c r="LOJ1" s="875"/>
      <c r="LOK1" s="875"/>
      <c r="LOL1" s="875"/>
      <c r="LOM1" s="875"/>
      <c r="LON1" s="875"/>
      <c r="LOO1" s="875"/>
      <c r="LOP1" s="875"/>
      <c r="LOQ1" s="875"/>
      <c r="LOR1" s="875"/>
      <c r="LOS1" s="875"/>
      <c r="LOT1" s="875"/>
      <c r="LOU1" s="875"/>
      <c r="LOV1" s="875"/>
      <c r="LOW1" s="875"/>
      <c r="LOX1" s="875"/>
      <c r="LOY1" s="875"/>
      <c r="LOZ1" s="875"/>
      <c r="LPA1" s="875"/>
      <c r="LPB1" s="875"/>
      <c r="LPC1" s="875"/>
      <c r="LPD1" s="875"/>
      <c r="LPE1" s="875"/>
      <c r="LPF1" s="875"/>
      <c r="LPG1" s="875"/>
      <c r="LPH1" s="875"/>
      <c r="LPI1" s="875"/>
      <c r="LPJ1" s="875"/>
      <c r="LPK1" s="875"/>
      <c r="LPL1" s="875"/>
      <c r="LPM1" s="875"/>
      <c r="LPN1" s="875"/>
      <c r="LPO1" s="875"/>
      <c r="LPP1" s="875"/>
      <c r="LPQ1" s="875"/>
      <c r="LPR1" s="875"/>
      <c r="LPS1" s="875"/>
      <c r="LPT1" s="875"/>
      <c r="LPU1" s="875"/>
      <c r="LPV1" s="875"/>
      <c r="LPW1" s="875"/>
      <c r="LPX1" s="875"/>
      <c r="LPY1" s="875"/>
      <c r="LPZ1" s="875"/>
      <c r="LQA1" s="875"/>
      <c r="LQB1" s="875"/>
      <c r="LQC1" s="875"/>
      <c r="LQD1" s="875"/>
      <c r="LQE1" s="875"/>
      <c r="LQF1" s="875"/>
      <c r="LQG1" s="875"/>
      <c r="LQH1" s="875"/>
      <c r="LQI1" s="875"/>
      <c r="LQJ1" s="875"/>
      <c r="LQK1" s="875"/>
      <c r="LQL1" s="875"/>
      <c r="LQM1" s="875"/>
      <c r="LQN1" s="875"/>
      <c r="LQO1" s="875"/>
      <c r="LQP1" s="875"/>
      <c r="LQQ1" s="875"/>
      <c r="LQR1" s="875"/>
      <c r="LQS1" s="875"/>
      <c r="LQT1" s="875"/>
      <c r="LQU1" s="875"/>
      <c r="LQV1" s="875"/>
      <c r="LQW1" s="875"/>
      <c r="LQX1" s="875"/>
      <c r="LQY1" s="875"/>
      <c r="LQZ1" s="875"/>
      <c r="LRA1" s="875"/>
      <c r="LRB1" s="875"/>
      <c r="LRC1" s="875"/>
      <c r="LRD1" s="875"/>
      <c r="LRE1" s="875"/>
      <c r="LRF1" s="875"/>
      <c r="LRG1" s="875"/>
      <c r="LRH1" s="875"/>
      <c r="LRI1" s="875"/>
      <c r="LRJ1" s="875"/>
      <c r="LRK1" s="875"/>
      <c r="LRL1" s="875"/>
      <c r="LRM1" s="875"/>
      <c r="LRN1" s="875"/>
      <c r="LRO1" s="875"/>
      <c r="LRP1" s="875"/>
      <c r="LRQ1" s="875"/>
      <c r="LRR1" s="875"/>
      <c r="LRS1" s="875"/>
      <c r="LRT1" s="875"/>
      <c r="LRU1" s="875"/>
      <c r="LRV1" s="875"/>
      <c r="LRW1" s="875"/>
      <c r="LRX1" s="875"/>
      <c r="LRY1" s="875"/>
      <c r="LRZ1" s="875"/>
      <c r="LSA1" s="875"/>
      <c r="LSB1" s="875"/>
      <c r="LSC1" s="875"/>
      <c r="LSD1" s="875"/>
      <c r="LSE1" s="875"/>
      <c r="LSF1" s="875"/>
      <c r="LSG1" s="875"/>
      <c r="LSH1" s="875"/>
      <c r="LSI1" s="875"/>
      <c r="LSJ1" s="875"/>
      <c r="LSK1" s="875"/>
      <c r="LSL1" s="875"/>
      <c r="LSM1" s="875"/>
      <c r="LSN1" s="875"/>
      <c r="LSO1" s="875"/>
      <c r="LSP1" s="875"/>
      <c r="LSQ1" s="875"/>
      <c r="LSR1" s="875"/>
      <c r="LSS1" s="875"/>
      <c r="LST1" s="875"/>
      <c r="LSU1" s="875"/>
      <c r="LSV1" s="875"/>
      <c r="LSW1" s="875"/>
      <c r="LSX1" s="875"/>
      <c r="LSY1" s="875"/>
      <c r="LSZ1" s="875"/>
      <c r="LTA1" s="875"/>
      <c r="LTB1" s="875"/>
      <c r="LTC1" s="875"/>
      <c r="LTD1" s="875"/>
      <c r="LTE1" s="875"/>
      <c r="LTF1" s="875"/>
      <c r="LTG1" s="875"/>
      <c r="LTH1" s="875"/>
      <c r="LTI1" s="875"/>
      <c r="LTJ1" s="875"/>
      <c r="LTK1" s="875"/>
      <c r="LTL1" s="875"/>
      <c r="LTM1" s="875"/>
      <c r="LTN1" s="875"/>
      <c r="LTO1" s="875"/>
      <c r="LTP1" s="875"/>
      <c r="LTQ1" s="875"/>
      <c r="LTR1" s="875"/>
      <c r="LTS1" s="875"/>
      <c r="LTT1" s="875"/>
      <c r="LTU1" s="875"/>
      <c r="LTV1" s="875"/>
      <c r="LTW1" s="875"/>
      <c r="LTX1" s="875"/>
      <c r="LTY1" s="875"/>
      <c r="LTZ1" s="875"/>
      <c r="LUA1" s="875"/>
      <c r="LUB1" s="875"/>
      <c r="LUC1" s="875"/>
      <c r="LUD1" s="875"/>
      <c r="LUE1" s="875"/>
      <c r="LUF1" s="875"/>
      <c r="LUG1" s="875"/>
      <c r="LUH1" s="875"/>
      <c r="LUI1" s="875"/>
      <c r="LUJ1" s="875"/>
      <c r="LUK1" s="875"/>
      <c r="LUL1" s="875"/>
      <c r="LUM1" s="875"/>
      <c r="LUN1" s="875"/>
      <c r="LUO1" s="875"/>
      <c r="LUP1" s="875"/>
      <c r="LUQ1" s="875"/>
      <c r="LUR1" s="875"/>
      <c r="LUS1" s="875"/>
      <c r="LUT1" s="875"/>
      <c r="LUU1" s="875"/>
      <c r="LUV1" s="875"/>
      <c r="LUW1" s="875"/>
      <c r="LUX1" s="875"/>
      <c r="LUY1" s="875"/>
      <c r="LUZ1" s="875"/>
      <c r="LVA1" s="875"/>
      <c r="LVB1" s="875"/>
      <c r="LVC1" s="875"/>
      <c r="LVD1" s="875"/>
      <c r="LVE1" s="875"/>
      <c r="LVF1" s="875"/>
      <c r="LVG1" s="875"/>
      <c r="LVH1" s="875"/>
      <c r="LVI1" s="875"/>
      <c r="LVJ1" s="875"/>
      <c r="LVK1" s="875"/>
      <c r="LVL1" s="875"/>
      <c r="LVM1" s="875"/>
      <c r="LVN1" s="875"/>
      <c r="LVO1" s="875"/>
      <c r="LVP1" s="875"/>
      <c r="LVQ1" s="875"/>
      <c r="LVR1" s="875"/>
      <c r="LVS1" s="875"/>
      <c r="LVT1" s="875"/>
      <c r="LVU1" s="875"/>
      <c r="LVV1" s="875"/>
      <c r="LVW1" s="875"/>
      <c r="LVX1" s="875"/>
      <c r="LVY1" s="875"/>
      <c r="LVZ1" s="875"/>
      <c r="LWA1" s="875"/>
      <c r="LWB1" s="875"/>
      <c r="LWC1" s="875"/>
      <c r="LWD1" s="875"/>
      <c r="LWE1" s="875"/>
      <c r="LWF1" s="875"/>
      <c r="LWG1" s="875"/>
      <c r="LWH1" s="875"/>
      <c r="LWI1" s="875"/>
      <c r="LWJ1" s="875"/>
      <c r="LWK1" s="875"/>
      <c r="LWL1" s="875"/>
      <c r="LWM1" s="875"/>
      <c r="LWN1" s="875"/>
      <c r="LWO1" s="875"/>
      <c r="LWP1" s="875"/>
      <c r="LWQ1" s="875"/>
      <c r="LWR1" s="875"/>
      <c r="LWS1" s="875"/>
      <c r="LWT1" s="875"/>
      <c r="LWU1" s="875"/>
      <c r="LWV1" s="875"/>
      <c r="LWW1" s="875"/>
      <c r="LWX1" s="875"/>
      <c r="LWY1" s="875"/>
      <c r="LWZ1" s="875"/>
      <c r="LXA1" s="875"/>
      <c r="LXB1" s="875"/>
      <c r="LXC1" s="875"/>
      <c r="LXD1" s="875"/>
      <c r="LXE1" s="875"/>
      <c r="LXF1" s="875"/>
      <c r="LXG1" s="875"/>
      <c r="LXH1" s="875"/>
      <c r="LXI1" s="875"/>
      <c r="LXJ1" s="875"/>
      <c r="LXK1" s="875"/>
      <c r="LXL1" s="875"/>
      <c r="LXM1" s="875"/>
      <c r="LXN1" s="875"/>
      <c r="LXO1" s="875"/>
      <c r="LXP1" s="875"/>
      <c r="LXQ1" s="875"/>
      <c r="LXR1" s="875"/>
      <c r="LXS1" s="875"/>
      <c r="LXT1" s="875"/>
      <c r="LXU1" s="875"/>
      <c r="LXV1" s="875"/>
      <c r="LXW1" s="875"/>
      <c r="LXX1" s="875"/>
      <c r="LXY1" s="875"/>
      <c r="LXZ1" s="875"/>
      <c r="LYA1" s="875"/>
      <c r="LYB1" s="875"/>
      <c r="LYC1" s="875"/>
      <c r="LYD1" s="875"/>
      <c r="LYE1" s="875"/>
      <c r="LYF1" s="875"/>
      <c r="LYG1" s="875"/>
      <c r="LYH1" s="875"/>
      <c r="LYI1" s="875"/>
      <c r="LYJ1" s="875"/>
      <c r="LYK1" s="875"/>
      <c r="LYL1" s="875"/>
      <c r="LYM1" s="875"/>
      <c r="LYN1" s="875"/>
      <c r="LYO1" s="875"/>
      <c r="LYP1" s="875"/>
      <c r="LYQ1" s="875"/>
      <c r="LYR1" s="875"/>
      <c r="LYS1" s="875"/>
      <c r="LYT1" s="875"/>
      <c r="LYU1" s="875"/>
      <c r="LYV1" s="875"/>
      <c r="LYW1" s="875"/>
      <c r="LYX1" s="875"/>
      <c r="LYY1" s="875"/>
      <c r="LYZ1" s="875"/>
      <c r="LZA1" s="875"/>
      <c r="LZB1" s="875"/>
      <c r="LZC1" s="875"/>
      <c r="LZD1" s="875"/>
      <c r="LZE1" s="875"/>
      <c r="LZF1" s="875"/>
      <c r="LZG1" s="875"/>
      <c r="LZH1" s="875"/>
      <c r="LZI1" s="875"/>
      <c r="LZJ1" s="875"/>
      <c r="LZK1" s="875"/>
      <c r="LZL1" s="875"/>
      <c r="LZM1" s="875"/>
      <c r="LZN1" s="875"/>
      <c r="LZO1" s="875"/>
      <c r="LZP1" s="875"/>
      <c r="LZQ1" s="875"/>
      <c r="LZR1" s="875"/>
      <c r="LZS1" s="875"/>
      <c r="LZT1" s="875"/>
      <c r="LZU1" s="875"/>
      <c r="LZV1" s="875"/>
      <c r="LZW1" s="875"/>
      <c r="LZX1" s="875"/>
      <c r="LZY1" s="875"/>
      <c r="LZZ1" s="875"/>
      <c r="MAA1" s="875"/>
      <c r="MAB1" s="875"/>
      <c r="MAC1" s="875"/>
      <c r="MAD1" s="875"/>
      <c r="MAE1" s="875"/>
      <c r="MAF1" s="875"/>
      <c r="MAG1" s="875"/>
      <c r="MAH1" s="875"/>
      <c r="MAI1" s="875"/>
      <c r="MAJ1" s="875"/>
      <c r="MAK1" s="875"/>
      <c r="MAL1" s="875"/>
      <c r="MAM1" s="875"/>
      <c r="MAN1" s="875"/>
      <c r="MAO1" s="875"/>
      <c r="MAP1" s="875"/>
      <c r="MAQ1" s="875"/>
      <c r="MAR1" s="875"/>
      <c r="MAS1" s="875"/>
      <c r="MAT1" s="875"/>
      <c r="MAU1" s="875"/>
      <c r="MAV1" s="875"/>
      <c r="MAW1" s="875"/>
      <c r="MAX1" s="875"/>
      <c r="MAY1" s="875"/>
      <c r="MAZ1" s="875"/>
      <c r="MBA1" s="875"/>
      <c r="MBB1" s="875"/>
      <c r="MBC1" s="875"/>
      <c r="MBD1" s="875"/>
      <c r="MBE1" s="875"/>
      <c r="MBF1" s="875"/>
      <c r="MBG1" s="875"/>
      <c r="MBH1" s="875"/>
      <c r="MBI1" s="875"/>
      <c r="MBJ1" s="875"/>
      <c r="MBK1" s="875"/>
      <c r="MBL1" s="875"/>
      <c r="MBM1" s="875"/>
      <c r="MBN1" s="875"/>
      <c r="MBO1" s="875"/>
      <c r="MBP1" s="875"/>
      <c r="MBQ1" s="875"/>
      <c r="MBR1" s="875"/>
      <c r="MBS1" s="875"/>
      <c r="MBT1" s="875"/>
      <c r="MBU1" s="875"/>
      <c r="MBV1" s="875"/>
      <c r="MBW1" s="875"/>
      <c r="MBX1" s="875"/>
      <c r="MBY1" s="875"/>
      <c r="MBZ1" s="875"/>
      <c r="MCA1" s="875"/>
      <c r="MCB1" s="875"/>
      <c r="MCC1" s="875"/>
      <c r="MCD1" s="875"/>
      <c r="MCE1" s="875"/>
      <c r="MCF1" s="875"/>
      <c r="MCG1" s="875"/>
      <c r="MCH1" s="875"/>
      <c r="MCI1" s="875"/>
      <c r="MCJ1" s="875"/>
      <c r="MCK1" s="875"/>
      <c r="MCL1" s="875"/>
      <c r="MCM1" s="875"/>
      <c r="MCN1" s="875"/>
      <c r="MCO1" s="875"/>
      <c r="MCP1" s="875"/>
      <c r="MCQ1" s="875"/>
      <c r="MCR1" s="875"/>
      <c r="MCS1" s="875"/>
      <c r="MCT1" s="875"/>
      <c r="MCU1" s="875"/>
      <c r="MCV1" s="875"/>
      <c r="MCW1" s="875"/>
      <c r="MCX1" s="875"/>
      <c r="MCY1" s="875"/>
      <c r="MCZ1" s="875"/>
      <c r="MDA1" s="875"/>
      <c r="MDB1" s="875"/>
      <c r="MDC1" s="875"/>
      <c r="MDD1" s="875"/>
      <c r="MDE1" s="875"/>
      <c r="MDF1" s="875"/>
      <c r="MDG1" s="875"/>
      <c r="MDH1" s="875"/>
      <c r="MDI1" s="875"/>
      <c r="MDJ1" s="875"/>
      <c r="MDK1" s="875"/>
      <c r="MDL1" s="875"/>
      <c r="MDM1" s="875"/>
      <c r="MDN1" s="875"/>
      <c r="MDO1" s="875"/>
      <c r="MDP1" s="875"/>
      <c r="MDQ1" s="875"/>
      <c r="MDR1" s="875"/>
      <c r="MDS1" s="875"/>
      <c r="MDT1" s="875"/>
      <c r="MDU1" s="875"/>
      <c r="MDV1" s="875"/>
      <c r="MDW1" s="875"/>
      <c r="MDX1" s="875"/>
      <c r="MDY1" s="875"/>
      <c r="MDZ1" s="875"/>
      <c r="MEA1" s="875"/>
      <c r="MEB1" s="875"/>
      <c r="MEC1" s="875"/>
      <c r="MED1" s="875"/>
      <c r="MEE1" s="875"/>
      <c r="MEF1" s="875"/>
      <c r="MEG1" s="875"/>
      <c r="MEH1" s="875"/>
      <c r="MEI1" s="875"/>
      <c r="MEJ1" s="875"/>
      <c r="MEK1" s="875"/>
      <c r="MEL1" s="875"/>
      <c r="MEM1" s="875"/>
      <c r="MEN1" s="875"/>
      <c r="MEO1" s="875"/>
      <c r="MEP1" s="875"/>
      <c r="MEQ1" s="875"/>
      <c r="MER1" s="875"/>
      <c r="MES1" s="875"/>
      <c r="MET1" s="875"/>
      <c r="MEU1" s="875"/>
      <c r="MEV1" s="875"/>
      <c r="MEW1" s="875"/>
      <c r="MEX1" s="875"/>
      <c r="MEY1" s="875"/>
      <c r="MEZ1" s="875"/>
      <c r="MFA1" s="875"/>
      <c r="MFB1" s="875"/>
      <c r="MFC1" s="875"/>
      <c r="MFD1" s="875"/>
      <c r="MFE1" s="875"/>
      <c r="MFF1" s="875"/>
      <c r="MFG1" s="875"/>
      <c r="MFH1" s="875"/>
      <c r="MFI1" s="875"/>
      <c r="MFJ1" s="875"/>
      <c r="MFK1" s="875"/>
      <c r="MFL1" s="875"/>
      <c r="MFM1" s="875"/>
      <c r="MFN1" s="875"/>
      <c r="MFO1" s="875"/>
      <c r="MFP1" s="875"/>
      <c r="MFQ1" s="875"/>
      <c r="MFR1" s="875"/>
      <c r="MFS1" s="875"/>
      <c r="MFT1" s="875"/>
      <c r="MFU1" s="875"/>
      <c r="MFV1" s="875"/>
      <c r="MFW1" s="875"/>
      <c r="MFX1" s="875"/>
      <c r="MFY1" s="875"/>
      <c r="MFZ1" s="875"/>
      <c r="MGA1" s="875"/>
      <c r="MGB1" s="875"/>
      <c r="MGC1" s="875"/>
      <c r="MGD1" s="875"/>
      <c r="MGE1" s="875"/>
      <c r="MGF1" s="875"/>
      <c r="MGG1" s="875"/>
      <c r="MGH1" s="875"/>
      <c r="MGI1" s="875"/>
      <c r="MGJ1" s="875"/>
      <c r="MGK1" s="875"/>
      <c r="MGL1" s="875"/>
      <c r="MGM1" s="875"/>
      <c r="MGN1" s="875"/>
      <c r="MGO1" s="875"/>
      <c r="MGP1" s="875"/>
      <c r="MGQ1" s="875"/>
      <c r="MGR1" s="875"/>
      <c r="MGS1" s="875"/>
      <c r="MGT1" s="875"/>
      <c r="MGU1" s="875"/>
      <c r="MGV1" s="875"/>
      <c r="MGW1" s="875"/>
      <c r="MGX1" s="875"/>
      <c r="MGY1" s="875"/>
      <c r="MGZ1" s="875"/>
      <c r="MHA1" s="875"/>
      <c r="MHB1" s="875"/>
      <c r="MHC1" s="875"/>
      <c r="MHD1" s="875"/>
      <c r="MHE1" s="875"/>
      <c r="MHF1" s="875"/>
      <c r="MHG1" s="875"/>
      <c r="MHH1" s="875"/>
      <c r="MHI1" s="875"/>
      <c r="MHJ1" s="875"/>
      <c r="MHK1" s="875"/>
      <c r="MHL1" s="875"/>
      <c r="MHM1" s="875"/>
      <c r="MHN1" s="875"/>
      <c r="MHO1" s="875"/>
      <c r="MHP1" s="875"/>
      <c r="MHQ1" s="875"/>
      <c r="MHR1" s="875"/>
      <c r="MHS1" s="875"/>
      <c r="MHT1" s="875"/>
      <c r="MHU1" s="875"/>
      <c r="MHV1" s="875"/>
      <c r="MHW1" s="875"/>
      <c r="MHX1" s="875"/>
      <c r="MHY1" s="875"/>
      <c r="MHZ1" s="875"/>
      <c r="MIA1" s="875"/>
      <c r="MIB1" s="875"/>
      <c r="MIC1" s="875"/>
      <c r="MID1" s="875"/>
      <c r="MIE1" s="875"/>
      <c r="MIF1" s="875"/>
      <c r="MIG1" s="875"/>
      <c r="MIH1" s="875"/>
      <c r="MII1" s="875"/>
      <c r="MIJ1" s="875"/>
      <c r="MIK1" s="875"/>
      <c r="MIL1" s="875"/>
      <c r="MIM1" s="875"/>
      <c r="MIN1" s="875"/>
      <c r="MIO1" s="875"/>
      <c r="MIP1" s="875"/>
      <c r="MIQ1" s="875"/>
      <c r="MIR1" s="875"/>
      <c r="MIS1" s="875"/>
      <c r="MIT1" s="875"/>
      <c r="MIU1" s="875"/>
      <c r="MIV1" s="875"/>
      <c r="MIW1" s="875"/>
      <c r="MIX1" s="875"/>
      <c r="MIY1" s="875"/>
      <c r="MIZ1" s="875"/>
      <c r="MJA1" s="875"/>
      <c r="MJB1" s="875"/>
      <c r="MJC1" s="875"/>
      <c r="MJD1" s="875"/>
      <c r="MJE1" s="875"/>
      <c r="MJF1" s="875"/>
      <c r="MJG1" s="875"/>
      <c r="MJH1" s="875"/>
      <c r="MJI1" s="875"/>
      <c r="MJJ1" s="875"/>
      <c r="MJK1" s="875"/>
      <c r="MJL1" s="875"/>
      <c r="MJM1" s="875"/>
      <c r="MJN1" s="875"/>
      <c r="MJO1" s="875"/>
      <c r="MJP1" s="875"/>
      <c r="MJQ1" s="875"/>
      <c r="MJR1" s="875"/>
      <c r="MJS1" s="875"/>
      <c r="MJT1" s="875"/>
      <c r="MJU1" s="875"/>
      <c r="MJV1" s="875"/>
      <c r="MJW1" s="875"/>
      <c r="MJX1" s="875"/>
      <c r="MJY1" s="875"/>
      <c r="MJZ1" s="875"/>
      <c r="MKA1" s="875"/>
      <c r="MKB1" s="875"/>
      <c r="MKC1" s="875"/>
      <c r="MKD1" s="875"/>
      <c r="MKE1" s="875"/>
      <c r="MKF1" s="875"/>
      <c r="MKG1" s="875"/>
      <c r="MKH1" s="875"/>
      <c r="MKI1" s="875"/>
      <c r="MKJ1" s="875"/>
      <c r="MKK1" s="875"/>
      <c r="MKL1" s="875"/>
      <c r="MKM1" s="875"/>
      <c r="MKN1" s="875"/>
      <c r="MKO1" s="875"/>
      <c r="MKP1" s="875"/>
      <c r="MKQ1" s="875"/>
      <c r="MKR1" s="875"/>
      <c r="MKS1" s="875"/>
      <c r="MKT1" s="875"/>
      <c r="MKU1" s="875"/>
      <c r="MKV1" s="875"/>
      <c r="MKW1" s="875"/>
      <c r="MKX1" s="875"/>
      <c r="MKY1" s="875"/>
      <c r="MKZ1" s="875"/>
      <c r="MLA1" s="875"/>
      <c r="MLB1" s="875"/>
      <c r="MLC1" s="875"/>
      <c r="MLD1" s="875"/>
      <c r="MLE1" s="875"/>
      <c r="MLF1" s="875"/>
      <c r="MLG1" s="875"/>
      <c r="MLH1" s="875"/>
      <c r="MLI1" s="875"/>
      <c r="MLJ1" s="875"/>
      <c r="MLK1" s="875"/>
      <c r="MLL1" s="875"/>
      <c r="MLM1" s="875"/>
      <c r="MLN1" s="875"/>
      <c r="MLO1" s="875"/>
      <c r="MLP1" s="875"/>
      <c r="MLQ1" s="875"/>
      <c r="MLR1" s="875"/>
      <c r="MLS1" s="875"/>
      <c r="MLT1" s="875"/>
      <c r="MLU1" s="875"/>
      <c r="MLV1" s="875"/>
      <c r="MLW1" s="875"/>
      <c r="MLX1" s="875"/>
      <c r="MLY1" s="875"/>
      <c r="MLZ1" s="875"/>
      <c r="MMA1" s="875"/>
      <c r="MMB1" s="875"/>
      <c r="MMC1" s="875"/>
      <c r="MMD1" s="875"/>
      <c r="MME1" s="875"/>
      <c r="MMF1" s="875"/>
      <c r="MMG1" s="875"/>
      <c r="MMH1" s="875"/>
      <c r="MMI1" s="875"/>
      <c r="MMJ1" s="875"/>
      <c r="MMK1" s="875"/>
      <c r="MML1" s="875"/>
      <c r="MMM1" s="875"/>
      <c r="MMN1" s="875"/>
      <c r="MMO1" s="875"/>
      <c r="MMP1" s="875"/>
      <c r="MMQ1" s="875"/>
      <c r="MMR1" s="875"/>
      <c r="MMS1" s="875"/>
      <c r="MMT1" s="875"/>
      <c r="MMU1" s="875"/>
      <c r="MMV1" s="875"/>
      <c r="MMW1" s="875"/>
      <c r="MMX1" s="875"/>
      <c r="MMY1" s="875"/>
      <c r="MMZ1" s="875"/>
      <c r="MNA1" s="875"/>
      <c r="MNB1" s="875"/>
      <c r="MNC1" s="875"/>
      <c r="MND1" s="875"/>
      <c r="MNE1" s="875"/>
      <c r="MNF1" s="875"/>
      <c r="MNG1" s="875"/>
      <c r="MNH1" s="875"/>
      <c r="MNI1" s="875"/>
      <c r="MNJ1" s="875"/>
      <c r="MNK1" s="875"/>
      <c r="MNL1" s="875"/>
      <c r="MNM1" s="875"/>
      <c r="MNN1" s="875"/>
      <c r="MNO1" s="875"/>
      <c r="MNP1" s="875"/>
      <c r="MNQ1" s="875"/>
      <c r="MNR1" s="875"/>
      <c r="MNS1" s="875"/>
      <c r="MNT1" s="875"/>
      <c r="MNU1" s="875"/>
      <c r="MNV1" s="875"/>
      <c r="MNW1" s="875"/>
      <c r="MNX1" s="875"/>
      <c r="MNY1" s="875"/>
      <c r="MNZ1" s="875"/>
      <c r="MOA1" s="875"/>
      <c r="MOB1" s="875"/>
      <c r="MOC1" s="875"/>
      <c r="MOD1" s="875"/>
      <c r="MOE1" s="875"/>
      <c r="MOF1" s="875"/>
      <c r="MOG1" s="875"/>
      <c r="MOH1" s="875"/>
      <c r="MOI1" s="875"/>
      <c r="MOJ1" s="875"/>
      <c r="MOK1" s="875"/>
      <c r="MOL1" s="875"/>
      <c r="MOM1" s="875"/>
      <c r="MON1" s="875"/>
      <c r="MOO1" s="875"/>
      <c r="MOP1" s="875"/>
      <c r="MOQ1" s="875"/>
      <c r="MOR1" s="875"/>
      <c r="MOS1" s="875"/>
      <c r="MOT1" s="875"/>
      <c r="MOU1" s="875"/>
      <c r="MOV1" s="875"/>
      <c r="MOW1" s="875"/>
      <c r="MOX1" s="875"/>
      <c r="MOY1" s="875"/>
      <c r="MOZ1" s="875"/>
      <c r="MPA1" s="875"/>
      <c r="MPB1" s="875"/>
      <c r="MPC1" s="875"/>
      <c r="MPD1" s="875"/>
      <c r="MPE1" s="875"/>
      <c r="MPF1" s="875"/>
      <c r="MPG1" s="875"/>
      <c r="MPH1" s="875"/>
      <c r="MPI1" s="875"/>
      <c r="MPJ1" s="875"/>
      <c r="MPK1" s="875"/>
      <c r="MPL1" s="875"/>
      <c r="MPM1" s="875"/>
      <c r="MPN1" s="875"/>
      <c r="MPO1" s="875"/>
      <c r="MPP1" s="875"/>
      <c r="MPQ1" s="875"/>
      <c r="MPR1" s="875"/>
      <c r="MPS1" s="875"/>
      <c r="MPT1" s="875"/>
      <c r="MPU1" s="875"/>
      <c r="MPV1" s="875"/>
      <c r="MPW1" s="875"/>
      <c r="MPX1" s="875"/>
      <c r="MPY1" s="875"/>
      <c r="MPZ1" s="875"/>
      <c r="MQA1" s="875"/>
      <c r="MQB1" s="875"/>
      <c r="MQC1" s="875"/>
      <c r="MQD1" s="875"/>
      <c r="MQE1" s="875"/>
      <c r="MQF1" s="875"/>
      <c r="MQG1" s="875"/>
      <c r="MQH1" s="875"/>
      <c r="MQI1" s="875"/>
      <c r="MQJ1" s="875"/>
      <c r="MQK1" s="875"/>
      <c r="MQL1" s="875"/>
      <c r="MQM1" s="875"/>
      <c r="MQN1" s="875"/>
      <c r="MQO1" s="875"/>
      <c r="MQP1" s="875"/>
      <c r="MQQ1" s="875"/>
      <c r="MQR1" s="875"/>
      <c r="MQS1" s="875"/>
      <c r="MQT1" s="875"/>
      <c r="MQU1" s="875"/>
      <c r="MQV1" s="875"/>
      <c r="MQW1" s="875"/>
      <c r="MQX1" s="875"/>
      <c r="MQY1" s="875"/>
      <c r="MQZ1" s="875"/>
      <c r="MRA1" s="875"/>
      <c r="MRB1" s="875"/>
      <c r="MRC1" s="875"/>
      <c r="MRD1" s="875"/>
      <c r="MRE1" s="875"/>
      <c r="MRF1" s="875"/>
      <c r="MRG1" s="875"/>
      <c r="MRH1" s="875"/>
      <c r="MRI1" s="875"/>
      <c r="MRJ1" s="875"/>
      <c r="MRK1" s="875"/>
      <c r="MRL1" s="875"/>
      <c r="MRM1" s="875"/>
      <c r="MRN1" s="875"/>
      <c r="MRO1" s="875"/>
      <c r="MRP1" s="875"/>
      <c r="MRQ1" s="875"/>
      <c r="MRR1" s="875"/>
      <c r="MRS1" s="875"/>
      <c r="MRT1" s="875"/>
      <c r="MRU1" s="875"/>
      <c r="MRV1" s="875"/>
      <c r="MRW1" s="875"/>
      <c r="MRX1" s="875"/>
      <c r="MRY1" s="875"/>
      <c r="MRZ1" s="875"/>
      <c r="MSA1" s="875"/>
      <c r="MSB1" s="875"/>
      <c r="MSC1" s="875"/>
      <c r="MSD1" s="875"/>
      <c r="MSE1" s="875"/>
      <c r="MSF1" s="875"/>
      <c r="MSG1" s="875"/>
      <c r="MSH1" s="875"/>
      <c r="MSI1" s="875"/>
      <c r="MSJ1" s="875"/>
      <c r="MSK1" s="875"/>
      <c r="MSL1" s="875"/>
      <c r="MSM1" s="875"/>
      <c r="MSN1" s="875"/>
      <c r="MSO1" s="875"/>
      <c r="MSP1" s="875"/>
      <c r="MSQ1" s="875"/>
      <c r="MSR1" s="875"/>
      <c r="MSS1" s="875"/>
      <c r="MST1" s="875"/>
      <c r="MSU1" s="875"/>
      <c r="MSV1" s="875"/>
      <c r="MSW1" s="875"/>
      <c r="MSX1" s="875"/>
      <c r="MSY1" s="875"/>
      <c r="MSZ1" s="875"/>
      <c r="MTA1" s="875"/>
      <c r="MTB1" s="875"/>
      <c r="MTC1" s="875"/>
      <c r="MTD1" s="875"/>
      <c r="MTE1" s="875"/>
      <c r="MTF1" s="875"/>
      <c r="MTG1" s="875"/>
      <c r="MTH1" s="875"/>
      <c r="MTI1" s="875"/>
      <c r="MTJ1" s="875"/>
      <c r="MTK1" s="875"/>
      <c r="MTL1" s="875"/>
      <c r="MTM1" s="875"/>
      <c r="MTN1" s="875"/>
      <c r="MTO1" s="875"/>
      <c r="MTP1" s="875"/>
      <c r="MTQ1" s="875"/>
      <c r="MTR1" s="875"/>
      <c r="MTS1" s="875"/>
      <c r="MTT1" s="875"/>
      <c r="MTU1" s="875"/>
      <c r="MTV1" s="875"/>
      <c r="MTW1" s="875"/>
      <c r="MTX1" s="875"/>
      <c r="MTY1" s="875"/>
      <c r="MTZ1" s="875"/>
      <c r="MUA1" s="875"/>
      <c r="MUB1" s="875"/>
      <c r="MUC1" s="875"/>
      <c r="MUD1" s="875"/>
      <c r="MUE1" s="875"/>
      <c r="MUF1" s="875"/>
      <c r="MUG1" s="875"/>
      <c r="MUH1" s="875"/>
      <c r="MUI1" s="875"/>
      <c r="MUJ1" s="875"/>
      <c r="MUK1" s="875"/>
      <c r="MUL1" s="875"/>
      <c r="MUM1" s="875"/>
      <c r="MUN1" s="875"/>
      <c r="MUO1" s="875"/>
      <c r="MUP1" s="875"/>
      <c r="MUQ1" s="875"/>
      <c r="MUR1" s="875"/>
      <c r="MUS1" s="875"/>
      <c r="MUT1" s="875"/>
      <c r="MUU1" s="875"/>
      <c r="MUV1" s="875"/>
      <c r="MUW1" s="875"/>
      <c r="MUX1" s="875"/>
      <c r="MUY1" s="875"/>
      <c r="MUZ1" s="875"/>
      <c r="MVA1" s="875"/>
      <c r="MVB1" s="875"/>
      <c r="MVC1" s="875"/>
      <c r="MVD1" s="875"/>
      <c r="MVE1" s="875"/>
      <c r="MVF1" s="875"/>
      <c r="MVG1" s="875"/>
      <c r="MVH1" s="875"/>
      <c r="MVI1" s="875"/>
      <c r="MVJ1" s="875"/>
      <c r="MVK1" s="875"/>
      <c r="MVL1" s="875"/>
      <c r="MVM1" s="875"/>
      <c r="MVN1" s="875"/>
      <c r="MVO1" s="875"/>
      <c r="MVP1" s="875"/>
      <c r="MVQ1" s="875"/>
      <c r="MVR1" s="875"/>
      <c r="MVS1" s="875"/>
      <c r="MVT1" s="875"/>
      <c r="MVU1" s="875"/>
      <c r="MVV1" s="875"/>
      <c r="MVW1" s="875"/>
      <c r="MVX1" s="875"/>
      <c r="MVY1" s="875"/>
      <c r="MVZ1" s="875"/>
      <c r="MWA1" s="875"/>
      <c r="MWB1" s="875"/>
      <c r="MWC1" s="875"/>
      <c r="MWD1" s="875"/>
      <c r="MWE1" s="875"/>
      <c r="MWF1" s="875"/>
      <c r="MWG1" s="875"/>
      <c r="MWH1" s="875"/>
      <c r="MWI1" s="875"/>
      <c r="MWJ1" s="875"/>
      <c r="MWK1" s="875"/>
      <c r="MWL1" s="875"/>
      <c r="MWM1" s="875"/>
      <c r="MWN1" s="875"/>
      <c r="MWO1" s="875"/>
      <c r="MWP1" s="875"/>
      <c r="MWQ1" s="875"/>
      <c r="MWR1" s="875"/>
      <c r="MWS1" s="875"/>
      <c r="MWT1" s="875"/>
      <c r="MWU1" s="875"/>
      <c r="MWV1" s="875"/>
      <c r="MWW1" s="875"/>
      <c r="MWX1" s="875"/>
      <c r="MWY1" s="875"/>
      <c r="MWZ1" s="875"/>
      <c r="MXA1" s="875"/>
      <c r="MXB1" s="875"/>
      <c r="MXC1" s="875"/>
      <c r="MXD1" s="875"/>
      <c r="MXE1" s="875"/>
      <c r="MXF1" s="875"/>
      <c r="MXG1" s="875"/>
      <c r="MXH1" s="875"/>
      <c r="MXI1" s="875"/>
      <c r="MXJ1" s="875"/>
      <c r="MXK1" s="875"/>
      <c r="MXL1" s="875"/>
      <c r="MXM1" s="875"/>
      <c r="MXN1" s="875"/>
      <c r="MXO1" s="875"/>
      <c r="MXP1" s="875"/>
      <c r="MXQ1" s="875"/>
      <c r="MXR1" s="875"/>
      <c r="MXS1" s="875"/>
      <c r="MXT1" s="875"/>
      <c r="MXU1" s="875"/>
      <c r="MXV1" s="875"/>
      <c r="MXW1" s="875"/>
      <c r="MXX1" s="875"/>
      <c r="MXY1" s="875"/>
      <c r="MXZ1" s="875"/>
      <c r="MYA1" s="875"/>
      <c r="MYB1" s="875"/>
      <c r="MYC1" s="875"/>
      <c r="MYD1" s="875"/>
      <c r="MYE1" s="875"/>
      <c r="MYF1" s="875"/>
      <c r="MYG1" s="875"/>
      <c r="MYH1" s="875"/>
      <c r="MYI1" s="875"/>
      <c r="MYJ1" s="875"/>
      <c r="MYK1" s="875"/>
      <c r="MYL1" s="875"/>
      <c r="MYM1" s="875"/>
      <c r="MYN1" s="875"/>
      <c r="MYO1" s="875"/>
      <c r="MYP1" s="875"/>
      <c r="MYQ1" s="875"/>
      <c r="MYR1" s="875"/>
      <c r="MYS1" s="875"/>
      <c r="MYT1" s="875"/>
      <c r="MYU1" s="875"/>
      <c r="MYV1" s="875"/>
      <c r="MYW1" s="875"/>
      <c r="MYX1" s="875"/>
      <c r="MYY1" s="875"/>
      <c r="MYZ1" s="875"/>
      <c r="MZA1" s="875"/>
      <c r="MZB1" s="875"/>
      <c r="MZC1" s="875"/>
      <c r="MZD1" s="875"/>
      <c r="MZE1" s="875"/>
      <c r="MZF1" s="875"/>
      <c r="MZG1" s="875"/>
      <c r="MZH1" s="875"/>
      <c r="MZI1" s="875"/>
      <c r="MZJ1" s="875"/>
      <c r="MZK1" s="875"/>
      <c r="MZL1" s="875"/>
      <c r="MZM1" s="875"/>
      <c r="MZN1" s="875"/>
      <c r="MZO1" s="875"/>
      <c r="MZP1" s="875"/>
      <c r="MZQ1" s="875"/>
      <c r="MZR1" s="875"/>
      <c r="MZS1" s="875"/>
      <c r="MZT1" s="875"/>
      <c r="MZU1" s="875"/>
      <c r="MZV1" s="875"/>
      <c r="MZW1" s="875"/>
      <c r="MZX1" s="875"/>
      <c r="MZY1" s="875"/>
      <c r="MZZ1" s="875"/>
      <c r="NAA1" s="875"/>
      <c r="NAB1" s="875"/>
      <c r="NAC1" s="875"/>
      <c r="NAD1" s="875"/>
      <c r="NAE1" s="875"/>
      <c r="NAF1" s="875"/>
      <c r="NAG1" s="875"/>
      <c r="NAH1" s="875"/>
      <c r="NAI1" s="875"/>
      <c r="NAJ1" s="875"/>
      <c r="NAK1" s="875"/>
      <c r="NAL1" s="875"/>
      <c r="NAM1" s="875"/>
      <c r="NAN1" s="875"/>
      <c r="NAO1" s="875"/>
      <c r="NAP1" s="875"/>
      <c r="NAQ1" s="875"/>
      <c r="NAR1" s="875"/>
      <c r="NAS1" s="875"/>
      <c r="NAT1" s="875"/>
      <c r="NAU1" s="875"/>
      <c r="NAV1" s="875"/>
      <c r="NAW1" s="875"/>
      <c r="NAX1" s="875"/>
      <c r="NAY1" s="875"/>
      <c r="NAZ1" s="875"/>
      <c r="NBA1" s="875"/>
      <c r="NBB1" s="875"/>
      <c r="NBC1" s="875"/>
      <c r="NBD1" s="875"/>
      <c r="NBE1" s="875"/>
      <c r="NBF1" s="875"/>
      <c r="NBG1" s="875"/>
      <c r="NBH1" s="875"/>
      <c r="NBI1" s="875"/>
      <c r="NBJ1" s="875"/>
      <c r="NBK1" s="875"/>
      <c r="NBL1" s="875"/>
      <c r="NBM1" s="875"/>
      <c r="NBN1" s="875"/>
      <c r="NBO1" s="875"/>
      <c r="NBP1" s="875"/>
      <c r="NBQ1" s="875"/>
      <c r="NBR1" s="875"/>
      <c r="NBS1" s="875"/>
      <c r="NBT1" s="875"/>
      <c r="NBU1" s="875"/>
      <c r="NBV1" s="875"/>
      <c r="NBW1" s="875"/>
      <c r="NBX1" s="875"/>
      <c r="NBY1" s="875"/>
      <c r="NBZ1" s="875"/>
      <c r="NCA1" s="875"/>
      <c r="NCB1" s="875"/>
      <c r="NCC1" s="875"/>
      <c r="NCD1" s="875"/>
      <c r="NCE1" s="875"/>
      <c r="NCF1" s="875"/>
      <c r="NCG1" s="875"/>
      <c r="NCH1" s="875"/>
      <c r="NCI1" s="875"/>
      <c r="NCJ1" s="875"/>
      <c r="NCK1" s="875"/>
      <c r="NCL1" s="875"/>
      <c r="NCM1" s="875"/>
      <c r="NCN1" s="875"/>
      <c r="NCO1" s="875"/>
      <c r="NCP1" s="875"/>
      <c r="NCQ1" s="875"/>
      <c r="NCR1" s="875"/>
      <c r="NCS1" s="875"/>
      <c r="NCT1" s="875"/>
      <c r="NCU1" s="875"/>
      <c r="NCV1" s="875"/>
      <c r="NCW1" s="875"/>
      <c r="NCX1" s="875"/>
      <c r="NCY1" s="875"/>
      <c r="NCZ1" s="875"/>
      <c r="NDA1" s="875"/>
      <c r="NDB1" s="875"/>
      <c r="NDC1" s="875"/>
      <c r="NDD1" s="875"/>
      <c r="NDE1" s="875"/>
      <c r="NDF1" s="875"/>
      <c r="NDG1" s="875"/>
      <c r="NDH1" s="875"/>
      <c r="NDI1" s="875"/>
      <c r="NDJ1" s="875"/>
      <c r="NDK1" s="875"/>
      <c r="NDL1" s="875"/>
      <c r="NDM1" s="875"/>
      <c r="NDN1" s="875"/>
      <c r="NDO1" s="875"/>
      <c r="NDP1" s="875"/>
      <c r="NDQ1" s="875"/>
      <c r="NDR1" s="875"/>
      <c r="NDS1" s="875"/>
      <c r="NDT1" s="875"/>
      <c r="NDU1" s="875"/>
      <c r="NDV1" s="875"/>
      <c r="NDW1" s="875"/>
      <c r="NDX1" s="875"/>
      <c r="NDY1" s="875"/>
      <c r="NDZ1" s="875"/>
      <c r="NEA1" s="875"/>
      <c r="NEB1" s="875"/>
      <c r="NEC1" s="875"/>
      <c r="NED1" s="875"/>
      <c r="NEE1" s="875"/>
      <c r="NEF1" s="875"/>
      <c r="NEG1" s="875"/>
      <c r="NEH1" s="875"/>
      <c r="NEI1" s="875"/>
      <c r="NEJ1" s="875"/>
      <c r="NEK1" s="875"/>
      <c r="NEL1" s="875"/>
      <c r="NEM1" s="875"/>
      <c r="NEN1" s="875"/>
      <c r="NEO1" s="875"/>
      <c r="NEP1" s="875"/>
      <c r="NEQ1" s="875"/>
      <c r="NER1" s="875"/>
      <c r="NES1" s="875"/>
      <c r="NET1" s="875"/>
      <c r="NEU1" s="875"/>
      <c r="NEV1" s="875"/>
      <c r="NEW1" s="875"/>
      <c r="NEX1" s="875"/>
      <c r="NEY1" s="875"/>
      <c r="NEZ1" s="875"/>
      <c r="NFA1" s="875"/>
      <c r="NFB1" s="875"/>
      <c r="NFC1" s="875"/>
      <c r="NFD1" s="875"/>
      <c r="NFE1" s="875"/>
      <c r="NFF1" s="875"/>
      <c r="NFG1" s="875"/>
      <c r="NFH1" s="875"/>
      <c r="NFI1" s="875"/>
      <c r="NFJ1" s="875"/>
      <c r="NFK1" s="875"/>
      <c r="NFL1" s="875"/>
      <c r="NFM1" s="875"/>
      <c r="NFN1" s="875"/>
      <c r="NFO1" s="875"/>
      <c r="NFP1" s="875"/>
      <c r="NFQ1" s="875"/>
      <c r="NFR1" s="875"/>
      <c r="NFS1" s="875"/>
      <c r="NFT1" s="875"/>
      <c r="NFU1" s="875"/>
      <c r="NFV1" s="875"/>
      <c r="NFW1" s="875"/>
      <c r="NFX1" s="875"/>
      <c r="NFY1" s="875"/>
      <c r="NFZ1" s="875"/>
      <c r="NGA1" s="875"/>
      <c r="NGB1" s="875"/>
      <c r="NGC1" s="875"/>
      <c r="NGD1" s="875"/>
      <c r="NGE1" s="875"/>
      <c r="NGF1" s="875"/>
      <c r="NGG1" s="875"/>
      <c r="NGH1" s="875"/>
      <c r="NGI1" s="875"/>
      <c r="NGJ1" s="875"/>
      <c r="NGK1" s="875"/>
      <c r="NGL1" s="875"/>
      <c r="NGM1" s="875"/>
      <c r="NGN1" s="875"/>
      <c r="NGO1" s="875"/>
      <c r="NGP1" s="875"/>
      <c r="NGQ1" s="875"/>
      <c r="NGR1" s="875"/>
      <c r="NGS1" s="875"/>
      <c r="NGT1" s="875"/>
      <c r="NGU1" s="875"/>
      <c r="NGV1" s="875"/>
      <c r="NGW1" s="875"/>
      <c r="NGX1" s="875"/>
      <c r="NGY1" s="875"/>
      <c r="NGZ1" s="875"/>
      <c r="NHA1" s="875"/>
      <c r="NHB1" s="875"/>
      <c r="NHC1" s="875"/>
      <c r="NHD1" s="875"/>
      <c r="NHE1" s="875"/>
      <c r="NHF1" s="875"/>
      <c r="NHG1" s="875"/>
      <c r="NHH1" s="875"/>
      <c r="NHI1" s="875"/>
      <c r="NHJ1" s="875"/>
      <c r="NHK1" s="875"/>
      <c r="NHL1" s="875"/>
      <c r="NHM1" s="875"/>
      <c r="NHN1" s="875"/>
      <c r="NHO1" s="875"/>
      <c r="NHP1" s="875"/>
      <c r="NHQ1" s="875"/>
      <c r="NHR1" s="875"/>
      <c r="NHS1" s="875"/>
      <c r="NHT1" s="875"/>
      <c r="NHU1" s="875"/>
      <c r="NHV1" s="875"/>
      <c r="NHW1" s="875"/>
      <c r="NHX1" s="875"/>
      <c r="NHY1" s="875"/>
      <c r="NHZ1" s="875"/>
      <c r="NIA1" s="875"/>
      <c r="NIB1" s="875"/>
      <c r="NIC1" s="875"/>
      <c r="NID1" s="875"/>
      <c r="NIE1" s="875"/>
      <c r="NIF1" s="875"/>
      <c r="NIG1" s="875"/>
      <c r="NIH1" s="875"/>
      <c r="NII1" s="875"/>
      <c r="NIJ1" s="875"/>
      <c r="NIK1" s="875"/>
      <c r="NIL1" s="875"/>
      <c r="NIM1" s="875"/>
      <c r="NIN1" s="875"/>
      <c r="NIO1" s="875"/>
      <c r="NIP1" s="875"/>
      <c r="NIQ1" s="875"/>
      <c r="NIR1" s="875"/>
      <c r="NIS1" s="875"/>
      <c r="NIT1" s="875"/>
      <c r="NIU1" s="875"/>
      <c r="NIV1" s="875"/>
      <c r="NIW1" s="875"/>
      <c r="NIX1" s="875"/>
      <c r="NIY1" s="875"/>
      <c r="NIZ1" s="875"/>
      <c r="NJA1" s="875"/>
      <c r="NJB1" s="875"/>
      <c r="NJC1" s="875"/>
      <c r="NJD1" s="875"/>
      <c r="NJE1" s="875"/>
      <c r="NJF1" s="875"/>
      <c r="NJG1" s="875"/>
      <c r="NJH1" s="875"/>
      <c r="NJI1" s="875"/>
      <c r="NJJ1" s="875"/>
      <c r="NJK1" s="875"/>
      <c r="NJL1" s="875"/>
      <c r="NJM1" s="875"/>
      <c r="NJN1" s="875"/>
      <c r="NJO1" s="875"/>
      <c r="NJP1" s="875"/>
      <c r="NJQ1" s="875"/>
      <c r="NJR1" s="875"/>
      <c r="NJS1" s="875"/>
      <c r="NJT1" s="875"/>
      <c r="NJU1" s="875"/>
      <c r="NJV1" s="875"/>
      <c r="NJW1" s="875"/>
      <c r="NJX1" s="875"/>
      <c r="NJY1" s="875"/>
      <c r="NJZ1" s="875"/>
      <c r="NKA1" s="875"/>
      <c r="NKB1" s="875"/>
      <c r="NKC1" s="875"/>
      <c r="NKD1" s="875"/>
      <c r="NKE1" s="875"/>
      <c r="NKF1" s="875"/>
      <c r="NKG1" s="875"/>
      <c r="NKH1" s="875"/>
      <c r="NKI1" s="875"/>
      <c r="NKJ1" s="875"/>
      <c r="NKK1" s="875"/>
      <c r="NKL1" s="875"/>
      <c r="NKM1" s="875"/>
      <c r="NKN1" s="875"/>
      <c r="NKO1" s="875"/>
      <c r="NKP1" s="875"/>
      <c r="NKQ1" s="875"/>
      <c r="NKR1" s="875"/>
      <c r="NKS1" s="875"/>
      <c r="NKT1" s="875"/>
      <c r="NKU1" s="875"/>
      <c r="NKV1" s="875"/>
      <c r="NKW1" s="875"/>
      <c r="NKX1" s="875"/>
      <c r="NKY1" s="875"/>
      <c r="NKZ1" s="875"/>
      <c r="NLA1" s="875"/>
      <c r="NLB1" s="875"/>
      <c r="NLC1" s="875"/>
      <c r="NLD1" s="875"/>
      <c r="NLE1" s="875"/>
      <c r="NLF1" s="875"/>
      <c r="NLG1" s="875"/>
      <c r="NLH1" s="875"/>
      <c r="NLI1" s="875"/>
      <c r="NLJ1" s="875"/>
      <c r="NLK1" s="875"/>
      <c r="NLL1" s="875"/>
      <c r="NLM1" s="875"/>
      <c r="NLN1" s="875"/>
      <c r="NLO1" s="875"/>
      <c r="NLP1" s="875"/>
      <c r="NLQ1" s="875"/>
      <c r="NLR1" s="875"/>
      <c r="NLS1" s="875"/>
      <c r="NLT1" s="875"/>
      <c r="NLU1" s="875"/>
      <c r="NLV1" s="875"/>
      <c r="NLW1" s="875"/>
      <c r="NLX1" s="875"/>
      <c r="NLY1" s="875"/>
      <c r="NLZ1" s="875"/>
      <c r="NMA1" s="875"/>
      <c r="NMB1" s="875"/>
      <c r="NMC1" s="875"/>
      <c r="NMD1" s="875"/>
      <c r="NME1" s="875"/>
      <c r="NMF1" s="875"/>
      <c r="NMG1" s="875"/>
      <c r="NMH1" s="875"/>
      <c r="NMI1" s="875"/>
      <c r="NMJ1" s="875"/>
      <c r="NMK1" s="875"/>
      <c r="NML1" s="875"/>
      <c r="NMM1" s="875"/>
      <c r="NMN1" s="875"/>
      <c r="NMO1" s="875"/>
      <c r="NMP1" s="875"/>
      <c r="NMQ1" s="875"/>
      <c r="NMR1" s="875"/>
      <c r="NMS1" s="875"/>
      <c r="NMT1" s="875"/>
      <c r="NMU1" s="875"/>
      <c r="NMV1" s="875"/>
      <c r="NMW1" s="875"/>
      <c r="NMX1" s="875"/>
      <c r="NMY1" s="875"/>
      <c r="NMZ1" s="875"/>
      <c r="NNA1" s="875"/>
      <c r="NNB1" s="875"/>
      <c r="NNC1" s="875"/>
      <c r="NND1" s="875"/>
      <c r="NNE1" s="875"/>
      <c r="NNF1" s="875"/>
      <c r="NNG1" s="875"/>
      <c r="NNH1" s="875"/>
      <c r="NNI1" s="875"/>
      <c r="NNJ1" s="875"/>
      <c r="NNK1" s="875"/>
      <c r="NNL1" s="875"/>
      <c r="NNM1" s="875"/>
      <c r="NNN1" s="875"/>
      <c r="NNO1" s="875"/>
      <c r="NNP1" s="875"/>
      <c r="NNQ1" s="875"/>
      <c r="NNR1" s="875"/>
      <c r="NNS1" s="875"/>
      <c r="NNT1" s="875"/>
      <c r="NNU1" s="875"/>
      <c r="NNV1" s="875"/>
      <c r="NNW1" s="875"/>
      <c r="NNX1" s="875"/>
      <c r="NNY1" s="875"/>
      <c r="NNZ1" s="875"/>
      <c r="NOA1" s="875"/>
      <c r="NOB1" s="875"/>
      <c r="NOC1" s="875"/>
      <c r="NOD1" s="875"/>
      <c r="NOE1" s="875"/>
      <c r="NOF1" s="875"/>
      <c r="NOG1" s="875"/>
      <c r="NOH1" s="875"/>
      <c r="NOI1" s="875"/>
      <c r="NOJ1" s="875"/>
      <c r="NOK1" s="875"/>
      <c r="NOL1" s="875"/>
      <c r="NOM1" s="875"/>
      <c r="NON1" s="875"/>
      <c r="NOO1" s="875"/>
      <c r="NOP1" s="875"/>
      <c r="NOQ1" s="875"/>
      <c r="NOR1" s="875"/>
      <c r="NOS1" s="875"/>
      <c r="NOT1" s="875"/>
      <c r="NOU1" s="875"/>
      <c r="NOV1" s="875"/>
      <c r="NOW1" s="875"/>
      <c r="NOX1" s="875"/>
      <c r="NOY1" s="875"/>
      <c r="NOZ1" s="875"/>
      <c r="NPA1" s="875"/>
      <c r="NPB1" s="875"/>
      <c r="NPC1" s="875"/>
      <c r="NPD1" s="875"/>
      <c r="NPE1" s="875"/>
      <c r="NPF1" s="875"/>
      <c r="NPG1" s="875"/>
      <c r="NPH1" s="875"/>
      <c r="NPI1" s="875"/>
      <c r="NPJ1" s="875"/>
      <c r="NPK1" s="875"/>
      <c r="NPL1" s="875"/>
      <c r="NPM1" s="875"/>
      <c r="NPN1" s="875"/>
      <c r="NPO1" s="875"/>
      <c r="NPP1" s="875"/>
      <c r="NPQ1" s="875"/>
      <c r="NPR1" s="875"/>
      <c r="NPS1" s="875"/>
      <c r="NPT1" s="875"/>
      <c r="NPU1" s="875"/>
      <c r="NPV1" s="875"/>
      <c r="NPW1" s="875"/>
      <c r="NPX1" s="875"/>
      <c r="NPY1" s="875"/>
      <c r="NPZ1" s="875"/>
      <c r="NQA1" s="875"/>
      <c r="NQB1" s="875"/>
      <c r="NQC1" s="875"/>
      <c r="NQD1" s="875"/>
      <c r="NQE1" s="875"/>
      <c r="NQF1" s="875"/>
      <c r="NQG1" s="875"/>
      <c r="NQH1" s="875"/>
      <c r="NQI1" s="875"/>
      <c r="NQJ1" s="875"/>
      <c r="NQK1" s="875"/>
      <c r="NQL1" s="875"/>
      <c r="NQM1" s="875"/>
      <c r="NQN1" s="875"/>
      <c r="NQO1" s="875"/>
      <c r="NQP1" s="875"/>
      <c r="NQQ1" s="875"/>
      <c r="NQR1" s="875"/>
      <c r="NQS1" s="875"/>
      <c r="NQT1" s="875"/>
      <c r="NQU1" s="875"/>
      <c r="NQV1" s="875"/>
      <c r="NQW1" s="875"/>
      <c r="NQX1" s="875"/>
      <c r="NQY1" s="875"/>
      <c r="NQZ1" s="875"/>
      <c r="NRA1" s="875"/>
      <c r="NRB1" s="875"/>
      <c r="NRC1" s="875"/>
      <c r="NRD1" s="875"/>
      <c r="NRE1" s="875"/>
      <c r="NRF1" s="875"/>
      <c r="NRG1" s="875"/>
      <c r="NRH1" s="875"/>
      <c r="NRI1" s="875"/>
      <c r="NRJ1" s="875"/>
      <c r="NRK1" s="875"/>
      <c r="NRL1" s="875"/>
      <c r="NRM1" s="875"/>
      <c r="NRN1" s="875"/>
      <c r="NRO1" s="875"/>
      <c r="NRP1" s="875"/>
      <c r="NRQ1" s="875"/>
      <c r="NRR1" s="875"/>
      <c r="NRS1" s="875"/>
      <c r="NRT1" s="875"/>
      <c r="NRU1" s="875"/>
      <c r="NRV1" s="875"/>
      <c r="NRW1" s="875"/>
      <c r="NRX1" s="875"/>
      <c r="NRY1" s="875"/>
      <c r="NRZ1" s="875"/>
      <c r="NSA1" s="875"/>
      <c r="NSB1" s="875"/>
      <c r="NSC1" s="875"/>
      <c r="NSD1" s="875"/>
      <c r="NSE1" s="875"/>
      <c r="NSF1" s="875"/>
      <c r="NSG1" s="875"/>
      <c r="NSH1" s="875"/>
      <c r="NSI1" s="875"/>
      <c r="NSJ1" s="875"/>
      <c r="NSK1" s="875"/>
      <c r="NSL1" s="875"/>
      <c r="NSM1" s="875"/>
      <c r="NSN1" s="875"/>
      <c r="NSO1" s="875"/>
      <c r="NSP1" s="875"/>
      <c r="NSQ1" s="875"/>
      <c r="NSR1" s="875"/>
      <c r="NSS1" s="875"/>
      <c r="NST1" s="875"/>
      <c r="NSU1" s="875"/>
      <c r="NSV1" s="875"/>
      <c r="NSW1" s="875"/>
      <c r="NSX1" s="875"/>
      <c r="NSY1" s="875"/>
      <c r="NSZ1" s="875"/>
      <c r="NTA1" s="875"/>
      <c r="NTB1" s="875"/>
      <c r="NTC1" s="875"/>
      <c r="NTD1" s="875"/>
      <c r="NTE1" s="875"/>
      <c r="NTF1" s="875"/>
      <c r="NTG1" s="875"/>
      <c r="NTH1" s="875"/>
      <c r="NTI1" s="875"/>
      <c r="NTJ1" s="875"/>
      <c r="NTK1" s="875"/>
      <c r="NTL1" s="875"/>
      <c r="NTM1" s="875"/>
      <c r="NTN1" s="875"/>
      <c r="NTO1" s="875"/>
      <c r="NTP1" s="875"/>
      <c r="NTQ1" s="875"/>
      <c r="NTR1" s="875"/>
      <c r="NTS1" s="875"/>
      <c r="NTT1" s="875"/>
      <c r="NTU1" s="875"/>
      <c r="NTV1" s="875"/>
      <c r="NTW1" s="875"/>
      <c r="NTX1" s="875"/>
      <c r="NTY1" s="875"/>
      <c r="NTZ1" s="875"/>
      <c r="NUA1" s="875"/>
      <c r="NUB1" s="875"/>
      <c r="NUC1" s="875"/>
      <c r="NUD1" s="875"/>
      <c r="NUE1" s="875"/>
      <c r="NUF1" s="875"/>
      <c r="NUG1" s="875"/>
      <c r="NUH1" s="875"/>
      <c r="NUI1" s="875"/>
      <c r="NUJ1" s="875"/>
      <c r="NUK1" s="875"/>
      <c r="NUL1" s="875"/>
      <c r="NUM1" s="875"/>
      <c r="NUN1" s="875"/>
      <c r="NUO1" s="875"/>
      <c r="NUP1" s="875"/>
      <c r="NUQ1" s="875"/>
      <c r="NUR1" s="875"/>
      <c r="NUS1" s="875"/>
      <c r="NUT1" s="875"/>
      <c r="NUU1" s="875"/>
      <c r="NUV1" s="875"/>
      <c r="NUW1" s="875"/>
      <c r="NUX1" s="875"/>
      <c r="NUY1" s="875"/>
      <c r="NUZ1" s="875"/>
      <c r="NVA1" s="875"/>
      <c r="NVB1" s="875"/>
      <c r="NVC1" s="875"/>
      <c r="NVD1" s="875"/>
      <c r="NVE1" s="875"/>
      <c r="NVF1" s="875"/>
      <c r="NVG1" s="875"/>
      <c r="NVH1" s="875"/>
      <c r="NVI1" s="875"/>
      <c r="NVJ1" s="875"/>
      <c r="NVK1" s="875"/>
      <c r="NVL1" s="875"/>
      <c r="NVM1" s="875"/>
      <c r="NVN1" s="875"/>
      <c r="NVO1" s="875"/>
      <c r="NVP1" s="875"/>
      <c r="NVQ1" s="875"/>
      <c r="NVR1" s="875"/>
      <c r="NVS1" s="875"/>
      <c r="NVT1" s="875"/>
      <c r="NVU1" s="875"/>
      <c r="NVV1" s="875"/>
      <c r="NVW1" s="875"/>
      <c r="NVX1" s="875"/>
      <c r="NVY1" s="875"/>
      <c r="NVZ1" s="875"/>
      <c r="NWA1" s="875"/>
      <c r="NWB1" s="875"/>
      <c r="NWC1" s="875"/>
      <c r="NWD1" s="875"/>
      <c r="NWE1" s="875"/>
      <c r="NWF1" s="875"/>
      <c r="NWG1" s="875"/>
      <c r="NWH1" s="875"/>
      <c r="NWI1" s="875"/>
      <c r="NWJ1" s="875"/>
      <c r="NWK1" s="875"/>
      <c r="NWL1" s="875"/>
      <c r="NWM1" s="875"/>
      <c r="NWN1" s="875"/>
      <c r="NWO1" s="875"/>
      <c r="NWP1" s="875"/>
      <c r="NWQ1" s="875"/>
      <c r="NWR1" s="875"/>
      <c r="NWS1" s="875"/>
      <c r="NWT1" s="875"/>
      <c r="NWU1" s="875"/>
      <c r="NWV1" s="875"/>
      <c r="NWW1" s="875"/>
      <c r="NWX1" s="875"/>
      <c r="NWY1" s="875"/>
      <c r="NWZ1" s="875"/>
      <c r="NXA1" s="875"/>
      <c r="NXB1" s="875"/>
      <c r="NXC1" s="875"/>
      <c r="NXD1" s="875"/>
      <c r="NXE1" s="875"/>
      <c r="NXF1" s="875"/>
      <c r="NXG1" s="875"/>
      <c r="NXH1" s="875"/>
      <c r="NXI1" s="875"/>
      <c r="NXJ1" s="875"/>
      <c r="NXK1" s="875"/>
      <c r="NXL1" s="875"/>
      <c r="NXM1" s="875"/>
      <c r="NXN1" s="875"/>
      <c r="NXO1" s="875"/>
      <c r="NXP1" s="875"/>
      <c r="NXQ1" s="875"/>
      <c r="NXR1" s="875"/>
      <c r="NXS1" s="875"/>
      <c r="NXT1" s="875"/>
      <c r="NXU1" s="875"/>
      <c r="NXV1" s="875"/>
      <c r="NXW1" s="875"/>
      <c r="NXX1" s="875"/>
      <c r="NXY1" s="875"/>
      <c r="NXZ1" s="875"/>
      <c r="NYA1" s="875"/>
      <c r="NYB1" s="875"/>
      <c r="NYC1" s="875"/>
      <c r="NYD1" s="875"/>
      <c r="NYE1" s="875"/>
      <c r="NYF1" s="875"/>
      <c r="NYG1" s="875"/>
      <c r="NYH1" s="875"/>
      <c r="NYI1" s="875"/>
      <c r="NYJ1" s="875"/>
      <c r="NYK1" s="875"/>
      <c r="NYL1" s="875"/>
      <c r="NYM1" s="875"/>
      <c r="NYN1" s="875"/>
      <c r="NYO1" s="875"/>
      <c r="NYP1" s="875"/>
      <c r="NYQ1" s="875"/>
      <c r="NYR1" s="875"/>
      <c r="NYS1" s="875"/>
      <c r="NYT1" s="875"/>
      <c r="NYU1" s="875"/>
      <c r="NYV1" s="875"/>
      <c r="NYW1" s="875"/>
      <c r="NYX1" s="875"/>
      <c r="NYY1" s="875"/>
      <c r="NYZ1" s="875"/>
      <c r="NZA1" s="875"/>
      <c r="NZB1" s="875"/>
      <c r="NZC1" s="875"/>
      <c r="NZD1" s="875"/>
      <c r="NZE1" s="875"/>
      <c r="NZF1" s="875"/>
      <c r="NZG1" s="875"/>
      <c r="NZH1" s="875"/>
      <c r="NZI1" s="875"/>
      <c r="NZJ1" s="875"/>
      <c r="NZK1" s="875"/>
      <c r="NZL1" s="875"/>
      <c r="NZM1" s="875"/>
      <c r="NZN1" s="875"/>
      <c r="NZO1" s="875"/>
      <c r="NZP1" s="875"/>
      <c r="NZQ1" s="875"/>
      <c r="NZR1" s="875"/>
      <c r="NZS1" s="875"/>
      <c r="NZT1" s="875"/>
      <c r="NZU1" s="875"/>
      <c r="NZV1" s="875"/>
      <c r="NZW1" s="875"/>
      <c r="NZX1" s="875"/>
      <c r="NZY1" s="875"/>
      <c r="NZZ1" s="875"/>
      <c r="OAA1" s="875"/>
      <c r="OAB1" s="875"/>
      <c r="OAC1" s="875"/>
      <c r="OAD1" s="875"/>
      <c r="OAE1" s="875"/>
      <c r="OAF1" s="875"/>
      <c r="OAG1" s="875"/>
      <c r="OAH1" s="875"/>
      <c r="OAI1" s="875"/>
      <c r="OAJ1" s="875"/>
      <c r="OAK1" s="875"/>
      <c r="OAL1" s="875"/>
      <c r="OAM1" s="875"/>
      <c r="OAN1" s="875"/>
      <c r="OAO1" s="875"/>
      <c r="OAP1" s="875"/>
      <c r="OAQ1" s="875"/>
      <c r="OAR1" s="875"/>
      <c r="OAS1" s="875"/>
      <c r="OAT1" s="875"/>
      <c r="OAU1" s="875"/>
      <c r="OAV1" s="875"/>
      <c r="OAW1" s="875"/>
      <c r="OAX1" s="875"/>
      <c r="OAY1" s="875"/>
      <c r="OAZ1" s="875"/>
      <c r="OBA1" s="875"/>
      <c r="OBB1" s="875"/>
      <c r="OBC1" s="875"/>
      <c r="OBD1" s="875"/>
      <c r="OBE1" s="875"/>
      <c r="OBF1" s="875"/>
      <c r="OBG1" s="875"/>
      <c r="OBH1" s="875"/>
      <c r="OBI1" s="875"/>
      <c r="OBJ1" s="875"/>
      <c r="OBK1" s="875"/>
      <c r="OBL1" s="875"/>
      <c r="OBM1" s="875"/>
      <c r="OBN1" s="875"/>
      <c r="OBO1" s="875"/>
      <c r="OBP1" s="875"/>
      <c r="OBQ1" s="875"/>
      <c r="OBR1" s="875"/>
      <c r="OBS1" s="875"/>
      <c r="OBT1" s="875"/>
      <c r="OBU1" s="875"/>
      <c r="OBV1" s="875"/>
      <c r="OBW1" s="875"/>
      <c r="OBX1" s="875"/>
      <c r="OBY1" s="875"/>
      <c r="OBZ1" s="875"/>
      <c r="OCA1" s="875"/>
      <c r="OCB1" s="875"/>
      <c r="OCC1" s="875"/>
      <c r="OCD1" s="875"/>
      <c r="OCE1" s="875"/>
      <c r="OCF1" s="875"/>
      <c r="OCG1" s="875"/>
      <c r="OCH1" s="875"/>
      <c r="OCI1" s="875"/>
      <c r="OCJ1" s="875"/>
      <c r="OCK1" s="875"/>
      <c r="OCL1" s="875"/>
      <c r="OCM1" s="875"/>
      <c r="OCN1" s="875"/>
      <c r="OCO1" s="875"/>
      <c r="OCP1" s="875"/>
      <c r="OCQ1" s="875"/>
      <c r="OCR1" s="875"/>
      <c r="OCS1" s="875"/>
      <c r="OCT1" s="875"/>
      <c r="OCU1" s="875"/>
      <c r="OCV1" s="875"/>
      <c r="OCW1" s="875"/>
      <c r="OCX1" s="875"/>
      <c r="OCY1" s="875"/>
      <c r="OCZ1" s="875"/>
      <c r="ODA1" s="875"/>
      <c r="ODB1" s="875"/>
      <c r="ODC1" s="875"/>
      <c r="ODD1" s="875"/>
      <c r="ODE1" s="875"/>
      <c r="ODF1" s="875"/>
      <c r="ODG1" s="875"/>
      <c r="ODH1" s="875"/>
      <c r="ODI1" s="875"/>
      <c r="ODJ1" s="875"/>
      <c r="ODK1" s="875"/>
      <c r="ODL1" s="875"/>
      <c r="ODM1" s="875"/>
      <c r="ODN1" s="875"/>
      <c r="ODO1" s="875"/>
      <c r="ODP1" s="875"/>
      <c r="ODQ1" s="875"/>
      <c r="ODR1" s="875"/>
      <c r="ODS1" s="875"/>
      <c r="ODT1" s="875"/>
      <c r="ODU1" s="875"/>
      <c r="ODV1" s="875"/>
      <c r="ODW1" s="875"/>
      <c r="ODX1" s="875"/>
      <c r="ODY1" s="875"/>
      <c r="ODZ1" s="875"/>
      <c r="OEA1" s="875"/>
      <c r="OEB1" s="875"/>
      <c r="OEC1" s="875"/>
      <c r="OED1" s="875"/>
      <c r="OEE1" s="875"/>
      <c r="OEF1" s="875"/>
      <c r="OEG1" s="875"/>
      <c r="OEH1" s="875"/>
      <c r="OEI1" s="875"/>
      <c r="OEJ1" s="875"/>
      <c r="OEK1" s="875"/>
      <c r="OEL1" s="875"/>
      <c r="OEM1" s="875"/>
      <c r="OEN1" s="875"/>
      <c r="OEO1" s="875"/>
      <c r="OEP1" s="875"/>
      <c r="OEQ1" s="875"/>
      <c r="OER1" s="875"/>
      <c r="OES1" s="875"/>
      <c r="OET1" s="875"/>
      <c r="OEU1" s="875"/>
      <c r="OEV1" s="875"/>
      <c r="OEW1" s="875"/>
      <c r="OEX1" s="875"/>
      <c r="OEY1" s="875"/>
      <c r="OEZ1" s="875"/>
      <c r="OFA1" s="875"/>
      <c r="OFB1" s="875"/>
      <c r="OFC1" s="875"/>
      <c r="OFD1" s="875"/>
      <c r="OFE1" s="875"/>
      <c r="OFF1" s="875"/>
      <c r="OFG1" s="875"/>
      <c r="OFH1" s="875"/>
      <c r="OFI1" s="875"/>
      <c r="OFJ1" s="875"/>
      <c r="OFK1" s="875"/>
      <c r="OFL1" s="875"/>
      <c r="OFM1" s="875"/>
      <c r="OFN1" s="875"/>
      <c r="OFO1" s="875"/>
      <c r="OFP1" s="875"/>
      <c r="OFQ1" s="875"/>
      <c r="OFR1" s="875"/>
      <c r="OFS1" s="875"/>
      <c r="OFT1" s="875"/>
      <c r="OFU1" s="875"/>
      <c r="OFV1" s="875"/>
      <c r="OFW1" s="875"/>
      <c r="OFX1" s="875"/>
      <c r="OFY1" s="875"/>
      <c r="OFZ1" s="875"/>
      <c r="OGA1" s="875"/>
      <c r="OGB1" s="875"/>
      <c r="OGC1" s="875"/>
      <c r="OGD1" s="875"/>
      <c r="OGE1" s="875"/>
      <c r="OGF1" s="875"/>
      <c r="OGG1" s="875"/>
      <c r="OGH1" s="875"/>
      <c r="OGI1" s="875"/>
      <c r="OGJ1" s="875"/>
      <c r="OGK1" s="875"/>
      <c r="OGL1" s="875"/>
      <c r="OGM1" s="875"/>
      <c r="OGN1" s="875"/>
      <c r="OGO1" s="875"/>
      <c r="OGP1" s="875"/>
      <c r="OGQ1" s="875"/>
      <c r="OGR1" s="875"/>
      <c r="OGS1" s="875"/>
      <c r="OGT1" s="875"/>
      <c r="OGU1" s="875"/>
      <c r="OGV1" s="875"/>
      <c r="OGW1" s="875"/>
      <c r="OGX1" s="875"/>
      <c r="OGY1" s="875"/>
      <c r="OGZ1" s="875"/>
      <c r="OHA1" s="875"/>
      <c r="OHB1" s="875"/>
      <c r="OHC1" s="875"/>
      <c r="OHD1" s="875"/>
      <c r="OHE1" s="875"/>
      <c r="OHF1" s="875"/>
      <c r="OHG1" s="875"/>
      <c r="OHH1" s="875"/>
      <c r="OHI1" s="875"/>
      <c r="OHJ1" s="875"/>
      <c r="OHK1" s="875"/>
      <c r="OHL1" s="875"/>
      <c r="OHM1" s="875"/>
      <c r="OHN1" s="875"/>
      <c r="OHO1" s="875"/>
      <c r="OHP1" s="875"/>
      <c r="OHQ1" s="875"/>
      <c r="OHR1" s="875"/>
      <c r="OHS1" s="875"/>
      <c r="OHT1" s="875"/>
      <c r="OHU1" s="875"/>
      <c r="OHV1" s="875"/>
      <c r="OHW1" s="875"/>
      <c r="OHX1" s="875"/>
      <c r="OHY1" s="875"/>
      <c r="OHZ1" s="875"/>
      <c r="OIA1" s="875"/>
      <c r="OIB1" s="875"/>
      <c r="OIC1" s="875"/>
      <c r="OID1" s="875"/>
      <c r="OIE1" s="875"/>
      <c r="OIF1" s="875"/>
      <c r="OIG1" s="875"/>
      <c r="OIH1" s="875"/>
      <c r="OII1" s="875"/>
      <c r="OIJ1" s="875"/>
      <c r="OIK1" s="875"/>
      <c r="OIL1" s="875"/>
      <c r="OIM1" s="875"/>
      <c r="OIN1" s="875"/>
      <c r="OIO1" s="875"/>
      <c r="OIP1" s="875"/>
      <c r="OIQ1" s="875"/>
      <c r="OIR1" s="875"/>
      <c r="OIS1" s="875"/>
      <c r="OIT1" s="875"/>
      <c r="OIU1" s="875"/>
      <c r="OIV1" s="875"/>
      <c r="OIW1" s="875"/>
      <c r="OIX1" s="875"/>
      <c r="OIY1" s="875"/>
      <c r="OIZ1" s="875"/>
      <c r="OJA1" s="875"/>
      <c r="OJB1" s="875"/>
      <c r="OJC1" s="875"/>
      <c r="OJD1" s="875"/>
      <c r="OJE1" s="875"/>
      <c r="OJF1" s="875"/>
      <c r="OJG1" s="875"/>
      <c r="OJH1" s="875"/>
      <c r="OJI1" s="875"/>
      <c r="OJJ1" s="875"/>
      <c r="OJK1" s="875"/>
      <c r="OJL1" s="875"/>
      <c r="OJM1" s="875"/>
      <c r="OJN1" s="875"/>
      <c r="OJO1" s="875"/>
      <c r="OJP1" s="875"/>
      <c r="OJQ1" s="875"/>
      <c r="OJR1" s="875"/>
      <c r="OJS1" s="875"/>
      <c r="OJT1" s="875"/>
      <c r="OJU1" s="875"/>
      <c r="OJV1" s="875"/>
      <c r="OJW1" s="875"/>
      <c r="OJX1" s="875"/>
      <c r="OJY1" s="875"/>
      <c r="OJZ1" s="875"/>
      <c r="OKA1" s="875"/>
      <c r="OKB1" s="875"/>
      <c r="OKC1" s="875"/>
      <c r="OKD1" s="875"/>
      <c r="OKE1" s="875"/>
      <c r="OKF1" s="875"/>
      <c r="OKG1" s="875"/>
      <c r="OKH1" s="875"/>
      <c r="OKI1" s="875"/>
      <c r="OKJ1" s="875"/>
      <c r="OKK1" s="875"/>
      <c r="OKL1" s="875"/>
      <c r="OKM1" s="875"/>
      <c r="OKN1" s="875"/>
      <c r="OKO1" s="875"/>
      <c r="OKP1" s="875"/>
      <c r="OKQ1" s="875"/>
      <c r="OKR1" s="875"/>
      <c r="OKS1" s="875"/>
      <c r="OKT1" s="875"/>
      <c r="OKU1" s="875"/>
      <c r="OKV1" s="875"/>
      <c r="OKW1" s="875"/>
      <c r="OKX1" s="875"/>
      <c r="OKY1" s="875"/>
      <c r="OKZ1" s="875"/>
      <c r="OLA1" s="875"/>
      <c r="OLB1" s="875"/>
      <c r="OLC1" s="875"/>
      <c r="OLD1" s="875"/>
      <c r="OLE1" s="875"/>
      <c r="OLF1" s="875"/>
      <c r="OLG1" s="875"/>
      <c r="OLH1" s="875"/>
      <c r="OLI1" s="875"/>
      <c r="OLJ1" s="875"/>
      <c r="OLK1" s="875"/>
      <c r="OLL1" s="875"/>
      <c r="OLM1" s="875"/>
      <c r="OLN1" s="875"/>
      <c r="OLO1" s="875"/>
      <c r="OLP1" s="875"/>
      <c r="OLQ1" s="875"/>
      <c r="OLR1" s="875"/>
      <c r="OLS1" s="875"/>
      <c r="OLT1" s="875"/>
      <c r="OLU1" s="875"/>
      <c r="OLV1" s="875"/>
      <c r="OLW1" s="875"/>
      <c r="OLX1" s="875"/>
      <c r="OLY1" s="875"/>
      <c r="OLZ1" s="875"/>
      <c r="OMA1" s="875"/>
      <c r="OMB1" s="875"/>
      <c r="OMC1" s="875"/>
      <c r="OMD1" s="875"/>
      <c r="OME1" s="875"/>
      <c r="OMF1" s="875"/>
      <c r="OMG1" s="875"/>
      <c r="OMH1" s="875"/>
      <c r="OMI1" s="875"/>
      <c r="OMJ1" s="875"/>
      <c r="OMK1" s="875"/>
      <c r="OML1" s="875"/>
      <c r="OMM1" s="875"/>
      <c r="OMN1" s="875"/>
      <c r="OMO1" s="875"/>
      <c r="OMP1" s="875"/>
      <c r="OMQ1" s="875"/>
      <c r="OMR1" s="875"/>
      <c r="OMS1" s="875"/>
      <c r="OMT1" s="875"/>
      <c r="OMU1" s="875"/>
      <c r="OMV1" s="875"/>
      <c r="OMW1" s="875"/>
      <c r="OMX1" s="875"/>
      <c r="OMY1" s="875"/>
      <c r="OMZ1" s="875"/>
      <c r="ONA1" s="875"/>
      <c r="ONB1" s="875"/>
      <c r="ONC1" s="875"/>
      <c r="OND1" s="875"/>
      <c r="ONE1" s="875"/>
      <c r="ONF1" s="875"/>
      <c r="ONG1" s="875"/>
      <c r="ONH1" s="875"/>
      <c r="ONI1" s="875"/>
      <c r="ONJ1" s="875"/>
      <c r="ONK1" s="875"/>
      <c r="ONL1" s="875"/>
      <c r="ONM1" s="875"/>
      <c r="ONN1" s="875"/>
      <c r="ONO1" s="875"/>
      <c r="ONP1" s="875"/>
      <c r="ONQ1" s="875"/>
      <c r="ONR1" s="875"/>
      <c r="ONS1" s="875"/>
      <c r="ONT1" s="875"/>
      <c r="ONU1" s="875"/>
      <c r="ONV1" s="875"/>
      <c r="ONW1" s="875"/>
      <c r="ONX1" s="875"/>
      <c r="ONY1" s="875"/>
      <c r="ONZ1" s="875"/>
      <c r="OOA1" s="875"/>
      <c r="OOB1" s="875"/>
      <c r="OOC1" s="875"/>
      <c r="OOD1" s="875"/>
      <c r="OOE1" s="875"/>
      <c r="OOF1" s="875"/>
      <c r="OOG1" s="875"/>
      <c r="OOH1" s="875"/>
      <c r="OOI1" s="875"/>
      <c r="OOJ1" s="875"/>
      <c r="OOK1" s="875"/>
      <c r="OOL1" s="875"/>
      <c r="OOM1" s="875"/>
      <c r="OON1" s="875"/>
      <c r="OOO1" s="875"/>
      <c r="OOP1" s="875"/>
      <c r="OOQ1" s="875"/>
      <c r="OOR1" s="875"/>
      <c r="OOS1" s="875"/>
      <c r="OOT1" s="875"/>
      <c r="OOU1" s="875"/>
      <c r="OOV1" s="875"/>
      <c r="OOW1" s="875"/>
      <c r="OOX1" s="875"/>
      <c r="OOY1" s="875"/>
      <c r="OOZ1" s="875"/>
      <c r="OPA1" s="875"/>
      <c r="OPB1" s="875"/>
      <c r="OPC1" s="875"/>
      <c r="OPD1" s="875"/>
      <c r="OPE1" s="875"/>
      <c r="OPF1" s="875"/>
      <c r="OPG1" s="875"/>
      <c r="OPH1" s="875"/>
      <c r="OPI1" s="875"/>
      <c r="OPJ1" s="875"/>
      <c r="OPK1" s="875"/>
      <c r="OPL1" s="875"/>
      <c r="OPM1" s="875"/>
      <c r="OPN1" s="875"/>
      <c r="OPO1" s="875"/>
      <c r="OPP1" s="875"/>
      <c r="OPQ1" s="875"/>
      <c r="OPR1" s="875"/>
      <c r="OPS1" s="875"/>
      <c r="OPT1" s="875"/>
      <c r="OPU1" s="875"/>
      <c r="OPV1" s="875"/>
      <c r="OPW1" s="875"/>
      <c r="OPX1" s="875"/>
      <c r="OPY1" s="875"/>
      <c r="OPZ1" s="875"/>
      <c r="OQA1" s="875"/>
      <c r="OQB1" s="875"/>
      <c r="OQC1" s="875"/>
      <c r="OQD1" s="875"/>
      <c r="OQE1" s="875"/>
      <c r="OQF1" s="875"/>
      <c r="OQG1" s="875"/>
      <c r="OQH1" s="875"/>
      <c r="OQI1" s="875"/>
      <c r="OQJ1" s="875"/>
      <c r="OQK1" s="875"/>
      <c r="OQL1" s="875"/>
      <c r="OQM1" s="875"/>
      <c r="OQN1" s="875"/>
      <c r="OQO1" s="875"/>
      <c r="OQP1" s="875"/>
      <c r="OQQ1" s="875"/>
      <c r="OQR1" s="875"/>
      <c r="OQS1" s="875"/>
      <c r="OQT1" s="875"/>
      <c r="OQU1" s="875"/>
      <c r="OQV1" s="875"/>
      <c r="OQW1" s="875"/>
      <c r="OQX1" s="875"/>
      <c r="OQY1" s="875"/>
      <c r="OQZ1" s="875"/>
      <c r="ORA1" s="875"/>
      <c r="ORB1" s="875"/>
      <c r="ORC1" s="875"/>
      <c r="ORD1" s="875"/>
      <c r="ORE1" s="875"/>
      <c r="ORF1" s="875"/>
      <c r="ORG1" s="875"/>
      <c r="ORH1" s="875"/>
      <c r="ORI1" s="875"/>
      <c r="ORJ1" s="875"/>
      <c r="ORK1" s="875"/>
      <c r="ORL1" s="875"/>
      <c r="ORM1" s="875"/>
      <c r="ORN1" s="875"/>
      <c r="ORO1" s="875"/>
      <c r="ORP1" s="875"/>
      <c r="ORQ1" s="875"/>
      <c r="ORR1" s="875"/>
      <c r="ORS1" s="875"/>
      <c r="ORT1" s="875"/>
      <c r="ORU1" s="875"/>
      <c r="ORV1" s="875"/>
      <c r="ORW1" s="875"/>
      <c r="ORX1" s="875"/>
      <c r="ORY1" s="875"/>
      <c r="ORZ1" s="875"/>
      <c r="OSA1" s="875"/>
      <c r="OSB1" s="875"/>
      <c r="OSC1" s="875"/>
      <c r="OSD1" s="875"/>
      <c r="OSE1" s="875"/>
      <c r="OSF1" s="875"/>
      <c r="OSG1" s="875"/>
      <c r="OSH1" s="875"/>
      <c r="OSI1" s="875"/>
      <c r="OSJ1" s="875"/>
      <c r="OSK1" s="875"/>
      <c r="OSL1" s="875"/>
      <c r="OSM1" s="875"/>
      <c r="OSN1" s="875"/>
      <c r="OSO1" s="875"/>
      <c r="OSP1" s="875"/>
      <c r="OSQ1" s="875"/>
      <c r="OSR1" s="875"/>
      <c r="OSS1" s="875"/>
      <c r="OST1" s="875"/>
      <c r="OSU1" s="875"/>
      <c r="OSV1" s="875"/>
      <c r="OSW1" s="875"/>
      <c r="OSX1" s="875"/>
      <c r="OSY1" s="875"/>
      <c r="OSZ1" s="875"/>
      <c r="OTA1" s="875"/>
      <c r="OTB1" s="875"/>
      <c r="OTC1" s="875"/>
      <c r="OTD1" s="875"/>
      <c r="OTE1" s="875"/>
      <c r="OTF1" s="875"/>
      <c r="OTG1" s="875"/>
      <c r="OTH1" s="875"/>
      <c r="OTI1" s="875"/>
      <c r="OTJ1" s="875"/>
      <c r="OTK1" s="875"/>
      <c r="OTL1" s="875"/>
      <c r="OTM1" s="875"/>
      <c r="OTN1" s="875"/>
      <c r="OTO1" s="875"/>
      <c r="OTP1" s="875"/>
      <c r="OTQ1" s="875"/>
      <c r="OTR1" s="875"/>
      <c r="OTS1" s="875"/>
      <c r="OTT1" s="875"/>
      <c r="OTU1" s="875"/>
      <c r="OTV1" s="875"/>
      <c r="OTW1" s="875"/>
      <c r="OTX1" s="875"/>
      <c r="OTY1" s="875"/>
      <c r="OTZ1" s="875"/>
      <c r="OUA1" s="875"/>
      <c r="OUB1" s="875"/>
      <c r="OUC1" s="875"/>
      <c r="OUD1" s="875"/>
      <c r="OUE1" s="875"/>
      <c r="OUF1" s="875"/>
      <c r="OUG1" s="875"/>
      <c r="OUH1" s="875"/>
      <c r="OUI1" s="875"/>
      <c r="OUJ1" s="875"/>
      <c r="OUK1" s="875"/>
      <c r="OUL1" s="875"/>
      <c r="OUM1" s="875"/>
      <c r="OUN1" s="875"/>
      <c r="OUO1" s="875"/>
      <c r="OUP1" s="875"/>
      <c r="OUQ1" s="875"/>
      <c r="OUR1" s="875"/>
      <c r="OUS1" s="875"/>
      <c r="OUT1" s="875"/>
      <c r="OUU1" s="875"/>
      <c r="OUV1" s="875"/>
      <c r="OUW1" s="875"/>
      <c r="OUX1" s="875"/>
      <c r="OUY1" s="875"/>
      <c r="OUZ1" s="875"/>
      <c r="OVA1" s="875"/>
      <c r="OVB1" s="875"/>
      <c r="OVC1" s="875"/>
      <c r="OVD1" s="875"/>
      <c r="OVE1" s="875"/>
      <c r="OVF1" s="875"/>
      <c r="OVG1" s="875"/>
      <c r="OVH1" s="875"/>
      <c r="OVI1" s="875"/>
      <c r="OVJ1" s="875"/>
      <c r="OVK1" s="875"/>
      <c r="OVL1" s="875"/>
      <c r="OVM1" s="875"/>
      <c r="OVN1" s="875"/>
      <c r="OVO1" s="875"/>
      <c r="OVP1" s="875"/>
      <c r="OVQ1" s="875"/>
      <c r="OVR1" s="875"/>
      <c r="OVS1" s="875"/>
      <c r="OVT1" s="875"/>
      <c r="OVU1" s="875"/>
      <c r="OVV1" s="875"/>
      <c r="OVW1" s="875"/>
      <c r="OVX1" s="875"/>
      <c r="OVY1" s="875"/>
      <c r="OVZ1" s="875"/>
      <c r="OWA1" s="875"/>
      <c r="OWB1" s="875"/>
      <c r="OWC1" s="875"/>
      <c r="OWD1" s="875"/>
      <c r="OWE1" s="875"/>
      <c r="OWF1" s="875"/>
      <c r="OWG1" s="875"/>
      <c r="OWH1" s="875"/>
      <c r="OWI1" s="875"/>
      <c r="OWJ1" s="875"/>
      <c r="OWK1" s="875"/>
      <c r="OWL1" s="875"/>
      <c r="OWM1" s="875"/>
      <c r="OWN1" s="875"/>
      <c r="OWO1" s="875"/>
      <c r="OWP1" s="875"/>
      <c r="OWQ1" s="875"/>
      <c r="OWR1" s="875"/>
      <c r="OWS1" s="875"/>
      <c r="OWT1" s="875"/>
      <c r="OWU1" s="875"/>
      <c r="OWV1" s="875"/>
      <c r="OWW1" s="875"/>
      <c r="OWX1" s="875"/>
      <c r="OWY1" s="875"/>
      <c r="OWZ1" s="875"/>
      <c r="OXA1" s="875"/>
      <c r="OXB1" s="875"/>
      <c r="OXC1" s="875"/>
      <c r="OXD1" s="875"/>
      <c r="OXE1" s="875"/>
      <c r="OXF1" s="875"/>
      <c r="OXG1" s="875"/>
      <c r="OXH1" s="875"/>
      <c r="OXI1" s="875"/>
      <c r="OXJ1" s="875"/>
      <c r="OXK1" s="875"/>
      <c r="OXL1" s="875"/>
      <c r="OXM1" s="875"/>
      <c r="OXN1" s="875"/>
      <c r="OXO1" s="875"/>
      <c r="OXP1" s="875"/>
      <c r="OXQ1" s="875"/>
      <c r="OXR1" s="875"/>
      <c r="OXS1" s="875"/>
      <c r="OXT1" s="875"/>
      <c r="OXU1" s="875"/>
      <c r="OXV1" s="875"/>
      <c r="OXW1" s="875"/>
      <c r="OXX1" s="875"/>
      <c r="OXY1" s="875"/>
      <c r="OXZ1" s="875"/>
      <c r="OYA1" s="875"/>
      <c r="OYB1" s="875"/>
      <c r="OYC1" s="875"/>
      <c r="OYD1" s="875"/>
      <c r="OYE1" s="875"/>
      <c r="OYF1" s="875"/>
      <c r="OYG1" s="875"/>
      <c r="OYH1" s="875"/>
      <c r="OYI1" s="875"/>
      <c r="OYJ1" s="875"/>
      <c r="OYK1" s="875"/>
      <c r="OYL1" s="875"/>
      <c r="OYM1" s="875"/>
      <c r="OYN1" s="875"/>
      <c r="OYO1" s="875"/>
      <c r="OYP1" s="875"/>
      <c r="OYQ1" s="875"/>
      <c r="OYR1" s="875"/>
      <c r="OYS1" s="875"/>
      <c r="OYT1" s="875"/>
      <c r="OYU1" s="875"/>
      <c r="OYV1" s="875"/>
      <c r="OYW1" s="875"/>
      <c r="OYX1" s="875"/>
      <c r="OYY1" s="875"/>
      <c r="OYZ1" s="875"/>
      <c r="OZA1" s="875"/>
      <c r="OZB1" s="875"/>
      <c r="OZC1" s="875"/>
      <c r="OZD1" s="875"/>
      <c r="OZE1" s="875"/>
      <c r="OZF1" s="875"/>
      <c r="OZG1" s="875"/>
      <c r="OZH1" s="875"/>
      <c r="OZI1" s="875"/>
      <c r="OZJ1" s="875"/>
      <c r="OZK1" s="875"/>
      <c r="OZL1" s="875"/>
      <c r="OZM1" s="875"/>
      <c r="OZN1" s="875"/>
      <c r="OZO1" s="875"/>
      <c r="OZP1" s="875"/>
      <c r="OZQ1" s="875"/>
      <c r="OZR1" s="875"/>
      <c r="OZS1" s="875"/>
      <c r="OZT1" s="875"/>
      <c r="OZU1" s="875"/>
      <c r="OZV1" s="875"/>
      <c r="OZW1" s="875"/>
      <c r="OZX1" s="875"/>
      <c r="OZY1" s="875"/>
      <c r="OZZ1" s="875"/>
      <c r="PAA1" s="875"/>
      <c r="PAB1" s="875"/>
      <c r="PAC1" s="875"/>
      <c r="PAD1" s="875"/>
      <c r="PAE1" s="875"/>
      <c r="PAF1" s="875"/>
      <c r="PAG1" s="875"/>
      <c r="PAH1" s="875"/>
      <c r="PAI1" s="875"/>
      <c r="PAJ1" s="875"/>
      <c r="PAK1" s="875"/>
      <c r="PAL1" s="875"/>
      <c r="PAM1" s="875"/>
      <c r="PAN1" s="875"/>
      <c r="PAO1" s="875"/>
      <c r="PAP1" s="875"/>
      <c r="PAQ1" s="875"/>
      <c r="PAR1" s="875"/>
      <c r="PAS1" s="875"/>
      <c r="PAT1" s="875"/>
      <c r="PAU1" s="875"/>
      <c r="PAV1" s="875"/>
      <c r="PAW1" s="875"/>
      <c r="PAX1" s="875"/>
      <c r="PAY1" s="875"/>
      <c r="PAZ1" s="875"/>
      <c r="PBA1" s="875"/>
      <c r="PBB1" s="875"/>
      <c r="PBC1" s="875"/>
      <c r="PBD1" s="875"/>
      <c r="PBE1" s="875"/>
      <c r="PBF1" s="875"/>
      <c r="PBG1" s="875"/>
      <c r="PBH1" s="875"/>
      <c r="PBI1" s="875"/>
      <c r="PBJ1" s="875"/>
      <c r="PBK1" s="875"/>
      <c r="PBL1" s="875"/>
      <c r="PBM1" s="875"/>
      <c r="PBN1" s="875"/>
      <c r="PBO1" s="875"/>
      <c r="PBP1" s="875"/>
      <c r="PBQ1" s="875"/>
      <c r="PBR1" s="875"/>
      <c r="PBS1" s="875"/>
      <c r="PBT1" s="875"/>
      <c r="PBU1" s="875"/>
      <c r="PBV1" s="875"/>
      <c r="PBW1" s="875"/>
      <c r="PBX1" s="875"/>
      <c r="PBY1" s="875"/>
      <c r="PBZ1" s="875"/>
      <c r="PCA1" s="875"/>
      <c r="PCB1" s="875"/>
      <c r="PCC1" s="875"/>
      <c r="PCD1" s="875"/>
      <c r="PCE1" s="875"/>
      <c r="PCF1" s="875"/>
      <c r="PCG1" s="875"/>
      <c r="PCH1" s="875"/>
      <c r="PCI1" s="875"/>
      <c r="PCJ1" s="875"/>
      <c r="PCK1" s="875"/>
      <c r="PCL1" s="875"/>
      <c r="PCM1" s="875"/>
      <c r="PCN1" s="875"/>
      <c r="PCO1" s="875"/>
      <c r="PCP1" s="875"/>
      <c r="PCQ1" s="875"/>
      <c r="PCR1" s="875"/>
      <c r="PCS1" s="875"/>
      <c r="PCT1" s="875"/>
      <c r="PCU1" s="875"/>
      <c r="PCV1" s="875"/>
      <c r="PCW1" s="875"/>
      <c r="PCX1" s="875"/>
      <c r="PCY1" s="875"/>
      <c r="PCZ1" s="875"/>
      <c r="PDA1" s="875"/>
      <c r="PDB1" s="875"/>
      <c r="PDC1" s="875"/>
      <c r="PDD1" s="875"/>
      <c r="PDE1" s="875"/>
      <c r="PDF1" s="875"/>
      <c r="PDG1" s="875"/>
      <c r="PDH1" s="875"/>
      <c r="PDI1" s="875"/>
      <c r="PDJ1" s="875"/>
      <c r="PDK1" s="875"/>
      <c r="PDL1" s="875"/>
      <c r="PDM1" s="875"/>
      <c r="PDN1" s="875"/>
      <c r="PDO1" s="875"/>
      <c r="PDP1" s="875"/>
      <c r="PDQ1" s="875"/>
      <c r="PDR1" s="875"/>
      <c r="PDS1" s="875"/>
      <c r="PDT1" s="875"/>
      <c r="PDU1" s="875"/>
      <c r="PDV1" s="875"/>
      <c r="PDW1" s="875"/>
      <c r="PDX1" s="875"/>
      <c r="PDY1" s="875"/>
      <c r="PDZ1" s="875"/>
      <c r="PEA1" s="875"/>
      <c r="PEB1" s="875"/>
      <c r="PEC1" s="875"/>
      <c r="PED1" s="875"/>
      <c r="PEE1" s="875"/>
      <c r="PEF1" s="875"/>
      <c r="PEG1" s="875"/>
      <c r="PEH1" s="875"/>
      <c r="PEI1" s="875"/>
      <c r="PEJ1" s="875"/>
      <c r="PEK1" s="875"/>
      <c r="PEL1" s="875"/>
      <c r="PEM1" s="875"/>
      <c r="PEN1" s="875"/>
      <c r="PEO1" s="875"/>
      <c r="PEP1" s="875"/>
      <c r="PEQ1" s="875"/>
      <c r="PER1" s="875"/>
      <c r="PES1" s="875"/>
      <c r="PET1" s="875"/>
      <c r="PEU1" s="875"/>
      <c r="PEV1" s="875"/>
      <c r="PEW1" s="875"/>
      <c r="PEX1" s="875"/>
      <c r="PEY1" s="875"/>
      <c r="PEZ1" s="875"/>
      <c r="PFA1" s="875"/>
      <c r="PFB1" s="875"/>
      <c r="PFC1" s="875"/>
      <c r="PFD1" s="875"/>
      <c r="PFE1" s="875"/>
      <c r="PFF1" s="875"/>
      <c r="PFG1" s="875"/>
      <c r="PFH1" s="875"/>
      <c r="PFI1" s="875"/>
      <c r="PFJ1" s="875"/>
      <c r="PFK1" s="875"/>
      <c r="PFL1" s="875"/>
      <c r="PFM1" s="875"/>
      <c r="PFN1" s="875"/>
      <c r="PFO1" s="875"/>
      <c r="PFP1" s="875"/>
      <c r="PFQ1" s="875"/>
      <c r="PFR1" s="875"/>
      <c r="PFS1" s="875"/>
      <c r="PFT1" s="875"/>
      <c r="PFU1" s="875"/>
      <c r="PFV1" s="875"/>
      <c r="PFW1" s="875"/>
      <c r="PFX1" s="875"/>
      <c r="PFY1" s="875"/>
      <c r="PFZ1" s="875"/>
      <c r="PGA1" s="875"/>
      <c r="PGB1" s="875"/>
      <c r="PGC1" s="875"/>
      <c r="PGD1" s="875"/>
      <c r="PGE1" s="875"/>
      <c r="PGF1" s="875"/>
      <c r="PGG1" s="875"/>
      <c r="PGH1" s="875"/>
      <c r="PGI1" s="875"/>
      <c r="PGJ1" s="875"/>
      <c r="PGK1" s="875"/>
      <c r="PGL1" s="875"/>
      <c r="PGM1" s="875"/>
      <c r="PGN1" s="875"/>
      <c r="PGO1" s="875"/>
      <c r="PGP1" s="875"/>
      <c r="PGQ1" s="875"/>
      <c r="PGR1" s="875"/>
      <c r="PGS1" s="875"/>
      <c r="PGT1" s="875"/>
      <c r="PGU1" s="875"/>
      <c r="PGV1" s="875"/>
      <c r="PGW1" s="875"/>
      <c r="PGX1" s="875"/>
      <c r="PGY1" s="875"/>
      <c r="PGZ1" s="875"/>
      <c r="PHA1" s="875"/>
      <c r="PHB1" s="875"/>
      <c r="PHC1" s="875"/>
      <c r="PHD1" s="875"/>
      <c r="PHE1" s="875"/>
      <c r="PHF1" s="875"/>
      <c r="PHG1" s="875"/>
      <c r="PHH1" s="875"/>
      <c r="PHI1" s="875"/>
      <c r="PHJ1" s="875"/>
      <c r="PHK1" s="875"/>
      <c r="PHL1" s="875"/>
      <c r="PHM1" s="875"/>
      <c r="PHN1" s="875"/>
      <c r="PHO1" s="875"/>
      <c r="PHP1" s="875"/>
      <c r="PHQ1" s="875"/>
      <c r="PHR1" s="875"/>
      <c r="PHS1" s="875"/>
      <c r="PHT1" s="875"/>
      <c r="PHU1" s="875"/>
      <c r="PHV1" s="875"/>
      <c r="PHW1" s="875"/>
      <c r="PHX1" s="875"/>
      <c r="PHY1" s="875"/>
      <c r="PHZ1" s="875"/>
      <c r="PIA1" s="875"/>
      <c r="PIB1" s="875"/>
      <c r="PIC1" s="875"/>
      <c r="PID1" s="875"/>
      <c r="PIE1" s="875"/>
      <c r="PIF1" s="875"/>
      <c r="PIG1" s="875"/>
      <c r="PIH1" s="875"/>
      <c r="PII1" s="875"/>
      <c r="PIJ1" s="875"/>
      <c r="PIK1" s="875"/>
      <c r="PIL1" s="875"/>
      <c r="PIM1" s="875"/>
      <c r="PIN1" s="875"/>
      <c r="PIO1" s="875"/>
      <c r="PIP1" s="875"/>
      <c r="PIQ1" s="875"/>
      <c r="PIR1" s="875"/>
      <c r="PIS1" s="875"/>
      <c r="PIT1" s="875"/>
      <c r="PIU1" s="875"/>
      <c r="PIV1" s="875"/>
      <c r="PIW1" s="875"/>
      <c r="PIX1" s="875"/>
      <c r="PIY1" s="875"/>
      <c r="PIZ1" s="875"/>
      <c r="PJA1" s="875"/>
      <c r="PJB1" s="875"/>
      <c r="PJC1" s="875"/>
      <c r="PJD1" s="875"/>
      <c r="PJE1" s="875"/>
      <c r="PJF1" s="875"/>
      <c r="PJG1" s="875"/>
      <c r="PJH1" s="875"/>
      <c r="PJI1" s="875"/>
      <c r="PJJ1" s="875"/>
      <c r="PJK1" s="875"/>
      <c r="PJL1" s="875"/>
      <c r="PJM1" s="875"/>
      <c r="PJN1" s="875"/>
      <c r="PJO1" s="875"/>
      <c r="PJP1" s="875"/>
      <c r="PJQ1" s="875"/>
      <c r="PJR1" s="875"/>
      <c r="PJS1" s="875"/>
      <c r="PJT1" s="875"/>
      <c r="PJU1" s="875"/>
      <c r="PJV1" s="875"/>
      <c r="PJW1" s="875"/>
      <c r="PJX1" s="875"/>
      <c r="PJY1" s="875"/>
      <c r="PJZ1" s="875"/>
      <c r="PKA1" s="875"/>
      <c r="PKB1" s="875"/>
      <c r="PKC1" s="875"/>
      <c r="PKD1" s="875"/>
      <c r="PKE1" s="875"/>
      <c r="PKF1" s="875"/>
      <c r="PKG1" s="875"/>
      <c r="PKH1" s="875"/>
      <c r="PKI1" s="875"/>
      <c r="PKJ1" s="875"/>
      <c r="PKK1" s="875"/>
      <c r="PKL1" s="875"/>
      <c r="PKM1" s="875"/>
      <c r="PKN1" s="875"/>
      <c r="PKO1" s="875"/>
      <c r="PKP1" s="875"/>
      <c r="PKQ1" s="875"/>
      <c r="PKR1" s="875"/>
      <c r="PKS1" s="875"/>
      <c r="PKT1" s="875"/>
      <c r="PKU1" s="875"/>
      <c r="PKV1" s="875"/>
      <c r="PKW1" s="875"/>
      <c r="PKX1" s="875"/>
      <c r="PKY1" s="875"/>
      <c r="PKZ1" s="875"/>
      <c r="PLA1" s="875"/>
      <c r="PLB1" s="875"/>
      <c r="PLC1" s="875"/>
      <c r="PLD1" s="875"/>
      <c r="PLE1" s="875"/>
      <c r="PLF1" s="875"/>
      <c r="PLG1" s="875"/>
      <c r="PLH1" s="875"/>
      <c r="PLI1" s="875"/>
      <c r="PLJ1" s="875"/>
      <c r="PLK1" s="875"/>
      <c r="PLL1" s="875"/>
      <c r="PLM1" s="875"/>
      <c r="PLN1" s="875"/>
      <c r="PLO1" s="875"/>
      <c r="PLP1" s="875"/>
      <c r="PLQ1" s="875"/>
      <c r="PLR1" s="875"/>
      <c r="PLS1" s="875"/>
      <c r="PLT1" s="875"/>
      <c r="PLU1" s="875"/>
      <c r="PLV1" s="875"/>
      <c r="PLW1" s="875"/>
      <c r="PLX1" s="875"/>
      <c r="PLY1" s="875"/>
      <c r="PLZ1" s="875"/>
      <c r="PMA1" s="875"/>
      <c r="PMB1" s="875"/>
      <c r="PMC1" s="875"/>
      <c r="PMD1" s="875"/>
      <c r="PME1" s="875"/>
      <c r="PMF1" s="875"/>
      <c r="PMG1" s="875"/>
      <c r="PMH1" s="875"/>
      <c r="PMI1" s="875"/>
      <c r="PMJ1" s="875"/>
      <c r="PMK1" s="875"/>
      <c r="PML1" s="875"/>
      <c r="PMM1" s="875"/>
      <c r="PMN1" s="875"/>
      <c r="PMO1" s="875"/>
      <c r="PMP1" s="875"/>
      <c r="PMQ1" s="875"/>
      <c r="PMR1" s="875"/>
      <c r="PMS1" s="875"/>
      <c r="PMT1" s="875"/>
      <c r="PMU1" s="875"/>
      <c r="PMV1" s="875"/>
      <c r="PMW1" s="875"/>
      <c r="PMX1" s="875"/>
      <c r="PMY1" s="875"/>
      <c r="PMZ1" s="875"/>
      <c r="PNA1" s="875"/>
      <c r="PNB1" s="875"/>
      <c r="PNC1" s="875"/>
      <c r="PND1" s="875"/>
      <c r="PNE1" s="875"/>
      <c r="PNF1" s="875"/>
      <c r="PNG1" s="875"/>
      <c r="PNH1" s="875"/>
      <c r="PNI1" s="875"/>
      <c r="PNJ1" s="875"/>
      <c r="PNK1" s="875"/>
      <c r="PNL1" s="875"/>
      <c r="PNM1" s="875"/>
      <c r="PNN1" s="875"/>
      <c r="PNO1" s="875"/>
      <c r="PNP1" s="875"/>
      <c r="PNQ1" s="875"/>
      <c r="PNR1" s="875"/>
      <c r="PNS1" s="875"/>
      <c r="PNT1" s="875"/>
      <c r="PNU1" s="875"/>
      <c r="PNV1" s="875"/>
      <c r="PNW1" s="875"/>
      <c r="PNX1" s="875"/>
      <c r="PNY1" s="875"/>
      <c r="PNZ1" s="875"/>
      <c r="POA1" s="875"/>
      <c r="POB1" s="875"/>
      <c r="POC1" s="875"/>
      <c r="POD1" s="875"/>
      <c r="POE1" s="875"/>
      <c r="POF1" s="875"/>
      <c r="POG1" s="875"/>
      <c r="POH1" s="875"/>
      <c r="POI1" s="875"/>
      <c r="POJ1" s="875"/>
      <c r="POK1" s="875"/>
      <c r="POL1" s="875"/>
      <c r="POM1" s="875"/>
      <c r="PON1" s="875"/>
      <c r="POO1" s="875"/>
      <c r="POP1" s="875"/>
      <c r="POQ1" s="875"/>
      <c r="POR1" s="875"/>
      <c r="POS1" s="875"/>
      <c r="POT1" s="875"/>
      <c r="POU1" s="875"/>
      <c r="POV1" s="875"/>
      <c r="POW1" s="875"/>
      <c r="POX1" s="875"/>
      <c r="POY1" s="875"/>
      <c r="POZ1" s="875"/>
      <c r="PPA1" s="875"/>
      <c r="PPB1" s="875"/>
      <c r="PPC1" s="875"/>
      <c r="PPD1" s="875"/>
      <c r="PPE1" s="875"/>
      <c r="PPF1" s="875"/>
      <c r="PPG1" s="875"/>
      <c r="PPH1" s="875"/>
      <c r="PPI1" s="875"/>
      <c r="PPJ1" s="875"/>
      <c r="PPK1" s="875"/>
      <c r="PPL1" s="875"/>
      <c r="PPM1" s="875"/>
      <c r="PPN1" s="875"/>
      <c r="PPO1" s="875"/>
      <c r="PPP1" s="875"/>
      <c r="PPQ1" s="875"/>
      <c r="PPR1" s="875"/>
      <c r="PPS1" s="875"/>
      <c r="PPT1" s="875"/>
      <c r="PPU1" s="875"/>
      <c r="PPV1" s="875"/>
      <c r="PPW1" s="875"/>
      <c r="PPX1" s="875"/>
      <c r="PPY1" s="875"/>
      <c r="PPZ1" s="875"/>
      <c r="PQA1" s="875"/>
      <c r="PQB1" s="875"/>
      <c r="PQC1" s="875"/>
      <c r="PQD1" s="875"/>
      <c r="PQE1" s="875"/>
      <c r="PQF1" s="875"/>
      <c r="PQG1" s="875"/>
      <c r="PQH1" s="875"/>
      <c r="PQI1" s="875"/>
      <c r="PQJ1" s="875"/>
      <c r="PQK1" s="875"/>
      <c r="PQL1" s="875"/>
      <c r="PQM1" s="875"/>
      <c r="PQN1" s="875"/>
      <c r="PQO1" s="875"/>
      <c r="PQP1" s="875"/>
      <c r="PQQ1" s="875"/>
      <c r="PQR1" s="875"/>
      <c r="PQS1" s="875"/>
      <c r="PQT1" s="875"/>
      <c r="PQU1" s="875"/>
      <c r="PQV1" s="875"/>
      <c r="PQW1" s="875"/>
      <c r="PQX1" s="875"/>
      <c r="PQY1" s="875"/>
      <c r="PQZ1" s="875"/>
      <c r="PRA1" s="875"/>
      <c r="PRB1" s="875"/>
      <c r="PRC1" s="875"/>
      <c r="PRD1" s="875"/>
      <c r="PRE1" s="875"/>
      <c r="PRF1" s="875"/>
      <c r="PRG1" s="875"/>
      <c r="PRH1" s="875"/>
      <c r="PRI1" s="875"/>
      <c r="PRJ1" s="875"/>
      <c r="PRK1" s="875"/>
      <c r="PRL1" s="875"/>
      <c r="PRM1" s="875"/>
      <c r="PRN1" s="875"/>
      <c r="PRO1" s="875"/>
      <c r="PRP1" s="875"/>
      <c r="PRQ1" s="875"/>
      <c r="PRR1" s="875"/>
      <c r="PRS1" s="875"/>
      <c r="PRT1" s="875"/>
      <c r="PRU1" s="875"/>
      <c r="PRV1" s="875"/>
      <c r="PRW1" s="875"/>
      <c r="PRX1" s="875"/>
      <c r="PRY1" s="875"/>
      <c r="PRZ1" s="875"/>
      <c r="PSA1" s="875"/>
      <c r="PSB1" s="875"/>
      <c r="PSC1" s="875"/>
      <c r="PSD1" s="875"/>
      <c r="PSE1" s="875"/>
      <c r="PSF1" s="875"/>
      <c r="PSG1" s="875"/>
      <c r="PSH1" s="875"/>
      <c r="PSI1" s="875"/>
      <c r="PSJ1" s="875"/>
      <c r="PSK1" s="875"/>
      <c r="PSL1" s="875"/>
      <c r="PSM1" s="875"/>
      <c r="PSN1" s="875"/>
      <c r="PSO1" s="875"/>
      <c r="PSP1" s="875"/>
      <c r="PSQ1" s="875"/>
      <c r="PSR1" s="875"/>
      <c r="PSS1" s="875"/>
      <c r="PST1" s="875"/>
      <c r="PSU1" s="875"/>
      <c r="PSV1" s="875"/>
      <c r="PSW1" s="875"/>
      <c r="PSX1" s="875"/>
      <c r="PSY1" s="875"/>
      <c r="PSZ1" s="875"/>
      <c r="PTA1" s="875"/>
      <c r="PTB1" s="875"/>
      <c r="PTC1" s="875"/>
      <c r="PTD1" s="875"/>
      <c r="PTE1" s="875"/>
      <c r="PTF1" s="875"/>
      <c r="PTG1" s="875"/>
      <c r="PTH1" s="875"/>
      <c r="PTI1" s="875"/>
      <c r="PTJ1" s="875"/>
      <c r="PTK1" s="875"/>
      <c r="PTL1" s="875"/>
      <c r="PTM1" s="875"/>
      <c r="PTN1" s="875"/>
      <c r="PTO1" s="875"/>
      <c r="PTP1" s="875"/>
      <c r="PTQ1" s="875"/>
      <c r="PTR1" s="875"/>
      <c r="PTS1" s="875"/>
      <c r="PTT1" s="875"/>
      <c r="PTU1" s="875"/>
      <c r="PTV1" s="875"/>
      <c r="PTW1" s="875"/>
      <c r="PTX1" s="875"/>
      <c r="PTY1" s="875"/>
      <c r="PTZ1" s="875"/>
      <c r="PUA1" s="875"/>
      <c r="PUB1" s="875"/>
      <c r="PUC1" s="875"/>
      <c r="PUD1" s="875"/>
      <c r="PUE1" s="875"/>
      <c r="PUF1" s="875"/>
      <c r="PUG1" s="875"/>
      <c r="PUH1" s="875"/>
      <c r="PUI1" s="875"/>
      <c r="PUJ1" s="875"/>
      <c r="PUK1" s="875"/>
      <c r="PUL1" s="875"/>
      <c r="PUM1" s="875"/>
      <c r="PUN1" s="875"/>
      <c r="PUO1" s="875"/>
      <c r="PUP1" s="875"/>
      <c r="PUQ1" s="875"/>
      <c r="PUR1" s="875"/>
      <c r="PUS1" s="875"/>
      <c r="PUT1" s="875"/>
      <c r="PUU1" s="875"/>
      <c r="PUV1" s="875"/>
      <c r="PUW1" s="875"/>
      <c r="PUX1" s="875"/>
      <c r="PUY1" s="875"/>
      <c r="PUZ1" s="875"/>
      <c r="PVA1" s="875"/>
      <c r="PVB1" s="875"/>
      <c r="PVC1" s="875"/>
      <c r="PVD1" s="875"/>
      <c r="PVE1" s="875"/>
      <c r="PVF1" s="875"/>
      <c r="PVG1" s="875"/>
      <c r="PVH1" s="875"/>
      <c r="PVI1" s="875"/>
      <c r="PVJ1" s="875"/>
      <c r="PVK1" s="875"/>
      <c r="PVL1" s="875"/>
      <c r="PVM1" s="875"/>
      <c r="PVN1" s="875"/>
      <c r="PVO1" s="875"/>
      <c r="PVP1" s="875"/>
      <c r="PVQ1" s="875"/>
      <c r="PVR1" s="875"/>
      <c r="PVS1" s="875"/>
      <c r="PVT1" s="875"/>
      <c r="PVU1" s="875"/>
      <c r="PVV1" s="875"/>
      <c r="PVW1" s="875"/>
      <c r="PVX1" s="875"/>
      <c r="PVY1" s="875"/>
      <c r="PVZ1" s="875"/>
      <c r="PWA1" s="875"/>
      <c r="PWB1" s="875"/>
      <c r="PWC1" s="875"/>
      <c r="PWD1" s="875"/>
      <c r="PWE1" s="875"/>
      <c r="PWF1" s="875"/>
      <c r="PWG1" s="875"/>
      <c r="PWH1" s="875"/>
      <c r="PWI1" s="875"/>
      <c r="PWJ1" s="875"/>
      <c r="PWK1" s="875"/>
      <c r="PWL1" s="875"/>
      <c r="PWM1" s="875"/>
      <c r="PWN1" s="875"/>
      <c r="PWO1" s="875"/>
      <c r="PWP1" s="875"/>
      <c r="PWQ1" s="875"/>
      <c r="PWR1" s="875"/>
      <c r="PWS1" s="875"/>
      <c r="PWT1" s="875"/>
      <c r="PWU1" s="875"/>
      <c r="PWV1" s="875"/>
      <c r="PWW1" s="875"/>
      <c r="PWX1" s="875"/>
      <c r="PWY1" s="875"/>
      <c r="PWZ1" s="875"/>
      <c r="PXA1" s="875"/>
      <c r="PXB1" s="875"/>
      <c r="PXC1" s="875"/>
      <c r="PXD1" s="875"/>
      <c r="PXE1" s="875"/>
      <c r="PXF1" s="875"/>
      <c r="PXG1" s="875"/>
      <c r="PXH1" s="875"/>
      <c r="PXI1" s="875"/>
      <c r="PXJ1" s="875"/>
      <c r="PXK1" s="875"/>
      <c r="PXL1" s="875"/>
      <c r="PXM1" s="875"/>
      <c r="PXN1" s="875"/>
      <c r="PXO1" s="875"/>
      <c r="PXP1" s="875"/>
      <c r="PXQ1" s="875"/>
      <c r="PXR1" s="875"/>
      <c r="PXS1" s="875"/>
      <c r="PXT1" s="875"/>
      <c r="PXU1" s="875"/>
      <c r="PXV1" s="875"/>
      <c r="PXW1" s="875"/>
      <c r="PXX1" s="875"/>
      <c r="PXY1" s="875"/>
      <c r="PXZ1" s="875"/>
      <c r="PYA1" s="875"/>
      <c r="PYB1" s="875"/>
      <c r="PYC1" s="875"/>
      <c r="PYD1" s="875"/>
      <c r="PYE1" s="875"/>
      <c r="PYF1" s="875"/>
      <c r="PYG1" s="875"/>
      <c r="PYH1" s="875"/>
      <c r="PYI1" s="875"/>
      <c r="PYJ1" s="875"/>
      <c r="PYK1" s="875"/>
      <c r="PYL1" s="875"/>
      <c r="PYM1" s="875"/>
      <c r="PYN1" s="875"/>
      <c r="PYO1" s="875"/>
      <c r="PYP1" s="875"/>
      <c r="PYQ1" s="875"/>
      <c r="PYR1" s="875"/>
      <c r="PYS1" s="875"/>
      <c r="PYT1" s="875"/>
      <c r="PYU1" s="875"/>
      <c r="PYV1" s="875"/>
      <c r="PYW1" s="875"/>
      <c r="PYX1" s="875"/>
      <c r="PYY1" s="875"/>
      <c r="PYZ1" s="875"/>
      <c r="PZA1" s="875"/>
      <c r="PZB1" s="875"/>
      <c r="PZC1" s="875"/>
      <c r="PZD1" s="875"/>
      <c r="PZE1" s="875"/>
      <c r="PZF1" s="875"/>
      <c r="PZG1" s="875"/>
      <c r="PZH1" s="875"/>
      <c r="PZI1" s="875"/>
      <c r="PZJ1" s="875"/>
      <c r="PZK1" s="875"/>
      <c r="PZL1" s="875"/>
      <c r="PZM1" s="875"/>
      <c r="PZN1" s="875"/>
      <c r="PZO1" s="875"/>
      <c r="PZP1" s="875"/>
      <c r="PZQ1" s="875"/>
      <c r="PZR1" s="875"/>
      <c r="PZS1" s="875"/>
      <c r="PZT1" s="875"/>
      <c r="PZU1" s="875"/>
      <c r="PZV1" s="875"/>
      <c r="PZW1" s="875"/>
      <c r="PZX1" s="875"/>
      <c r="PZY1" s="875"/>
      <c r="PZZ1" s="875"/>
      <c r="QAA1" s="875"/>
      <c r="QAB1" s="875"/>
      <c r="QAC1" s="875"/>
      <c r="QAD1" s="875"/>
      <c r="QAE1" s="875"/>
      <c r="QAF1" s="875"/>
      <c r="QAG1" s="875"/>
      <c r="QAH1" s="875"/>
      <c r="QAI1" s="875"/>
      <c r="QAJ1" s="875"/>
      <c r="QAK1" s="875"/>
      <c r="QAL1" s="875"/>
      <c r="QAM1" s="875"/>
      <c r="QAN1" s="875"/>
      <c r="QAO1" s="875"/>
      <c r="QAP1" s="875"/>
      <c r="QAQ1" s="875"/>
      <c r="QAR1" s="875"/>
      <c r="QAS1" s="875"/>
      <c r="QAT1" s="875"/>
      <c r="QAU1" s="875"/>
      <c r="QAV1" s="875"/>
      <c r="QAW1" s="875"/>
      <c r="QAX1" s="875"/>
      <c r="QAY1" s="875"/>
      <c r="QAZ1" s="875"/>
      <c r="QBA1" s="875"/>
      <c r="QBB1" s="875"/>
      <c r="QBC1" s="875"/>
      <c r="QBD1" s="875"/>
      <c r="QBE1" s="875"/>
      <c r="QBF1" s="875"/>
      <c r="QBG1" s="875"/>
      <c r="QBH1" s="875"/>
      <c r="QBI1" s="875"/>
      <c r="QBJ1" s="875"/>
      <c r="QBK1" s="875"/>
      <c r="QBL1" s="875"/>
      <c r="QBM1" s="875"/>
      <c r="QBN1" s="875"/>
      <c r="QBO1" s="875"/>
      <c r="QBP1" s="875"/>
      <c r="QBQ1" s="875"/>
      <c r="QBR1" s="875"/>
      <c r="QBS1" s="875"/>
      <c r="QBT1" s="875"/>
      <c r="QBU1" s="875"/>
      <c r="QBV1" s="875"/>
      <c r="QBW1" s="875"/>
      <c r="QBX1" s="875"/>
      <c r="QBY1" s="875"/>
      <c r="QBZ1" s="875"/>
      <c r="QCA1" s="875"/>
      <c r="QCB1" s="875"/>
      <c r="QCC1" s="875"/>
      <c r="QCD1" s="875"/>
      <c r="QCE1" s="875"/>
      <c r="QCF1" s="875"/>
      <c r="QCG1" s="875"/>
      <c r="QCH1" s="875"/>
      <c r="QCI1" s="875"/>
      <c r="QCJ1" s="875"/>
      <c r="QCK1" s="875"/>
      <c r="QCL1" s="875"/>
      <c r="QCM1" s="875"/>
      <c r="QCN1" s="875"/>
      <c r="QCO1" s="875"/>
      <c r="QCP1" s="875"/>
      <c r="QCQ1" s="875"/>
      <c r="QCR1" s="875"/>
      <c r="QCS1" s="875"/>
      <c r="QCT1" s="875"/>
      <c r="QCU1" s="875"/>
      <c r="QCV1" s="875"/>
      <c r="QCW1" s="875"/>
      <c r="QCX1" s="875"/>
      <c r="QCY1" s="875"/>
      <c r="QCZ1" s="875"/>
      <c r="QDA1" s="875"/>
      <c r="QDB1" s="875"/>
      <c r="QDC1" s="875"/>
      <c r="QDD1" s="875"/>
      <c r="QDE1" s="875"/>
      <c r="QDF1" s="875"/>
      <c r="QDG1" s="875"/>
      <c r="QDH1" s="875"/>
      <c r="QDI1" s="875"/>
      <c r="QDJ1" s="875"/>
      <c r="QDK1" s="875"/>
      <c r="QDL1" s="875"/>
      <c r="QDM1" s="875"/>
      <c r="QDN1" s="875"/>
      <c r="QDO1" s="875"/>
      <c r="QDP1" s="875"/>
      <c r="QDQ1" s="875"/>
      <c r="QDR1" s="875"/>
      <c r="QDS1" s="875"/>
      <c r="QDT1" s="875"/>
      <c r="QDU1" s="875"/>
      <c r="QDV1" s="875"/>
      <c r="QDW1" s="875"/>
      <c r="QDX1" s="875"/>
      <c r="QDY1" s="875"/>
      <c r="QDZ1" s="875"/>
      <c r="QEA1" s="875"/>
      <c r="QEB1" s="875"/>
      <c r="QEC1" s="875"/>
      <c r="QED1" s="875"/>
      <c r="QEE1" s="875"/>
      <c r="QEF1" s="875"/>
      <c r="QEG1" s="875"/>
      <c r="QEH1" s="875"/>
      <c r="QEI1" s="875"/>
      <c r="QEJ1" s="875"/>
      <c r="QEK1" s="875"/>
      <c r="QEL1" s="875"/>
      <c r="QEM1" s="875"/>
      <c r="QEN1" s="875"/>
      <c r="QEO1" s="875"/>
      <c r="QEP1" s="875"/>
      <c r="QEQ1" s="875"/>
      <c r="QER1" s="875"/>
      <c r="QES1" s="875"/>
      <c r="QET1" s="875"/>
      <c r="QEU1" s="875"/>
      <c r="QEV1" s="875"/>
      <c r="QEW1" s="875"/>
      <c r="QEX1" s="875"/>
      <c r="QEY1" s="875"/>
      <c r="QEZ1" s="875"/>
      <c r="QFA1" s="875"/>
      <c r="QFB1" s="875"/>
      <c r="QFC1" s="875"/>
      <c r="QFD1" s="875"/>
      <c r="QFE1" s="875"/>
      <c r="QFF1" s="875"/>
      <c r="QFG1" s="875"/>
      <c r="QFH1" s="875"/>
      <c r="QFI1" s="875"/>
      <c r="QFJ1" s="875"/>
      <c r="QFK1" s="875"/>
      <c r="QFL1" s="875"/>
      <c r="QFM1" s="875"/>
      <c r="QFN1" s="875"/>
      <c r="QFO1" s="875"/>
      <c r="QFP1" s="875"/>
      <c r="QFQ1" s="875"/>
      <c r="QFR1" s="875"/>
      <c r="QFS1" s="875"/>
      <c r="QFT1" s="875"/>
      <c r="QFU1" s="875"/>
      <c r="QFV1" s="875"/>
      <c r="QFW1" s="875"/>
      <c r="QFX1" s="875"/>
      <c r="QFY1" s="875"/>
      <c r="QFZ1" s="875"/>
      <c r="QGA1" s="875"/>
      <c r="QGB1" s="875"/>
      <c r="QGC1" s="875"/>
      <c r="QGD1" s="875"/>
      <c r="QGE1" s="875"/>
      <c r="QGF1" s="875"/>
      <c r="QGG1" s="875"/>
      <c r="QGH1" s="875"/>
      <c r="QGI1" s="875"/>
      <c r="QGJ1" s="875"/>
      <c r="QGK1" s="875"/>
      <c r="QGL1" s="875"/>
      <c r="QGM1" s="875"/>
      <c r="QGN1" s="875"/>
      <c r="QGO1" s="875"/>
      <c r="QGP1" s="875"/>
      <c r="QGQ1" s="875"/>
      <c r="QGR1" s="875"/>
      <c r="QGS1" s="875"/>
      <c r="QGT1" s="875"/>
      <c r="QGU1" s="875"/>
      <c r="QGV1" s="875"/>
      <c r="QGW1" s="875"/>
      <c r="QGX1" s="875"/>
      <c r="QGY1" s="875"/>
      <c r="QGZ1" s="875"/>
      <c r="QHA1" s="875"/>
      <c r="QHB1" s="875"/>
      <c r="QHC1" s="875"/>
      <c r="QHD1" s="875"/>
      <c r="QHE1" s="875"/>
      <c r="QHF1" s="875"/>
      <c r="QHG1" s="875"/>
      <c r="QHH1" s="875"/>
      <c r="QHI1" s="875"/>
      <c r="QHJ1" s="875"/>
      <c r="QHK1" s="875"/>
      <c r="QHL1" s="875"/>
      <c r="QHM1" s="875"/>
      <c r="QHN1" s="875"/>
      <c r="QHO1" s="875"/>
      <c r="QHP1" s="875"/>
      <c r="QHQ1" s="875"/>
      <c r="QHR1" s="875"/>
      <c r="QHS1" s="875"/>
      <c r="QHT1" s="875"/>
      <c r="QHU1" s="875"/>
      <c r="QHV1" s="875"/>
      <c r="QHW1" s="875"/>
      <c r="QHX1" s="875"/>
      <c r="QHY1" s="875"/>
      <c r="QHZ1" s="875"/>
      <c r="QIA1" s="875"/>
      <c r="QIB1" s="875"/>
      <c r="QIC1" s="875"/>
      <c r="QID1" s="875"/>
      <c r="QIE1" s="875"/>
      <c r="QIF1" s="875"/>
      <c r="QIG1" s="875"/>
      <c r="QIH1" s="875"/>
      <c r="QII1" s="875"/>
      <c r="QIJ1" s="875"/>
      <c r="QIK1" s="875"/>
      <c r="QIL1" s="875"/>
      <c r="QIM1" s="875"/>
      <c r="QIN1" s="875"/>
      <c r="QIO1" s="875"/>
      <c r="QIP1" s="875"/>
      <c r="QIQ1" s="875"/>
      <c r="QIR1" s="875"/>
      <c r="QIS1" s="875"/>
      <c r="QIT1" s="875"/>
      <c r="QIU1" s="875"/>
      <c r="QIV1" s="875"/>
      <c r="QIW1" s="875"/>
      <c r="QIX1" s="875"/>
      <c r="QIY1" s="875"/>
      <c r="QIZ1" s="875"/>
      <c r="QJA1" s="875"/>
      <c r="QJB1" s="875"/>
      <c r="QJC1" s="875"/>
      <c r="QJD1" s="875"/>
      <c r="QJE1" s="875"/>
      <c r="QJF1" s="875"/>
      <c r="QJG1" s="875"/>
      <c r="QJH1" s="875"/>
      <c r="QJI1" s="875"/>
      <c r="QJJ1" s="875"/>
      <c r="QJK1" s="875"/>
      <c r="QJL1" s="875"/>
      <c r="QJM1" s="875"/>
      <c r="QJN1" s="875"/>
      <c r="QJO1" s="875"/>
      <c r="QJP1" s="875"/>
      <c r="QJQ1" s="875"/>
      <c r="QJR1" s="875"/>
      <c r="QJS1" s="875"/>
      <c r="QJT1" s="875"/>
      <c r="QJU1" s="875"/>
      <c r="QJV1" s="875"/>
      <c r="QJW1" s="875"/>
      <c r="QJX1" s="875"/>
      <c r="QJY1" s="875"/>
      <c r="QJZ1" s="875"/>
      <c r="QKA1" s="875"/>
      <c r="QKB1" s="875"/>
      <c r="QKC1" s="875"/>
      <c r="QKD1" s="875"/>
      <c r="QKE1" s="875"/>
      <c r="QKF1" s="875"/>
      <c r="QKG1" s="875"/>
      <c r="QKH1" s="875"/>
      <c r="QKI1" s="875"/>
      <c r="QKJ1" s="875"/>
      <c r="QKK1" s="875"/>
      <c r="QKL1" s="875"/>
      <c r="QKM1" s="875"/>
      <c r="QKN1" s="875"/>
      <c r="QKO1" s="875"/>
      <c r="QKP1" s="875"/>
      <c r="QKQ1" s="875"/>
      <c r="QKR1" s="875"/>
      <c r="QKS1" s="875"/>
      <c r="QKT1" s="875"/>
      <c r="QKU1" s="875"/>
      <c r="QKV1" s="875"/>
      <c r="QKW1" s="875"/>
      <c r="QKX1" s="875"/>
      <c r="QKY1" s="875"/>
      <c r="QKZ1" s="875"/>
      <c r="QLA1" s="875"/>
      <c r="QLB1" s="875"/>
      <c r="QLC1" s="875"/>
      <c r="QLD1" s="875"/>
      <c r="QLE1" s="875"/>
      <c r="QLF1" s="875"/>
      <c r="QLG1" s="875"/>
      <c r="QLH1" s="875"/>
      <c r="QLI1" s="875"/>
      <c r="QLJ1" s="875"/>
      <c r="QLK1" s="875"/>
      <c r="QLL1" s="875"/>
      <c r="QLM1" s="875"/>
      <c r="QLN1" s="875"/>
      <c r="QLO1" s="875"/>
      <c r="QLP1" s="875"/>
      <c r="QLQ1" s="875"/>
      <c r="QLR1" s="875"/>
      <c r="QLS1" s="875"/>
      <c r="QLT1" s="875"/>
      <c r="QLU1" s="875"/>
      <c r="QLV1" s="875"/>
      <c r="QLW1" s="875"/>
      <c r="QLX1" s="875"/>
      <c r="QLY1" s="875"/>
      <c r="QLZ1" s="875"/>
      <c r="QMA1" s="875"/>
      <c r="QMB1" s="875"/>
      <c r="QMC1" s="875"/>
      <c r="QMD1" s="875"/>
      <c r="QME1" s="875"/>
      <c r="QMF1" s="875"/>
      <c r="QMG1" s="875"/>
      <c r="QMH1" s="875"/>
      <c r="QMI1" s="875"/>
      <c r="QMJ1" s="875"/>
      <c r="QMK1" s="875"/>
      <c r="QML1" s="875"/>
      <c r="QMM1" s="875"/>
      <c r="QMN1" s="875"/>
      <c r="QMO1" s="875"/>
      <c r="QMP1" s="875"/>
      <c r="QMQ1" s="875"/>
      <c r="QMR1" s="875"/>
      <c r="QMS1" s="875"/>
      <c r="QMT1" s="875"/>
      <c r="QMU1" s="875"/>
      <c r="QMV1" s="875"/>
      <c r="QMW1" s="875"/>
      <c r="QMX1" s="875"/>
      <c r="QMY1" s="875"/>
      <c r="QMZ1" s="875"/>
      <c r="QNA1" s="875"/>
      <c r="QNB1" s="875"/>
      <c r="QNC1" s="875"/>
      <c r="QND1" s="875"/>
      <c r="QNE1" s="875"/>
      <c r="QNF1" s="875"/>
      <c r="QNG1" s="875"/>
      <c r="QNH1" s="875"/>
      <c r="QNI1" s="875"/>
      <c r="QNJ1" s="875"/>
      <c r="QNK1" s="875"/>
      <c r="QNL1" s="875"/>
      <c r="QNM1" s="875"/>
      <c r="QNN1" s="875"/>
      <c r="QNO1" s="875"/>
      <c r="QNP1" s="875"/>
      <c r="QNQ1" s="875"/>
      <c r="QNR1" s="875"/>
      <c r="QNS1" s="875"/>
      <c r="QNT1" s="875"/>
      <c r="QNU1" s="875"/>
      <c r="QNV1" s="875"/>
      <c r="QNW1" s="875"/>
      <c r="QNX1" s="875"/>
      <c r="QNY1" s="875"/>
      <c r="QNZ1" s="875"/>
      <c r="QOA1" s="875"/>
      <c r="QOB1" s="875"/>
      <c r="QOC1" s="875"/>
      <c r="QOD1" s="875"/>
      <c r="QOE1" s="875"/>
      <c r="QOF1" s="875"/>
      <c r="QOG1" s="875"/>
      <c r="QOH1" s="875"/>
      <c r="QOI1" s="875"/>
      <c r="QOJ1" s="875"/>
      <c r="QOK1" s="875"/>
      <c r="QOL1" s="875"/>
      <c r="QOM1" s="875"/>
      <c r="QON1" s="875"/>
      <c r="QOO1" s="875"/>
      <c r="QOP1" s="875"/>
      <c r="QOQ1" s="875"/>
      <c r="QOR1" s="875"/>
      <c r="QOS1" s="875"/>
      <c r="QOT1" s="875"/>
      <c r="QOU1" s="875"/>
      <c r="QOV1" s="875"/>
      <c r="QOW1" s="875"/>
      <c r="QOX1" s="875"/>
      <c r="QOY1" s="875"/>
      <c r="QOZ1" s="875"/>
      <c r="QPA1" s="875"/>
      <c r="QPB1" s="875"/>
      <c r="QPC1" s="875"/>
      <c r="QPD1" s="875"/>
      <c r="QPE1" s="875"/>
      <c r="QPF1" s="875"/>
      <c r="QPG1" s="875"/>
      <c r="QPH1" s="875"/>
      <c r="QPI1" s="875"/>
      <c r="QPJ1" s="875"/>
      <c r="QPK1" s="875"/>
      <c r="QPL1" s="875"/>
      <c r="QPM1" s="875"/>
      <c r="QPN1" s="875"/>
      <c r="QPO1" s="875"/>
      <c r="QPP1" s="875"/>
      <c r="QPQ1" s="875"/>
      <c r="QPR1" s="875"/>
      <c r="QPS1" s="875"/>
      <c r="QPT1" s="875"/>
      <c r="QPU1" s="875"/>
      <c r="QPV1" s="875"/>
      <c r="QPW1" s="875"/>
      <c r="QPX1" s="875"/>
      <c r="QPY1" s="875"/>
      <c r="QPZ1" s="875"/>
      <c r="QQA1" s="875"/>
      <c r="QQB1" s="875"/>
      <c r="QQC1" s="875"/>
      <c r="QQD1" s="875"/>
      <c r="QQE1" s="875"/>
      <c r="QQF1" s="875"/>
      <c r="QQG1" s="875"/>
      <c r="QQH1" s="875"/>
      <c r="QQI1" s="875"/>
      <c r="QQJ1" s="875"/>
      <c r="QQK1" s="875"/>
      <c r="QQL1" s="875"/>
      <c r="QQM1" s="875"/>
      <c r="QQN1" s="875"/>
      <c r="QQO1" s="875"/>
      <c r="QQP1" s="875"/>
      <c r="QQQ1" s="875"/>
      <c r="QQR1" s="875"/>
      <c r="QQS1" s="875"/>
      <c r="QQT1" s="875"/>
      <c r="QQU1" s="875"/>
      <c r="QQV1" s="875"/>
      <c r="QQW1" s="875"/>
      <c r="QQX1" s="875"/>
      <c r="QQY1" s="875"/>
      <c r="QQZ1" s="875"/>
      <c r="QRA1" s="875"/>
      <c r="QRB1" s="875"/>
      <c r="QRC1" s="875"/>
      <c r="QRD1" s="875"/>
      <c r="QRE1" s="875"/>
      <c r="QRF1" s="875"/>
      <c r="QRG1" s="875"/>
      <c r="QRH1" s="875"/>
      <c r="QRI1" s="875"/>
      <c r="QRJ1" s="875"/>
      <c r="QRK1" s="875"/>
      <c r="QRL1" s="875"/>
      <c r="QRM1" s="875"/>
      <c r="QRN1" s="875"/>
      <c r="QRO1" s="875"/>
      <c r="QRP1" s="875"/>
      <c r="QRQ1" s="875"/>
      <c r="QRR1" s="875"/>
      <c r="QRS1" s="875"/>
      <c r="QRT1" s="875"/>
      <c r="QRU1" s="875"/>
      <c r="QRV1" s="875"/>
      <c r="QRW1" s="875"/>
      <c r="QRX1" s="875"/>
      <c r="QRY1" s="875"/>
      <c r="QRZ1" s="875"/>
      <c r="QSA1" s="875"/>
      <c r="QSB1" s="875"/>
      <c r="QSC1" s="875"/>
      <c r="QSD1" s="875"/>
      <c r="QSE1" s="875"/>
      <c r="QSF1" s="875"/>
      <c r="QSG1" s="875"/>
      <c r="QSH1" s="875"/>
      <c r="QSI1" s="875"/>
      <c r="QSJ1" s="875"/>
      <c r="QSK1" s="875"/>
      <c r="QSL1" s="875"/>
      <c r="QSM1" s="875"/>
      <c r="QSN1" s="875"/>
      <c r="QSO1" s="875"/>
      <c r="QSP1" s="875"/>
      <c r="QSQ1" s="875"/>
      <c r="QSR1" s="875"/>
      <c r="QSS1" s="875"/>
      <c r="QST1" s="875"/>
      <c r="QSU1" s="875"/>
      <c r="QSV1" s="875"/>
      <c r="QSW1" s="875"/>
      <c r="QSX1" s="875"/>
      <c r="QSY1" s="875"/>
      <c r="QSZ1" s="875"/>
      <c r="QTA1" s="875"/>
      <c r="QTB1" s="875"/>
      <c r="QTC1" s="875"/>
      <c r="QTD1" s="875"/>
      <c r="QTE1" s="875"/>
      <c r="QTF1" s="875"/>
      <c r="QTG1" s="875"/>
      <c r="QTH1" s="875"/>
      <c r="QTI1" s="875"/>
      <c r="QTJ1" s="875"/>
      <c r="QTK1" s="875"/>
      <c r="QTL1" s="875"/>
      <c r="QTM1" s="875"/>
      <c r="QTN1" s="875"/>
      <c r="QTO1" s="875"/>
      <c r="QTP1" s="875"/>
      <c r="QTQ1" s="875"/>
      <c r="QTR1" s="875"/>
      <c r="QTS1" s="875"/>
      <c r="QTT1" s="875"/>
      <c r="QTU1" s="875"/>
      <c r="QTV1" s="875"/>
      <c r="QTW1" s="875"/>
      <c r="QTX1" s="875"/>
      <c r="QTY1" s="875"/>
      <c r="QTZ1" s="875"/>
      <c r="QUA1" s="875"/>
      <c r="QUB1" s="875"/>
      <c r="QUC1" s="875"/>
      <c r="QUD1" s="875"/>
      <c r="QUE1" s="875"/>
      <c r="QUF1" s="875"/>
      <c r="QUG1" s="875"/>
      <c r="QUH1" s="875"/>
      <c r="QUI1" s="875"/>
      <c r="QUJ1" s="875"/>
      <c r="QUK1" s="875"/>
      <c r="QUL1" s="875"/>
      <c r="QUM1" s="875"/>
      <c r="QUN1" s="875"/>
      <c r="QUO1" s="875"/>
      <c r="QUP1" s="875"/>
      <c r="QUQ1" s="875"/>
      <c r="QUR1" s="875"/>
      <c r="QUS1" s="875"/>
      <c r="QUT1" s="875"/>
      <c r="QUU1" s="875"/>
      <c r="QUV1" s="875"/>
      <c r="QUW1" s="875"/>
      <c r="QUX1" s="875"/>
      <c r="QUY1" s="875"/>
      <c r="QUZ1" s="875"/>
      <c r="QVA1" s="875"/>
      <c r="QVB1" s="875"/>
      <c r="QVC1" s="875"/>
      <c r="QVD1" s="875"/>
      <c r="QVE1" s="875"/>
      <c r="QVF1" s="875"/>
      <c r="QVG1" s="875"/>
      <c r="QVH1" s="875"/>
      <c r="QVI1" s="875"/>
      <c r="QVJ1" s="875"/>
      <c r="QVK1" s="875"/>
      <c r="QVL1" s="875"/>
      <c r="QVM1" s="875"/>
      <c r="QVN1" s="875"/>
      <c r="QVO1" s="875"/>
      <c r="QVP1" s="875"/>
      <c r="QVQ1" s="875"/>
      <c r="QVR1" s="875"/>
      <c r="QVS1" s="875"/>
      <c r="QVT1" s="875"/>
      <c r="QVU1" s="875"/>
      <c r="QVV1" s="875"/>
      <c r="QVW1" s="875"/>
      <c r="QVX1" s="875"/>
      <c r="QVY1" s="875"/>
      <c r="QVZ1" s="875"/>
      <c r="QWA1" s="875"/>
      <c r="QWB1" s="875"/>
      <c r="QWC1" s="875"/>
      <c r="QWD1" s="875"/>
      <c r="QWE1" s="875"/>
      <c r="QWF1" s="875"/>
      <c r="QWG1" s="875"/>
      <c r="QWH1" s="875"/>
      <c r="QWI1" s="875"/>
      <c r="QWJ1" s="875"/>
      <c r="QWK1" s="875"/>
      <c r="QWL1" s="875"/>
      <c r="QWM1" s="875"/>
      <c r="QWN1" s="875"/>
      <c r="QWO1" s="875"/>
      <c r="QWP1" s="875"/>
      <c r="QWQ1" s="875"/>
      <c r="QWR1" s="875"/>
      <c r="QWS1" s="875"/>
      <c r="QWT1" s="875"/>
      <c r="QWU1" s="875"/>
      <c r="QWV1" s="875"/>
      <c r="QWW1" s="875"/>
      <c r="QWX1" s="875"/>
      <c r="QWY1" s="875"/>
      <c r="QWZ1" s="875"/>
      <c r="QXA1" s="875"/>
      <c r="QXB1" s="875"/>
      <c r="QXC1" s="875"/>
      <c r="QXD1" s="875"/>
      <c r="QXE1" s="875"/>
      <c r="QXF1" s="875"/>
      <c r="QXG1" s="875"/>
      <c r="QXH1" s="875"/>
      <c r="QXI1" s="875"/>
      <c r="QXJ1" s="875"/>
      <c r="QXK1" s="875"/>
      <c r="QXL1" s="875"/>
      <c r="QXM1" s="875"/>
      <c r="QXN1" s="875"/>
      <c r="QXO1" s="875"/>
      <c r="QXP1" s="875"/>
      <c r="QXQ1" s="875"/>
      <c r="QXR1" s="875"/>
      <c r="QXS1" s="875"/>
      <c r="QXT1" s="875"/>
      <c r="QXU1" s="875"/>
      <c r="QXV1" s="875"/>
      <c r="QXW1" s="875"/>
      <c r="QXX1" s="875"/>
      <c r="QXY1" s="875"/>
      <c r="QXZ1" s="875"/>
      <c r="QYA1" s="875"/>
      <c r="QYB1" s="875"/>
      <c r="QYC1" s="875"/>
      <c r="QYD1" s="875"/>
      <c r="QYE1" s="875"/>
      <c r="QYF1" s="875"/>
      <c r="QYG1" s="875"/>
      <c r="QYH1" s="875"/>
      <c r="QYI1" s="875"/>
      <c r="QYJ1" s="875"/>
      <c r="QYK1" s="875"/>
      <c r="QYL1" s="875"/>
      <c r="QYM1" s="875"/>
      <c r="QYN1" s="875"/>
      <c r="QYO1" s="875"/>
      <c r="QYP1" s="875"/>
      <c r="QYQ1" s="875"/>
      <c r="QYR1" s="875"/>
      <c r="QYS1" s="875"/>
      <c r="QYT1" s="875"/>
      <c r="QYU1" s="875"/>
      <c r="QYV1" s="875"/>
      <c r="QYW1" s="875"/>
      <c r="QYX1" s="875"/>
      <c r="QYY1" s="875"/>
      <c r="QYZ1" s="875"/>
      <c r="QZA1" s="875"/>
      <c r="QZB1" s="875"/>
      <c r="QZC1" s="875"/>
      <c r="QZD1" s="875"/>
      <c r="QZE1" s="875"/>
      <c r="QZF1" s="875"/>
      <c r="QZG1" s="875"/>
      <c r="QZH1" s="875"/>
      <c r="QZI1" s="875"/>
      <c r="QZJ1" s="875"/>
      <c r="QZK1" s="875"/>
      <c r="QZL1" s="875"/>
      <c r="QZM1" s="875"/>
      <c r="QZN1" s="875"/>
      <c r="QZO1" s="875"/>
      <c r="QZP1" s="875"/>
      <c r="QZQ1" s="875"/>
      <c r="QZR1" s="875"/>
      <c r="QZS1" s="875"/>
      <c r="QZT1" s="875"/>
      <c r="QZU1" s="875"/>
      <c r="QZV1" s="875"/>
      <c r="QZW1" s="875"/>
      <c r="QZX1" s="875"/>
      <c r="QZY1" s="875"/>
      <c r="QZZ1" s="875"/>
      <c r="RAA1" s="875"/>
      <c r="RAB1" s="875"/>
      <c r="RAC1" s="875"/>
      <c r="RAD1" s="875"/>
      <c r="RAE1" s="875"/>
      <c r="RAF1" s="875"/>
      <c r="RAG1" s="875"/>
      <c r="RAH1" s="875"/>
      <c r="RAI1" s="875"/>
      <c r="RAJ1" s="875"/>
      <c r="RAK1" s="875"/>
      <c r="RAL1" s="875"/>
      <c r="RAM1" s="875"/>
      <c r="RAN1" s="875"/>
      <c r="RAO1" s="875"/>
      <c r="RAP1" s="875"/>
      <c r="RAQ1" s="875"/>
      <c r="RAR1" s="875"/>
      <c r="RAS1" s="875"/>
      <c r="RAT1" s="875"/>
      <c r="RAU1" s="875"/>
      <c r="RAV1" s="875"/>
      <c r="RAW1" s="875"/>
      <c r="RAX1" s="875"/>
      <c r="RAY1" s="875"/>
      <c r="RAZ1" s="875"/>
      <c r="RBA1" s="875"/>
      <c r="RBB1" s="875"/>
      <c r="RBC1" s="875"/>
      <c r="RBD1" s="875"/>
      <c r="RBE1" s="875"/>
      <c r="RBF1" s="875"/>
      <c r="RBG1" s="875"/>
      <c r="RBH1" s="875"/>
      <c r="RBI1" s="875"/>
      <c r="RBJ1" s="875"/>
      <c r="RBK1" s="875"/>
      <c r="RBL1" s="875"/>
      <c r="RBM1" s="875"/>
      <c r="RBN1" s="875"/>
      <c r="RBO1" s="875"/>
      <c r="RBP1" s="875"/>
      <c r="RBQ1" s="875"/>
      <c r="RBR1" s="875"/>
      <c r="RBS1" s="875"/>
      <c r="RBT1" s="875"/>
      <c r="RBU1" s="875"/>
      <c r="RBV1" s="875"/>
      <c r="RBW1" s="875"/>
      <c r="RBX1" s="875"/>
      <c r="RBY1" s="875"/>
      <c r="RBZ1" s="875"/>
      <c r="RCA1" s="875"/>
      <c r="RCB1" s="875"/>
      <c r="RCC1" s="875"/>
      <c r="RCD1" s="875"/>
      <c r="RCE1" s="875"/>
      <c r="RCF1" s="875"/>
      <c r="RCG1" s="875"/>
      <c r="RCH1" s="875"/>
      <c r="RCI1" s="875"/>
      <c r="RCJ1" s="875"/>
      <c r="RCK1" s="875"/>
      <c r="RCL1" s="875"/>
      <c r="RCM1" s="875"/>
      <c r="RCN1" s="875"/>
      <c r="RCO1" s="875"/>
      <c r="RCP1" s="875"/>
      <c r="RCQ1" s="875"/>
      <c r="RCR1" s="875"/>
      <c r="RCS1" s="875"/>
      <c r="RCT1" s="875"/>
      <c r="RCU1" s="875"/>
      <c r="RCV1" s="875"/>
      <c r="RCW1" s="875"/>
      <c r="RCX1" s="875"/>
      <c r="RCY1" s="875"/>
      <c r="RCZ1" s="875"/>
      <c r="RDA1" s="875"/>
      <c r="RDB1" s="875"/>
      <c r="RDC1" s="875"/>
      <c r="RDD1" s="875"/>
      <c r="RDE1" s="875"/>
      <c r="RDF1" s="875"/>
      <c r="RDG1" s="875"/>
      <c r="RDH1" s="875"/>
      <c r="RDI1" s="875"/>
      <c r="RDJ1" s="875"/>
      <c r="RDK1" s="875"/>
      <c r="RDL1" s="875"/>
      <c r="RDM1" s="875"/>
      <c r="RDN1" s="875"/>
      <c r="RDO1" s="875"/>
      <c r="RDP1" s="875"/>
      <c r="RDQ1" s="875"/>
      <c r="RDR1" s="875"/>
      <c r="RDS1" s="875"/>
      <c r="RDT1" s="875"/>
      <c r="RDU1" s="875"/>
      <c r="RDV1" s="875"/>
      <c r="RDW1" s="875"/>
      <c r="RDX1" s="875"/>
      <c r="RDY1" s="875"/>
      <c r="RDZ1" s="875"/>
      <c r="REA1" s="875"/>
      <c r="REB1" s="875"/>
      <c r="REC1" s="875"/>
      <c r="RED1" s="875"/>
      <c r="REE1" s="875"/>
      <c r="REF1" s="875"/>
      <c r="REG1" s="875"/>
      <c r="REH1" s="875"/>
      <c r="REI1" s="875"/>
      <c r="REJ1" s="875"/>
      <c r="REK1" s="875"/>
      <c r="REL1" s="875"/>
      <c r="REM1" s="875"/>
      <c r="REN1" s="875"/>
      <c r="REO1" s="875"/>
      <c r="REP1" s="875"/>
      <c r="REQ1" s="875"/>
      <c r="RER1" s="875"/>
      <c r="RES1" s="875"/>
      <c r="RET1" s="875"/>
      <c r="REU1" s="875"/>
      <c r="REV1" s="875"/>
      <c r="REW1" s="875"/>
      <c r="REX1" s="875"/>
      <c r="REY1" s="875"/>
      <c r="REZ1" s="875"/>
      <c r="RFA1" s="875"/>
      <c r="RFB1" s="875"/>
      <c r="RFC1" s="875"/>
      <c r="RFD1" s="875"/>
      <c r="RFE1" s="875"/>
      <c r="RFF1" s="875"/>
      <c r="RFG1" s="875"/>
      <c r="RFH1" s="875"/>
      <c r="RFI1" s="875"/>
      <c r="RFJ1" s="875"/>
      <c r="RFK1" s="875"/>
      <c r="RFL1" s="875"/>
      <c r="RFM1" s="875"/>
      <c r="RFN1" s="875"/>
      <c r="RFO1" s="875"/>
      <c r="RFP1" s="875"/>
      <c r="RFQ1" s="875"/>
      <c r="RFR1" s="875"/>
      <c r="RFS1" s="875"/>
      <c r="RFT1" s="875"/>
      <c r="RFU1" s="875"/>
      <c r="RFV1" s="875"/>
      <c r="RFW1" s="875"/>
      <c r="RFX1" s="875"/>
      <c r="RFY1" s="875"/>
      <c r="RFZ1" s="875"/>
      <c r="RGA1" s="875"/>
      <c r="RGB1" s="875"/>
      <c r="RGC1" s="875"/>
      <c r="RGD1" s="875"/>
      <c r="RGE1" s="875"/>
      <c r="RGF1" s="875"/>
      <c r="RGG1" s="875"/>
      <c r="RGH1" s="875"/>
      <c r="RGI1" s="875"/>
      <c r="RGJ1" s="875"/>
      <c r="RGK1" s="875"/>
      <c r="RGL1" s="875"/>
      <c r="RGM1" s="875"/>
      <c r="RGN1" s="875"/>
      <c r="RGO1" s="875"/>
      <c r="RGP1" s="875"/>
      <c r="RGQ1" s="875"/>
      <c r="RGR1" s="875"/>
      <c r="RGS1" s="875"/>
      <c r="RGT1" s="875"/>
      <c r="RGU1" s="875"/>
      <c r="RGV1" s="875"/>
      <c r="RGW1" s="875"/>
      <c r="RGX1" s="875"/>
      <c r="RGY1" s="875"/>
      <c r="RGZ1" s="875"/>
      <c r="RHA1" s="875"/>
      <c r="RHB1" s="875"/>
      <c r="RHC1" s="875"/>
      <c r="RHD1" s="875"/>
      <c r="RHE1" s="875"/>
      <c r="RHF1" s="875"/>
      <c r="RHG1" s="875"/>
      <c r="RHH1" s="875"/>
      <c r="RHI1" s="875"/>
      <c r="RHJ1" s="875"/>
      <c r="RHK1" s="875"/>
      <c r="RHL1" s="875"/>
      <c r="RHM1" s="875"/>
      <c r="RHN1" s="875"/>
      <c r="RHO1" s="875"/>
      <c r="RHP1" s="875"/>
      <c r="RHQ1" s="875"/>
      <c r="RHR1" s="875"/>
      <c r="RHS1" s="875"/>
      <c r="RHT1" s="875"/>
      <c r="RHU1" s="875"/>
      <c r="RHV1" s="875"/>
      <c r="RHW1" s="875"/>
      <c r="RHX1" s="875"/>
      <c r="RHY1" s="875"/>
      <c r="RHZ1" s="875"/>
      <c r="RIA1" s="875"/>
      <c r="RIB1" s="875"/>
      <c r="RIC1" s="875"/>
      <c r="RID1" s="875"/>
      <c r="RIE1" s="875"/>
      <c r="RIF1" s="875"/>
      <c r="RIG1" s="875"/>
      <c r="RIH1" s="875"/>
      <c r="RII1" s="875"/>
      <c r="RIJ1" s="875"/>
      <c r="RIK1" s="875"/>
      <c r="RIL1" s="875"/>
      <c r="RIM1" s="875"/>
      <c r="RIN1" s="875"/>
      <c r="RIO1" s="875"/>
      <c r="RIP1" s="875"/>
      <c r="RIQ1" s="875"/>
      <c r="RIR1" s="875"/>
      <c r="RIS1" s="875"/>
      <c r="RIT1" s="875"/>
      <c r="RIU1" s="875"/>
      <c r="RIV1" s="875"/>
      <c r="RIW1" s="875"/>
      <c r="RIX1" s="875"/>
      <c r="RIY1" s="875"/>
      <c r="RIZ1" s="875"/>
      <c r="RJA1" s="875"/>
      <c r="RJB1" s="875"/>
      <c r="RJC1" s="875"/>
      <c r="RJD1" s="875"/>
      <c r="RJE1" s="875"/>
      <c r="RJF1" s="875"/>
      <c r="RJG1" s="875"/>
      <c r="RJH1" s="875"/>
      <c r="RJI1" s="875"/>
      <c r="RJJ1" s="875"/>
      <c r="RJK1" s="875"/>
      <c r="RJL1" s="875"/>
      <c r="RJM1" s="875"/>
      <c r="RJN1" s="875"/>
      <c r="RJO1" s="875"/>
      <c r="RJP1" s="875"/>
      <c r="RJQ1" s="875"/>
      <c r="RJR1" s="875"/>
      <c r="RJS1" s="875"/>
      <c r="RJT1" s="875"/>
      <c r="RJU1" s="875"/>
      <c r="RJV1" s="875"/>
      <c r="RJW1" s="875"/>
      <c r="RJX1" s="875"/>
      <c r="RJY1" s="875"/>
      <c r="RJZ1" s="875"/>
      <c r="RKA1" s="875"/>
      <c r="RKB1" s="875"/>
      <c r="RKC1" s="875"/>
      <c r="RKD1" s="875"/>
      <c r="RKE1" s="875"/>
      <c r="RKF1" s="875"/>
      <c r="RKG1" s="875"/>
      <c r="RKH1" s="875"/>
      <c r="RKI1" s="875"/>
      <c r="RKJ1" s="875"/>
      <c r="RKK1" s="875"/>
      <c r="RKL1" s="875"/>
      <c r="RKM1" s="875"/>
      <c r="RKN1" s="875"/>
      <c r="RKO1" s="875"/>
      <c r="RKP1" s="875"/>
      <c r="RKQ1" s="875"/>
      <c r="RKR1" s="875"/>
      <c r="RKS1" s="875"/>
      <c r="RKT1" s="875"/>
      <c r="RKU1" s="875"/>
      <c r="RKV1" s="875"/>
      <c r="RKW1" s="875"/>
      <c r="RKX1" s="875"/>
      <c r="RKY1" s="875"/>
      <c r="RKZ1" s="875"/>
      <c r="RLA1" s="875"/>
      <c r="RLB1" s="875"/>
      <c r="RLC1" s="875"/>
      <c r="RLD1" s="875"/>
      <c r="RLE1" s="875"/>
      <c r="RLF1" s="875"/>
      <c r="RLG1" s="875"/>
      <c r="RLH1" s="875"/>
      <c r="RLI1" s="875"/>
      <c r="RLJ1" s="875"/>
      <c r="RLK1" s="875"/>
      <c r="RLL1" s="875"/>
      <c r="RLM1" s="875"/>
      <c r="RLN1" s="875"/>
      <c r="RLO1" s="875"/>
      <c r="RLP1" s="875"/>
      <c r="RLQ1" s="875"/>
      <c r="RLR1" s="875"/>
      <c r="RLS1" s="875"/>
      <c r="RLT1" s="875"/>
      <c r="RLU1" s="875"/>
      <c r="RLV1" s="875"/>
      <c r="RLW1" s="875"/>
      <c r="RLX1" s="875"/>
      <c r="RLY1" s="875"/>
      <c r="RLZ1" s="875"/>
      <c r="RMA1" s="875"/>
      <c r="RMB1" s="875"/>
      <c r="RMC1" s="875"/>
      <c r="RMD1" s="875"/>
      <c r="RME1" s="875"/>
      <c r="RMF1" s="875"/>
      <c r="RMG1" s="875"/>
      <c r="RMH1" s="875"/>
      <c r="RMI1" s="875"/>
      <c r="RMJ1" s="875"/>
      <c r="RMK1" s="875"/>
      <c r="RML1" s="875"/>
      <c r="RMM1" s="875"/>
      <c r="RMN1" s="875"/>
      <c r="RMO1" s="875"/>
      <c r="RMP1" s="875"/>
      <c r="RMQ1" s="875"/>
      <c r="RMR1" s="875"/>
      <c r="RMS1" s="875"/>
      <c r="RMT1" s="875"/>
      <c r="RMU1" s="875"/>
      <c r="RMV1" s="875"/>
      <c r="RMW1" s="875"/>
      <c r="RMX1" s="875"/>
      <c r="RMY1" s="875"/>
      <c r="RMZ1" s="875"/>
      <c r="RNA1" s="875"/>
      <c r="RNB1" s="875"/>
      <c r="RNC1" s="875"/>
      <c r="RND1" s="875"/>
      <c r="RNE1" s="875"/>
      <c r="RNF1" s="875"/>
      <c r="RNG1" s="875"/>
      <c r="RNH1" s="875"/>
      <c r="RNI1" s="875"/>
      <c r="RNJ1" s="875"/>
      <c r="RNK1" s="875"/>
      <c r="RNL1" s="875"/>
      <c r="RNM1" s="875"/>
      <c r="RNN1" s="875"/>
      <c r="RNO1" s="875"/>
      <c r="RNP1" s="875"/>
      <c r="RNQ1" s="875"/>
      <c r="RNR1" s="875"/>
      <c r="RNS1" s="875"/>
      <c r="RNT1" s="875"/>
      <c r="RNU1" s="875"/>
      <c r="RNV1" s="875"/>
      <c r="RNW1" s="875"/>
      <c r="RNX1" s="875"/>
      <c r="RNY1" s="875"/>
      <c r="RNZ1" s="875"/>
      <c r="ROA1" s="875"/>
      <c r="ROB1" s="875"/>
      <c r="ROC1" s="875"/>
      <c r="ROD1" s="875"/>
      <c r="ROE1" s="875"/>
      <c r="ROF1" s="875"/>
      <c r="ROG1" s="875"/>
      <c r="ROH1" s="875"/>
      <c r="ROI1" s="875"/>
      <c r="ROJ1" s="875"/>
      <c r="ROK1" s="875"/>
      <c r="ROL1" s="875"/>
      <c r="ROM1" s="875"/>
      <c r="RON1" s="875"/>
      <c r="ROO1" s="875"/>
      <c r="ROP1" s="875"/>
      <c r="ROQ1" s="875"/>
      <c r="ROR1" s="875"/>
      <c r="ROS1" s="875"/>
      <c r="ROT1" s="875"/>
      <c r="ROU1" s="875"/>
      <c r="ROV1" s="875"/>
      <c r="ROW1" s="875"/>
      <c r="ROX1" s="875"/>
      <c r="ROY1" s="875"/>
      <c r="ROZ1" s="875"/>
      <c r="RPA1" s="875"/>
      <c r="RPB1" s="875"/>
      <c r="RPC1" s="875"/>
      <c r="RPD1" s="875"/>
      <c r="RPE1" s="875"/>
      <c r="RPF1" s="875"/>
      <c r="RPG1" s="875"/>
      <c r="RPH1" s="875"/>
      <c r="RPI1" s="875"/>
      <c r="RPJ1" s="875"/>
      <c r="RPK1" s="875"/>
      <c r="RPL1" s="875"/>
      <c r="RPM1" s="875"/>
      <c r="RPN1" s="875"/>
      <c r="RPO1" s="875"/>
      <c r="RPP1" s="875"/>
      <c r="RPQ1" s="875"/>
      <c r="RPR1" s="875"/>
      <c r="RPS1" s="875"/>
      <c r="RPT1" s="875"/>
      <c r="RPU1" s="875"/>
      <c r="RPV1" s="875"/>
      <c r="RPW1" s="875"/>
      <c r="RPX1" s="875"/>
      <c r="RPY1" s="875"/>
      <c r="RPZ1" s="875"/>
      <c r="RQA1" s="875"/>
      <c r="RQB1" s="875"/>
      <c r="RQC1" s="875"/>
      <c r="RQD1" s="875"/>
      <c r="RQE1" s="875"/>
      <c r="RQF1" s="875"/>
      <c r="RQG1" s="875"/>
      <c r="RQH1" s="875"/>
      <c r="RQI1" s="875"/>
      <c r="RQJ1" s="875"/>
      <c r="RQK1" s="875"/>
      <c r="RQL1" s="875"/>
      <c r="RQM1" s="875"/>
      <c r="RQN1" s="875"/>
      <c r="RQO1" s="875"/>
      <c r="RQP1" s="875"/>
      <c r="RQQ1" s="875"/>
      <c r="RQR1" s="875"/>
      <c r="RQS1" s="875"/>
      <c r="RQT1" s="875"/>
      <c r="RQU1" s="875"/>
      <c r="RQV1" s="875"/>
      <c r="RQW1" s="875"/>
      <c r="RQX1" s="875"/>
      <c r="RQY1" s="875"/>
      <c r="RQZ1" s="875"/>
      <c r="RRA1" s="875"/>
      <c r="RRB1" s="875"/>
      <c r="RRC1" s="875"/>
      <c r="RRD1" s="875"/>
      <c r="RRE1" s="875"/>
      <c r="RRF1" s="875"/>
      <c r="RRG1" s="875"/>
      <c r="RRH1" s="875"/>
      <c r="RRI1" s="875"/>
      <c r="RRJ1" s="875"/>
      <c r="RRK1" s="875"/>
      <c r="RRL1" s="875"/>
      <c r="RRM1" s="875"/>
      <c r="RRN1" s="875"/>
      <c r="RRO1" s="875"/>
      <c r="RRP1" s="875"/>
      <c r="RRQ1" s="875"/>
      <c r="RRR1" s="875"/>
      <c r="RRS1" s="875"/>
      <c r="RRT1" s="875"/>
      <c r="RRU1" s="875"/>
      <c r="RRV1" s="875"/>
      <c r="RRW1" s="875"/>
      <c r="RRX1" s="875"/>
      <c r="RRY1" s="875"/>
      <c r="RRZ1" s="875"/>
      <c r="RSA1" s="875"/>
      <c r="RSB1" s="875"/>
      <c r="RSC1" s="875"/>
      <c r="RSD1" s="875"/>
      <c r="RSE1" s="875"/>
      <c r="RSF1" s="875"/>
      <c r="RSG1" s="875"/>
      <c r="RSH1" s="875"/>
      <c r="RSI1" s="875"/>
      <c r="RSJ1" s="875"/>
      <c r="RSK1" s="875"/>
      <c r="RSL1" s="875"/>
      <c r="RSM1" s="875"/>
      <c r="RSN1" s="875"/>
      <c r="RSO1" s="875"/>
      <c r="RSP1" s="875"/>
      <c r="RSQ1" s="875"/>
      <c r="RSR1" s="875"/>
      <c r="RSS1" s="875"/>
      <c r="RST1" s="875"/>
      <c r="RSU1" s="875"/>
      <c r="RSV1" s="875"/>
      <c r="RSW1" s="875"/>
      <c r="RSX1" s="875"/>
      <c r="RSY1" s="875"/>
      <c r="RSZ1" s="875"/>
      <c r="RTA1" s="875"/>
      <c r="RTB1" s="875"/>
      <c r="RTC1" s="875"/>
      <c r="RTD1" s="875"/>
      <c r="RTE1" s="875"/>
      <c r="RTF1" s="875"/>
      <c r="RTG1" s="875"/>
      <c r="RTH1" s="875"/>
      <c r="RTI1" s="875"/>
      <c r="RTJ1" s="875"/>
      <c r="RTK1" s="875"/>
      <c r="RTL1" s="875"/>
      <c r="RTM1" s="875"/>
      <c r="RTN1" s="875"/>
      <c r="RTO1" s="875"/>
      <c r="RTP1" s="875"/>
      <c r="RTQ1" s="875"/>
      <c r="RTR1" s="875"/>
      <c r="RTS1" s="875"/>
      <c r="RTT1" s="875"/>
      <c r="RTU1" s="875"/>
      <c r="RTV1" s="875"/>
      <c r="RTW1" s="875"/>
      <c r="RTX1" s="875"/>
      <c r="RTY1" s="875"/>
      <c r="RTZ1" s="875"/>
      <c r="RUA1" s="875"/>
      <c r="RUB1" s="875"/>
      <c r="RUC1" s="875"/>
      <c r="RUD1" s="875"/>
      <c r="RUE1" s="875"/>
      <c r="RUF1" s="875"/>
      <c r="RUG1" s="875"/>
      <c r="RUH1" s="875"/>
      <c r="RUI1" s="875"/>
      <c r="RUJ1" s="875"/>
      <c r="RUK1" s="875"/>
      <c r="RUL1" s="875"/>
      <c r="RUM1" s="875"/>
      <c r="RUN1" s="875"/>
      <c r="RUO1" s="875"/>
      <c r="RUP1" s="875"/>
      <c r="RUQ1" s="875"/>
      <c r="RUR1" s="875"/>
      <c r="RUS1" s="875"/>
      <c r="RUT1" s="875"/>
      <c r="RUU1" s="875"/>
      <c r="RUV1" s="875"/>
      <c r="RUW1" s="875"/>
      <c r="RUX1" s="875"/>
      <c r="RUY1" s="875"/>
      <c r="RUZ1" s="875"/>
      <c r="RVA1" s="875"/>
      <c r="RVB1" s="875"/>
      <c r="RVC1" s="875"/>
      <c r="RVD1" s="875"/>
      <c r="RVE1" s="875"/>
      <c r="RVF1" s="875"/>
      <c r="RVG1" s="875"/>
      <c r="RVH1" s="875"/>
      <c r="RVI1" s="875"/>
      <c r="RVJ1" s="875"/>
      <c r="RVK1" s="875"/>
      <c r="RVL1" s="875"/>
      <c r="RVM1" s="875"/>
      <c r="RVN1" s="875"/>
      <c r="RVO1" s="875"/>
      <c r="RVP1" s="875"/>
      <c r="RVQ1" s="875"/>
      <c r="RVR1" s="875"/>
      <c r="RVS1" s="875"/>
      <c r="RVT1" s="875"/>
      <c r="RVU1" s="875"/>
      <c r="RVV1" s="875"/>
      <c r="RVW1" s="875"/>
      <c r="RVX1" s="875"/>
      <c r="RVY1" s="875"/>
      <c r="RVZ1" s="875"/>
      <c r="RWA1" s="875"/>
      <c r="RWB1" s="875"/>
      <c r="RWC1" s="875"/>
      <c r="RWD1" s="875"/>
      <c r="RWE1" s="875"/>
      <c r="RWF1" s="875"/>
      <c r="RWG1" s="875"/>
      <c r="RWH1" s="875"/>
      <c r="RWI1" s="875"/>
      <c r="RWJ1" s="875"/>
      <c r="RWK1" s="875"/>
      <c r="RWL1" s="875"/>
      <c r="RWM1" s="875"/>
      <c r="RWN1" s="875"/>
      <c r="RWO1" s="875"/>
      <c r="RWP1" s="875"/>
      <c r="RWQ1" s="875"/>
      <c r="RWR1" s="875"/>
      <c r="RWS1" s="875"/>
      <c r="RWT1" s="875"/>
      <c r="RWU1" s="875"/>
      <c r="RWV1" s="875"/>
      <c r="RWW1" s="875"/>
      <c r="RWX1" s="875"/>
      <c r="RWY1" s="875"/>
      <c r="RWZ1" s="875"/>
      <c r="RXA1" s="875"/>
      <c r="RXB1" s="875"/>
      <c r="RXC1" s="875"/>
      <c r="RXD1" s="875"/>
      <c r="RXE1" s="875"/>
      <c r="RXF1" s="875"/>
      <c r="RXG1" s="875"/>
      <c r="RXH1" s="875"/>
      <c r="RXI1" s="875"/>
      <c r="RXJ1" s="875"/>
      <c r="RXK1" s="875"/>
      <c r="RXL1" s="875"/>
      <c r="RXM1" s="875"/>
      <c r="RXN1" s="875"/>
      <c r="RXO1" s="875"/>
      <c r="RXP1" s="875"/>
      <c r="RXQ1" s="875"/>
      <c r="RXR1" s="875"/>
      <c r="RXS1" s="875"/>
      <c r="RXT1" s="875"/>
      <c r="RXU1" s="875"/>
      <c r="RXV1" s="875"/>
      <c r="RXW1" s="875"/>
      <c r="RXX1" s="875"/>
      <c r="RXY1" s="875"/>
      <c r="RXZ1" s="875"/>
      <c r="RYA1" s="875"/>
      <c r="RYB1" s="875"/>
      <c r="RYC1" s="875"/>
      <c r="RYD1" s="875"/>
      <c r="RYE1" s="875"/>
      <c r="RYF1" s="875"/>
      <c r="RYG1" s="875"/>
      <c r="RYH1" s="875"/>
      <c r="RYI1" s="875"/>
      <c r="RYJ1" s="875"/>
      <c r="RYK1" s="875"/>
      <c r="RYL1" s="875"/>
      <c r="RYM1" s="875"/>
      <c r="RYN1" s="875"/>
      <c r="RYO1" s="875"/>
      <c r="RYP1" s="875"/>
      <c r="RYQ1" s="875"/>
      <c r="RYR1" s="875"/>
      <c r="RYS1" s="875"/>
      <c r="RYT1" s="875"/>
      <c r="RYU1" s="875"/>
      <c r="RYV1" s="875"/>
      <c r="RYW1" s="875"/>
      <c r="RYX1" s="875"/>
      <c r="RYY1" s="875"/>
      <c r="RYZ1" s="875"/>
      <c r="RZA1" s="875"/>
      <c r="RZB1" s="875"/>
      <c r="RZC1" s="875"/>
      <c r="RZD1" s="875"/>
      <c r="RZE1" s="875"/>
      <c r="RZF1" s="875"/>
      <c r="RZG1" s="875"/>
      <c r="RZH1" s="875"/>
      <c r="RZI1" s="875"/>
      <c r="RZJ1" s="875"/>
      <c r="RZK1" s="875"/>
      <c r="RZL1" s="875"/>
      <c r="RZM1" s="875"/>
      <c r="RZN1" s="875"/>
      <c r="RZO1" s="875"/>
      <c r="RZP1" s="875"/>
      <c r="RZQ1" s="875"/>
      <c r="RZR1" s="875"/>
      <c r="RZS1" s="875"/>
      <c r="RZT1" s="875"/>
      <c r="RZU1" s="875"/>
      <c r="RZV1" s="875"/>
      <c r="RZW1" s="875"/>
      <c r="RZX1" s="875"/>
      <c r="RZY1" s="875"/>
      <c r="RZZ1" s="875"/>
      <c r="SAA1" s="875"/>
      <c r="SAB1" s="875"/>
      <c r="SAC1" s="875"/>
      <c r="SAD1" s="875"/>
      <c r="SAE1" s="875"/>
      <c r="SAF1" s="875"/>
      <c r="SAG1" s="875"/>
      <c r="SAH1" s="875"/>
      <c r="SAI1" s="875"/>
      <c r="SAJ1" s="875"/>
      <c r="SAK1" s="875"/>
      <c r="SAL1" s="875"/>
      <c r="SAM1" s="875"/>
      <c r="SAN1" s="875"/>
      <c r="SAO1" s="875"/>
      <c r="SAP1" s="875"/>
      <c r="SAQ1" s="875"/>
      <c r="SAR1" s="875"/>
      <c r="SAS1" s="875"/>
      <c r="SAT1" s="875"/>
      <c r="SAU1" s="875"/>
      <c r="SAV1" s="875"/>
      <c r="SAW1" s="875"/>
      <c r="SAX1" s="875"/>
      <c r="SAY1" s="875"/>
      <c r="SAZ1" s="875"/>
      <c r="SBA1" s="875"/>
      <c r="SBB1" s="875"/>
      <c r="SBC1" s="875"/>
      <c r="SBD1" s="875"/>
      <c r="SBE1" s="875"/>
      <c r="SBF1" s="875"/>
      <c r="SBG1" s="875"/>
      <c r="SBH1" s="875"/>
      <c r="SBI1" s="875"/>
      <c r="SBJ1" s="875"/>
      <c r="SBK1" s="875"/>
      <c r="SBL1" s="875"/>
      <c r="SBM1" s="875"/>
      <c r="SBN1" s="875"/>
      <c r="SBO1" s="875"/>
      <c r="SBP1" s="875"/>
      <c r="SBQ1" s="875"/>
      <c r="SBR1" s="875"/>
      <c r="SBS1" s="875"/>
      <c r="SBT1" s="875"/>
      <c r="SBU1" s="875"/>
      <c r="SBV1" s="875"/>
      <c r="SBW1" s="875"/>
      <c r="SBX1" s="875"/>
      <c r="SBY1" s="875"/>
      <c r="SBZ1" s="875"/>
      <c r="SCA1" s="875"/>
      <c r="SCB1" s="875"/>
      <c r="SCC1" s="875"/>
      <c r="SCD1" s="875"/>
      <c r="SCE1" s="875"/>
      <c r="SCF1" s="875"/>
      <c r="SCG1" s="875"/>
      <c r="SCH1" s="875"/>
      <c r="SCI1" s="875"/>
      <c r="SCJ1" s="875"/>
      <c r="SCK1" s="875"/>
      <c r="SCL1" s="875"/>
      <c r="SCM1" s="875"/>
      <c r="SCN1" s="875"/>
      <c r="SCO1" s="875"/>
      <c r="SCP1" s="875"/>
      <c r="SCQ1" s="875"/>
      <c r="SCR1" s="875"/>
      <c r="SCS1" s="875"/>
      <c r="SCT1" s="875"/>
      <c r="SCU1" s="875"/>
      <c r="SCV1" s="875"/>
      <c r="SCW1" s="875"/>
      <c r="SCX1" s="875"/>
      <c r="SCY1" s="875"/>
      <c r="SCZ1" s="875"/>
      <c r="SDA1" s="875"/>
      <c r="SDB1" s="875"/>
      <c r="SDC1" s="875"/>
      <c r="SDD1" s="875"/>
      <c r="SDE1" s="875"/>
      <c r="SDF1" s="875"/>
      <c r="SDG1" s="875"/>
      <c r="SDH1" s="875"/>
      <c r="SDI1" s="875"/>
      <c r="SDJ1" s="875"/>
      <c r="SDK1" s="875"/>
      <c r="SDL1" s="875"/>
      <c r="SDM1" s="875"/>
      <c r="SDN1" s="875"/>
      <c r="SDO1" s="875"/>
      <c r="SDP1" s="875"/>
      <c r="SDQ1" s="875"/>
      <c r="SDR1" s="875"/>
      <c r="SDS1" s="875"/>
      <c r="SDT1" s="875"/>
      <c r="SDU1" s="875"/>
      <c r="SDV1" s="875"/>
      <c r="SDW1" s="875"/>
      <c r="SDX1" s="875"/>
      <c r="SDY1" s="875"/>
      <c r="SDZ1" s="875"/>
      <c r="SEA1" s="875"/>
      <c r="SEB1" s="875"/>
      <c r="SEC1" s="875"/>
      <c r="SED1" s="875"/>
      <c r="SEE1" s="875"/>
      <c r="SEF1" s="875"/>
      <c r="SEG1" s="875"/>
      <c r="SEH1" s="875"/>
      <c r="SEI1" s="875"/>
      <c r="SEJ1" s="875"/>
      <c r="SEK1" s="875"/>
      <c r="SEL1" s="875"/>
      <c r="SEM1" s="875"/>
      <c r="SEN1" s="875"/>
      <c r="SEO1" s="875"/>
      <c r="SEP1" s="875"/>
      <c r="SEQ1" s="875"/>
      <c r="SER1" s="875"/>
      <c r="SES1" s="875"/>
      <c r="SET1" s="875"/>
      <c r="SEU1" s="875"/>
      <c r="SEV1" s="875"/>
      <c r="SEW1" s="875"/>
      <c r="SEX1" s="875"/>
      <c r="SEY1" s="875"/>
      <c r="SEZ1" s="875"/>
      <c r="SFA1" s="875"/>
      <c r="SFB1" s="875"/>
      <c r="SFC1" s="875"/>
      <c r="SFD1" s="875"/>
      <c r="SFE1" s="875"/>
      <c r="SFF1" s="875"/>
      <c r="SFG1" s="875"/>
      <c r="SFH1" s="875"/>
      <c r="SFI1" s="875"/>
      <c r="SFJ1" s="875"/>
      <c r="SFK1" s="875"/>
      <c r="SFL1" s="875"/>
      <c r="SFM1" s="875"/>
      <c r="SFN1" s="875"/>
      <c r="SFO1" s="875"/>
      <c r="SFP1" s="875"/>
      <c r="SFQ1" s="875"/>
      <c r="SFR1" s="875"/>
      <c r="SFS1" s="875"/>
      <c r="SFT1" s="875"/>
      <c r="SFU1" s="875"/>
      <c r="SFV1" s="875"/>
      <c r="SFW1" s="875"/>
      <c r="SFX1" s="875"/>
      <c r="SFY1" s="875"/>
      <c r="SFZ1" s="875"/>
      <c r="SGA1" s="875"/>
      <c r="SGB1" s="875"/>
      <c r="SGC1" s="875"/>
      <c r="SGD1" s="875"/>
      <c r="SGE1" s="875"/>
      <c r="SGF1" s="875"/>
      <c r="SGG1" s="875"/>
      <c r="SGH1" s="875"/>
      <c r="SGI1" s="875"/>
      <c r="SGJ1" s="875"/>
      <c r="SGK1" s="875"/>
      <c r="SGL1" s="875"/>
      <c r="SGM1" s="875"/>
      <c r="SGN1" s="875"/>
      <c r="SGO1" s="875"/>
      <c r="SGP1" s="875"/>
      <c r="SGQ1" s="875"/>
      <c r="SGR1" s="875"/>
      <c r="SGS1" s="875"/>
      <c r="SGT1" s="875"/>
      <c r="SGU1" s="875"/>
      <c r="SGV1" s="875"/>
      <c r="SGW1" s="875"/>
      <c r="SGX1" s="875"/>
      <c r="SGY1" s="875"/>
      <c r="SGZ1" s="875"/>
      <c r="SHA1" s="875"/>
      <c r="SHB1" s="875"/>
      <c r="SHC1" s="875"/>
      <c r="SHD1" s="875"/>
      <c r="SHE1" s="875"/>
      <c r="SHF1" s="875"/>
      <c r="SHG1" s="875"/>
      <c r="SHH1" s="875"/>
      <c r="SHI1" s="875"/>
      <c r="SHJ1" s="875"/>
      <c r="SHK1" s="875"/>
      <c r="SHL1" s="875"/>
      <c r="SHM1" s="875"/>
      <c r="SHN1" s="875"/>
      <c r="SHO1" s="875"/>
      <c r="SHP1" s="875"/>
      <c r="SHQ1" s="875"/>
      <c r="SHR1" s="875"/>
      <c r="SHS1" s="875"/>
      <c r="SHT1" s="875"/>
      <c r="SHU1" s="875"/>
      <c r="SHV1" s="875"/>
      <c r="SHW1" s="875"/>
      <c r="SHX1" s="875"/>
      <c r="SHY1" s="875"/>
      <c r="SHZ1" s="875"/>
      <c r="SIA1" s="875"/>
      <c r="SIB1" s="875"/>
      <c r="SIC1" s="875"/>
      <c r="SID1" s="875"/>
      <c r="SIE1" s="875"/>
      <c r="SIF1" s="875"/>
      <c r="SIG1" s="875"/>
      <c r="SIH1" s="875"/>
      <c r="SII1" s="875"/>
      <c r="SIJ1" s="875"/>
      <c r="SIK1" s="875"/>
      <c r="SIL1" s="875"/>
      <c r="SIM1" s="875"/>
      <c r="SIN1" s="875"/>
      <c r="SIO1" s="875"/>
      <c r="SIP1" s="875"/>
      <c r="SIQ1" s="875"/>
      <c r="SIR1" s="875"/>
      <c r="SIS1" s="875"/>
      <c r="SIT1" s="875"/>
      <c r="SIU1" s="875"/>
      <c r="SIV1" s="875"/>
      <c r="SIW1" s="875"/>
      <c r="SIX1" s="875"/>
      <c r="SIY1" s="875"/>
      <c r="SIZ1" s="875"/>
      <c r="SJA1" s="875"/>
      <c r="SJB1" s="875"/>
      <c r="SJC1" s="875"/>
      <c r="SJD1" s="875"/>
      <c r="SJE1" s="875"/>
      <c r="SJF1" s="875"/>
      <c r="SJG1" s="875"/>
      <c r="SJH1" s="875"/>
      <c r="SJI1" s="875"/>
      <c r="SJJ1" s="875"/>
      <c r="SJK1" s="875"/>
      <c r="SJL1" s="875"/>
      <c r="SJM1" s="875"/>
      <c r="SJN1" s="875"/>
      <c r="SJO1" s="875"/>
      <c r="SJP1" s="875"/>
      <c r="SJQ1" s="875"/>
      <c r="SJR1" s="875"/>
      <c r="SJS1" s="875"/>
      <c r="SJT1" s="875"/>
      <c r="SJU1" s="875"/>
      <c r="SJV1" s="875"/>
      <c r="SJW1" s="875"/>
      <c r="SJX1" s="875"/>
      <c r="SJY1" s="875"/>
      <c r="SJZ1" s="875"/>
      <c r="SKA1" s="875"/>
      <c r="SKB1" s="875"/>
      <c r="SKC1" s="875"/>
      <c r="SKD1" s="875"/>
      <c r="SKE1" s="875"/>
      <c r="SKF1" s="875"/>
      <c r="SKG1" s="875"/>
      <c r="SKH1" s="875"/>
      <c r="SKI1" s="875"/>
      <c r="SKJ1" s="875"/>
      <c r="SKK1" s="875"/>
      <c r="SKL1" s="875"/>
      <c r="SKM1" s="875"/>
      <c r="SKN1" s="875"/>
      <c r="SKO1" s="875"/>
      <c r="SKP1" s="875"/>
      <c r="SKQ1" s="875"/>
      <c r="SKR1" s="875"/>
      <c r="SKS1" s="875"/>
      <c r="SKT1" s="875"/>
      <c r="SKU1" s="875"/>
      <c r="SKV1" s="875"/>
      <c r="SKW1" s="875"/>
      <c r="SKX1" s="875"/>
      <c r="SKY1" s="875"/>
      <c r="SKZ1" s="875"/>
      <c r="SLA1" s="875"/>
      <c r="SLB1" s="875"/>
      <c r="SLC1" s="875"/>
      <c r="SLD1" s="875"/>
      <c r="SLE1" s="875"/>
      <c r="SLF1" s="875"/>
      <c r="SLG1" s="875"/>
      <c r="SLH1" s="875"/>
      <c r="SLI1" s="875"/>
      <c r="SLJ1" s="875"/>
      <c r="SLK1" s="875"/>
      <c r="SLL1" s="875"/>
      <c r="SLM1" s="875"/>
      <c r="SLN1" s="875"/>
      <c r="SLO1" s="875"/>
      <c r="SLP1" s="875"/>
      <c r="SLQ1" s="875"/>
      <c r="SLR1" s="875"/>
      <c r="SLS1" s="875"/>
      <c r="SLT1" s="875"/>
      <c r="SLU1" s="875"/>
      <c r="SLV1" s="875"/>
      <c r="SLW1" s="875"/>
      <c r="SLX1" s="875"/>
      <c r="SLY1" s="875"/>
      <c r="SLZ1" s="875"/>
      <c r="SMA1" s="875"/>
      <c r="SMB1" s="875"/>
      <c r="SMC1" s="875"/>
      <c r="SMD1" s="875"/>
      <c r="SME1" s="875"/>
      <c r="SMF1" s="875"/>
      <c r="SMG1" s="875"/>
      <c r="SMH1" s="875"/>
      <c r="SMI1" s="875"/>
      <c r="SMJ1" s="875"/>
      <c r="SMK1" s="875"/>
      <c r="SML1" s="875"/>
      <c r="SMM1" s="875"/>
      <c r="SMN1" s="875"/>
      <c r="SMO1" s="875"/>
      <c r="SMP1" s="875"/>
      <c r="SMQ1" s="875"/>
      <c r="SMR1" s="875"/>
      <c r="SMS1" s="875"/>
      <c r="SMT1" s="875"/>
      <c r="SMU1" s="875"/>
      <c r="SMV1" s="875"/>
      <c r="SMW1" s="875"/>
      <c r="SMX1" s="875"/>
      <c r="SMY1" s="875"/>
      <c r="SMZ1" s="875"/>
      <c r="SNA1" s="875"/>
      <c r="SNB1" s="875"/>
      <c r="SNC1" s="875"/>
      <c r="SND1" s="875"/>
      <c r="SNE1" s="875"/>
      <c r="SNF1" s="875"/>
      <c r="SNG1" s="875"/>
      <c r="SNH1" s="875"/>
      <c r="SNI1" s="875"/>
      <c r="SNJ1" s="875"/>
      <c r="SNK1" s="875"/>
      <c r="SNL1" s="875"/>
      <c r="SNM1" s="875"/>
      <c r="SNN1" s="875"/>
      <c r="SNO1" s="875"/>
      <c r="SNP1" s="875"/>
      <c r="SNQ1" s="875"/>
      <c r="SNR1" s="875"/>
      <c r="SNS1" s="875"/>
      <c r="SNT1" s="875"/>
      <c r="SNU1" s="875"/>
      <c r="SNV1" s="875"/>
      <c r="SNW1" s="875"/>
      <c r="SNX1" s="875"/>
      <c r="SNY1" s="875"/>
      <c r="SNZ1" s="875"/>
      <c r="SOA1" s="875"/>
      <c r="SOB1" s="875"/>
      <c r="SOC1" s="875"/>
      <c r="SOD1" s="875"/>
      <c r="SOE1" s="875"/>
      <c r="SOF1" s="875"/>
      <c r="SOG1" s="875"/>
      <c r="SOH1" s="875"/>
      <c r="SOI1" s="875"/>
      <c r="SOJ1" s="875"/>
      <c r="SOK1" s="875"/>
      <c r="SOL1" s="875"/>
      <c r="SOM1" s="875"/>
      <c r="SON1" s="875"/>
      <c r="SOO1" s="875"/>
      <c r="SOP1" s="875"/>
      <c r="SOQ1" s="875"/>
      <c r="SOR1" s="875"/>
      <c r="SOS1" s="875"/>
      <c r="SOT1" s="875"/>
      <c r="SOU1" s="875"/>
      <c r="SOV1" s="875"/>
      <c r="SOW1" s="875"/>
      <c r="SOX1" s="875"/>
      <c r="SOY1" s="875"/>
      <c r="SOZ1" s="875"/>
      <c r="SPA1" s="875"/>
      <c r="SPB1" s="875"/>
      <c r="SPC1" s="875"/>
      <c r="SPD1" s="875"/>
      <c r="SPE1" s="875"/>
      <c r="SPF1" s="875"/>
      <c r="SPG1" s="875"/>
      <c r="SPH1" s="875"/>
      <c r="SPI1" s="875"/>
      <c r="SPJ1" s="875"/>
      <c r="SPK1" s="875"/>
      <c r="SPL1" s="875"/>
      <c r="SPM1" s="875"/>
      <c r="SPN1" s="875"/>
      <c r="SPO1" s="875"/>
      <c r="SPP1" s="875"/>
      <c r="SPQ1" s="875"/>
      <c r="SPR1" s="875"/>
      <c r="SPS1" s="875"/>
      <c r="SPT1" s="875"/>
      <c r="SPU1" s="875"/>
      <c r="SPV1" s="875"/>
      <c r="SPW1" s="875"/>
      <c r="SPX1" s="875"/>
      <c r="SPY1" s="875"/>
      <c r="SPZ1" s="875"/>
      <c r="SQA1" s="875"/>
      <c r="SQB1" s="875"/>
      <c r="SQC1" s="875"/>
      <c r="SQD1" s="875"/>
      <c r="SQE1" s="875"/>
      <c r="SQF1" s="875"/>
      <c r="SQG1" s="875"/>
      <c r="SQH1" s="875"/>
      <c r="SQI1" s="875"/>
      <c r="SQJ1" s="875"/>
      <c r="SQK1" s="875"/>
      <c r="SQL1" s="875"/>
      <c r="SQM1" s="875"/>
      <c r="SQN1" s="875"/>
      <c r="SQO1" s="875"/>
      <c r="SQP1" s="875"/>
      <c r="SQQ1" s="875"/>
      <c r="SQR1" s="875"/>
      <c r="SQS1" s="875"/>
      <c r="SQT1" s="875"/>
      <c r="SQU1" s="875"/>
      <c r="SQV1" s="875"/>
      <c r="SQW1" s="875"/>
      <c r="SQX1" s="875"/>
      <c r="SQY1" s="875"/>
      <c r="SQZ1" s="875"/>
      <c r="SRA1" s="875"/>
      <c r="SRB1" s="875"/>
      <c r="SRC1" s="875"/>
      <c r="SRD1" s="875"/>
      <c r="SRE1" s="875"/>
      <c r="SRF1" s="875"/>
      <c r="SRG1" s="875"/>
      <c r="SRH1" s="875"/>
      <c r="SRI1" s="875"/>
      <c r="SRJ1" s="875"/>
      <c r="SRK1" s="875"/>
      <c r="SRL1" s="875"/>
      <c r="SRM1" s="875"/>
      <c r="SRN1" s="875"/>
      <c r="SRO1" s="875"/>
      <c r="SRP1" s="875"/>
      <c r="SRQ1" s="875"/>
      <c r="SRR1" s="875"/>
      <c r="SRS1" s="875"/>
      <c r="SRT1" s="875"/>
      <c r="SRU1" s="875"/>
      <c r="SRV1" s="875"/>
      <c r="SRW1" s="875"/>
      <c r="SRX1" s="875"/>
      <c r="SRY1" s="875"/>
      <c r="SRZ1" s="875"/>
      <c r="SSA1" s="875"/>
      <c r="SSB1" s="875"/>
      <c r="SSC1" s="875"/>
      <c r="SSD1" s="875"/>
      <c r="SSE1" s="875"/>
      <c r="SSF1" s="875"/>
      <c r="SSG1" s="875"/>
      <c r="SSH1" s="875"/>
      <c r="SSI1" s="875"/>
      <c r="SSJ1" s="875"/>
      <c r="SSK1" s="875"/>
      <c r="SSL1" s="875"/>
      <c r="SSM1" s="875"/>
      <c r="SSN1" s="875"/>
      <c r="SSO1" s="875"/>
      <c r="SSP1" s="875"/>
      <c r="SSQ1" s="875"/>
      <c r="SSR1" s="875"/>
      <c r="SSS1" s="875"/>
      <c r="SST1" s="875"/>
      <c r="SSU1" s="875"/>
      <c r="SSV1" s="875"/>
      <c r="SSW1" s="875"/>
      <c r="SSX1" s="875"/>
      <c r="SSY1" s="875"/>
      <c r="SSZ1" s="875"/>
      <c r="STA1" s="875"/>
      <c r="STB1" s="875"/>
      <c r="STC1" s="875"/>
      <c r="STD1" s="875"/>
      <c r="STE1" s="875"/>
      <c r="STF1" s="875"/>
      <c r="STG1" s="875"/>
      <c r="STH1" s="875"/>
      <c r="STI1" s="875"/>
      <c r="STJ1" s="875"/>
      <c r="STK1" s="875"/>
      <c r="STL1" s="875"/>
      <c r="STM1" s="875"/>
      <c r="STN1" s="875"/>
      <c r="STO1" s="875"/>
      <c r="STP1" s="875"/>
      <c r="STQ1" s="875"/>
      <c r="STR1" s="875"/>
      <c r="STS1" s="875"/>
      <c r="STT1" s="875"/>
      <c r="STU1" s="875"/>
      <c r="STV1" s="875"/>
      <c r="STW1" s="875"/>
      <c r="STX1" s="875"/>
      <c r="STY1" s="875"/>
      <c r="STZ1" s="875"/>
      <c r="SUA1" s="875"/>
      <c r="SUB1" s="875"/>
      <c r="SUC1" s="875"/>
      <c r="SUD1" s="875"/>
      <c r="SUE1" s="875"/>
      <c r="SUF1" s="875"/>
      <c r="SUG1" s="875"/>
      <c r="SUH1" s="875"/>
      <c r="SUI1" s="875"/>
      <c r="SUJ1" s="875"/>
      <c r="SUK1" s="875"/>
      <c r="SUL1" s="875"/>
      <c r="SUM1" s="875"/>
      <c r="SUN1" s="875"/>
      <c r="SUO1" s="875"/>
      <c r="SUP1" s="875"/>
      <c r="SUQ1" s="875"/>
      <c r="SUR1" s="875"/>
      <c r="SUS1" s="875"/>
      <c r="SUT1" s="875"/>
      <c r="SUU1" s="875"/>
      <c r="SUV1" s="875"/>
      <c r="SUW1" s="875"/>
      <c r="SUX1" s="875"/>
      <c r="SUY1" s="875"/>
      <c r="SUZ1" s="875"/>
      <c r="SVA1" s="875"/>
      <c r="SVB1" s="875"/>
      <c r="SVC1" s="875"/>
      <c r="SVD1" s="875"/>
      <c r="SVE1" s="875"/>
      <c r="SVF1" s="875"/>
      <c r="SVG1" s="875"/>
      <c r="SVH1" s="875"/>
      <c r="SVI1" s="875"/>
      <c r="SVJ1" s="875"/>
      <c r="SVK1" s="875"/>
      <c r="SVL1" s="875"/>
      <c r="SVM1" s="875"/>
      <c r="SVN1" s="875"/>
      <c r="SVO1" s="875"/>
      <c r="SVP1" s="875"/>
      <c r="SVQ1" s="875"/>
      <c r="SVR1" s="875"/>
      <c r="SVS1" s="875"/>
      <c r="SVT1" s="875"/>
      <c r="SVU1" s="875"/>
      <c r="SVV1" s="875"/>
      <c r="SVW1" s="875"/>
      <c r="SVX1" s="875"/>
      <c r="SVY1" s="875"/>
      <c r="SVZ1" s="875"/>
      <c r="SWA1" s="875"/>
      <c r="SWB1" s="875"/>
      <c r="SWC1" s="875"/>
      <c r="SWD1" s="875"/>
      <c r="SWE1" s="875"/>
      <c r="SWF1" s="875"/>
      <c r="SWG1" s="875"/>
      <c r="SWH1" s="875"/>
      <c r="SWI1" s="875"/>
      <c r="SWJ1" s="875"/>
      <c r="SWK1" s="875"/>
      <c r="SWL1" s="875"/>
      <c r="SWM1" s="875"/>
      <c r="SWN1" s="875"/>
      <c r="SWO1" s="875"/>
      <c r="SWP1" s="875"/>
      <c r="SWQ1" s="875"/>
      <c r="SWR1" s="875"/>
      <c r="SWS1" s="875"/>
      <c r="SWT1" s="875"/>
      <c r="SWU1" s="875"/>
      <c r="SWV1" s="875"/>
      <c r="SWW1" s="875"/>
      <c r="SWX1" s="875"/>
      <c r="SWY1" s="875"/>
      <c r="SWZ1" s="875"/>
      <c r="SXA1" s="875"/>
      <c r="SXB1" s="875"/>
      <c r="SXC1" s="875"/>
      <c r="SXD1" s="875"/>
      <c r="SXE1" s="875"/>
      <c r="SXF1" s="875"/>
      <c r="SXG1" s="875"/>
      <c r="SXH1" s="875"/>
      <c r="SXI1" s="875"/>
      <c r="SXJ1" s="875"/>
      <c r="SXK1" s="875"/>
      <c r="SXL1" s="875"/>
      <c r="SXM1" s="875"/>
      <c r="SXN1" s="875"/>
      <c r="SXO1" s="875"/>
      <c r="SXP1" s="875"/>
      <c r="SXQ1" s="875"/>
      <c r="SXR1" s="875"/>
      <c r="SXS1" s="875"/>
      <c r="SXT1" s="875"/>
      <c r="SXU1" s="875"/>
      <c r="SXV1" s="875"/>
      <c r="SXW1" s="875"/>
      <c r="SXX1" s="875"/>
      <c r="SXY1" s="875"/>
      <c r="SXZ1" s="875"/>
      <c r="SYA1" s="875"/>
      <c r="SYB1" s="875"/>
      <c r="SYC1" s="875"/>
      <c r="SYD1" s="875"/>
      <c r="SYE1" s="875"/>
      <c r="SYF1" s="875"/>
      <c r="SYG1" s="875"/>
      <c r="SYH1" s="875"/>
      <c r="SYI1" s="875"/>
      <c r="SYJ1" s="875"/>
      <c r="SYK1" s="875"/>
      <c r="SYL1" s="875"/>
      <c r="SYM1" s="875"/>
      <c r="SYN1" s="875"/>
      <c r="SYO1" s="875"/>
      <c r="SYP1" s="875"/>
      <c r="SYQ1" s="875"/>
      <c r="SYR1" s="875"/>
      <c r="SYS1" s="875"/>
      <c r="SYT1" s="875"/>
      <c r="SYU1" s="875"/>
      <c r="SYV1" s="875"/>
      <c r="SYW1" s="875"/>
      <c r="SYX1" s="875"/>
      <c r="SYY1" s="875"/>
      <c r="SYZ1" s="875"/>
      <c r="SZA1" s="875"/>
      <c r="SZB1" s="875"/>
      <c r="SZC1" s="875"/>
      <c r="SZD1" s="875"/>
      <c r="SZE1" s="875"/>
      <c r="SZF1" s="875"/>
      <c r="SZG1" s="875"/>
      <c r="SZH1" s="875"/>
      <c r="SZI1" s="875"/>
      <c r="SZJ1" s="875"/>
      <c r="SZK1" s="875"/>
      <c r="SZL1" s="875"/>
      <c r="SZM1" s="875"/>
      <c r="SZN1" s="875"/>
      <c r="SZO1" s="875"/>
      <c r="SZP1" s="875"/>
      <c r="SZQ1" s="875"/>
      <c r="SZR1" s="875"/>
      <c r="SZS1" s="875"/>
      <c r="SZT1" s="875"/>
      <c r="SZU1" s="875"/>
      <c r="SZV1" s="875"/>
      <c r="SZW1" s="875"/>
      <c r="SZX1" s="875"/>
      <c r="SZY1" s="875"/>
      <c r="SZZ1" s="875"/>
      <c r="TAA1" s="875"/>
      <c r="TAB1" s="875"/>
      <c r="TAC1" s="875"/>
      <c r="TAD1" s="875"/>
      <c r="TAE1" s="875"/>
      <c r="TAF1" s="875"/>
      <c r="TAG1" s="875"/>
      <c r="TAH1" s="875"/>
      <c r="TAI1" s="875"/>
      <c r="TAJ1" s="875"/>
      <c r="TAK1" s="875"/>
      <c r="TAL1" s="875"/>
      <c r="TAM1" s="875"/>
      <c r="TAN1" s="875"/>
      <c r="TAO1" s="875"/>
      <c r="TAP1" s="875"/>
      <c r="TAQ1" s="875"/>
      <c r="TAR1" s="875"/>
      <c r="TAS1" s="875"/>
      <c r="TAT1" s="875"/>
      <c r="TAU1" s="875"/>
      <c r="TAV1" s="875"/>
      <c r="TAW1" s="875"/>
      <c r="TAX1" s="875"/>
      <c r="TAY1" s="875"/>
      <c r="TAZ1" s="875"/>
      <c r="TBA1" s="875"/>
      <c r="TBB1" s="875"/>
      <c r="TBC1" s="875"/>
      <c r="TBD1" s="875"/>
      <c r="TBE1" s="875"/>
      <c r="TBF1" s="875"/>
      <c r="TBG1" s="875"/>
      <c r="TBH1" s="875"/>
      <c r="TBI1" s="875"/>
      <c r="TBJ1" s="875"/>
      <c r="TBK1" s="875"/>
      <c r="TBL1" s="875"/>
      <c r="TBM1" s="875"/>
      <c r="TBN1" s="875"/>
      <c r="TBO1" s="875"/>
      <c r="TBP1" s="875"/>
      <c r="TBQ1" s="875"/>
      <c r="TBR1" s="875"/>
      <c r="TBS1" s="875"/>
      <c r="TBT1" s="875"/>
      <c r="TBU1" s="875"/>
      <c r="TBV1" s="875"/>
      <c r="TBW1" s="875"/>
      <c r="TBX1" s="875"/>
      <c r="TBY1" s="875"/>
      <c r="TBZ1" s="875"/>
      <c r="TCA1" s="875"/>
      <c r="TCB1" s="875"/>
      <c r="TCC1" s="875"/>
      <c r="TCD1" s="875"/>
      <c r="TCE1" s="875"/>
      <c r="TCF1" s="875"/>
      <c r="TCG1" s="875"/>
      <c r="TCH1" s="875"/>
      <c r="TCI1" s="875"/>
      <c r="TCJ1" s="875"/>
      <c r="TCK1" s="875"/>
      <c r="TCL1" s="875"/>
      <c r="TCM1" s="875"/>
      <c r="TCN1" s="875"/>
      <c r="TCO1" s="875"/>
      <c r="TCP1" s="875"/>
      <c r="TCQ1" s="875"/>
      <c r="TCR1" s="875"/>
      <c r="TCS1" s="875"/>
      <c r="TCT1" s="875"/>
      <c r="TCU1" s="875"/>
      <c r="TCV1" s="875"/>
      <c r="TCW1" s="875"/>
      <c r="TCX1" s="875"/>
      <c r="TCY1" s="875"/>
      <c r="TCZ1" s="875"/>
      <c r="TDA1" s="875"/>
      <c r="TDB1" s="875"/>
      <c r="TDC1" s="875"/>
      <c r="TDD1" s="875"/>
      <c r="TDE1" s="875"/>
      <c r="TDF1" s="875"/>
      <c r="TDG1" s="875"/>
      <c r="TDH1" s="875"/>
      <c r="TDI1" s="875"/>
      <c r="TDJ1" s="875"/>
      <c r="TDK1" s="875"/>
      <c r="TDL1" s="875"/>
      <c r="TDM1" s="875"/>
      <c r="TDN1" s="875"/>
      <c r="TDO1" s="875"/>
      <c r="TDP1" s="875"/>
      <c r="TDQ1" s="875"/>
      <c r="TDR1" s="875"/>
      <c r="TDS1" s="875"/>
      <c r="TDT1" s="875"/>
      <c r="TDU1" s="875"/>
      <c r="TDV1" s="875"/>
      <c r="TDW1" s="875"/>
      <c r="TDX1" s="875"/>
      <c r="TDY1" s="875"/>
      <c r="TDZ1" s="875"/>
      <c r="TEA1" s="875"/>
      <c r="TEB1" s="875"/>
      <c r="TEC1" s="875"/>
      <c r="TED1" s="875"/>
      <c r="TEE1" s="875"/>
      <c r="TEF1" s="875"/>
      <c r="TEG1" s="875"/>
      <c r="TEH1" s="875"/>
      <c r="TEI1" s="875"/>
      <c r="TEJ1" s="875"/>
      <c r="TEK1" s="875"/>
      <c r="TEL1" s="875"/>
      <c r="TEM1" s="875"/>
      <c r="TEN1" s="875"/>
      <c r="TEO1" s="875"/>
      <c r="TEP1" s="875"/>
      <c r="TEQ1" s="875"/>
      <c r="TER1" s="875"/>
      <c r="TES1" s="875"/>
      <c r="TET1" s="875"/>
      <c r="TEU1" s="875"/>
      <c r="TEV1" s="875"/>
      <c r="TEW1" s="875"/>
      <c r="TEX1" s="875"/>
      <c r="TEY1" s="875"/>
      <c r="TEZ1" s="875"/>
      <c r="TFA1" s="875"/>
      <c r="TFB1" s="875"/>
      <c r="TFC1" s="875"/>
      <c r="TFD1" s="875"/>
      <c r="TFE1" s="875"/>
      <c r="TFF1" s="875"/>
      <c r="TFG1" s="875"/>
      <c r="TFH1" s="875"/>
      <c r="TFI1" s="875"/>
      <c r="TFJ1" s="875"/>
      <c r="TFK1" s="875"/>
      <c r="TFL1" s="875"/>
      <c r="TFM1" s="875"/>
      <c r="TFN1" s="875"/>
      <c r="TFO1" s="875"/>
      <c r="TFP1" s="875"/>
      <c r="TFQ1" s="875"/>
      <c r="TFR1" s="875"/>
      <c r="TFS1" s="875"/>
      <c r="TFT1" s="875"/>
      <c r="TFU1" s="875"/>
      <c r="TFV1" s="875"/>
      <c r="TFW1" s="875"/>
      <c r="TFX1" s="875"/>
      <c r="TFY1" s="875"/>
      <c r="TFZ1" s="875"/>
      <c r="TGA1" s="875"/>
      <c r="TGB1" s="875"/>
      <c r="TGC1" s="875"/>
      <c r="TGD1" s="875"/>
      <c r="TGE1" s="875"/>
      <c r="TGF1" s="875"/>
      <c r="TGG1" s="875"/>
      <c r="TGH1" s="875"/>
      <c r="TGI1" s="875"/>
      <c r="TGJ1" s="875"/>
      <c r="TGK1" s="875"/>
      <c r="TGL1" s="875"/>
      <c r="TGM1" s="875"/>
      <c r="TGN1" s="875"/>
      <c r="TGO1" s="875"/>
      <c r="TGP1" s="875"/>
      <c r="TGQ1" s="875"/>
      <c r="TGR1" s="875"/>
      <c r="TGS1" s="875"/>
      <c r="TGT1" s="875"/>
      <c r="TGU1" s="875"/>
      <c r="TGV1" s="875"/>
      <c r="TGW1" s="875"/>
      <c r="TGX1" s="875"/>
      <c r="TGY1" s="875"/>
      <c r="TGZ1" s="875"/>
      <c r="THA1" s="875"/>
      <c r="THB1" s="875"/>
      <c r="THC1" s="875"/>
      <c r="THD1" s="875"/>
      <c r="THE1" s="875"/>
      <c r="THF1" s="875"/>
      <c r="THG1" s="875"/>
      <c r="THH1" s="875"/>
      <c r="THI1" s="875"/>
      <c r="THJ1" s="875"/>
      <c r="THK1" s="875"/>
      <c r="THL1" s="875"/>
      <c r="THM1" s="875"/>
      <c r="THN1" s="875"/>
      <c r="THO1" s="875"/>
      <c r="THP1" s="875"/>
      <c r="THQ1" s="875"/>
      <c r="THR1" s="875"/>
      <c r="THS1" s="875"/>
      <c r="THT1" s="875"/>
      <c r="THU1" s="875"/>
      <c r="THV1" s="875"/>
      <c r="THW1" s="875"/>
      <c r="THX1" s="875"/>
      <c r="THY1" s="875"/>
      <c r="THZ1" s="875"/>
      <c r="TIA1" s="875"/>
      <c r="TIB1" s="875"/>
      <c r="TIC1" s="875"/>
      <c r="TID1" s="875"/>
      <c r="TIE1" s="875"/>
      <c r="TIF1" s="875"/>
      <c r="TIG1" s="875"/>
      <c r="TIH1" s="875"/>
      <c r="TII1" s="875"/>
      <c r="TIJ1" s="875"/>
      <c r="TIK1" s="875"/>
      <c r="TIL1" s="875"/>
      <c r="TIM1" s="875"/>
      <c r="TIN1" s="875"/>
      <c r="TIO1" s="875"/>
      <c r="TIP1" s="875"/>
      <c r="TIQ1" s="875"/>
      <c r="TIR1" s="875"/>
      <c r="TIS1" s="875"/>
      <c r="TIT1" s="875"/>
      <c r="TIU1" s="875"/>
      <c r="TIV1" s="875"/>
      <c r="TIW1" s="875"/>
      <c r="TIX1" s="875"/>
      <c r="TIY1" s="875"/>
      <c r="TIZ1" s="875"/>
      <c r="TJA1" s="875"/>
      <c r="TJB1" s="875"/>
      <c r="TJC1" s="875"/>
      <c r="TJD1" s="875"/>
      <c r="TJE1" s="875"/>
      <c r="TJF1" s="875"/>
      <c r="TJG1" s="875"/>
      <c r="TJH1" s="875"/>
      <c r="TJI1" s="875"/>
      <c r="TJJ1" s="875"/>
      <c r="TJK1" s="875"/>
      <c r="TJL1" s="875"/>
      <c r="TJM1" s="875"/>
      <c r="TJN1" s="875"/>
      <c r="TJO1" s="875"/>
      <c r="TJP1" s="875"/>
      <c r="TJQ1" s="875"/>
      <c r="TJR1" s="875"/>
      <c r="TJS1" s="875"/>
      <c r="TJT1" s="875"/>
      <c r="TJU1" s="875"/>
      <c r="TJV1" s="875"/>
      <c r="TJW1" s="875"/>
      <c r="TJX1" s="875"/>
      <c r="TJY1" s="875"/>
      <c r="TJZ1" s="875"/>
      <c r="TKA1" s="875"/>
      <c r="TKB1" s="875"/>
      <c r="TKC1" s="875"/>
      <c r="TKD1" s="875"/>
      <c r="TKE1" s="875"/>
      <c r="TKF1" s="875"/>
      <c r="TKG1" s="875"/>
      <c r="TKH1" s="875"/>
      <c r="TKI1" s="875"/>
      <c r="TKJ1" s="875"/>
      <c r="TKK1" s="875"/>
      <c r="TKL1" s="875"/>
      <c r="TKM1" s="875"/>
      <c r="TKN1" s="875"/>
      <c r="TKO1" s="875"/>
      <c r="TKP1" s="875"/>
      <c r="TKQ1" s="875"/>
      <c r="TKR1" s="875"/>
      <c r="TKS1" s="875"/>
      <c r="TKT1" s="875"/>
      <c r="TKU1" s="875"/>
      <c r="TKV1" s="875"/>
      <c r="TKW1" s="875"/>
      <c r="TKX1" s="875"/>
      <c r="TKY1" s="875"/>
      <c r="TKZ1" s="875"/>
      <c r="TLA1" s="875"/>
      <c r="TLB1" s="875"/>
      <c r="TLC1" s="875"/>
      <c r="TLD1" s="875"/>
      <c r="TLE1" s="875"/>
      <c r="TLF1" s="875"/>
      <c r="TLG1" s="875"/>
      <c r="TLH1" s="875"/>
      <c r="TLI1" s="875"/>
      <c r="TLJ1" s="875"/>
      <c r="TLK1" s="875"/>
      <c r="TLL1" s="875"/>
      <c r="TLM1" s="875"/>
      <c r="TLN1" s="875"/>
      <c r="TLO1" s="875"/>
      <c r="TLP1" s="875"/>
      <c r="TLQ1" s="875"/>
      <c r="TLR1" s="875"/>
      <c r="TLS1" s="875"/>
      <c r="TLT1" s="875"/>
      <c r="TLU1" s="875"/>
      <c r="TLV1" s="875"/>
      <c r="TLW1" s="875"/>
      <c r="TLX1" s="875"/>
      <c r="TLY1" s="875"/>
      <c r="TLZ1" s="875"/>
      <c r="TMA1" s="875"/>
      <c r="TMB1" s="875"/>
      <c r="TMC1" s="875"/>
      <c r="TMD1" s="875"/>
      <c r="TME1" s="875"/>
      <c r="TMF1" s="875"/>
      <c r="TMG1" s="875"/>
      <c r="TMH1" s="875"/>
      <c r="TMI1" s="875"/>
      <c r="TMJ1" s="875"/>
      <c r="TMK1" s="875"/>
      <c r="TML1" s="875"/>
      <c r="TMM1" s="875"/>
      <c r="TMN1" s="875"/>
      <c r="TMO1" s="875"/>
      <c r="TMP1" s="875"/>
      <c r="TMQ1" s="875"/>
      <c r="TMR1" s="875"/>
      <c r="TMS1" s="875"/>
      <c r="TMT1" s="875"/>
      <c r="TMU1" s="875"/>
      <c r="TMV1" s="875"/>
      <c r="TMW1" s="875"/>
      <c r="TMX1" s="875"/>
      <c r="TMY1" s="875"/>
      <c r="TMZ1" s="875"/>
      <c r="TNA1" s="875"/>
      <c r="TNB1" s="875"/>
      <c r="TNC1" s="875"/>
      <c r="TND1" s="875"/>
      <c r="TNE1" s="875"/>
      <c r="TNF1" s="875"/>
      <c r="TNG1" s="875"/>
      <c r="TNH1" s="875"/>
      <c r="TNI1" s="875"/>
      <c r="TNJ1" s="875"/>
      <c r="TNK1" s="875"/>
      <c r="TNL1" s="875"/>
      <c r="TNM1" s="875"/>
      <c r="TNN1" s="875"/>
      <c r="TNO1" s="875"/>
      <c r="TNP1" s="875"/>
      <c r="TNQ1" s="875"/>
      <c r="TNR1" s="875"/>
      <c r="TNS1" s="875"/>
      <c r="TNT1" s="875"/>
      <c r="TNU1" s="875"/>
      <c r="TNV1" s="875"/>
      <c r="TNW1" s="875"/>
      <c r="TNX1" s="875"/>
      <c r="TNY1" s="875"/>
      <c r="TNZ1" s="875"/>
      <c r="TOA1" s="875"/>
      <c r="TOB1" s="875"/>
      <c r="TOC1" s="875"/>
      <c r="TOD1" s="875"/>
      <c r="TOE1" s="875"/>
      <c r="TOF1" s="875"/>
      <c r="TOG1" s="875"/>
      <c r="TOH1" s="875"/>
      <c r="TOI1" s="875"/>
      <c r="TOJ1" s="875"/>
      <c r="TOK1" s="875"/>
      <c r="TOL1" s="875"/>
      <c r="TOM1" s="875"/>
      <c r="TON1" s="875"/>
      <c r="TOO1" s="875"/>
      <c r="TOP1" s="875"/>
      <c r="TOQ1" s="875"/>
      <c r="TOR1" s="875"/>
      <c r="TOS1" s="875"/>
      <c r="TOT1" s="875"/>
      <c r="TOU1" s="875"/>
      <c r="TOV1" s="875"/>
      <c r="TOW1" s="875"/>
      <c r="TOX1" s="875"/>
      <c r="TOY1" s="875"/>
      <c r="TOZ1" s="875"/>
      <c r="TPA1" s="875"/>
      <c r="TPB1" s="875"/>
      <c r="TPC1" s="875"/>
      <c r="TPD1" s="875"/>
      <c r="TPE1" s="875"/>
      <c r="TPF1" s="875"/>
      <c r="TPG1" s="875"/>
      <c r="TPH1" s="875"/>
      <c r="TPI1" s="875"/>
      <c r="TPJ1" s="875"/>
      <c r="TPK1" s="875"/>
      <c r="TPL1" s="875"/>
      <c r="TPM1" s="875"/>
      <c r="TPN1" s="875"/>
      <c r="TPO1" s="875"/>
      <c r="TPP1" s="875"/>
      <c r="TPQ1" s="875"/>
      <c r="TPR1" s="875"/>
      <c r="TPS1" s="875"/>
      <c r="TPT1" s="875"/>
      <c r="TPU1" s="875"/>
      <c r="TPV1" s="875"/>
      <c r="TPW1" s="875"/>
      <c r="TPX1" s="875"/>
      <c r="TPY1" s="875"/>
      <c r="TPZ1" s="875"/>
      <c r="TQA1" s="875"/>
      <c r="TQB1" s="875"/>
      <c r="TQC1" s="875"/>
      <c r="TQD1" s="875"/>
      <c r="TQE1" s="875"/>
      <c r="TQF1" s="875"/>
      <c r="TQG1" s="875"/>
      <c r="TQH1" s="875"/>
      <c r="TQI1" s="875"/>
      <c r="TQJ1" s="875"/>
      <c r="TQK1" s="875"/>
      <c r="TQL1" s="875"/>
      <c r="TQM1" s="875"/>
      <c r="TQN1" s="875"/>
      <c r="TQO1" s="875"/>
      <c r="TQP1" s="875"/>
      <c r="TQQ1" s="875"/>
      <c r="TQR1" s="875"/>
      <c r="TQS1" s="875"/>
      <c r="TQT1" s="875"/>
      <c r="TQU1" s="875"/>
      <c r="TQV1" s="875"/>
      <c r="TQW1" s="875"/>
      <c r="TQX1" s="875"/>
      <c r="TQY1" s="875"/>
      <c r="TQZ1" s="875"/>
      <c r="TRA1" s="875"/>
      <c r="TRB1" s="875"/>
      <c r="TRC1" s="875"/>
      <c r="TRD1" s="875"/>
      <c r="TRE1" s="875"/>
      <c r="TRF1" s="875"/>
      <c r="TRG1" s="875"/>
      <c r="TRH1" s="875"/>
      <c r="TRI1" s="875"/>
      <c r="TRJ1" s="875"/>
      <c r="TRK1" s="875"/>
      <c r="TRL1" s="875"/>
      <c r="TRM1" s="875"/>
      <c r="TRN1" s="875"/>
      <c r="TRO1" s="875"/>
      <c r="TRP1" s="875"/>
      <c r="TRQ1" s="875"/>
      <c r="TRR1" s="875"/>
      <c r="TRS1" s="875"/>
      <c r="TRT1" s="875"/>
      <c r="TRU1" s="875"/>
      <c r="TRV1" s="875"/>
      <c r="TRW1" s="875"/>
      <c r="TRX1" s="875"/>
      <c r="TRY1" s="875"/>
      <c r="TRZ1" s="875"/>
      <c r="TSA1" s="875"/>
      <c r="TSB1" s="875"/>
      <c r="TSC1" s="875"/>
      <c r="TSD1" s="875"/>
      <c r="TSE1" s="875"/>
      <c r="TSF1" s="875"/>
      <c r="TSG1" s="875"/>
      <c r="TSH1" s="875"/>
      <c r="TSI1" s="875"/>
      <c r="TSJ1" s="875"/>
      <c r="TSK1" s="875"/>
      <c r="TSL1" s="875"/>
      <c r="TSM1" s="875"/>
      <c r="TSN1" s="875"/>
      <c r="TSO1" s="875"/>
      <c r="TSP1" s="875"/>
      <c r="TSQ1" s="875"/>
      <c r="TSR1" s="875"/>
      <c r="TSS1" s="875"/>
      <c r="TST1" s="875"/>
      <c r="TSU1" s="875"/>
      <c r="TSV1" s="875"/>
      <c r="TSW1" s="875"/>
      <c r="TSX1" s="875"/>
      <c r="TSY1" s="875"/>
      <c r="TSZ1" s="875"/>
      <c r="TTA1" s="875"/>
      <c r="TTB1" s="875"/>
      <c r="TTC1" s="875"/>
      <c r="TTD1" s="875"/>
      <c r="TTE1" s="875"/>
      <c r="TTF1" s="875"/>
      <c r="TTG1" s="875"/>
      <c r="TTH1" s="875"/>
      <c r="TTI1" s="875"/>
      <c r="TTJ1" s="875"/>
      <c r="TTK1" s="875"/>
      <c r="TTL1" s="875"/>
      <c r="TTM1" s="875"/>
      <c r="TTN1" s="875"/>
      <c r="TTO1" s="875"/>
      <c r="TTP1" s="875"/>
      <c r="TTQ1" s="875"/>
      <c r="TTR1" s="875"/>
      <c r="TTS1" s="875"/>
      <c r="TTT1" s="875"/>
      <c r="TTU1" s="875"/>
      <c r="TTV1" s="875"/>
      <c r="TTW1" s="875"/>
      <c r="TTX1" s="875"/>
      <c r="TTY1" s="875"/>
      <c r="TTZ1" s="875"/>
      <c r="TUA1" s="875"/>
      <c r="TUB1" s="875"/>
      <c r="TUC1" s="875"/>
      <c r="TUD1" s="875"/>
      <c r="TUE1" s="875"/>
      <c r="TUF1" s="875"/>
      <c r="TUG1" s="875"/>
      <c r="TUH1" s="875"/>
      <c r="TUI1" s="875"/>
      <c r="TUJ1" s="875"/>
      <c r="TUK1" s="875"/>
      <c r="TUL1" s="875"/>
      <c r="TUM1" s="875"/>
      <c r="TUN1" s="875"/>
      <c r="TUO1" s="875"/>
      <c r="TUP1" s="875"/>
      <c r="TUQ1" s="875"/>
      <c r="TUR1" s="875"/>
      <c r="TUS1" s="875"/>
      <c r="TUT1" s="875"/>
      <c r="TUU1" s="875"/>
      <c r="TUV1" s="875"/>
      <c r="TUW1" s="875"/>
      <c r="TUX1" s="875"/>
      <c r="TUY1" s="875"/>
      <c r="TUZ1" s="875"/>
      <c r="TVA1" s="875"/>
      <c r="TVB1" s="875"/>
      <c r="TVC1" s="875"/>
      <c r="TVD1" s="875"/>
      <c r="TVE1" s="875"/>
      <c r="TVF1" s="875"/>
      <c r="TVG1" s="875"/>
      <c r="TVH1" s="875"/>
      <c r="TVI1" s="875"/>
      <c r="TVJ1" s="875"/>
      <c r="TVK1" s="875"/>
      <c r="TVL1" s="875"/>
      <c r="TVM1" s="875"/>
      <c r="TVN1" s="875"/>
      <c r="TVO1" s="875"/>
      <c r="TVP1" s="875"/>
      <c r="TVQ1" s="875"/>
      <c r="TVR1" s="875"/>
      <c r="TVS1" s="875"/>
      <c r="TVT1" s="875"/>
      <c r="TVU1" s="875"/>
      <c r="TVV1" s="875"/>
      <c r="TVW1" s="875"/>
      <c r="TVX1" s="875"/>
      <c r="TVY1" s="875"/>
      <c r="TVZ1" s="875"/>
      <c r="TWA1" s="875"/>
      <c r="TWB1" s="875"/>
      <c r="TWC1" s="875"/>
      <c r="TWD1" s="875"/>
      <c r="TWE1" s="875"/>
      <c r="TWF1" s="875"/>
      <c r="TWG1" s="875"/>
      <c r="TWH1" s="875"/>
      <c r="TWI1" s="875"/>
      <c r="TWJ1" s="875"/>
      <c r="TWK1" s="875"/>
      <c r="TWL1" s="875"/>
      <c r="TWM1" s="875"/>
      <c r="TWN1" s="875"/>
      <c r="TWO1" s="875"/>
      <c r="TWP1" s="875"/>
      <c r="TWQ1" s="875"/>
      <c r="TWR1" s="875"/>
      <c r="TWS1" s="875"/>
      <c r="TWT1" s="875"/>
      <c r="TWU1" s="875"/>
      <c r="TWV1" s="875"/>
      <c r="TWW1" s="875"/>
      <c r="TWX1" s="875"/>
      <c r="TWY1" s="875"/>
      <c r="TWZ1" s="875"/>
      <c r="TXA1" s="875"/>
      <c r="TXB1" s="875"/>
      <c r="TXC1" s="875"/>
      <c r="TXD1" s="875"/>
      <c r="TXE1" s="875"/>
      <c r="TXF1" s="875"/>
      <c r="TXG1" s="875"/>
      <c r="TXH1" s="875"/>
      <c r="TXI1" s="875"/>
      <c r="TXJ1" s="875"/>
      <c r="TXK1" s="875"/>
      <c r="TXL1" s="875"/>
      <c r="TXM1" s="875"/>
      <c r="TXN1" s="875"/>
      <c r="TXO1" s="875"/>
      <c r="TXP1" s="875"/>
      <c r="TXQ1" s="875"/>
      <c r="TXR1" s="875"/>
      <c r="TXS1" s="875"/>
      <c r="TXT1" s="875"/>
      <c r="TXU1" s="875"/>
      <c r="TXV1" s="875"/>
      <c r="TXW1" s="875"/>
      <c r="TXX1" s="875"/>
      <c r="TXY1" s="875"/>
      <c r="TXZ1" s="875"/>
      <c r="TYA1" s="875"/>
      <c r="TYB1" s="875"/>
      <c r="TYC1" s="875"/>
      <c r="TYD1" s="875"/>
      <c r="TYE1" s="875"/>
      <c r="TYF1" s="875"/>
      <c r="TYG1" s="875"/>
      <c r="TYH1" s="875"/>
      <c r="TYI1" s="875"/>
      <c r="TYJ1" s="875"/>
      <c r="TYK1" s="875"/>
      <c r="TYL1" s="875"/>
      <c r="TYM1" s="875"/>
      <c r="TYN1" s="875"/>
      <c r="TYO1" s="875"/>
      <c r="TYP1" s="875"/>
      <c r="TYQ1" s="875"/>
      <c r="TYR1" s="875"/>
      <c r="TYS1" s="875"/>
      <c r="TYT1" s="875"/>
      <c r="TYU1" s="875"/>
      <c r="TYV1" s="875"/>
      <c r="TYW1" s="875"/>
      <c r="TYX1" s="875"/>
      <c r="TYY1" s="875"/>
      <c r="TYZ1" s="875"/>
      <c r="TZA1" s="875"/>
      <c r="TZB1" s="875"/>
      <c r="TZC1" s="875"/>
      <c r="TZD1" s="875"/>
      <c r="TZE1" s="875"/>
      <c r="TZF1" s="875"/>
      <c r="TZG1" s="875"/>
      <c r="TZH1" s="875"/>
      <c r="TZI1" s="875"/>
      <c r="TZJ1" s="875"/>
      <c r="TZK1" s="875"/>
      <c r="TZL1" s="875"/>
      <c r="TZM1" s="875"/>
      <c r="TZN1" s="875"/>
      <c r="TZO1" s="875"/>
      <c r="TZP1" s="875"/>
      <c r="TZQ1" s="875"/>
      <c r="TZR1" s="875"/>
      <c r="TZS1" s="875"/>
      <c r="TZT1" s="875"/>
      <c r="TZU1" s="875"/>
      <c r="TZV1" s="875"/>
      <c r="TZW1" s="875"/>
      <c r="TZX1" s="875"/>
      <c r="TZY1" s="875"/>
      <c r="TZZ1" s="875"/>
      <c r="UAA1" s="875"/>
      <c r="UAB1" s="875"/>
      <c r="UAC1" s="875"/>
      <c r="UAD1" s="875"/>
      <c r="UAE1" s="875"/>
      <c r="UAF1" s="875"/>
      <c r="UAG1" s="875"/>
      <c r="UAH1" s="875"/>
      <c r="UAI1" s="875"/>
      <c r="UAJ1" s="875"/>
      <c r="UAK1" s="875"/>
      <c r="UAL1" s="875"/>
      <c r="UAM1" s="875"/>
      <c r="UAN1" s="875"/>
      <c r="UAO1" s="875"/>
      <c r="UAP1" s="875"/>
      <c r="UAQ1" s="875"/>
      <c r="UAR1" s="875"/>
      <c r="UAS1" s="875"/>
      <c r="UAT1" s="875"/>
      <c r="UAU1" s="875"/>
      <c r="UAV1" s="875"/>
      <c r="UAW1" s="875"/>
      <c r="UAX1" s="875"/>
      <c r="UAY1" s="875"/>
      <c r="UAZ1" s="875"/>
      <c r="UBA1" s="875"/>
      <c r="UBB1" s="875"/>
      <c r="UBC1" s="875"/>
      <c r="UBD1" s="875"/>
      <c r="UBE1" s="875"/>
      <c r="UBF1" s="875"/>
      <c r="UBG1" s="875"/>
      <c r="UBH1" s="875"/>
      <c r="UBI1" s="875"/>
      <c r="UBJ1" s="875"/>
      <c r="UBK1" s="875"/>
      <c r="UBL1" s="875"/>
      <c r="UBM1" s="875"/>
      <c r="UBN1" s="875"/>
      <c r="UBO1" s="875"/>
      <c r="UBP1" s="875"/>
      <c r="UBQ1" s="875"/>
      <c r="UBR1" s="875"/>
      <c r="UBS1" s="875"/>
      <c r="UBT1" s="875"/>
      <c r="UBU1" s="875"/>
      <c r="UBV1" s="875"/>
      <c r="UBW1" s="875"/>
      <c r="UBX1" s="875"/>
      <c r="UBY1" s="875"/>
      <c r="UBZ1" s="875"/>
      <c r="UCA1" s="875"/>
      <c r="UCB1" s="875"/>
      <c r="UCC1" s="875"/>
      <c r="UCD1" s="875"/>
      <c r="UCE1" s="875"/>
      <c r="UCF1" s="875"/>
      <c r="UCG1" s="875"/>
      <c r="UCH1" s="875"/>
      <c r="UCI1" s="875"/>
      <c r="UCJ1" s="875"/>
      <c r="UCK1" s="875"/>
      <c r="UCL1" s="875"/>
      <c r="UCM1" s="875"/>
      <c r="UCN1" s="875"/>
      <c r="UCO1" s="875"/>
      <c r="UCP1" s="875"/>
      <c r="UCQ1" s="875"/>
      <c r="UCR1" s="875"/>
      <c r="UCS1" s="875"/>
      <c r="UCT1" s="875"/>
      <c r="UCU1" s="875"/>
      <c r="UCV1" s="875"/>
      <c r="UCW1" s="875"/>
      <c r="UCX1" s="875"/>
      <c r="UCY1" s="875"/>
      <c r="UCZ1" s="875"/>
      <c r="UDA1" s="875"/>
      <c r="UDB1" s="875"/>
      <c r="UDC1" s="875"/>
      <c r="UDD1" s="875"/>
      <c r="UDE1" s="875"/>
      <c r="UDF1" s="875"/>
      <c r="UDG1" s="875"/>
      <c r="UDH1" s="875"/>
      <c r="UDI1" s="875"/>
      <c r="UDJ1" s="875"/>
      <c r="UDK1" s="875"/>
      <c r="UDL1" s="875"/>
      <c r="UDM1" s="875"/>
      <c r="UDN1" s="875"/>
      <c r="UDO1" s="875"/>
      <c r="UDP1" s="875"/>
      <c r="UDQ1" s="875"/>
      <c r="UDR1" s="875"/>
      <c r="UDS1" s="875"/>
      <c r="UDT1" s="875"/>
      <c r="UDU1" s="875"/>
      <c r="UDV1" s="875"/>
      <c r="UDW1" s="875"/>
      <c r="UDX1" s="875"/>
      <c r="UDY1" s="875"/>
      <c r="UDZ1" s="875"/>
      <c r="UEA1" s="875"/>
      <c r="UEB1" s="875"/>
      <c r="UEC1" s="875"/>
      <c r="UED1" s="875"/>
      <c r="UEE1" s="875"/>
      <c r="UEF1" s="875"/>
      <c r="UEG1" s="875"/>
      <c r="UEH1" s="875"/>
      <c r="UEI1" s="875"/>
      <c r="UEJ1" s="875"/>
      <c r="UEK1" s="875"/>
      <c r="UEL1" s="875"/>
      <c r="UEM1" s="875"/>
      <c r="UEN1" s="875"/>
      <c r="UEO1" s="875"/>
      <c r="UEP1" s="875"/>
      <c r="UEQ1" s="875"/>
      <c r="UER1" s="875"/>
      <c r="UES1" s="875"/>
      <c r="UET1" s="875"/>
      <c r="UEU1" s="875"/>
      <c r="UEV1" s="875"/>
      <c r="UEW1" s="875"/>
      <c r="UEX1" s="875"/>
      <c r="UEY1" s="875"/>
      <c r="UEZ1" s="875"/>
      <c r="UFA1" s="875"/>
      <c r="UFB1" s="875"/>
      <c r="UFC1" s="875"/>
      <c r="UFD1" s="875"/>
      <c r="UFE1" s="875"/>
      <c r="UFF1" s="875"/>
      <c r="UFG1" s="875"/>
      <c r="UFH1" s="875"/>
      <c r="UFI1" s="875"/>
      <c r="UFJ1" s="875"/>
      <c r="UFK1" s="875"/>
      <c r="UFL1" s="875"/>
      <c r="UFM1" s="875"/>
      <c r="UFN1" s="875"/>
      <c r="UFO1" s="875"/>
      <c r="UFP1" s="875"/>
      <c r="UFQ1" s="875"/>
      <c r="UFR1" s="875"/>
      <c r="UFS1" s="875"/>
      <c r="UFT1" s="875"/>
      <c r="UFU1" s="875"/>
      <c r="UFV1" s="875"/>
      <c r="UFW1" s="875"/>
      <c r="UFX1" s="875"/>
      <c r="UFY1" s="875"/>
      <c r="UFZ1" s="875"/>
      <c r="UGA1" s="875"/>
      <c r="UGB1" s="875"/>
      <c r="UGC1" s="875"/>
      <c r="UGD1" s="875"/>
      <c r="UGE1" s="875"/>
      <c r="UGF1" s="875"/>
      <c r="UGG1" s="875"/>
      <c r="UGH1" s="875"/>
      <c r="UGI1" s="875"/>
      <c r="UGJ1" s="875"/>
      <c r="UGK1" s="875"/>
      <c r="UGL1" s="875"/>
      <c r="UGM1" s="875"/>
      <c r="UGN1" s="875"/>
      <c r="UGO1" s="875"/>
      <c r="UGP1" s="875"/>
      <c r="UGQ1" s="875"/>
      <c r="UGR1" s="875"/>
      <c r="UGS1" s="875"/>
      <c r="UGT1" s="875"/>
      <c r="UGU1" s="875"/>
      <c r="UGV1" s="875"/>
      <c r="UGW1" s="875"/>
      <c r="UGX1" s="875"/>
      <c r="UGY1" s="875"/>
      <c r="UGZ1" s="875"/>
      <c r="UHA1" s="875"/>
      <c r="UHB1" s="875"/>
      <c r="UHC1" s="875"/>
      <c r="UHD1" s="875"/>
      <c r="UHE1" s="875"/>
      <c r="UHF1" s="875"/>
      <c r="UHG1" s="875"/>
      <c r="UHH1" s="875"/>
      <c r="UHI1" s="875"/>
      <c r="UHJ1" s="875"/>
      <c r="UHK1" s="875"/>
      <c r="UHL1" s="875"/>
      <c r="UHM1" s="875"/>
      <c r="UHN1" s="875"/>
      <c r="UHO1" s="875"/>
      <c r="UHP1" s="875"/>
      <c r="UHQ1" s="875"/>
      <c r="UHR1" s="875"/>
      <c r="UHS1" s="875"/>
      <c r="UHT1" s="875"/>
      <c r="UHU1" s="875"/>
      <c r="UHV1" s="875"/>
      <c r="UHW1" s="875"/>
      <c r="UHX1" s="875"/>
      <c r="UHY1" s="875"/>
      <c r="UHZ1" s="875"/>
      <c r="UIA1" s="875"/>
      <c r="UIB1" s="875"/>
      <c r="UIC1" s="875"/>
      <c r="UID1" s="875"/>
      <c r="UIE1" s="875"/>
      <c r="UIF1" s="875"/>
      <c r="UIG1" s="875"/>
      <c r="UIH1" s="875"/>
      <c r="UII1" s="875"/>
      <c r="UIJ1" s="875"/>
      <c r="UIK1" s="875"/>
      <c r="UIL1" s="875"/>
      <c r="UIM1" s="875"/>
      <c r="UIN1" s="875"/>
      <c r="UIO1" s="875"/>
      <c r="UIP1" s="875"/>
      <c r="UIQ1" s="875"/>
      <c r="UIR1" s="875"/>
      <c r="UIS1" s="875"/>
      <c r="UIT1" s="875"/>
      <c r="UIU1" s="875"/>
      <c r="UIV1" s="875"/>
      <c r="UIW1" s="875"/>
      <c r="UIX1" s="875"/>
      <c r="UIY1" s="875"/>
      <c r="UIZ1" s="875"/>
      <c r="UJA1" s="875"/>
      <c r="UJB1" s="875"/>
      <c r="UJC1" s="875"/>
      <c r="UJD1" s="875"/>
      <c r="UJE1" s="875"/>
      <c r="UJF1" s="875"/>
      <c r="UJG1" s="875"/>
      <c r="UJH1" s="875"/>
      <c r="UJI1" s="875"/>
      <c r="UJJ1" s="875"/>
      <c r="UJK1" s="875"/>
      <c r="UJL1" s="875"/>
      <c r="UJM1" s="875"/>
      <c r="UJN1" s="875"/>
      <c r="UJO1" s="875"/>
      <c r="UJP1" s="875"/>
      <c r="UJQ1" s="875"/>
      <c r="UJR1" s="875"/>
      <c r="UJS1" s="875"/>
      <c r="UJT1" s="875"/>
      <c r="UJU1" s="875"/>
      <c r="UJV1" s="875"/>
      <c r="UJW1" s="875"/>
      <c r="UJX1" s="875"/>
      <c r="UJY1" s="875"/>
      <c r="UJZ1" s="875"/>
      <c r="UKA1" s="875"/>
      <c r="UKB1" s="875"/>
      <c r="UKC1" s="875"/>
      <c r="UKD1" s="875"/>
      <c r="UKE1" s="875"/>
      <c r="UKF1" s="875"/>
      <c r="UKG1" s="875"/>
      <c r="UKH1" s="875"/>
      <c r="UKI1" s="875"/>
      <c r="UKJ1" s="875"/>
      <c r="UKK1" s="875"/>
      <c r="UKL1" s="875"/>
      <c r="UKM1" s="875"/>
      <c r="UKN1" s="875"/>
      <c r="UKO1" s="875"/>
      <c r="UKP1" s="875"/>
      <c r="UKQ1" s="875"/>
      <c r="UKR1" s="875"/>
      <c r="UKS1" s="875"/>
      <c r="UKT1" s="875"/>
      <c r="UKU1" s="875"/>
      <c r="UKV1" s="875"/>
      <c r="UKW1" s="875"/>
      <c r="UKX1" s="875"/>
      <c r="UKY1" s="875"/>
      <c r="UKZ1" s="875"/>
      <c r="ULA1" s="875"/>
      <c r="ULB1" s="875"/>
      <c r="ULC1" s="875"/>
      <c r="ULD1" s="875"/>
      <c r="ULE1" s="875"/>
      <c r="ULF1" s="875"/>
      <c r="ULG1" s="875"/>
      <c r="ULH1" s="875"/>
      <c r="ULI1" s="875"/>
      <c r="ULJ1" s="875"/>
      <c r="ULK1" s="875"/>
      <c r="ULL1" s="875"/>
      <c r="ULM1" s="875"/>
      <c r="ULN1" s="875"/>
      <c r="ULO1" s="875"/>
      <c r="ULP1" s="875"/>
      <c r="ULQ1" s="875"/>
      <c r="ULR1" s="875"/>
      <c r="ULS1" s="875"/>
      <c r="ULT1" s="875"/>
      <c r="ULU1" s="875"/>
      <c r="ULV1" s="875"/>
      <c r="ULW1" s="875"/>
      <c r="ULX1" s="875"/>
      <c r="ULY1" s="875"/>
      <c r="ULZ1" s="875"/>
      <c r="UMA1" s="875"/>
      <c r="UMB1" s="875"/>
      <c r="UMC1" s="875"/>
      <c r="UMD1" s="875"/>
      <c r="UME1" s="875"/>
      <c r="UMF1" s="875"/>
      <c r="UMG1" s="875"/>
      <c r="UMH1" s="875"/>
      <c r="UMI1" s="875"/>
      <c r="UMJ1" s="875"/>
      <c r="UMK1" s="875"/>
      <c r="UML1" s="875"/>
      <c r="UMM1" s="875"/>
      <c r="UMN1" s="875"/>
      <c r="UMO1" s="875"/>
      <c r="UMP1" s="875"/>
      <c r="UMQ1" s="875"/>
      <c r="UMR1" s="875"/>
      <c r="UMS1" s="875"/>
      <c r="UMT1" s="875"/>
      <c r="UMU1" s="875"/>
      <c r="UMV1" s="875"/>
      <c r="UMW1" s="875"/>
      <c r="UMX1" s="875"/>
      <c r="UMY1" s="875"/>
      <c r="UMZ1" s="875"/>
      <c r="UNA1" s="875"/>
      <c r="UNB1" s="875"/>
      <c r="UNC1" s="875"/>
      <c r="UND1" s="875"/>
      <c r="UNE1" s="875"/>
      <c r="UNF1" s="875"/>
      <c r="UNG1" s="875"/>
      <c r="UNH1" s="875"/>
      <c r="UNI1" s="875"/>
      <c r="UNJ1" s="875"/>
      <c r="UNK1" s="875"/>
      <c r="UNL1" s="875"/>
      <c r="UNM1" s="875"/>
      <c r="UNN1" s="875"/>
      <c r="UNO1" s="875"/>
      <c r="UNP1" s="875"/>
      <c r="UNQ1" s="875"/>
      <c r="UNR1" s="875"/>
      <c r="UNS1" s="875"/>
      <c r="UNT1" s="875"/>
      <c r="UNU1" s="875"/>
      <c r="UNV1" s="875"/>
      <c r="UNW1" s="875"/>
      <c r="UNX1" s="875"/>
      <c r="UNY1" s="875"/>
      <c r="UNZ1" s="875"/>
      <c r="UOA1" s="875"/>
      <c r="UOB1" s="875"/>
      <c r="UOC1" s="875"/>
      <c r="UOD1" s="875"/>
      <c r="UOE1" s="875"/>
      <c r="UOF1" s="875"/>
      <c r="UOG1" s="875"/>
      <c r="UOH1" s="875"/>
      <c r="UOI1" s="875"/>
      <c r="UOJ1" s="875"/>
      <c r="UOK1" s="875"/>
      <c r="UOL1" s="875"/>
      <c r="UOM1" s="875"/>
      <c r="UON1" s="875"/>
      <c r="UOO1" s="875"/>
      <c r="UOP1" s="875"/>
      <c r="UOQ1" s="875"/>
      <c r="UOR1" s="875"/>
      <c r="UOS1" s="875"/>
      <c r="UOT1" s="875"/>
      <c r="UOU1" s="875"/>
      <c r="UOV1" s="875"/>
      <c r="UOW1" s="875"/>
      <c r="UOX1" s="875"/>
      <c r="UOY1" s="875"/>
      <c r="UOZ1" s="875"/>
      <c r="UPA1" s="875"/>
      <c r="UPB1" s="875"/>
      <c r="UPC1" s="875"/>
      <c r="UPD1" s="875"/>
      <c r="UPE1" s="875"/>
      <c r="UPF1" s="875"/>
      <c r="UPG1" s="875"/>
      <c r="UPH1" s="875"/>
      <c r="UPI1" s="875"/>
      <c r="UPJ1" s="875"/>
      <c r="UPK1" s="875"/>
      <c r="UPL1" s="875"/>
      <c r="UPM1" s="875"/>
      <c r="UPN1" s="875"/>
      <c r="UPO1" s="875"/>
      <c r="UPP1" s="875"/>
      <c r="UPQ1" s="875"/>
      <c r="UPR1" s="875"/>
      <c r="UPS1" s="875"/>
      <c r="UPT1" s="875"/>
      <c r="UPU1" s="875"/>
      <c r="UPV1" s="875"/>
      <c r="UPW1" s="875"/>
      <c r="UPX1" s="875"/>
      <c r="UPY1" s="875"/>
      <c r="UPZ1" s="875"/>
      <c r="UQA1" s="875"/>
      <c r="UQB1" s="875"/>
      <c r="UQC1" s="875"/>
      <c r="UQD1" s="875"/>
      <c r="UQE1" s="875"/>
      <c r="UQF1" s="875"/>
      <c r="UQG1" s="875"/>
      <c r="UQH1" s="875"/>
      <c r="UQI1" s="875"/>
      <c r="UQJ1" s="875"/>
      <c r="UQK1" s="875"/>
      <c r="UQL1" s="875"/>
      <c r="UQM1" s="875"/>
      <c r="UQN1" s="875"/>
      <c r="UQO1" s="875"/>
      <c r="UQP1" s="875"/>
      <c r="UQQ1" s="875"/>
      <c r="UQR1" s="875"/>
      <c r="UQS1" s="875"/>
      <c r="UQT1" s="875"/>
      <c r="UQU1" s="875"/>
      <c r="UQV1" s="875"/>
      <c r="UQW1" s="875"/>
      <c r="UQX1" s="875"/>
      <c r="UQY1" s="875"/>
      <c r="UQZ1" s="875"/>
      <c r="URA1" s="875"/>
      <c r="URB1" s="875"/>
      <c r="URC1" s="875"/>
      <c r="URD1" s="875"/>
      <c r="URE1" s="875"/>
      <c r="URF1" s="875"/>
      <c r="URG1" s="875"/>
      <c r="URH1" s="875"/>
      <c r="URI1" s="875"/>
      <c r="URJ1" s="875"/>
      <c r="URK1" s="875"/>
      <c r="URL1" s="875"/>
      <c r="URM1" s="875"/>
      <c r="URN1" s="875"/>
      <c r="URO1" s="875"/>
      <c r="URP1" s="875"/>
      <c r="URQ1" s="875"/>
      <c r="URR1" s="875"/>
      <c r="URS1" s="875"/>
      <c r="URT1" s="875"/>
      <c r="URU1" s="875"/>
      <c r="URV1" s="875"/>
      <c r="URW1" s="875"/>
      <c r="URX1" s="875"/>
      <c r="URY1" s="875"/>
      <c r="URZ1" s="875"/>
      <c r="USA1" s="875"/>
      <c r="USB1" s="875"/>
      <c r="USC1" s="875"/>
      <c r="USD1" s="875"/>
      <c r="USE1" s="875"/>
      <c r="USF1" s="875"/>
      <c r="USG1" s="875"/>
      <c r="USH1" s="875"/>
      <c r="USI1" s="875"/>
      <c r="USJ1" s="875"/>
      <c r="USK1" s="875"/>
      <c r="USL1" s="875"/>
      <c r="USM1" s="875"/>
      <c r="USN1" s="875"/>
      <c r="USO1" s="875"/>
      <c r="USP1" s="875"/>
      <c r="USQ1" s="875"/>
      <c r="USR1" s="875"/>
      <c r="USS1" s="875"/>
      <c r="UST1" s="875"/>
      <c r="USU1" s="875"/>
      <c r="USV1" s="875"/>
      <c r="USW1" s="875"/>
      <c r="USX1" s="875"/>
      <c r="USY1" s="875"/>
      <c r="USZ1" s="875"/>
      <c r="UTA1" s="875"/>
      <c r="UTB1" s="875"/>
      <c r="UTC1" s="875"/>
      <c r="UTD1" s="875"/>
      <c r="UTE1" s="875"/>
      <c r="UTF1" s="875"/>
      <c r="UTG1" s="875"/>
      <c r="UTH1" s="875"/>
      <c r="UTI1" s="875"/>
      <c r="UTJ1" s="875"/>
      <c r="UTK1" s="875"/>
      <c r="UTL1" s="875"/>
      <c r="UTM1" s="875"/>
      <c r="UTN1" s="875"/>
      <c r="UTO1" s="875"/>
      <c r="UTP1" s="875"/>
      <c r="UTQ1" s="875"/>
      <c r="UTR1" s="875"/>
      <c r="UTS1" s="875"/>
      <c r="UTT1" s="875"/>
      <c r="UTU1" s="875"/>
      <c r="UTV1" s="875"/>
      <c r="UTW1" s="875"/>
      <c r="UTX1" s="875"/>
      <c r="UTY1" s="875"/>
      <c r="UTZ1" s="875"/>
      <c r="UUA1" s="875"/>
      <c r="UUB1" s="875"/>
      <c r="UUC1" s="875"/>
      <c r="UUD1" s="875"/>
      <c r="UUE1" s="875"/>
      <c r="UUF1" s="875"/>
      <c r="UUG1" s="875"/>
      <c r="UUH1" s="875"/>
      <c r="UUI1" s="875"/>
      <c r="UUJ1" s="875"/>
      <c r="UUK1" s="875"/>
      <c r="UUL1" s="875"/>
      <c r="UUM1" s="875"/>
      <c r="UUN1" s="875"/>
      <c r="UUO1" s="875"/>
      <c r="UUP1" s="875"/>
      <c r="UUQ1" s="875"/>
      <c r="UUR1" s="875"/>
      <c r="UUS1" s="875"/>
      <c r="UUT1" s="875"/>
      <c r="UUU1" s="875"/>
      <c r="UUV1" s="875"/>
      <c r="UUW1" s="875"/>
      <c r="UUX1" s="875"/>
      <c r="UUY1" s="875"/>
      <c r="UUZ1" s="875"/>
      <c r="UVA1" s="875"/>
      <c r="UVB1" s="875"/>
      <c r="UVC1" s="875"/>
      <c r="UVD1" s="875"/>
      <c r="UVE1" s="875"/>
      <c r="UVF1" s="875"/>
      <c r="UVG1" s="875"/>
      <c r="UVH1" s="875"/>
      <c r="UVI1" s="875"/>
      <c r="UVJ1" s="875"/>
      <c r="UVK1" s="875"/>
      <c r="UVL1" s="875"/>
      <c r="UVM1" s="875"/>
      <c r="UVN1" s="875"/>
      <c r="UVO1" s="875"/>
      <c r="UVP1" s="875"/>
      <c r="UVQ1" s="875"/>
      <c r="UVR1" s="875"/>
      <c r="UVS1" s="875"/>
      <c r="UVT1" s="875"/>
      <c r="UVU1" s="875"/>
      <c r="UVV1" s="875"/>
      <c r="UVW1" s="875"/>
      <c r="UVX1" s="875"/>
      <c r="UVY1" s="875"/>
      <c r="UVZ1" s="875"/>
      <c r="UWA1" s="875"/>
      <c r="UWB1" s="875"/>
      <c r="UWC1" s="875"/>
      <c r="UWD1" s="875"/>
      <c r="UWE1" s="875"/>
      <c r="UWF1" s="875"/>
      <c r="UWG1" s="875"/>
      <c r="UWH1" s="875"/>
      <c r="UWI1" s="875"/>
      <c r="UWJ1" s="875"/>
      <c r="UWK1" s="875"/>
      <c r="UWL1" s="875"/>
      <c r="UWM1" s="875"/>
      <c r="UWN1" s="875"/>
      <c r="UWO1" s="875"/>
      <c r="UWP1" s="875"/>
      <c r="UWQ1" s="875"/>
      <c r="UWR1" s="875"/>
      <c r="UWS1" s="875"/>
      <c r="UWT1" s="875"/>
      <c r="UWU1" s="875"/>
      <c r="UWV1" s="875"/>
      <c r="UWW1" s="875"/>
      <c r="UWX1" s="875"/>
      <c r="UWY1" s="875"/>
      <c r="UWZ1" s="875"/>
      <c r="UXA1" s="875"/>
      <c r="UXB1" s="875"/>
      <c r="UXC1" s="875"/>
      <c r="UXD1" s="875"/>
      <c r="UXE1" s="875"/>
      <c r="UXF1" s="875"/>
      <c r="UXG1" s="875"/>
      <c r="UXH1" s="875"/>
      <c r="UXI1" s="875"/>
      <c r="UXJ1" s="875"/>
      <c r="UXK1" s="875"/>
      <c r="UXL1" s="875"/>
      <c r="UXM1" s="875"/>
      <c r="UXN1" s="875"/>
      <c r="UXO1" s="875"/>
      <c r="UXP1" s="875"/>
      <c r="UXQ1" s="875"/>
      <c r="UXR1" s="875"/>
      <c r="UXS1" s="875"/>
      <c r="UXT1" s="875"/>
      <c r="UXU1" s="875"/>
      <c r="UXV1" s="875"/>
      <c r="UXW1" s="875"/>
      <c r="UXX1" s="875"/>
      <c r="UXY1" s="875"/>
      <c r="UXZ1" s="875"/>
      <c r="UYA1" s="875"/>
      <c r="UYB1" s="875"/>
      <c r="UYC1" s="875"/>
      <c r="UYD1" s="875"/>
      <c r="UYE1" s="875"/>
      <c r="UYF1" s="875"/>
      <c r="UYG1" s="875"/>
      <c r="UYH1" s="875"/>
      <c r="UYI1" s="875"/>
      <c r="UYJ1" s="875"/>
      <c r="UYK1" s="875"/>
      <c r="UYL1" s="875"/>
      <c r="UYM1" s="875"/>
      <c r="UYN1" s="875"/>
      <c r="UYO1" s="875"/>
      <c r="UYP1" s="875"/>
      <c r="UYQ1" s="875"/>
      <c r="UYR1" s="875"/>
      <c r="UYS1" s="875"/>
      <c r="UYT1" s="875"/>
      <c r="UYU1" s="875"/>
      <c r="UYV1" s="875"/>
      <c r="UYW1" s="875"/>
      <c r="UYX1" s="875"/>
      <c r="UYY1" s="875"/>
      <c r="UYZ1" s="875"/>
      <c r="UZA1" s="875"/>
      <c r="UZB1" s="875"/>
      <c r="UZC1" s="875"/>
      <c r="UZD1" s="875"/>
      <c r="UZE1" s="875"/>
      <c r="UZF1" s="875"/>
      <c r="UZG1" s="875"/>
      <c r="UZH1" s="875"/>
      <c r="UZI1" s="875"/>
      <c r="UZJ1" s="875"/>
      <c r="UZK1" s="875"/>
      <c r="UZL1" s="875"/>
      <c r="UZM1" s="875"/>
      <c r="UZN1" s="875"/>
      <c r="UZO1" s="875"/>
      <c r="UZP1" s="875"/>
      <c r="UZQ1" s="875"/>
      <c r="UZR1" s="875"/>
      <c r="UZS1" s="875"/>
      <c r="UZT1" s="875"/>
      <c r="UZU1" s="875"/>
      <c r="UZV1" s="875"/>
      <c r="UZW1" s="875"/>
      <c r="UZX1" s="875"/>
      <c r="UZY1" s="875"/>
      <c r="UZZ1" s="875"/>
      <c r="VAA1" s="875"/>
      <c r="VAB1" s="875"/>
      <c r="VAC1" s="875"/>
      <c r="VAD1" s="875"/>
      <c r="VAE1" s="875"/>
      <c r="VAF1" s="875"/>
      <c r="VAG1" s="875"/>
      <c r="VAH1" s="875"/>
      <c r="VAI1" s="875"/>
      <c r="VAJ1" s="875"/>
      <c r="VAK1" s="875"/>
      <c r="VAL1" s="875"/>
      <c r="VAM1" s="875"/>
      <c r="VAN1" s="875"/>
      <c r="VAO1" s="875"/>
      <c r="VAP1" s="875"/>
      <c r="VAQ1" s="875"/>
      <c r="VAR1" s="875"/>
      <c r="VAS1" s="875"/>
      <c r="VAT1" s="875"/>
      <c r="VAU1" s="875"/>
      <c r="VAV1" s="875"/>
      <c r="VAW1" s="875"/>
      <c r="VAX1" s="875"/>
      <c r="VAY1" s="875"/>
      <c r="VAZ1" s="875"/>
      <c r="VBA1" s="875"/>
      <c r="VBB1" s="875"/>
      <c r="VBC1" s="875"/>
      <c r="VBD1" s="875"/>
      <c r="VBE1" s="875"/>
      <c r="VBF1" s="875"/>
      <c r="VBG1" s="875"/>
      <c r="VBH1" s="875"/>
      <c r="VBI1" s="875"/>
      <c r="VBJ1" s="875"/>
      <c r="VBK1" s="875"/>
      <c r="VBL1" s="875"/>
      <c r="VBM1" s="875"/>
      <c r="VBN1" s="875"/>
      <c r="VBO1" s="875"/>
      <c r="VBP1" s="875"/>
      <c r="VBQ1" s="875"/>
      <c r="VBR1" s="875"/>
      <c r="VBS1" s="875"/>
      <c r="VBT1" s="875"/>
      <c r="VBU1" s="875"/>
      <c r="VBV1" s="875"/>
      <c r="VBW1" s="875"/>
      <c r="VBX1" s="875"/>
      <c r="VBY1" s="875"/>
      <c r="VBZ1" s="875"/>
      <c r="VCA1" s="875"/>
      <c r="VCB1" s="875"/>
      <c r="VCC1" s="875"/>
      <c r="VCD1" s="875"/>
      <c r="VCE1" s="875"/>
      <c r="VCF1" s="875"/>
      <c r="VCG1" s="875"/>
      <c r="VCH1" s="875"/>
      <c r="VCI1" s="875"/>
      <c r="VCJ1" s="875"/>
      <c r="VCK1" s="875"/>
      <c r="VCL1" s="875"/>
      <c r="VCM1" s="875"/>
      <c r="VCN1" s="875"/>
      <c r="VCO1" s="875"/>
      <c r="VCP1" s="875"/>
      <c r="VCQ1" s="875"/>
      <c r="VCR1" s="875"/>
      <c r="VCS1" s="875"/>
      <c r="VCT1" s="875"/>
      <c r="VCU1" s="875"/>
      <c r="VCV1" s="875"/>
      <c r="VCW1" s="875"/>
      <c r="VCX1" s="875"/>
      <c r="VCY1" s="875"/>
      <c r="VCZ1" s="875"/>
      <c r="VDA1" s="875"/>
      <c r="VDB1" s="875"/>
      <c r="VDC1" s="875"/>
      <c r="VDD1" s="875"/>
      <c r="VDE1" s="875"/>
      <c r="VDF1" s="875"/>
      <c r="VDG1" s="875"/>
      <c r="VDH1" s="875"/>
      <c r="VDI1" s="875"/>
      <c r="VDJ1" s="875"/>
      <c r="VDK1" s="875"/>
      <c r="VDL1" s="875"/>
      <c r="VDM1" s="875"/>
      <c r="VDN1" s="875"/>
      <c r="VDO1" s="875"/>
      <c r="VDP1" s="875"/>
      <c r="VDQ1" s="875"/>
      <c r="VDR1" s="875"/>
      <c r="VDS1" s="875"/>
      <c r="VDT1" s="875"/>
      <c r="VDU1" s="875"/>
      <c r="VDV1" s="875"/>
      <c r="VDW1" s="875"/>
      <c r="VDX1" s="875"/>
      <c r="VDY1" s="875"/>
      <c r="VDZ1" s="875"/>
      <c r="VEA1" s="875"/>
      <c r="VEB1" s="875"/>
      <c r="VEC1" s="875"/>
      <c r="VED1" s="875"/>
      <c r="VEE1" s="875"/>
      <c r="VEF1" s="875"/>
      <c r="VEG1" s="875"/>
      <c r="VEH1" s="875"/>
      <c r="VEI1" s="875"/>
      <c r="VEJ1" s="875"/>
      <c r="VEK1" s="875"/>
      <c r="VEL1" s="875"/>
      <c r="VEM1" s="875"/>
      <c r="VEN1" s="875"/>
      <c r="VEO1" s="875"/>
      <c r="VEP1" s="875"/>
      <c r="VEQ1" s="875"/>
      <c r="VER1" s="875"/>
      <c r="VES1" s="875"/>
      <c r="VET1" s="875"/>
      <c r="VEU1" s="875"/>
      <c r="VEV1" s="875"/>
      <c r="VEW1" s="875"/>
      <c r="VEX1" s="875"/>
      <c r="VEY1" s="875"/>
      <c r="VEZ1" s="875"/>
      <c r="VFA1" s="875"/>
      <c r="VFB1" s="875"/>
      <c r="VFC1" s="875"/>
      <c r="VFD1" s="875"/>
      <c r="VFE1" s="875"/>
      <c r="VFF1" s="875"/>
      <c r="VFG1" s="875"/>
      <c r="VFH1" s="875"/>
      <c r="VFI1" s="875"/>
      <c r="VFJ1" s="875"/>
      <c r="VFK1" s="875"/>
      <c r="VFL1" s="875"/>
      <c r="VFM1" s="875"/>
      <c r="VFN1" s="875"/>
      <c r="VFO1" s="875"/>
      <c r="VFP1" s="875"/>
      <c r="VFQ1" s="875"/>
      <c r="VFR1" s="875"/>
      <c r="VFS1" s="875"/>
      <c r="VFT1" s="875"/>
      <c r="VFU1" s="875"/>
      <c r="VFV1" s="875"/>
      <c r="VFW1" s="875"/>
      <c r="VFX1" s="875"/>
      <c r="VFY1" s="875"/>
      <c r="VFZ1" s="875"/>
      <c r="VGA1" s="875"/>
      <c r="VGB1" s="875"/>
      <c r="VGC1" s="875"/>
      <c r="VGD1" s="875"/>
      <c r="VGE1" s="875"/>
      <c r="VGF1" s="875"/>
      <c r="VGG1" s="875"/>
      <c r="VGH1" s="875"/>
      <c r="VGI1" s="875"/>
      <c r="VGJ1" s="875"/>
      <c r="VGK1" s="875"/>
      <c r="VGL1" s="875"/>
      <c r="VGM1" s="875"/>
      <c r="VGN1" s="875"/>
      <c r="VGO1" s="875"/>
      <c r="VGP1" s="875"/>
      <c r="VGQ1" s="875"/>
      <c r="VGR1" s="875"/>
      <c r="VGS1" s="875"/>
      <c r="VGT1" s="875"/>
      <c r="VGU1" s="875"/>
      <c r="VGV1" s="875"/>
      <c r="VGW1" s="875"/>
      <c r="VGX1" s="875"/>
      <c r="VGY1" s="875"/>
      <c r="VGZ1" s="875"/>
      <c r="VHA1" s="875"/>
      <c r="VHB1" s="875"/>
      <c r="VHC1" s="875"/>
      <c r="VHD1" s="875"/>
      <c r="VHE1" s="875"/>
      <c r="VHF1" s="875"/>
      <c r="VHG1" s="875"/>
      <c r="VHH1" s="875"/>
      <c r="VHI1" s="875"/>
      <c r="VHJ1" s="875"/>
      <c r="VHK1" s="875"/>
      <c r="VHL1" s="875"/>
      <c r="VHM1" s="875"/>
      <c r="VHN1" s="875"/>
      <c r="VHO1" s="875"/>
      <c r="VHP1" s="875"/>
      <c r="VHQ1" s="875"/>
      <c r="VHR1" s="875"/>
      <c r="VHS1" s="875"/>
      <c r="VHT1" s="875"/>
      <c r="VHU1" s="875"/>
      <c r="VHV1" s="875"/>
      <c r="VHW1" s="875"/>
      <c r="VHX1" s="875"/>
      <c r="VHY1" s="875"/>
      <c r="VHZ1" s="875"/>
      <c r="VIA1" s="875"/>
      <c r="VIB1" s="875"/>
      <c r="VIC1" s="875"/>
      <c r="VID1" s="875"/>
      <c r="VIE1" s="875"/>
      <c r="VIF1" s="875"/>
      <c r="VIG1" s="875"/>
      <c r="VIH1" s="875"/>
      <c r="VII1" s="875"/>
      <c r="VIJ1" s="875"/>
      <c r="VIK1" s="875"/>
      <c r="VIL1" s="875"/>
      <c r="VIM1" s="875"/>
      <c r="VIN1" s="875"/>
      <c r="VIO1" s="875"/>
      <c r="VIP1" s="875"/>
      <c r="VIQ1" s="875"/>
      <c r="VIR1" s="875"/>
      <c r="VIS1" s="875"/>
      <c r="VIT1" s="875"/>
      <c r="VIU1" s="875"/>
      <c r="VIV1" s="875"/>
      <c r="VIW1" s="875"/>
      <c r="VIX1" s="875"/>
      <c r="VIY1" s="875"/>
      <c r="VIZ1" s="875"/>
      <c r="VJA1" s="875"/>
      <c r="VJB1" s="875"/>
      <c r="VJC1" s="875"/>
      <c r="VJD1" s="875"/>
      <c r="VJE1" s="875"/>
      <c r="VJF1" s="875"/>
      <c r="VJG1" s="875"/>
      <c r="VJH1" s="875"/>
      <c r="VJI1" s="875"/>
      <c r="VJJ1" s="875"/>
      <c r="VJK1" s="875"/>
      <c r="VJL1" s="875"/>
      <c r="VJM1" s="875"/>
      <c r="VJN1" s="875"/>
      <c r="VJO1" s="875"/>
      <c r="VJP1" s="875"/>
      <c r="VJQ1" s="875"/>
      <c r="VJR1" s="875"/>
      <c r="VJS1" s="875"/>
      <c r="VJT1" s="875"/>
      <c r="VJU1" s="875"/>
      <c r="VJV1" s="875"/>
      <c r="VJW1" s="875"/>
      <c r="VJX1" s="875"/>
      <c r="VJY1" s="875"/>
      <c r="VJZ1" s="875"/>
      <c r="VKA1" s="875"/>
      <c r="VKB1" s="875"/>
      <c r="VKC1" s="875"/>
      <c r="VKD1" s="875"/>
      <c r="VKE1" s="875"/>
      <c r="VKF1" s="875"/>
      <c r="VKG1" s="875"/>
      <c r="VKH1" s="875"/>
      <c r="VKI1" s="875"/>
      <c r="VKJ1" s="875"/>
      <c r="VKK1" s="875"/>
      <c r="VKL1" s="875"/>
      <c r="VKM1" s="875"/>
      <c r="VKN1" s="875"/>
      <c r="VKO1" s="875"/>
      <c r="VKP1" s="875"/>
      <c r="VKQ1" s="875"/>
      <c r="VKR1" s="875"/>
      <c r="VKS1" s="875"/>
      <c r="VKT1" s="875"/>
      <c r="VKU1" s="875"/>
      <c r="VKV1" s="875"/>
      <c r="VKW1" s="875"/>
      <c r="VKX1" s="875"/>
      <c r="VKY1" s="875"/>
      <c r="VKZ1" s="875"/>
      <c r="VLA1" s="875"/>
      <c r="VLB1" s="875"/>
      <c r="VLC1" s="875"/>
      <c r="VLD1" s="875"/>
      <c r="VLE1" s="875"/>
      <c r="VLF1" s="875"/>
      <c r="VLG1" s="875"/>
      <c r="VLH1" s="875"/>
      <c r="VLI1" s="875"/>
      <c r="VLJ1" s="875"/>
      <c r="VLK1" s="875"/>
      <c r="VLL1" s="875"/>
      <c r="VLM1" s="875"/>
      <c r="VLN1" s="875"/>
      <c r="VLO1" s="875"/>
      <c r="VLP1" s="875"/>
      <c r="VLQ1" s="875"/>
      <c r="VLR1" s="875"/>
      <c r="VLS1" s="875"/>
      <c r="VLT1" s="875"/>
      <c r="VLU1" s="875"/>
      <c r="VLV1" s="875"/>
      <c r="VLW1" s="875"/>
      <c r="VLX1" s="875"/>
      <c r="VLY1" s="875"/>
      <c r="VLZ1" s="875"/>
      <c r="VMA1" s="875"/>
      <c r="VMB1" s="875"/>
      <c r="VMC1" s="875"/>
      <c r="VMD1" s="875"/>
      <c r="VME1" s="875"/>
      <c r="VMF1" s="875"/>
      <c r="VMG1" s="875"/>
      <c r="VMH1" s="875"/>
      <c r="VMI1" s="875"/>
      <c r="VMJ1" s="875"/>
      <c r="VMK1" s="875"/>
      <c r="VML1" s="875"/>
      <c r="VMM1" s="875"/>
      <c r="VMN1" s="875"/>
      <c r="VMO1" s="875"/>
      <c r="VMP1" s="875"/>
      <c r="VMQ1" s="875"/>
      <c r="VMR1" s="875"/>
      <c r="VMS1" s="875"/>
      <c r="VMT1" s="875"/>
      <c r="VMU1" s="875"/>
      <c r="VMV1" s="875"/>
      <c r="VMW1" s="875"/>
      <c r="VMX1" s="875"/>
      <c r="VMY1" s="875"/>
      <c r="VMZ1" s="875"/>
      <c r="VNA1" s="875"/>
      <c r="VNB1" s="875"/>
      <c r="VNC1" s="875"/>
      <c r="VND1" s="875"/>
      <c r="VNE1" s="875"/>
      <c r="VNF1" s="875"/>
      <c r="VNG1" s="875"/>
      <c r="VNH1" s="875"/>
      <c r="VNI1" s="875"/>
      <c r="VNJ1" s="875"/>
      <c r="VNK1" s="875"/>
      <c r="VNL1" s="875"/>
      <c r="VNM1" s="875"/>
      <c r="VNN1" s="875"/>
      <c r="VNO1" s="875"/>
      <c r="VNP1" s="875"/>
      <c r="VNQ1" s="875"/>
      <c r="VNR1" s="875"/>
      <c r="VNS1" s="875"/>
      <c r="VNT1" s="875"/>
      <c r="VNU1" s="875"/>
      <c r="VNV1" s="875"/>
      <c r="VNW1" s="875"/>
      <c r="VNX1" s="875"/>
      <c r="VNY1" s="875"/>
      <c r="VNZ1" s="875"/>
      <c r="VOA1" s="875"/>
      <c r="VOB1" s="875"/>
      <c r="VOC1" s="875"/>
      <c r="VOD1" s="875"/>
      <c r="VOE1" s="875"/>
      <c r="VOF1" s="875"/>
      <c r="VOG1" s="875"/>
      <c r="VOH1" s="875"/>
      <c r="VOI1" s="875"/>
      <c r="VOJ1" s="875"/>
      <c r="VOK1" s="875"/>
      <c r="VOL1" s="875"/>
      <c r="VOM1" s="875"/>
      <c r="VON1" s="875"/>
      <c r="VOO1" s="875"/>
      <c r="VOP1" s="875"/>
      <c r="VOQ1" s="875"/>
      <c r="VOR1" s="875"/>
      <c r="VOS1" s="875"/>
      <c r="VOT1" s="875"/>
      <c r="VOU1" s="875"/>
      <c r="VOV1" s="875"/>
      <c r="VOW1" s="875"/>
      <c r="VOX1" s="875"/>
      <c r="VOY1" s="875"/>
      <c r="VOZ1" s="875"/>
      <c r="VPA1" s="875"/>
      <c r="VPB1" s="875"/>
      <c r="VPC1" s="875"/>
      <c r="VPD1" s="875"/>
      <c r="VPE1" s="875"/>
      <c r="VPF1" s="875"/>
      <c r="VPG1" s="875"/>
      <c r="VPH1" s="875"/>
      <c r="VPI1" s="875"/>
      <c r="VPJ1" s="875"/>
      <c r="VPK1" s="875"/>
      <c r="VPL1" s="875"/>
      <c r="VPM1" s="875"/>
      <c r="VPN1" s="875"/>
      <c r="VPO1" s="875"/>
      <c r="VPP1" s="875"/>
      <c r="VPQ1" s="875"/>
      <c r="VPR1" s="875"/>
      <c r="VPS1" s="875"/>
      <c r="VPT1" s="875"/>
      <c r="VPU1" s="875"/>
      <c r="VPV1" s="875"/>
      <c r="VPW1" s="875"/>
      <c r="VPX1" s="875"/>
      <c r="VPY1" s="875"/>
      <c r="VPZ1" s="875"/>
      <c r="VQA1" s="875"/>
      <c r="VQB1" s="875"/>
      <c r="VQC1" s="875"/>
      <c r="VQD1" s="875"/>
      <c r="VQE1" s="875"/>
      <c r="VQF1" s="875"/>
      <c r="VQG1" s="875"/>
      <c r="VQH1" s="875"/>
      <c r="VQI1" s="875"/>
      <c r="VQJ1" s="875"/>
      <c r="VQK1" s="875"/>
      <c r="VQL1" s="875"/>
      <c r="VQM1" s="875"/>
      <c r="VQN1" s="875"/>
      <c r="VQO1" s="875"/>
      <c r="VQP1" s="875"/>
      <c r="VQQ1" s="875"/>
      <c r="VQR1" s="875"/>
      <c r="VQS1" s="875"/>
      <c r="VQT1" s="875"/>
      <c r="VQU1" s="875"/>
      <c r="VQV1" s="875"/>
      <c r="VQW1" s="875"/>
      <c r="VQX1" s="875"/>
      <c r="VQY1" s="875"/>
      <c r="VQZ1" s="875"/>
      <c r="VRA1" s="875"/>
      <c r="VRB1" s="875"/>
      <c r="VRC1" s="875"/>
      <c r="VRD1" s="875"/>
      <c r="VRE1" s="875"/>
      <c r="VRF1" s="875"/>
      <c r="VRG1" s="875"/>
      <c r="VRH1" s="875"/>
      <c r="VRI1" s="875"/>
      <c r="VRJ1" s="875"/>
      <c r="VRK1" s="875"/>
      <c r="VRL1" s="875"/>
      <c r="VRM1" s="875"/>
      <c r="VRN1" s="875"/>
      <c r="VRO1" s="875"/>
      <c r="VRP1" s="875"/>
      <c r="VRQ1" s="875"/>
      <c r="VRR1" s="875"/>
      <c r="VRS1" s="875"/>
      <c r="VRT1" s="875"/>
      <c r="VRU1" s="875"/>
      <c r="VRV1" s="875"/>
      <c r="VRW1" s="875"/>
      <c r="VRX1" s="875"/>
      <c r="VRY1" s="875"/>
      <c r="VRZ1" s="875"/>
      <c r="VSA1" s="875"/>
      <c r="VSB1" s="875"/>
      <c r="VSC1" s="875"/>
      <c r="VSD1" s="875"/>
      <c r="VSE1" s="875"/>
      <c r="VSF1" s="875"/>
      <c r="VSG1" s="875"/>
      <c r="VSH1" s="875"/>
      <c r="VSI1" s="875"/>
      <c r="VSJ1" s="875"/>
      <c r="VSK1" s="875"/>
      <c r="VSL1" s="875"/>
      <c r="VSM1" s="875"/>
      <c r="VSN1" s="875"/>
      <c r="VSO1" s="875"/>
      <c r="VSP1" s="875"/>
      <c r="VSQ1" s="875"/>
      <c r="VSR1" s="875"/>
      <c r="VSS1" s="875"/>
      <c r="VST1" s="875"/>
      <c r="VSU1" s="875"/>
      <c r="VSV1" s="875"/>
      <c r="VSW1" s="875"/>
      <c r="VSX1" s="875"/>
      <c r="VSY1" s="875"/>
      <c r="VSZ1" s="875"/>
      <c r="VTA1" s="875"/>
      <c r="VTB1" s="875"/>
      <c r="VTC1" s="875"/>
      <c r="VTD1" s="875"/>
      <c r="VTE1" s="875"/>
      <c r="VTF1" s="875"/>
      <c r="VTG1" s="875"/>
      <c r="VTH1" s="875"/>
      <c r="VTI1" s="875"/>
      <c r="VTJ1" s="875"/>
      <c r="VTK1" s="875"/>
      <c r="VTL1" s="875"/>
      <c r="VTM1" s="875"/>
      <c r="VTN1" s="875"/>
      <c r="VTO1" s="875"/>
      <c r="VTP1" s="875"/>
      <c r="VTQ1" s="875"/>
      <c r="VTR1" s="875"/>
      <c r="VTS1" s="875"/>
      <c r="VTT1" s="875"/>
      <c r="VTU1" s="875"/>
      <c r="VTV1" s="875"/>
      <c r="VTW1" s="875"/>
      <c r="VTX1" s="875"/>
      <c r="VTY1" s="875"/>
      <c r="VTZ1" s="875"/>
      <c r="VUA1" s="875"/>
      <c r="VUB1" s="875"/>
      <c r="VUC1" s="875"/>
      <c r="VUD1" s="875"/>
      <c r="VUE1" s="875"/>
      <c r="VUF1" s="875"/>
      <c r="VUG1" s="875"/>
      <c r="VUH1" s="875"/>
      <c r="VUI1" s="875"/>
      <c r="VUJ1" s="875"/>
      <c r="VUK1" s="875"/>
      <c r="VUL1" s="875"/>
      <c r="VUM1" s="875"/>
      <c r="VUN1" s="875"/>
      <c r="VUO1" s="875"/>
      <c r="VUP1" s="875"/>
      <c r="VUQ1" s="875"/>
      <c r="VUR1" s="875"/>
      <c r="VUS1" s="875"/>
      <c r="VUT1" s="875"/>
      <c r="VUU1" s="875"/>
      <c r="VUV1" s="875"/>
      <c r="VUW1" s="875"/>
      <c r="VUX1" s="875"/>
      <c r="VUY1" s="875"/>
      <c r="VUZ1" s="875"/>
      <c r="VVA1" s="875"/>
      <c r="VVB1" s="875"/>
      <c r="VVC1" s="875"/>
      <c r="VVD1" s="875"/>
      <c r="VVE1" s="875"/>
      <c r="VVF1" s="875"/>
      <c r="VVG1" s="875"/>
      <c r="VVH1" s="875"/>
      <c r="VVI1" s="875"/>
      <c r="VVJ1" s="875"/>
      <c r="VVK1" s="875"/>
      <c r="VVL1" s="875"/>
      <c r="VVM1" s="875"/>
      <c r="VVN1" s="875"/>
      <c r="VVO1" s="875"/>
      <c r="VVP1" s="875"/>
      <c r="VVQ1" s="875"/>
      <c r="VVR1" s="875"/>
      <c r="VVS1" s="875"/>
      <c r="VVT1" s="875"/>
      <c r="VVU1" s="875"/>
      <c r="VVV1" s="875"/>
      <c r="VVW1" s="875"/>
      <c r="VVX1" s="875"/>
      <c r="VVY1" s="875"/>
      <c r="VVZ1" s="875"/>
      <c r="VWA1" s="875"/>
      <c r="VWB1" s="875"/>
      <c r="VWC1" s="875"/>
      <c r="VWD1" s="875"/>
      <c r="VWE1" s="875"/>
      <c r="VWF1" s="875"/>
      <c r="VWG1" s="875"/>
      <c r="VWH1" s="875"/>
      <c r="VWI1" s="875"/>
      <c r="VWJ1" s="875"/>
      <c r="VWK1" s="875"/>
      <c r="VWL1" s="875"/>
      <c r="VWM1" s="875"/>
      <c r="VWN1" s="875"/>
      <c r="VWO1" s="875"/>
      <c r="VWP1" s="875"/>
      <c r="VWQ1" s="875"/>
      <c r="VWR1" s="875"/>
      <c r="VWS1" s="875"/>
      <c r="VWT1" s="875"/>
      <c r="VWU1" s="875"/>
      <c r="VWV1" s="875"/>
      <c r="VWW1" s="875"/>
      <c r="VWX1" s="875"/>
      <c r="VWY1" s="875"/>
      <c r="VWZ1" s="875"/>
      <c r="VXA1" s="875"/>
      <c r="VXB1" s="875"/>
      <c r="VXC1" s="875"/>
      <c r="VXD1" s="875"/>
      <c r="VXE1" s="875"/>
      <c r="VXF1" s="875"/>
      <c r="VXG1" s="875"/>
      <c r="VXH1" s="875"/>
      <c r="VXI1" s="875"/>
      <c r="VXJ1" s="875"/>
      <c r="VXK1" s="875"/>
      <c r="VXL1" s="875"/>
      <c r="VXM1" s="875"/>
      <c r="VXN1" s="875"/>
      <c r="VXO1" s="875"/>
      <c r="VXP1" s="875"/>
      <c r="VXQ1" s="875"/>
      <c r="VXR1" s="875"/>
      <c r="VXS1" s="875"/>
      <c r="VXT1" s="875"/>
      <c r="VXU1" s="875"/>
      <c r="VXV1" s="875"/>
      <c r="VXW1" s="875"/>
      <c r="VXX1" s="875"/>
      <c r="VXY1" s="875"/>
      <c r="VXZ1" s="875"/>
      <c r="VYA1" s="875"/>
      <c r="VYB1" s="875"/>
      <c r="VYC1" s="875"/>
      <c r="VYD1" s="875"/>
      <c r="VYE1" s="875"/>
      <c r="VYF1" s="875"/>
      <c r="VYG1" s="875"/>
      <c r="VYH1" s="875"/>
      <c r="VYI1" s="875"/>
      <c r="VYJ1" s="875"/>
      <c r="VYK1" s="875"/>
      <c r="VYL1" s="875"/>
      <c r="VYM1" s="875"/>
      <c r="VYN1" s="875"/>
      <c r="VYO1" s="875"/>
      <c r="VYP1" s="875"/>
      <c r="VYQ1" s="875"/>
      <c r="VYR1" s="875"/>
      <c r="VYS1" s="875"/>
      <c r="VYT1" s="875"/>
      <c r="VYU1" s="875"/>
      <c r="VYV1" s="875"/>
      <c r="VYW1" s="875"/>
      <c r="VYX1" s="875"/>
      <c r="VYY1" s="875"/>
      <c r="VYZ1" s="875"/>
      <c r="VZA1" s="875"/>
      <c r="VZB1" s="875"/>
      <c r="VZC1" s="875"/>
      <c r="VZD1" s="875"/>
      <c r="VZE1" s="875"/>
      <c r="VZF1" s="875"/>
      <c r="VZG1" s="875"/>
      <c r="VZH1" s="875"/>
      <c r="VZI1" s="875"/>
      <c r="VZJ1" s="875"/>
      <c r="VZK1" s="875"/>
      <c r="VZL1" s="875"/>
      <c r="VZM1" s="875"/>
      <c r="VZN1" s="875"/>
      <c r="VZO1" s="875"/>
      <c r="VZP1" s="875"/>
      <c r="VZQ1" s="875"/>
      <c r="VZR1" s="875"/>
      <c r="VZS1" s="875"/>
      <c r="VZT1" s="875"/>
      <c r="VZU1" s="875"/>
      <c r="VZV1" s="875"/>
      <c r="VZW1" s="875"/>
      <c r="VZX1" s="875"/>
      <c r="VZY1" s="875"/>
      <c r="VZZ1" s="875"/>
      <c r="WAA1" s="875"/>
      <c r="WAB1" s="875"/>
      <c r="WAC1" s="875"/>
      <c r="WAD1" s="875"/>
      <c r="WAE1" s="875"/>
      <c r="WAF1" s="875"/>
      <c r="WAG1" s="875"/>
      <c r="WAH1" s="875"/>
      <c r="WAI1" s="875"/>
      <c r="WAJ1" s="875"/>
      <c r="WAK1" s="875"/>
      <c r="WAL1" s="875"/>
      <c r="WAM1" s="875"/>
      <c r="WAN1" s="875"/>
      <c r="WAO1" s="875"/>
      <c r="WAP1" s="875"/>
      <c r="WAQ1" s="875"/>
      <c r="WAR1" s="875"/>
      <c r="WAS1" s="875"/>
      <c r="WAT1" s="875"/>
      <c r="WAU1" s="875"/>
      <c r="WAV1" s="875"/>
      <c r="WAW1" s="875"/>
      <c r="WAX1" s="875"/>
      <c r="WAY1" s="875"/>
      <c r="WAZ1" s="875"/>
      <c r="WBA1" s="875"/>
      <c r="WBB1" s="875"/>
      <c r="WBC1" s="875"/>
      <c r="WBD1" s="875"/>
      <c r="WBE1" s="875"/>
      <c r="WBF1" s="875"/>
      <c r="WBG1" s="875"/>
      <c r="WBH1" s="875"/>
      <c r="WBI1" s="875"/>
      <c r="WBJ1" s="875"/>
      <c r="WBK1" s="875"/>
      <c r="WBL1" s="875"/>
      <c r="WBM1" s="875"/>
      <c r="WBN1" s="875"/>
      <c r="WBO1" s="875"/>
      <c r="WBP1" s="875"/>
      <c r="WBQ1" s="875"/>
      <c r="WBR1" s="875"/>
      <c r="WBS1" s="875"/>
      <c r="WBT1" s="875"/>
      <c r="WBU1" s="875"/>
      <c r="WBV1" s="875"/>
      <c r="WBW1" s="875"/>
      <c r="WBX1" s="875"/>
      <c r="WBY1" s="875"/>
      <c r="WBZ1" s="875"/>
      <c r="WCA1" s="875"/>
      <c r="WCB1" s="875"/>
      <c r="WCC1" s="875"/>
      <c r="WCD1" s="875"/>
      <c r="WCE1" s="875"/>
      <c r="WCF1" s="875"/>
      <c r="WCG1" s="875"/>
      <c r="WCH1" s="875"/>
      <c r="WCI1" s="875"/>
      <c r="WCJ1" s="875"/>
      <c r="WCK1" s="875"/>
      <c r="WCL1" s="875"/>
      <c r="WCM1" s="875"/>
      <c r="WCN1" s="875"/>
      <c r="WCO1" s="875"/>
      <c r="WCP1" s="875"/>
      <c r="WCQ1" s="875"/>
      <c r="WCR1" s="875"/>
      <c r="WCS1" s="875"/>
      <c r="WCT1" s="875"/>
      <c r="WCU1" s="875"/>
      <c r="WCV1" s="875"/>
      <c r="WCW1" s="875"/>
      <c r="WCX1" s="875"/>
      <c r="WCY1" s="875"/>
      <c r="WCZ1" s="875"/>
      <c r="WDA1" s="875"/>
      <c r="WDB1" s="875"/>
      <c r="WDC1" s="875"/>
      <c r="WDD1" s="875"/>
      <c r="WDE1" s="875"/>
      <c r="WDF1" s="875"/>
      <c r="WDG1" s="875"/>
      <c r="WDH1" s="875"/>
      <c r="WDI1" s="875"/>
      <c r="WDJ1" s="875"/>
      <c r="WDK1" s="875"/>
      <c r="WDL1" s="875"/>
      <c r="WDM1" s="875"/>
      <c r="WDN1" s="875"/>
      <c r="WDO1" s="875"/>
      <c r="WDP1" s="875"/>
      <c r="WDQ1" s="875"/>
      <c r="WDR1" s="875"/>
      <c r="WDS1" s="875"/>
      <c r="WDT1" s="875"/>
      <c r="WDU1" s="875"/>
      <c r="WDV1" s="875"/>
      <c r="WDW1" s="875"/>
      <c r="WDX1" s="875"/>
      <c r="WDY1" s="875"/>
      <c r="WDZ1" s="875"/>
      <c r="WEA1" s="875"/>
      <c r="WEB1" s="875"/>
      <c r="WEC1" s="875"/>
      <c r="WED1" s="875"/>
      <c r="WEE1" s="875"/>
      <c r="WEF1" s="875"/>
      <c r="WEG1" s="875"/>
      <c r="WEH1" s="875"/>
      <c r="WEI1" s="875"/>
      <c r="WEJ1" s="875"/>
      <c r="WEK1" s="875"/>
      <c r="WEL1" s="875"/>
      <c r="WEM1" s="875"/>
      <c r="WEN1" s="875"/>
      <c r="WEO1" s="875"/>
      <c r="WEP1" s="875"/>
      <c r="WEQ1" s="875"/>
      <c r="WER1" s="875"/>
      <c r="WES1" s="875"/>
      <c r="WET1" s="875"/>
      <c r="WEU1" s="875"/>
      <c r="WEV1" s="875"/>
      <c r="WEW1" s="875"/>
      <c r="WEX1" s="875"/>
      <c r="WEY1" s="875"/>
      <c r="WEZ1" s="875"/>
      <c r="WFA1" s="875"/>
      <c r="WFB1" s="875"/>
      <c r="WFC1" s="875"/>
      <c r="WFD1" s="875"/>
      <c r="WFE1" s="875"/>
      <c r="WFF1" s="875"/>
      <c r="WFG1" s="875"/>
      <c r="WFH1" s="875"/>
      <c r="WFI1" s="875"/>
      <c r="WFJ1" s="875"/>
      <c r="WFK1" s="875"/>
      <c r="WFL1" s="875"/>
      <c r="WFM1" s="875"/>
      <c r="WFN1" s="875"/>
      <c r="WFO1" s="875"/>
      <c r="WFP1" s="875"/>
      <c r="WFQ1" s="875"/>
      <c r="WFR1" s="875"/>
      <c r="WFS1" s="875"/>
      <c r="WFT1" s="875"/>
      <c r="WFU1" s="875"/>
      <c r="WFV1" s="875"/>
      <c r="WFW1" s="875"/>
      <c r="WFX1" s="875"/>
      <c r="WFY1" s="875"/>
      <c r="WFZ1" s="875"/>
      <c r="WGA1" s="875"/>
      <c r="WGB1" s="875"/>
      <c r="WGC1" s="875"/>
      <c r="WGD1" s="875"/>
      <c r="WGE1" s="875"/>
      <c r="WGF1" s="875"/>
      <c r="WGG1" s="875"/>
      <c r="WGH1" s="875"/>
      <c r="WGI1" s="875"/>
      <c r="WGJ1" s="875"/>
      <c r="WGK1" s="875"/>
      <c r="WGL1" s="875"/>
      <c r="WGM1" s="875"/>
      <c r="WGN1" s="875"/>
      <c r="WGO1" s="875"/>
      <c r="WGP1" s="875"/>
      <c r="WGQ1" s="875"/>
      <c r="WGR1" s="875"/>
      <c r="WGS1" s="875"/>
      <c r="WGT1" s="875"/>
      <c r="WGU1" s="875"/>
      <c r="WGV1" s="875"/>
      <c r="WGW1" s="875"/>
      <c r="WGX1" s="875"/>
      <c r="WGY1" s="875"/>
      <c r="WGZ1" s="875"/>
      <c r="WHA1" s="875"/>
      <c r="WHB1" s="875"/>
      <c r="WHC1" s="875"/>
      <c r="WHD1" s="875"/>
      <c r="WHE1" s="875"/>
      <c r="WHF1" s="875"/>
      <c r="WHG1" s="875"/>
      <c r="WHH1" s="875"/>
      <c r="WHI1" s="875"/>
      <c r="WHJ1" s="875"/>
      <c r="WHK1" s="875"/>
      <c r="WHL1" s="875"/>
      <c r="WHM1" s="875"/>
      <c r="WHN1" s="875"/>
      <c r="WHO1" s="875"/>
      <c r="WHP1" s="875"/>
      <c r="WHQ1" s="875"/>
      <c r="WHR1" s="875"/>
      <c r="WHS1" s="875"/>
      <c r="WHT1" s="875"/>
      <c r="WHU1" s="875"/>
      <c r="WHV1" s="875"/>
      <c r="WHW1" s="875"/>
      <c r="WHX1" s="875"/>
      <c r="WHY1" s="875"/>
      <c r="WHZ1" s="875"/>
      <c r="WIA1" s="875"/>
      <c r="WIB1" s="875"/>
      <c r="WIC1" s="875"/>
      <c r="WID1" s="875"/>
      <c r="WIE1" s="875"/>
      <c r="WIF1" s="875"/>
      <c r="WIG1" s="875"/>
      <c r="WIH1" s="875"/>
      <c r="WII1" s="875"/>
      <c r="WIJ1" s="875"/>
      <c r="WIK1" s="875"/>
      <c r="WIL1" s="875"/>
      <c r="WIM1" s="875"/>
      <c r="WIN1" s="875"/>
      <c r="WIO1" s="875"/>
      <c r="WIP1" s="875"/>
      <c r="WIQ1" s="875"/>
      <c r="WIR1" s="875"/>
      <c r="WIS1" s="875"/>
      <c r="WIT1" s="875"/>
      <c r="WIU1" s="875"/>
      <c r="WIV1" s="875"/>
      <c r="WIW1" s="875"/>
      <c r="WIX1" s="875"/>
      <c r="WIY1" s="875"/>
      <c r="WIZ1" s="875"/>
      <c r="WJA1" s="875"/>
      <c r="WJB1" s="875"/>
      <c r="WJC1" s="875"/>
      <c r="WJD1" s="875"/>
      <c r="WJE1" s="875"/>
      <c r="WJF1" s="875"/>
      <c r="WJG1" s="875"/>
      <c r="WJH1" s="875"/>
      <c r="WJI1" s="875"/>
      <c r="WJJ1" s="875"/>
      <c r="WJK1" s="875"/>
      <c r="WJL1" s="875"/>
      <c r="WJM1" s="875"/>
      <c r="WJN1" s="875"/>
      <c r="WJO1" s="875"/>
      <c r="WJP1" s="875"/>
      <c r="WJQ1" s="875"/>
      <c r="WJR1" s="875"/>
      <c r="WJS1" s="875"/>
      <c r="WJT1" s="875"/>
      <c r="WJU1" s="875"/>
      <c r="WJV1" s="875"/>
      <c r="WJW1" s="875"/>
      <c r="WJX1" s="875"/>
      <c r="WJY1" s="875"/>
      <c r="WJZ1" s="875"/>
      <c r="WKA1" s="875"/>
      <c r="WKB1" s="875"/>
      <c r="WKC1" s="875"/>
      <c r="WKD1" s="875"/>
      <c r="WKE1" s="875"/>
      <c r="WKF1" s="875"/>
      <c r="WKG1" s="875"/>
      <c r="WKH1" s="875"/>
      <c r="WKI1" s="875"/>
      <c r="WKJ1" s="875"/>
      <c r="WKK1" s="875"/>
      <c r="WKL1" s="875"/>
      <c r="WKM1" s="875"/>
      <c r="WKN1" s="875"/>
      <c r="WKO1" s="875"/>
      <c r="WKP1" s="875"/>
      <c r="WKQ1" s="875"/>
      <c r="WKR1" s="875"/>
      <c r="WKS1" s="875"/>
      <c r="WKT1" s="875"/>
      <c r="WKU1" s="875"/>
      <c r="WKV1" s="875"/>
      <c r="WKW1" s="875"/>
      <c r="WKX1" s="875"/>
      <c r="WKY1" s="875"/>
      <c r="WKZ1" s="875"/>
      <c r="WLA1" s="875"/>
      <c r="WLB1" s="875"/>
      <c r="WLC1" s="875"/>
      <c r="WLD1" s="875"/>
      <c r="WLE1" s="875"/>
      <c r="WLF1" s="875"/>
      <c r="WLG1" s="875"/>
      <c r="WLH1" s="875"/>
      <c r="WLI1" s="875"/>
      <c r="WLJ1" s="875"/>
      <c r="WLK1" s="875"/>
      <c r="WLL1" s="875"/>
      <c r="WLM1" s="875"/>
      <c r="WLN1" s="875"/>
      <c r="WLO1" s="875"/>
      <c r="WLP1" s="875"/>
      <c r="WLQ1" s="875"/>
      <c r="WLR1" s="875"/>
      <c r="WLS1" s="875"/>
      <c r="WLT1" s="875"/>
      <c r="WLU1" s="875"/>
      <c r="WLV1" s="875"/>
      <c r="WLW1" s="875"/>
      <c r="WLX1" s="875"/>
      <c r="WLY1" s="875"/>
      <c r="WLZ1" s="875"/>
      <c r="WMA1" s="875"/>
      <c r="WMB1" s="875"/>
      <c r="WMC1" s="875"/>
      <c r="WMD1" s="875"/>
      <c r="WME1" s="875"/>
      <c r="WMF1" s="875"/>
      <c r="WMG1" s="875"/>
      <c r="WMH1" s="875"/>
      <c r="WMI1" s="875"/>
      <c r="WMJ1" s="875"/>
      <c r="WMK1" s="875"/>
      <c r="WML1" s="875"/>
      <c r="WMM1" s="875"/>
      <c r="WMN1" s="875"/>
      <c r="WMO1" s="875"/>
      <c r="WMP1" s="875"/>
      <c r="WMQ1" s="875"/>
      <c r="WMR1" s="875"/>
      <c r="WMS1" s="875"/>
      <c r="WMT1" s="875"/>
      <c r="WMU1" s="875"/>
      <c r="WMV1" s="875"/>
      <c r="WMW1" s="875"/>
      <c r="WMX1" s="875"/>
      <c r="WMY1" s="875"/>
      <c r="WMZ1" s="875"/>
      <c r="WNA1" s="875"/>
      <c r="WNB1" s="875"/>
      <c r="WNC1" s="875"/>
      <c r="WND1" s="875"/>
      <c r="WNE1" s="875"/>
      <c r="WNF1" s="875"/>
      <c r="WNG1" s="875"/>
      <c r="WNH1" s="875"/>
      <c r="WNI1" s="875"/>
      <c r="WNJ1" s="875"/>
      <c r="WNK1" s="875"/>
      <c r="WNL1" s="875"/>
      <c r="WNM1" s="875"/>
      <c r="WNN1" s="875"/>
      <c r="WNO1" s="875"/>
      <c r="WNP1" s="875"/>
      <c r="WNQ1" s="875"/>
      <c r="WNR1" s="875"/>
      <c r="WNS1" s="875"/>
      <c r="WNT1" s="875"/>
      <c r="WNU1" s="875"/>
      <c r="WNV1" s="875"/>
      <c r="WNW1" s="875"/>
      <c r="WNX1" s="875"/>
      <c r="WNY1" s="875"/>
      <c r="WNZ1" s="875"/>
      <c r="WOA1" s="875"/>
      <c r="WOB1" s="875"/>
      <c r="WOC1" s="875"/>
      <c r="WOD1" s="875"/>
      <c r="WOE1" s="875"/>
      <c r="WOF1" s="875"/>
      <c r="WOG1" s="875"/>
      <c r="WOH1" s="875"/>
      <c r="WOI1" s="875"/>
      <c r="WOJ1" s="875"/>
      <c r="WOK1" s="875"/>
      <c r="WOL1" s="875"/>
      <c r="WOM1" s="875"/>
      <c r="WON1" s="875"/>
      <c r="WOO1" s="875"/>
      <c r="WOP1" s="875"/>
      <c r="WOQ1" s="875"/>
      <c r="WOR1" s="875"/>
      <c r="WOS1" s="875"/>
      <c r="WOT1" s="875"/>
      <c r="WOU1" s="875"/>
      <c r="WOV1" s="875"/>
      <c r="WOW1" s="875"/>
      <c r="WOX1" s="875"/>
      <c r="WOY1" s="875"/>
      <c r="WOZ1" s="875"/>
      <c r="WPA1" s="875"/>
      <c r="WPB1" s="875"/>
      <c r="WPC1" s="875"/>
      <c r="WPD1" s="875"/>
      <c r="WPE1" s="875"/>
      <c r="WPF1" s="875"/>
      <c r="WPG1" s="875"/>
      <c r="WPH1" s="875"/>
      <c r="WPI1" s="875"/>
      <c r="WPJ1" s="875"/>
      <c r="WPK1" s="875"/>
      <c r="WPL1" s="875"/>
      <c r="WPM1" s="875"/>
      <c r="WPN1" s="875"/>
      <c r="WPO1" s="875"/>
      <c r="WPP1" s="875"/>
      <c r="WPQ1" s="875"/>
      <c r="WPR1" s="875"/>
      <c r="WPS1" s="875"/>
      <c r="WPT1" s="875"/>
      <c r="WPU1" s="875"/>
      <c r="WPV1" s="875"/>
      <c r="WPW1" s="875"/>
      <c r="WPX1" s="875"/>
      <c r="WPY1" s="875"/>
      <c r="WPZ1" s="875"/>
      <c r="WQA1" s="875"/>
      <c r="WQB1" s="875"/>
      <c r="WQC1" s="875"/>
      <c r="WQD1" s="875"/>
      <c r="WQE1" s="875"/>
      <c r="WQF1" s="875"/>
      <c r="WQG1" s="875"/>
      <c r="WQH1" s="875"/>
      <c r="WQI1" s="875"/>
      <c r="WQJ1" s="875"/>
      <c r="WQK1" s="875"/>
      <c r="WQL1" s="875"/>
      <c r="WQM1" s="875"/>
      <c r="WQN1" s="875"/>
      <c r="WQO1" s="875"/>
      <c r="WQP1" s="875"/>
      <c r="WQQ1" s="875"/>
      <c r="WQR1" s="875"/>
      <c r="WQS1" s="875"/>
      <c r="WQT1" s="875"/>
      <c r="WQU1" s="875"/>
      <c r="WQV1" s="875"/>
      <c r="WQW1" s="875"/>
      <c r="WQX1" s="875"/>
      <c r="WQY1" s="875"/>
      <c r="WQZ1" s="875"/>
      <c r="WRA1" s="875"/>
      <c r="WRB1" s="875"/>
      <c r="WRC1" s="875"/>
      <c r="WRD1" s="875"/>
      <c r="WRE1" s="875"/>
      <c r="WRF1" s="875"/>
      <c r="WRG1" s="875"/>
      <c r="WRH1" s="875"/>
      <c r="WRI1" s="875"/>
      <c r="WRJ1" s="875"/>
      <c r="WRK1" s="875"/>
      <c r="WRL1" s="875"/>
      <c r="WRM1" s="875"/>
      <c r="WRN1" s="875"/>
      <c r="WRO1" s="875"/>
      <c r="WRP1" s="875"/>
      <c r="WRQ1" s="875"/>
      <c r="WRR1" s="875"/>
      <c r="WRS1" s="875"/>
      <c r="WRT1" s="875"/>
      <c r="WRU1" s="875"/>
      <c r="WRV1" s="875"/>
      <c r="WRW1" s="875"/>
      <c r="WRX1" s="875"/>
      <c r="WRY1" s="875"/>
      <c r="WRZ1" s="875"/>
      <c r="WSA1" s="875"/>
      <c r="WSB1" s="875"/>
      <c r="WSC1" s="875"/>
      <c r="WSD1" s="875"/>
      <c r="WSE1" s="875"/>
      <c r="WSF1" s="875"/>
      <c r="WSG1" s="875"/>
      <c r="WSH1" s="875"/>
      <c r="WSI1" s="875"/>
      <c r="WSJ1" s="875"/>
      <c r="WSK1" s="875"/>
      <c r="WSL1" s="875"/>
      <c r="WSM1" s="875"/>
      <c r="WSN1" s="875"/>
      <c r="WSO1" s="875"/>
      <c r="WSP1" s="875"/>
      <c r="WSQ1" s="875"/>
      <c r="WSR1" s="875"/>
      <c r="WSS1" s="875"/>
      <c r="WST1" s="875"/>
      <c r="WSU1" s="875"/>
      <c r="WSV1" s="875"/>
      <c r="WSW1" s="875"/>
      <c r="WSX1" s="875"/>
      <c r="WSY1" s="875"/>
      <c r="WSZ1" s="875"/>
      <c r="WTA1" s="875"/>
      <c r="WTB1" s="875"/>
      <c r="WTC1" s="875"/>
      <c r="WTD1" s="875"/>
      <c r="WTE1" s="875"/>
      <c r="WTF1" s="875"/>
      <c r="WTG1" s="875"/>
      <c r="WTH1" s="875"/>
      <c r="WTI1" s="875"/>
      <c r="WTJ1" s="875"/>
      <c r="WTK1" s="875"/>
      <c r="WTL1" s="875"/>
      <c r="WTM1" s="875"/>
      <c r="WTN1" s="875"/>
      <c r="WTO1" s="875"/>
      <c r="WTP1" s="875"/>
      <c r="WTQ1" s="875"/>
      <c r="WTR1" s="875"/>
      <c r="WTS1" s="875"/>
      <c r="WTT1" s="875"/>
      <c r="WTU1" s="875"/>
      <c r="WTV1" s="875"/>
      <c r="WTW1" s="875"/>
      <c r="WTX1" s="875"/>
      <c r="WTY1" s="875"/>
      <c r="WTZ1" s="875"/>
      <c r="WUA1" s="875"/>
      <c r="WUB1" s="875"/>
      <c r="WUC1" s="875"/>
      <c r="WUD1" s="875"/>
      <c r="WUE1" s="875"/>
      <c r="WUF1" s="875"/>
      <c r="WUG1" s="875"/>
      <c r="WUH1" s="875"/>
      <c r="WUI1" s="875"/>
      <c r="WUJ1" s="875"/>
      <c r="WUK1" s="875"/>
      <c r="WUL1" s="875"/>
      <c r="WUM1" s="875"/>
      <c r="WUN1" s="875"/>
      <c r="WUO1" s="875"/>
      <c r="WUP1" s="875"/>
      <c r="WUQ1" s="875"/>
      <c r="WUR1" s="875"/>
      <c r="WUS1" s="875"/>
      <c r="WUT1" s="875"/>
      <c r="WUU1" s="875"/>
      <c r="WUV1" s="875"/>
      <c r="WUW1" s="875"/>
      <c r="WUX1" s="875"/>
      <c r="WUY1" s="875"/>
      <c r="WUZ1" s="875"/>
      <c r="WVA1" s="875"/>
      <c r="WVB1" s="875"/>
      <c r="WVC1" s="875"/>
      <c r="WVD1" s="875"/>
      <c r="WVE1" s="875"/>
      <c r="WVF1" s="875"/>
      <c r="WVG1" s="875"/>
      <c r="WVH1" s="875"/>
      <c r="WVI1" s="875"/>
      <c r="WVJ1" s="875"/>
      <c r="WVK1" s="875"/>
      <c r="WVL1" s="875"/>
      <c r="WVM1" s="875"/>
      <c r="WVN1" s="875"/>
      <c r="WVO1" s="875"/>
      <c r="WVP1" s="875"/>
      <c r="WVQ1" s="875"/>
      <c r="WVR1" s="875"/>
      <c r="WVS1" s="875"/>
      <c r="WVT1" s="875"/>
      <c r="WVU1" s="875"/>
      <c r="WVV1" s="875"/>
      <c r="WVW1" s="875"/>
      <c r="WVX1" s="875"/>
      <c r="WVY1" s="875"/>
      <c r="WVZ1" s="875"/>
      <c r="WWA1" s="875"/>
      <c r="WWB1" s="875"/>
      <c r="WWC1" s="875"/>
      <c r="WWD1" s="875"/>
      <c r="WWE1" s="875"/>
      <c r="WWF1" s="875"/>
      <c r="WWG1" s="875"/>
      <c r="WWH1" s="875"/>
      <c r="WWI1" s="875"/>
      <c r="WWJ1" s="875"/>
      <c r="WWK1" s="875"/>
      <c r="WWL1" s="875"/>
      <c r="WWM1" s="875"/>
      <c r="WWN1" s="875"/>
      <c r="WWO1" s="875"/>
      <c r="WWP1" s="875"/>
      <c r="WWQ1" s="875"/>
      <c r="WWR1" s="875"/>
      <c r="WWS1" s="875"/>
      <c r="WWT1" s="875"/>
      <c r="WWU1" s="875"/>
      <c r="WWV1" s="875"/>
      <c r="WWW1" s="875"/>
      <c r="WWX1" s="875"/>
      <c r="WWY1" s="875"/>
      <c r="WWZ1" s="875"/>
      <c r="WXA1" s="875"/>
      <c r="WXB1" s="875"/>
      <c r="WXC1" s="875"/>
      <c r="WXD1" s="875"/>
      <c r="WXE1" s="875"/>
      <c r="WXF1" s="875"/>
      <c r="WXG1" s="875"/>
      <c r="WXH1" s="875"/>
      <c r="WXI1" s="875"/>
      <c r="WXJ1" s="875"/>
      <c r="WXK1" s="875"/>
      <c r="WXL1" s="875"/>
      <c r="WXM1" s="875"/>
      <c r="WXN1" s="875"/>
      <c r="WXO1" s="875"/>
      <c r="WXP1" s="875"/>
      <c r="WXQ1" s="875"/>
      <c r="WXR1" s="875"/>
      <c r="WXS1" s="875"/>
      <c r="WXT1" s="875"/>
      <c r="WXU1" s="875"/>
      <c r="WXV1" s="875"/>
      <c r="WXW1" s="875"/>
      <c r="WXX1" s="875"/>
      <c r="WXY1" s="875"/>
      <c r="WXZ1" s="875"/>
      <c r="WYA1" s="875"/>
      <c r="WYB1" s="875"/>
      <c r="WYC1" s="875"/>
      <c r="WYD1" s="875"/>
      <c r="WYE1" s="875"/>
      <c r="WYF1" s="875"/>
      <c r="WYG1" s="875"/>
      <c r="WYH1" s="875"/>
      <c r="WYI1" s="875"/>
      <c r="WYJ1" s="875"/>
      <c r="WYK1" s="875"/>
      <c r="WYL1" s="875"/>
      <c r="WYM1" s="875"/>
      <c r="WYN1" s="875"/>
      <c r="WYO1" s="875"/>
      <c r="WYP1" s="875"/>
      <c r="WYQ1" s="875"/>
      <c r="WYR1" s="875"/>
      <c r="WYS1" s="875"/>
      <c r="WYT1" s="875"/>
      <c r="WYU1" s="875"/>
      <c r="WYV1" s="875"/>
      <c r="WYW1" s="875"/>
      <c r="WYX1" s="875"/>
      <c r="WYY1" s="875"/>
      <c r="WYZ1" s="875"/>
      <c r="WZA1" s="875"/>
      <c r="WZB1" s="875"/>
      <c r="WZC1" s="875"/>
      <c r="WZD1" s="875"/>
      <c r="WZE1" s="875"/>
      <c r="WZF1" s="875"/>
      <c r="WZG1" s="875"/>
      <c r="WZH1" s="875"/>
      <c r="WZI1" s="875"/>
      <c r="WZJ1" s="875"/>
      <c r="WZK1" s="875"/>
      <c r="WZL1" s="875"/>
      <c r="WZM1" s="875"/>
      <c r="WZN1" s="875"/>
      <c r="WZO1" s="875"/>
      <c r="WZP1" s="875"/>
      <c r="WZQ1" s="875"/>
      <c r="WZR1" s="875"/>
      <c r="WZS1" s="875"/>
      <c r="WZT1" s="875"/>
      <c r="WZU1" s="875"/>
      <c r="WZV1" s="875"/>
      <c r="WZW1" s="875"/>
      <c r="WZX1" s="875"/>
      <c r="WZY1" s="875"/>
      <c r="WZZ1" s="875"/>
      <c r="XAA1" s="875"/>
      <c r="XAB1" s="875"/>
      <c r="XAC1" s="875"/>
      <c r="XAD1" s="875"/>
      <c r="XAE1" s="875"/>
      <c r="XAF1" s="875"/>
      <c r="XAG1" s="875"/>
      <c r="XAH1" s="875"/>
      <c r="XAI1" s="875"/>
      <c r="XAJ1" s="875"/>
      <c r="XAK1" s="875"/>
      <c r="XAL1" s="875"/>
      <c r="XAM1" s="875"/>
      <c r="XAN1" s="875"/>
      <c r="XAO1" s="875"/>
      <c r="XAP1" s="875"/>
      <c r="XAQ1" s="875"/>
      <c r="XAR1" s="875"/>
      <c r="XAS1" s="875"/>
      <c r="XAT1" s="875"/>
      <c r="XAU1" s="875"/>
      <c r="XAV1" s="875"/>
      <c r="XAW1" s="875"/>
      <c r="XAX1" s="875"/>
      <c r="XAY1" s="875"/>
      <c r="XAZ1" s="875"/>
      <c r="XBA1" s="875"/>
      <c r="XBB1" s="875"/>
      <c r="XBC1" s="875"/>
      <c r="XBD1" s="875"/>
      <c r="XBE1" s="875"/>
      <c r="XBF1" s="875"/>
      <c r="XBG1" s="875"/>
      <c r="XBH1" s="875"/>
      <c r="XBI1" s="875"/>
      <c r="XBJ1" s="875"/>
      <c r="XBK1" s="875"/>
      <c r="XBL1" s="875"/>
      <c r="XBM1" s="875"/>
      <c r="XBN1" s="875"/>
      <c r="XBO1" s="875"/>
      <c r="XBP1" s="875"/>
      <c r="XBQ1" s="875"/>
      <c r="XBR1" s="875"/>
      <c r="XBS1" s="875"/>
      <c r="XBT1" s="875"/>
      <c r="XBU1" s="875"/>
      <c r="XBV1" s="875"/>
      <c r="XBW1" s="875"/>
      <c r="XBX1" s="875"/>
      <c r="XBY1" s="875"/>
      <c r="XBZ1" s="875"/>
      <c r="XCA1" s="875"/>
      <c r="XCB1" s="875"/>
      <c r="XCC1" s="875"/>
      <c r="XCD1" s="875"/>
      <c r="XCE1" s="875"/>
      <c r="XCF1" s="875"/>
      <c r="XCG1" s="875"/>
      <c r="XCH1" s="875"/>
      <c r="XCI1" s="875"/>
      <c r="XCJ1" s="875"/>
      <c r="XCK1" s="875"/>
      <c r="XCL1" s="875"/>
      <c r="XCM1" s="875"/>
      <c r="XCN1" s="875"/>
      <c r="XCO1" s="875"/>
      <c r="XCP1" s="875"/>
      <c r="XCQ1" s="875"/>
      <c r="XCR1" s="875"/>
      <c r="XCS1" s="875"/>
      <c r="XCT1" s="875"/>
      <c r="XCU1" s="875"/>
      <c r="XCV1" s="875"/>
      <c r="XCW1" s="875"/>
      <c r="XCX1" s="875"/>
      <c r="XCY1" s="875"/>
      <c r="XCZ1" s="875"/>
      <c r="XDA1" s="875"/>
      <c r="XDB1" s="875"/>
      <c r="XDC1" s="875"/>
      <c r="XDD1" s="875"/>
      <c r="XDE1" s="875"/>
      <c r="XDF1" s="875"/>
      <c r="XDG1" s="875"/>
      <c r="XDH1" s="875"/>
      <c r="XDI1" s="875"/>
      <c r="XDJ1" s="875"/>
      <c r="XDK1" s="875"/>
      <c r="XDL1" s="875"/>
      <c r="XDM1" s="875"/>
      <c r="XDN1" s="875"/>
      <c r="XDO1" s="875"/>
      <c r="XDP1" s="875"/>
      <c r="XDQ1" s="875"/>
      <c r="XDR1" s="875"/>
      <c r="XDS1" s="875"/>
      <c r="XDT1" s="875"/>
      <c r="XDU1" s="875"/>
      <c r="XDV1" s="875"/>
      <c r="XDW1" s="875"/>
      <c r="XDX1" s="875"/>
      <c r="XDY1" s="875"/>
      <c r="XDZ1" s="875"/>
      <c r="XEA1" s="875"/>
      <c r="XEB1" s="875"/>
      <c r="XEC1" s="875"/>
      <c r="XED1" s="875"/>
      <c r="XEE1" s="875"/>
      <c r="XEF1" s="875"/>
      <c r="XEG1" s="875"/>
      <c r="XEH1" s="875"/>
      <c r="XEI1" s="875"/>
      <c r="XEJ1" s="875"/>
      <c r="XEK1" s="875"/>
      <c r="XEL1" s="875"/>
      <c r="XEM1" s="875"/>
      <c r="XEN1" s="875"/>
      <c r="XEO1" s="875"/>
      <c r="XEP1" s="875"/>
      <c r="XEQ1" s="875"/>
      <c r="XER1" s="875"/>
      <c r="XES1" s="875"/>
      <c r="XET1" s="875"/>
      <c r="XEU1" s="875"/>
      <c r="XEV1" s="875"/>
      <c r="XEW1" s="875"/>
      <c r="XEX1" s="875"/>
      <c r="XEY1" s="875"/>
      <c r="XEZ1" s="875"/>
      <c r="XFA1" s="875"/>
      <c r="XFB1" s="875"/>
      <c r="XFC1" s="875"/>
    </row>
    <row r="2" spans="1:16383" s="797" customFormat="1" ht="27" customHeight="1" thickTop="1" x14ac:dyDescent="0.4">
      <c r="A2" s="796" t="s">
        <v>60</v>
      </c>
    </row>
    <row r="3" spans="1:16383" s="769" customFormat="1" ht="31" customHeight="1" x14ac:dyDescent="0.35">
      <c r="A3" s="770"/>
      <c r="B3" s="771" t="s">
        <v>272</v>
      </c>
      <c r="J3" s="936" t="s">
        <v>62</v>
      </c>
      <c r="K3" s="957"/>
      <c r="L3" s="957"/>
      <c r="M3" s="957"/>
    </row>
    <row r="4" spans="1:16383" s="245" customFormat="1" ht="22.5" customHeight="1" x14ac:dyDescent="0.3">
      <c r="A4" s="940" t="s">
        <v>273</v>
      </c>
      <c r="B4" s="958"/>
      <c r="C4" s="958"/>
      <c r="D4" s="958"/>
      <c r="E4" s="958"/>
      <c r="F4" s="958"/>
      <c r="G4" s="958"/>
      <c r="H4" s="958"/>
      <c r="I4" s="958"/>
      <c r="J4" s="958"/>
      <c r="K4" s="958"/>
      <c r="L4" s="958"/>
      <c r="M4" s="958"/>
      <c r="N4" s="958"/>
    </row>
    <row r="5" spans="1:16383" s="41" customFormat="1" ht="15.5" x14ac:dyDescent="0.35">
      <c r="A5" s="218"/>
      <c r="B5" s="30"/>
      <c r="C5" s="30"/>
      <c r="D5" s="30"/>
      <c r="E5" s="30"/>
      <c r="F5" s="30"/>
      <c r="G5" s="30"/>
      <c r="H5" s="30"/>
      <c r="I5" s="30"/>
      <c r="J5" s="30"/>
      <c r="K5" s="30"/>
      <c r="L5" s="30"/>
      <c r="M5" s="30"/>
      <c r="N5" s="30"/>
    </row>
    <row r="6" spans="1:16383" s="240" customFormat="1" ht="24" customHeight="1" x14ac:dyDescent="0.3">
      <c r="A6" s="242"/>
      <c r="B6" s="261" t="s">
        <v>257</v>
      </c>
      <c r="C6" s="353"/>
      <c r="D6" s="353"/>
      <c r="E6" s="353"/>
      <c r="F6" s="353"/>
      <c r="G6" s="353"/>
      <c r="H6" s="353"/>
      <c r="I6" s="353"/>
      <c r="J6" s="353"/>
      <c r="K6" s="353"/>
      <c r="L6" s="353"/>
      <c r="M6" s="353"/>
      <c r="N6" s="353"/>
    </row>
    <row r="7" spans="1:16383" s="365" customFormat="1" ht="36" customHeight="1" x14ac:dyDescent="0.35">
      <c r="B7" s="250"/>
      <c r="C7" s="925" t="s">
        <v>258</v>
      </c>
      <c r="D7" s="925"/>
      <c r="E7" s="925" t="s">
        <v>259</v>
      </c>
      <c r="F7" s="925"/>
      <c r="G7" s="925" t="s">
        <v>260</v>
      </c>
      <c r="H7" s="926"/>
      <c r="I7" s="925" t="s">
        <v>261</v>
      </c>
      <c r="J7" s="926"/>
      <c r="K7" s="925" t="s">
        <v>262</v>
      </c>
      <c r="L7" s="925"/>
      <c r="M7" s="925" t="s">
        <v>263</v>
      </c>
      <c r="N7" s="926"/>
    </row>
    <row r="8" spans="1:16383" s="271" customFormat="1" ht="30" customHeight="1" x14ac:dyDescent="0.35">
      <c r="B8" s="260" t="s">
        <v>88</v>
      </c>
      <c r="C8" s="928" t="str">
        <f>IF(ISBLANK('4. HTF Tracking'!C7), "", '4. HTF Tracking'!C7)</f>
        <v/>
      </c>
      <c r="D8" s="928"/>
      <c r="E8" s="928" t="str">
        <f>IF(ISBLANK('4. HTF Tracking'!E19),"",'4. HTF Tracking'!E19)</f>
        <v/>
      </c>
      <c r="F8" s="928"/>
      <c r="G8" s="928" t="str">
        <f>IF(ISBLANK('4. HTF Tracking'!G7),"",'4. HTF Tracking'!G7)</f>
        <v/>
      </c>
      <c r="H8" s="928"/>
      <c r="I8" s="928" t="str">
        <f>IF(ISBLANK('4. HTF Tracking'!I19),"",'4. HTF Tracking'!I19)</f>
        <v/>
      </c>
      <c r="J8" s="928"/>
      <c r="K8" s="928" t="str">
        <f>IF(ISBLANK('4. HTF Tracking'!K7),"",'4. HTF Tracking'!K7)</f>
        <v/>
      </c>
      <c r="L8" s="928"/>
      <c r="M8" s="928" t="str">
        <f>IF(ISBLANK('4. HTF Tracking'!M19),"",'4. HTF Tracking'!M19)</f>
        <v/>
      </c>
      <c r="N8" s="928"/>
    </row>
    <row r="9" spans="1:16383" s="271" customFormat="1" ht="30" customHeight="1" x14ac:dyDescent="0.35">
      <c r="B9" s="260" t="s">
        <v>89</v>
      </c>
      <c r="C9" s="928" t="str">
        <f>IF(ISBLANK('4. HTF Tracking'!C57), "", '4. HTF Tracking'!C57)</f>
        <v/>
      </c>
      <c r="D9" s="928"/>
      <c r="E9" s="928" t="str">
        <f>IF(ISBLANK('4. HTF Tracking'!E69), "", '4. HTF Tracking'!E69)</f>
        <v/>
      </c>
      <c r="F9" s="928"/>
      <c r="G9" s="928" t="str">
        <f>IF(ISBLANK('4. HTF Tracking'!G57),"",'4. HTF Tracking'!G57)</f>
        <v/>
      </c>
      <c r="H9" s="928"/>
      <c r="I9" s="928" t="str">
        <f>IF(ISBLANK('4. HTF Tracking'!I69),"",'4. HTF Tracking'!I69)</f>
        <v/>
      </c>
      <c r="J9" s="928"/>
      <c r="K9" s="928" t="str">
        <f>IF(ISBLANK('4. HTF Tracking'!K57),"",'4. HTF Tracking'!K57)</f>
        <v/>
      </c>
      <c r="L9" s="928"/>
      <c r="M9" s="928" t="str">
        <f>IF(ISBLANK('4. HTF Tracking'!M69),"",'4. HTF Tracking'!M69)</f>
        <v/>
      </c>
      <c r="N9" s="928"/>
    </row>
    <row r="10" spans="1:16383" s="271" customFormat="1" ht="30" customHeight="1" x14ac:dyDescent="0.35">
      <c r="B10" s="260" t="s">
        <v>90</v>
      </c>
      <c r="C10" s="928" t="str">
        <f>IF(ISBLANK('4. HTF Tracking'!C107),"",'4. HTF Tracking'!C107)</f>
        <v/>
      </c>
      <c r="D10" s="928"/>
      <c r="E10" s="928" t="str">
        <f>IF(ISBLANK('4. HTF Tracking'!E119),"", '4. HTF Tracking'!E119)</f>
        <v/>
      </c>
      <c r="F10" s="928"/>
      <c r="G10" s="928" t="str">
        <f>IF(ISBLANK('4. HTF Tracking'!G107),"",'4. HTF Tracking'!G107)</f>
        <v/>
      </c>
      <c r="H10" s="928"/>
      <c r="I10" s="928" t="str">
        <f>IF(ISBLANK('4. HTF Tracking'!I119),"",'4. HTF Tracking'!I119)</f>
        <v/>
      </c>
      <c r="J10" s="928"/>
      <c r="K10" s="928" t="str">
        <f>IF(ISBLANK('4. HTF Tracking'!K107),"",'4. HTF Tracking'!K107)</f>
        <v/>
      </c>
      <c r="L10" s="928"/>
      <c r="M10" s="928" t="str">
        <f>IF(ISBLANK('4. HTF Tracking'!M119),"",'4. HTF Tracking'!M119)</f>
        <v/>
      </c>
      <c r="N10" s="928"/>
    </row>
    <row r="11" spans="1:16383" s="271" customFormat="1" ht="30" customHeight="1" x14ac:dyDescent="0.35">
      <c r="B11" s="260" t="s">
        <v>91</v>
      </c>
      <c r="C11" s="928" t="str">
        <f>IF(ISBLANK('4. HTF Tracking'!C157),"", '4. HTF Tracking'!C157)</f>
        <v/>
      </c>
      <c r="D11" s="928"/>
      <c r="E11" s="928" t="str">
        <f>IF(ISBLANK('4. HTF Tracking'!E169),"", '4. HTF Tracking'!E169)</f>
        <v/>
      </c>
      <c r="F11" s="928"/>
      <c r="G11" s="928" t="str">
        <f>IF(ISBLANK('4. HTF Tracking'!G157),"",'4. HTF Tracking'!G157)</f>
        <v/>
      </c>
      <c r="H11" s="928"/>
      <c r="I11" s="928" t="str">
        <f>IF(ISBLANK('4. HTF Tracking'!I169),"",'4. HTF Tracking'!I169)</f>
        <v/>
      </c>
      <c r="J11" s="928"/>
      <c r="K11" s="928" t="str">
        <f>IF(ISBLANK('4. HTF Tracking'!K157),"",'4. HTF Tracking'!K157)</f>
        <v/>
      </c>
      <c r="L11" s="928"/>
      <c r="M11" s="928" t="str">
        <f>IF(ISBLANK('4. HTF Tracking'!M169),"",'4. HTF Tracking'!M169)</f>
        <v/>
      </c>
      <c r="N11" s="928"/>
    </row>
    <row r="12" spans="1:16383" s="271" customFormat="1" ht="15.5" x14ac:dyDescent="0.35">
      <c r="B12" s="356"/>
      <c r="C12" s="356"/>
      <c r="D12" s="356"/>
      <c r="E12" s="356"/>
      <c r="F12" s="356"/>
      <c r="G12" s="356"/>
      <c r="H12" s="356"/>
      <c r="I12" s="356"/>
      <c r="J12" s="356"/>
      <c r="K12" s="356"/>
      <c r="L12" s="356"/>
      <c r="M12" s="356"/>
      <c r="N12" s="356"/>
    </row>
    <row r="13" spans="1:16383" s="240" customFormat="1" ht="24" customHeight="1" x14ac:dyDescent="0.3">
      <c r="A13" s="242"/>
      <c r="B13" s="261" t="s">
        <v>264</v>
      </c>
      <c r="C13" s="353"/>
      <c r="D13" s="353"/>
      <c r="E13" s="353"/>
      <c r="F13" s="353"/>
      <c r="G13" s="353"/>
      <c r="H13" s="353"/>
      <c r="I13" s="353"/>
      <c r="J13" s="353"/>
      <c r="K13" s="353"/>
      <c r="L13" s="353"/>
      <c r="M13" s="353"/>
      <c r="N13" s="353"/>
    </row>
    <row r="14" spans="1:16383" s="271" customFormat="1" ht="36" customHeight="1" x14ac:dyDescent="0.35">
      <c r="A14" s="365"/>
      <c r="B14" s="250"/>
      <c r="C14" s="925" t="s">
        <v>258</v>
      </c>
      <c r="D14" s="925"/>
      <c r="E14" s="925" t="s">
        <v>259</v>
      </c>
      <c r="F14" s="927"/>
      <c r="G14" s="925" t="s">
        <v>260</v>
      </c>
      <c r="H14" s="925"/>
      <c r="I14" s="925" t="s">
        <v>261</v>
      </c>
      <c r="J14" s="927"/>
      <c r="K14" s="925" t="s">
        <v>262</v>
      </c>
      <c r="L14" s="925"/>
      <c r="M14" s="925" t="s">
        <v>263</v>
      </c>
      <c r="N14" s="927"/>
    </row>
    <row r="15" spans="1:16383" s="271" customFormat="1" ht="30" customHeight="1" x14ac:dyDescent="0.35">
      <c r="B15" s="349" t="s">
        <v>88</v>
      </c>
      <c r="C15" s="928" t="str">
        <f>IF(ISBLANK('4. HTF Tracking'!C23),"",'4. HTF Tracking'!C23)</f>
        <v/>
      </c>
      <c r="D15" s="928"/>
      <c r="E15" s="928" t="str">
        <f>IF(ISBLANK('4. HTF Tracking'!E35),"",'4. HTF Tracking'!E35)</f>
        <v/>
      </c>
      <c r="F15" s="928"/>
      <c r="G15" s="928" t="str">
        <f>IF(ISBLANK('4. HTF Tracking'!G23),"",'4. HTF Tracking'!G23)</f>
        <v/>
      </c>
      <c r="H15" s="928"/>
      <c r="I15" s="928" t="str">
        <f>IF(ISBLANK('4. HTF Tracking'!I35),"",'4. HTF Tracking'!I35)</f>
        <v/>
      </c>
      <c r="J15" s="928"/>
      <c r="K15" s="928" t="str">
        <f>IF(ISBLANK('4. HTF Tracking'!K23),"",'4. HTF Tracking'!K23)</f>
        <v/>
      </c>
      <c r="L15" s="928"/>
      <c r="M15" s="928" t="str">
        <f>IF(ISBLANK('4. HTF Tracking'!M35),"",'4. HTF Tracking'!M35)</f>
        <v/>
      </c>
      <c r="N15" s="928"/>
    </row>
    <row r="16" spans="1:16383" s="271" customFormat="1" ht="30" customHeight="1" x14ac:dyDescent="0.35">
      <c r="B16" s="349" t="s">
        <v>89</v>
      </c>
      <c r="C16" s="928" t="str">
        <f>IF(ISBLANK('4. HTF Tracking'!C73),"",'4. HTF Tracking'!C73)</f>
        <v/>
      </c>
      <c r="D16" s="928"/>
      <c r="E16" s="928" t="str">
        <f>IF(ISBLANK('4. HTF Tracking'!E85),"",'4. HTF Tracking'!E85)</f>
        <v/>
      </c>
      <c r="F16" s="928"/>
      <c r="G16" s="928" t="str">
        <f>IF(ISBLANK('4. HTF Tracking'!G73),"",'4. HTF Tracking'!G73)</f>
        <v/>
      </c>
      <c r="H16" s="928"/>
      <c r="I16" s="928" t="str">
        <f>IF(ISBLANK('4. HTF Tracking'!I85),"",'4. HTF Tracking'!I85)</f>
        <v/>
      </c>
      <c r="J16" s="928"/>
      <c r="K16" s="928" t="str">
        <f>IF(ISBLANK('4. HTF Tracking'!K73),"",'4. HTF Tracking'!K73)</f>
        <v/>
      </c>
      <c r="L16" s="928"/>
      <c r="M16" s="928" t="str">
        <f>IF(ISBLANK('4. HTF Tracking'!M85),"",'4. HTF Tracking'!M85)</f>
        <v/>
      </c>
      <c r="N16" s="928"/>
    </row>
    <row r="17" spans="1:14" s="271" customFormat="1" ht="30" customHeight="1" x14ac:dyDescent="0.35">
      <c r="B17" s="349" t="s">
        <v>90</v>
      </c>
      <c r="C17" s="928" t="str">
        <f>IF(ISBLANK('4. HTF Tracking'!C123),"",'4. HTF Tracking'!C123)</f>
        <v/>
      </c>
      <c r="D17" s="928"/>
      <c r="E17" s="928" t="str">
        <f>IF(ISBLANK('4. HTF Tracking'!E135),"",'4. HTF Tracking'!E135)</f>
        <v/>
      </c>
      <c r="F17" s="928"/>
      <c r="G17" s="928" t="str">
        <f>IF(ISBLANK('4. HTF Tracking'!G123),"",'4. HTF Tracking'!G123)</f>
        <v/>
      </c>
      <c r="H17" s="928"/>
      <c r="I17" s="928" t="str">
        <f>IF(ISBLANK('4. HTF Tracking'!I135),"",'4. HTF Tracking'!I135)</f>
        <v/>
      </c>
      <c r="J17" s="928"/>
      <c r="K17" s="928" t="str">
        <f>IF(ISBLANK('4. HTF Tracking'!K123),"",'4. HTF Tracking'!K123)</f>
        <v/>
      </c>
      <c r="L17" s="928"/>
      <c r="M17" s="928" t="str">
        <f>IF(ISBLANK('4. HTF Tracking'!M135),"",'4. HTF Tracking'!M135)</f>
        <v/>
      </c>
      <c r="N17" s="928"/>
    </row>
    <row r="18" spans="1:14" s="271" customFormat="1" ht="30" customHeight="1" x14ac:dyDescent="0.35">
      <c r="B18" s="349" t="s">
        <v>91</v>
      </c>
      <c r="C18" s="928" t="str">
        <f>IF(ISBLANK('4. HTF Tracking'!C173),"",'4. HTF Tracking'!C173)</f>
        <v/>
      </c>
      <c r="D18" s="928"/>
      <c r="E18" s="928" t="str">
        <f>IF(ISBLANK('4. HTF Tracking'!E185),"",'4. HTF Tracking'!E185)</f>
        <v/>
      </c>
      <c r="F18" s="928"/>
      <c r="G18" s="928" t="str">
        <f>IF(ISBLANK('4. HTF Tracking'!G173),"",'4. HTF Tracking'!G173)</f>
        <v/>
      </c>
      <c r="H18" s="928"/>
      <c r="I18" s="928" t="str">
        <f>IF(ISBLANK('4. HTF Tracking'!I185),"",'4. HTF Tracking'!I185)</f>
        <v/>
      </c>
      <c r="J18" s="928"/>
      <c r="K18" s="928" t="str">
        <f>IF(ISBLANK('4. HTF Tracking'!K173),"",'4. HTF Tracking'!K173)</f>
        <v/>
      </c>
      <c r="L18" s="928"/>
      <c r="M18" s="928" t="str">
        <f>IF(ISBLANK('4. HTF Tracking'!M185),"",'4. HTF Tracking'!M185)</f>
        <v/>
      </c>
      <c r="N18" s="928"/>
    </row>
    <row r="19" spans="1:14" s="46" customFormat="1" ht="15.5" x14ac:dyDescent="0.35">
      <c r="B19" s="240"/>
      <c r="C19" s="240"/>
      <c r="D19" s="240"/>
      <c r="E19" s="240"/>
      <c r="F19" s="240"/>
      <c r="G19" s="240"/>
      <c r="H19" s="240"/>
      <c r="I19" s="240"/>
      <c r="J19" s="240"/>
      <c r="K19" s="240"/>
      <c r="L19" s="240"/>
      <c r="M19" s="240"/>
      <c r="N19" s="240"/>
    </row>
    <row r="20" spans="1:14" s="240" customFormat="1" ht="24" customHeight="1" x14ac:dyDescent="0.3">
      <c r="A20" s="242"/>
      <c r="B20" s="261" t="s">
        <v>265</v>
      </c>
      <c r="C20" s="353"/>
      <c r="D20" s="353"/>
      <c r="E20" s="353"/>
      <c r="F20" s="353"/>
      <c r="G20" s="353"/>
      <c r="H20" s="353"/>
      <c r="I20" s="353"/>
      <c r="J20" s="353"/>
      <c r="K20" s="353"/>
      <c r="L20" s="353"/>
      <c r="M20" s="353"/>
      <c r="N20" s="353"/>
    </row>
    <row r="21" spans="1:14" s="271" customFormat="1" ht="55.15" customHeight="1" x14ac:dyDescent="0.35">
      <c r="A21" s="365"/>
      <c r="B21" s="250"/>
      <c r="C21" s="925" t="s">
        <v>267</v>
      </c>
      <c r="D21" s="927"/>
      <c r="E21" s="925" t="s">
        <v>268</v>
      </c>
      <c r="F21" s="925"/>
      <c r="G21" s="925" t="s">
        <v>267</v>
      </c>
      <c r="H21" s="927"/>
      <c r="I21" s="925" t="s">
        <v>269</v>
      </c>
      <c r="J21" s="925"/>
      <c r="K21" s="925" t="s">
        <v>267</v>
      </c>
      <c r="L21" s="927"/>
      <c r="M21" s="925" t="s">
        <v>270</v>
      </c>
      <c r="N21" s="925"/>
    </row>
    <row r="22" spans="1:14" s="271" customFormat="1" ht="30" customHeight="1" x14ac:dyDescent="0.35">
      <c r="B22" s="349" t="s">
        <v>88</v>
      </c>
      <c r="C22" s="928" t="str">
        <f>IF(ISBLANK('4. HTF Tracking'!C40),"",'4. HTF Tracking'!C40)</f>
        <v/>
      </c>
      <c r="D22" s="928"/>
      <c r="E22" s="928" t="str">
        <f>IF(ISBLANK('4. HTF Tracking'!E52),"",'4. HTF Tracking'!E52)</f>
        <v/>
      </c>
      <c r="F22" s="928"/>
      <c r="G22" s="928" t="str">
        <f>IF(ISBLANK('4. HTF Tracking'!G40),"",'4. HTF Tracking'!G40)</f>
        <v/>
      </c>
      <c r="H22" s="928"/>
      <c r="I22" s="928" t="str">
        <f>IF(ISBLANK('4. HTF Tracking'!I52),"",'4. HTF Tracking'!I52)</f>
        <v/>
      </c>
      <c r="J22" s="928"/>
      <c r="K22" s="928" t="str">
        <f>IF(ISBLANK('4. HTF Tracking'!K40),"",'4. HTF Tracking'!K40)</f>
        <v/>
      </c>
      <c r="L22" s="928"/>
      <c r="M22" s="928" t="str">
        <f>IF(ISBLANK('4. HTF Tracking'!M52),"",'4. HTF Tracking'!M52)</f>
        <v/>
      </c>
      <c r="N22" s="928"/>
    </row>
    <row r="23" spans="1:14" s="271" customFormat="1" ht="30" customHeight="1" x14ac:dyDescent="0.35">
      <c r="B23" s="349" t="s">
        <v>89</v>
      </c>
      <c r="C23" s="928" t="str">
        <f>IF(ISBLANK('4. HTF Tracking'!C90),"",'4. HTF Tracking'!C90)</f>
        <v/>
      </c>
      <c r="D23" s="928"/>
      <c r="E23" s="928" t="str">
        <f>IF(ISBLANK('4. HTF Tracking'!E102),"",'4. HTF Tracking'!E102)</f>
        <v/>
      </c>
      <c r="F23" s="928"/>
      <c r="G23" s="928" t="str">
        <f>IF(ISBLANK('4. HTF Tracking'!G90),"",'4. HTF Tracking'!G90)</f>
        <v/>
      </c>
      <c r="H23" s="928"/>
      <c r="I23" s="928" t="str">
        <f>IF(ISBLANK('4. HTF Tracking'!I102),"",'4. HTF Tracking'!I102)</f>
        <v/>
      </c>
      <c r="J23" s="928"/>
      <c r="K23" s="928" t="str">
        <f>IF(ISBLANK('4. HTF Tracking'!K90),"",'4. HTF Tracking'!K90)</f>
        <v/>
      </c>
      <c r="L23" s="928"/>
      <c r="M23" s="928" t="str">
        <f>IF(ISBLANK('4. HTF Tracking'!M102),"",'4. HTF Tracking'!M102)</f>
        <v/>
      </c>
      <c r="N23" s="928"/>
    </row>
    <row r="24" spans="1:14" s="271" customFormat="1" ht="30" customHeight="1" x14ac:dyDescent="0.35">
      <c r="B24" s="349" t="s">
        <v>90</v>
      </c>
      <c r="C24" s="928" t="str">
        <f>IF(ISBLANK('4. HTF Tracking'!C140),"",'4. HTF Tracking'!C140)</f>
        <v/>
      </c>
      <c r="D24" s="928"/>
      <c r="E24" s="928" t="str">
        <f>IF(ISBLANK('4. HTF Tracking'!E152),"",'4. HTF Tracking'!E152)</f>
        <v/>
      </c>
      <c r="F24" s="928"/>
      <c r="G24" s="928" t="str">
        <f>IF(ISBLANK('4. HTF Tracking'!G140),"",'4. HTF Tracking'!G140)</f>
        <v/>
      </c>
      <c r="H24" s="928"/>
      <c r="I24" s="928" t="str">
        <f>IF(ISBLANK('4. HTF Tracking'!I152),"",'4. HTF Tracking'!I152)</f>
        <v/>
      </c>
      <c r="J24" s="928"/>
      <c r="K24" s="928" t="str">
        <f>IF(ISBLANK('4. HTF Tracking'!K140),"",'4. HTF Tracking'!K140)</f>
        <v/>
      </c>
      <c r="L24" s="928"/>
      <c r="M24" s="928" t="str">
        <f>IF(ISBLANK('4. HTF Tracking'!M152),"",'4. HTF Tracking'!M152)</f>
        <v/>
      </c>
      <c r="N24" s="928"/>
    </row>
    <row r="25" spans="1:14" s="271" customFormat="1" ht="30" customHeight="1" x14ac:dyDescent="0.35">
      <c r="B25" s="349" t="s">
        <v>91</v>
      </c>
      <c r="C25" s="928" t="str">
        <f>IF(ISBLANK('4. HTF Tracking'!C190),"",'4. HTF Tracking'!C190)</f>
        <v/>
      </c>
      <c r="D25" s="928"/>
      <c r="E25" s="928" t="str">
        <f>IF(ISBLANK('4. HTF Tracking'!E202),"",'4. HTF Tracking'!E202)</f>
        <v/>
      </c>
      <c r="F25" s="928"/>
      <c r="G25" s="928" t="str">
        <f>IF(ISBLANK('4. HTF Tracking'!G190),"",'4. HTF Tracking'!G190)</f>
        <v/>
      </c>
      <c r="H25" s="928"/>
      <c r="I25" s="928" t="str">
        <f>IF(ISBLANK('4. HTF Tracking'!I202),"",'4. HTF Tracking'!I202)</f>
        <v/>
      </c>
      <c r="J25" s="928"/>
      <c r="K25" s="928" t="str">
        <f>IF(ISBLANK('4. HTF Tracking'!K190),"",'4. HTF Tracking'!K190)</f>
        <v/>
      </c>
      <c r="L25" s="928"/>
      <c r="M25" s="928" t="str">
        <f>IF(ISBLANK('4. HTF Tracking'!M202),"",'4. HTF Tracking'!M202)</f>
        <v/>
      </c>
      <c r="N25" s="928"/>
    </row>
    <row r="26" spans="1:14" hidden="1" x14ac:dyDescent="0.25">
      <c r="B26" s="82"/>
      <c r="C26" s="82"/>
      <c r="D26" s="82"/>
      <c r="E26" s="82"/>
      <c r="F26" s="82"/>
      <c r="G26" s="82"/>
      <c r="H26" s="82"/>
      <c r="I26" s="82"/>
      <c r="J26" s="82"/>
      <c r="K26" s="82"/>
      <c r="L26" s="82"/>
      <c r="M26" s="82"/>
      <c r="N26" s="82"/>
    </row>
    <row r="27" spans="1:14" s="61" customFormat="1" ht="13" hidden="1" x14ac:dyDescent="0.25">
      <c r="B27" s="101"/>
      <c r="C27" s="102"/>
      <c r="D27" s="102"/>
      <c r="E27" s="102"/>
      <c r="F27" s="102"/>
      <c r="G27" s="102"/>
      <c r="H27" s="102"/>
      <c r="I27" s="102"/>
      <c r="J27" s="102"/>
      <c r="K27" s="102"/>
      <c r="L27" s="102"/>
      <c r="M27" s="102"/>
      <c r="N27" s="102"/>
    </row>
  </sheetData>
  <sheetProtection algorithmName="SHA-512" hashValue="wmhbzdEL0RckkdHE7xI5bjCFuqFYp3LuunVYtPdlqgyY+GcaddHIHzPyq+PAlvMZuSATTUW+eAZ0pm5QMIssdA==" saltValue="XD8Pq8uufVULPIp4gJJLgA==" spinCount="100000" sheet="1" objects="1" scenarios="1"/>
  <mergeCells count="93">
    <mergeCell ref="M9:N9"/>
    <mergeCell ref="M11:N11"/>
    <mergeCell ref="M10:N10"/>
    <mergeCell ref="C10:D10"/>
    <mergeCell ref="C11:D11"/>
    <mergeCell ref="G11:H11"/>
    <mergeCell ref="E10:F10"/>
    <mergeCell ref="E11:F11"/>
    <mergeCell ref="G10:H10"/>
    <mergeCell ref="C7:D7"/>
    <mergeCell ref="C8:D8"/>
    <mergeCell ref="C9:D9"/>
    <mergeCell ref="G8:H8"/>
    <mergeCell ref="E8:F8"/>
    <mergeCell ref="G9:H9"/>
    <mergeCell ref="I8:J8"/>
    <mergeCell ref="I9:J9"/>
    <mergeCell ref="K7:L7"/>
    <mergeCell ref="K10:L10"/>
    <mergeCell ref="G15:H15"/>
    <mergeCell ref="G7:H7"/>
    <mergeCell ref="A4:N4"/>
    <mergeCell ref="M7:N7"/>
    <mergeCell ref="E21:F21"/>
    <mergeCell ref="I21:J21"/>
    <mergeCell ref="K21:L21"/>
    <mergeCell ref="M21:N21"/>
    <mergeCell ref="C14:D14"/>
    <mergeCell ref="G21:H21"/>
    <mergeCell ref="E9:F9"/>
    <mergeCell ref="E7:F7"/>
    <mergeCell ref="I7:J7"/>
    <mergeCell ref="K11:L11"/>
    <mergeCell ref="I10:J10"/>
    <mergeCell ref="I11:J11"/>
    <mergeCell ref="K8:L8"/>
    <mergeCell ref="K9:L9"/>
    <mergeCell ref="K22:L22"/>
    <mergeCell ref="K23:L23"/>
    <mergeCell ref="K24:L24"/>
    <mergeCell ref="M15:N15"/>
    <mergeCell ref="M16:N16"/>
    <mergeCell ref="M22:N22"/>
    <mergeCell ref="M24:N24"/>
    <mergeCell ref="M17:N17"/>
    <mergeCell ref="M18:N18"/>
    <mergeCell ref="K16:L16"/>
    <mergeCell ref="K17:L17"/>
    <mergeCell ref="E14:F14"/>
    <mergeCell ref="K15:L15"/>
    <mergeCell ref="I14:J14"/>
    <mergeCell ref="G14:H14"/>
    <mergeCell ref="M14:N14"/>
    <mergeCell ref="E24:F24"/>
    <mergeCell ref="M8:N8"/>
    <mergeCell ref="C25:D25"/>
    <mergeCell ref="E25:F25"/>
    <mergeCell ref="G25:H25"/>
    <mergeCell ref="E22:F22"/>
    <mergeCell ref="C22:D22"/>
    <mergeCell ref="M23:N23"/>
    <mergeCell ref="I25:J25"/>
    <mergeCell ref="G17:H17"/>
    <mergeCell ref="G22:H22"/>
    <mergeCell ref="M25:N25"/>
    <mergeCell ref="E23:F23"/>
    <mergeCell ref="K25:L25"/>
    <mergeCell ref="K14:L14"/>
    <mergeCell ref="K18:L18"/>
    <mergeCell ref="E16:F16"/>
    <mergeCell ref="E17:F17"/>
    <mergeCell ref="E18:F18"/>
    <mergeCell ref="I15:J15"/>
    <mergeCell ref="I18:J18"/>
    <mergeCell ref="I17:J17"/>
    <mergeCell ref="I16:J16"/>
    <mergeCell ref="G16:H16"/>
    <mergeCell ref="A1:XFD1"/>
    <mergeCell ref="J3:M3"/>
    <mergeCell ref="C21:D21"/>
    <mergeCell ref="C23:D23"/>
    <mergeCell ref="C24:D24"/>
    <mergeCell ref="C16:D16"/>
    <mergeCell ref="C18:D18"/>
    <mergeCell ref="C17:D17"/>
    <mergeCell ref="C15:D15"/>
    <mergeCell ref="I23:J23"/>
    <mergeCell ref="I22:J22"/>
    <mergeCell ref="I24:J24"/>
    <mergeCell ref="G23:H23"/>
    <mergeCell ref="G24:H24"/>
    <mergeCell ref="G18:H18"/>
    <mergeCell ref="E15:F15"/>
  </mergeCells>
  <phoneticPr fontId="0" type="noConversion"/>
  <pageMargins left="0.35" right="0.35" top="1" bottom="1" header="0.5" footer="0.25"/>
  <pageSetup scale="91" orientation="portrait" r:id="rId1"/>
  <headerFooter alignWithMargins="0">
    <oddFooter>&amp;C&amp;"Arial,Regular"&amp;P of &amp;N</oddFooter>
  </headerFooter>
  <rowBreaks count="1" manualBreakCount="1">
    <brk id="2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13</xdr:col>
                    <xdr:colOff>0</xdr:colOff>
                    <xdr:row>1</xdr:row>
                    <xdr:rowOff>241300</xdr:rowOff>
                  </from>
                  <to>
                    <xdr:col>13</xdr:col>
                    <xdr:colOff>679450</xdr:colOff>
                    <xdr:row>2</xdr:row>
                    <xdr:rowOff>279400</xdr:rowOff>
                  </to>
                </anchor>
              </controlPr>
            </control>
          </mc:Choice>
        </mc:AlternateContent>
      </controls>
    </mc:Choice>
  </mc:AlternateContent>
</worksheet>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23</vt:i4>
      </vt:variant>
    </vt:vector>
  </HeadingPairs>
  <TitlesOfParts>
    <vt:vector size="39" baseType="lpstr">
      <vt:lpstr>Drop-down</vt:lpstr>
      <vt:lpstr>Introduction and Start</vt:lpstr>
      <vt:lpstr>1. Facility Info</vt:lpstr>
      <vt:lpstr>2. Wafer Tracking</vt:lpstr>
      <vt:lpstr>Wafer</vt:lpstr>
      <vt:lpstr>3. GHG Tracking</vt:lpstr>
      <vt:lpstr>GHG Usage</vt:lpstr>
      <vt:lpstr>4. HTF Tracking</vt:lpstr>
      <vt:lpstr>HTF</vt:lpstr>
      <vt:lpstr>5. EmisRedStrategy Tracking</vt:lpstr>
      <vt:lpstr>Emission Reduction Strategy</vt:lpstr>
      <vt:lpstr>Results Summary</vt:lpstr>
      <vt:lpstr>Emissions in Kg and MMTCO2e</vt:lpstr>
      <vt:lpstr>Result (Report)</vt:lpstr>
      <vt:lpstr>InfoFormula</vt:lpstr>
      <vt:lpstr>Facility&amp;Emissions Info</vt:lpstr>
      <vt:lpstr>'Facility&amp;Emissions Info'!Company</vt:lpstr>
      <vt:lpstr>CompanyType</vt:lpstr>
      <vt:lpstr>Gas</vt:lpstr>
      <vt:lpstr>OperationType</vt:lpstr>
      <vt:lpstr>'1. Facility Info'!Print_Area</vt:lpstr>
      <vt:lpstr>'2. Wafer Tracking'!Print_Area</vt:lpstr>
      <vt:lpstr>'3. GHG Tracking'!Print_Area</vt:lpstr>
      <vt:lpstr>'4. HTF Tracking'!Print_Area</vt:lpstr>
      <vt:lpstr>'Emission Reduction Strategy'!Print_Area</vt:lpstr>
      <vt:lpstr>'Emissions in Kg and MMTCO2e'!Print_Area</vt:lpstr>
      <vt:lpstr>'Facility&amp;Emissions Info'!Print_Area</vt:lpstr>
      <vt:lpstr>'GHG Usage'!Print_Area</vt:lpstr>
      <vt:lpstr>HTF!Print_Area</vt:lpstr>
      <vt:lpstr>InfoFormula!Print_Area</vt:lpstr>
      <vt:lpstr>'Introduction and Start'!Print_Area</vt:lpstr>
      <vt:lpstr>'Result (Report)'!Print_Area</vt:lpstr>
      <vt:lpstr>'Results Summary'!Print_Area</vt:lpstr>
      <vt:lpstr>Wafer!Print_Area</vt:lpstr>
      <vt:lpstr>'Emission Reduction Strategy'!Print_Titles</vt:lpstr>
      <vt:lpstr>Process</vt:lpstr>
      <vt:lpstr>Shape</vt:lpstr>
      <vt:lpstr>System</vt:lpstr>
      <vt:lpstr>TorF</vt:lpstr>
    </vt:vector>
  </TitlesOfParts>
  <Manager/>
  <Company>carb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arb</dc:creator>
  <cp:keywords/>
  <dc:description/>
  <cp:lastModifiedBy>Naidu, Aaron@ARB</cp:lastModifiedBy>
  <cp:revision/>
  <dcterms:created xsi:type="dcterms:W3CDTF">2008-07-30T16:02:56Z</dcterms:created>
  <dcterms:modified xsi:type="dcterms:W3CDTF">2025-02-22T01:25:57Z</dcterms:modified>
  <cp:category/>
  <cp:contentStatus/>
</cp:coreProperties>
</file>