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isd\div\LCFS\202X LCFS Rulemaking\3. Workshops\Workshop 8 November 2022\"/>
    </mc:Choice>
  </mc:AlternateContent>
  <xr:revisionPtr revIDLastSave="0" documentId="13_ncr:1_{89574D04-F228-46F5-A1FC-C90F9787D748}" xr6:coauthVersionLast="47" xr6:coauthVersionMax="47" xr10:uidLastSave="{00000000-0000-0000-0000-000000000000}"/>
  <bookViews>
    <workbookView xWindow="4710" yWindow="1125" windowWidth="24075" windowHeight="14385" activeTab="3" xr2:uid="{0173EE7F-91C9-4501-8BC4-E5111B79C032}"/>
  </bookViews>
  <sheets>
    <sheet name="About" sheetId="4" r:id="rId1"/>
    <sheet name="Energy Demand" sheetId="1" r:id="rId2"/>
    <sheet name="Feedstock Supply Curves" sheetId="3" r:id="rId3"/>
    <sheet name="Fuel Production" sheetId="2" r:id="rId4"/>
  </sheets>
  <definedNames>
    <definedName name="_xlnm._FilterDatabase" localSheetId="3" hidden="1">'Fuel Production'!$A$1:$N$63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3" l="1"/>
  <c r="AG2" i="3"/>
  <c r="AH2" i="3" s="1"/>
  <c r="AI2" i="3" s="1"/>
  <c r="AJ2" i="3" s="1"/>
  <c r="AK2" i="3" s="1"/>
  <c r="AL2" i="3" s="1"/>
  <c r="AM2" i="3" s="1"/>
  <c r="G24" i="2"/>
  <c r="E23" i="2"/>
  <c r="E22" i="2"/>
  <c r="I16" i="2"/>
  <c r="E16" i="2"/>
  <c r="I15" i="2"/>
  <c r="E15" i="2"/>
  <c r="L7" i="2"/>
  <c r="L6" i="2"/>
  <c r="E5" i="2"/>
  <c r="E4" i="2"/>
  <c r="E3" i="2"/>
  <c r="E2" i="2"/>
</calcChain>
</file>

<file path=xl/sharedStrings.xml><?xml version="1.0" encoding="utf-8"?>
<sst xmlns="http://schemas.openxmlformats.org/spreadsheetml/2006/main" count="955" uniqueCount="114">
  <si>
    <t>Year</t>
  </si>
  <si>
    <t>Fuel Pool</t>
  </si>
  <si>
    <t>Energy</t>
  </si>
  <si>
    <t>Gasoline</t>
  </si>
  <si>
    <t>Diesel</t>
  </si>
  <si>
    <t>MJ</t>
  </si>
  <si>
    <t>LDV-e</t>
  </si>
  <si>
    <t>HDV-e</t>
  </si>
  <si>
    <t>LDV-H2</t>
  </si>
  <si>
    <t>HDV-H2</t>
  </si>
  <si>
    <t>CNG</t>
  </si>
  <si>
    <t>DACCS</t>
  </si>
  <si>
    <t>Jet Fuel</t>
  </si>
  <si>
    <t>Additional Credits</t>
  </si>
  <si>
    <t>Fuel</t>
  </si>
  <si>
    <t>Feedstock</t>
  </si>
  <si>
    <t>Conversion Cost</t>
  </si>
  <si>
    <t>Units Notes</t>
  </si>
  <si>
    <t>Conversion Yield</t>
  </si>
  <si>
    <t>Conversion Units</t>
  </si>
  <si>
    <t>Carbon Intensity</t>
  </si>
  <si>
    <t>Units</t>
  </si>
  <si>
    <t>EER</t>
  </si>
  <si>
    <t>Exogenous Subsidy</t>
  </si>
  <si>
    <t>Subsidy Unit Notes</t>
  </si>
  <si>
    <t>LCFS Benchmark</t>
  </si>
  <si>
    <t>Renewable Diesel</t>
  </si>
  <si>
    <t>Virgin Oils</t>
  </si>
  <si>
    <t>$/ton</t>
  </si>
  <si>
    <t>MJ/ton</t>
  </si>
  <si>
    <t>gCO2e/MJ</t>
  </si>
  <si>
    <t>$/MJ</t>
  </si>
  <si>
    <t>DieselBenchmark</t>
  </si>
  <si>
    <t>Waste Oils</t>
  </si>
  <si>
    <t>Biodiesel</t>
  </si>
  <si>
    <t>CNG from Dairies</t>
  </si>
  <si>
    <t>Dairy Gas to RNG</t>
  </si>
  <si>
    <t>$/MMBTU</t>
  </si>
  <si>
    <t>MJ/MMBTU</t>
  </si>
  <si>
    <t>Landfill CNG</t>
  </si>
  <si>
    <t>Landfills</t>
  </si>
  <si>
    <t>LDV-e (Dairy Gas)</t>
  </si>
  <si>
    <t>Dairy Gas to Electricity</t>
  </si>
  <si>
    <t>GasolineBenchmark</t>
  </si>
  <si>
    <t>LDV-e (grid)</t>
  </si>
  <si>
    <t>Electricity</t>
  </si>
  <si>
    <t>$/MWh</t>
  </si>
  <si>
    <t>MJ/MWh</t>
  </si>
  <si>
    <t>LDV-e (0-CI)</t>
  </si>
  <si>
    <t>Ethanol</t>
  </si>
  <si>
    <t>Corn</t>
  </si>
  <si>
    <t>$/bushel</t>
  </si>
  <si>
    <t>MJ/bushel</t>
  </si>
  <si>
    <t>CARBOB</t>
  </si>
  <si>
    <t>Oil</t>
  </si>
  <si>
    <t>$/barrel</t>
  </si>
  <si>
    <t>MJ/barrel</t>
  </si>
  <si>
    <t>ULSD</t>
  </si>
  <si>
    <t>E85</t>
  </si>
  <si>
    <t>Renewable Gasoline</t>
  </si>
  <si>
    <t>Natural Gas</t>
  </si>
  <si>
    <t>HDV Hydrogen</t>
  </si>
  <si>
    <t>HDV Hydrogen-CCS</t>
  </si>
  <si>
    <t>HDV Hydrogen (Dairy Gas)</t>
  </si>
  <si>
    <t>Alt Jet</t>
  </si>
  <si>
    <t>JetBenchmark</t>
  </si>
  <si>
    <t>Conv. Jet</t>
  </si>
  <si>
    <t>CCS</t>
  </si>
  <si>
    <t>$/ton sequestered</t>
  </si>
  <si>
    <t>ton/ton</t>
  </si>
  <si>
    <t>gCO2e/ton</t>
  </si>
  <si>
    <t>DACCSBenchmark</t>
  </si>
  <si>
    <t>Ethanol w. CCS</t>
  </si>
  <si>
    <t>LDV Hydrogen</t>
  </si>
  <si>
    <t>LDV Hydrogen-CCS</t>
  </si>
  <si>
    <t>LDV Hydrogen (Dairy Gas)</t>
  </si>
  <si>
    <t>LDV HRI + FCI Credits</t>
  </si>
  <si>
    <t>$/credit</t>
  </si>
  <si>
    <t>credit/credit</t>
  </si>
  <si>
    <t>MHDV HRI + FCI Credits</t>
  </si>
  <si>
    <t>Incremental Deficits</t>
  </si>
  <si>
    <t>Fixed Guideway</t>
  </si>
  <si>
    <t>Forklift Credits</t>
  </si>
  <si>
    <t>Other offroad</t>
  </si>
  <si>
    <t>Advanced Credits</t>
  </si>
  <si>
    <t>Bank Drawdown</t>
  </si>
  <si>
    <t>Petroleum Projects</t>
  </si>
  <si>
    <t>HDV-e (Dairy Gas)</t>
  </si>
  <si>
    <t>HDV-e (grid)</t>
  </si>
  <si>
    <t>HDV-e (0-CI)</t>
  </si>
  <si>
    <t>HDV Hydrogen (0-CI)</t>
  </si>
  <si>
    <t>LDV Hydrogen (0-CI)</t>
  </si>
  <si>
    <t>inf</t>
  </si>
  <si>
    <t>NA</t>
  </si>
  <si>
    <t>Price Units</t>
  </si>
  <si>
    <t>Supply Units</t>
  </si>
  <si>
    <t>tons</t>
  </si>
  <si>
    <t>barrels</t>
  </si>
  <si>
    <t>MMBTU</t>
  </si>
  <si>
    <t>MWh</t>
  </si>
  <si>
    <t>bushels</t>
  </si>
  <si>
    <t>Prices</t>
  </si>
  <si>
    <t>Worksheet</t>
  </si>
  <si>
    <t>Decsription</t>
  </si>
  <si>
    <t>Energy Demand</t>
  </si>
  <si>
    <t>This worksheet contains baseline scenario assumptions for the amount of energy demand, per year, for each major fuel pool relevant to California fuel supply</t>
  </si>
  <si>
    <t>Feedstock Supply Curves</t>
  </si>
  <si>
    <t>This worksheet contains feedstock supply curve estimates.  This includes the set of major feedstocks that can be converted into transportation fuel for use in California</t>
  </si>
  <si>
    <t>Fuel Production</t>
  </si>
  <si>
    <t>This worksheet contains the set of cost assumptions and carbon intensity assumptions affiliated with converting feedstock into usable transportation fuel</t>
  </si>
  <si>
    <t>This workbook provides a summary of core inputs fed into the CATS model.  Model documentation has been publicly posted for review.</t>
  </si>
  <si>
    <t>About</t>
  </si>
  <si>
    <t>E85 w. CCS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</si>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</sst>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"/>
    <numFmt numFmtId="166" formatCode="_(* #,##0_);_(* \(#,##0\);_(* &quot;-&quot;??_);_(@_)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MS Shell Dlg 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top"/>
    </xf>
    <xf numFmtId="0" fontId="0" fillId="2" borderId="0" xfId="0" applyFill="1"/>
    <xf numFmtId="1" fontId="0" fillId="0" borderId="0" xfId="0" applyNumberFormat="1"/>
    <xf numFmtId="11" fontId="0" fillId="0" borderId="0" xfId="0" applyNumberFormat="1"/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/>
    <xf numFmtId="164" fontId="0" fillId="0" borderId="0" xfId="1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8" fontId="0" fillId="0" borderId="0" xfId="0" applyNumberFormat="1" applyFill="1" applyBorder="1"/>
    <xf numFmtId="0" fontId="4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top"/>
    </xf>
    <xf numFmtId="0" fontId="2" fillId="2" borderId="0" xfId="0" applyFont="1" applyFill="1"/>
    <xf numFmtId="0" fontId="0" fillId="2" borderId="0" xfId="0" applyFill="1" applyAlignment="1">
      <alignment vertical="top"/>
    </xf>
    <xf numFmtId="0" fontId="5" fillId="2" borderId="0" xfId="2" applyFill="1" applyAlignment="1">
      <alignment vertical="top"/>
    </xf>
    <xf numFmtId="166" fontId="0" fillId="0" borderId="0" xfId="3" applyNumberFormat="1" applyFont="1"/>
    <xf numFmtId="165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/>
    <xf numFmtId="2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67" fontId="0" fillId="0" borderId="0" xfId="1" applyNumberFormat="1" applyFont="1" applyFill="1" applyBorder="1"/>
    <xf numFmtId="0" fontId="0" fillId="2" borderId="0" xfId="0" applyFill="1" applyAlignment="1">
      <alignment horizontal="left" vertical="top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9</xdr:col>
      <xdr:colOff>533400</xdr:colOff>
      <xdr:row>15</xdr:row>
      <xdr:rowOff>175260</xdr:rowOff>
    </xdr:to>
    <xdr:pic>
      <xdr:nvPicPr>
        <xdr:cNvPr id="2" name="Picture 1" descr="A picture containing diagram&#10;&#10;Description automatically generated">
          <a:extLst>
            <a:ext uri="{FF2B5EF4-FFF2-40B4-BE49-F238E27FC236}">
              <a16:creationId xmlns:a16="http://schemas.microsoft.com/office/drawing/2014/main" id="{BC3EB07A-CF0D-0E6B-482A-59F7062C4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400800" cy="2985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C8DE-03A8-4790-942A-C70F5E458AAF}">
  <dimension ref="B19:K26"/>
  <sheetViews>
    <sheetView workbookViewId="0">
      <selection activeCell="B19" sqref="B19"/>
    </sheetView>
  </sheetViews>
  <sheetFormatPr defaultColWidth="9.140625" defaultRowHeight="15" x14ac:dyDescent="0.25"/>
  <cols>
    <col min="1" max="2" width="9.140625" style="2"/>
    <col min="3" max="3" width="17" style="2" customWidth="1"/>
    <col min="4" max="16384" width="9.140625" style="2"/>
  </cols>
  <sheetData>
    <row r="19" spans="2:11" x14ac:dyDescent="0.25">
      <c r="B19" s="12" t="s">
        <v>111</v>
      </c>
    </row>
    <row r="20" spans="2:11" ht="68.25" customHeight="1" x14ac:dyDescent="0.25">
      <c r="B20" s="22" t="s">
        <v>110</v>
      </c>
      <c r="C20" s="22"/>
      <c r="D20" s="22"/>
      <c r="E20" s="22"/>
      <c r="F20" s="22"/>
      <c r="G20" s="22"/>
      <c r="H20" s="22"/>
      <c r="I20" s="22"/>
      <c r="J20" s="22"/>
      <c r="K20" s="22"/>
    </row>
    <row r="22" spans="2:11" x14ac:dyDescent="0.25">
      <c r="B22" s="12" t="s">
        <v>102</v>
      </c>
      <c r="D22" s="12" t="s">
        <v>103</v>
      </c>
    </row>
    <row r="23" spans="2:11" ht="65.25" customHeight="1" x14ac:dyDescent="0.25">
      <c r="B23" s="14" t="s">
        <v>104</v>
      </c>
      <c r="C23" s="13"/>
      <c r="D23" s="22" t="s">
        <v>105</v>
      </c>
      <c r="E23" s="22"/>
      <c r="F23" s="22"/>
      <c r="G23" s="22"/>
      <c r="H23" s="22"/>
    </row>
    <row r="24" spans="2:11" ht="65.25" customHeight="1" x14ac:dyDescent="0.25">
      <c r="B24" s="14" t="s">
        <v>106</v>
      </c>
      <c r="C24" s="13"/>
      <c r="D24" s="22" t="s">
        <v>107</v>
      </c>
      <c r="E24" s="22"/>
      <c r="F24" s="22"/>
      <c r="G24" s="22"/>
      <c r="H24" s="22"/>
    </row>
    <row r="25" spans="2:11" ht="108" customHeight="1" x14ac:dyDescent="0.25">
      <c r="B25" s="14" t="s">
        <v>108</v>
      </c>
      <c r="C25" s="13"/>
      <c r="D25" s="22" t="s">
        <v>109</v>
      </c>
      <c r="E25" s="22"/>
      <c r="F25" s="22"/>
      <c r="G25" s="22"/>
      <c r="H25" s="22"/>
    </row>
    <row r="26" spans="2:11" ht="108" customHeight="1" x14ac:dyDescent="0.25"/>
  </sheetData>
  <mergeCells count="4">
    <mergeCell ref="B20:K20"/>
    <mergeCell ref="D23:H23"/>
    <mergeCell ref="D24:H24"/>
    <mergeCell ref="D25:H25"/>
  </mergeCells>
  <hyperlinks>
    <hyperlink ref="B23" location="'Energy Demand'!A1" display="Energy Demand" xr:uid="{4D82A61D-4344-4CE6-933A-1E0BD0C651E6}"/>
    <hyperlink ref="B24" location="'Feedstock Supply Curves'!A1" display="Feedstock Supply Curves" xr:uid="{E6998257-9FB7-485C-8F5E-DF47E8539422}"/>
    <hyperlink ref="B25" location="'Fuel Production'!A1" display="Fuel Production" xr:uid="{16EA1288-DFB4-471B-924F-309F7F56D9B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DC80-C1CC-4E2F-81A4-0672ACCA8B07}">
  <dimension ref="A1:D195"/>
  <sheetViews>
    <sheetView zoomScaleNormal="100" workbookViewId="0"/>
  </sheetViews>
  <sheetFormatPr defaultRowHeight="15" x14ac:dyDescent="0.25"/>
  <sheetData>
    <row r="1" spans="1:4" x14ac:dyDescent="0.25">
      <c r="A1" s="5" t="s">
        <v>0</v>
      </c>
      <c r="B1" s="5" t="s">
        <v>1</v>
      </c>
      <c r="C1" s="5" t="s">
        <v>2</v>
      </c>
      <c r="D1" s="5" t="s">
        <v>21</v>
      </c>
    </row>
    <row r="2" spans="1:4" x14ac:dyDescent="0.25">
      <c r="A2" s="10">
        <v>2022</v>
      </c>
      <c r="B2" s="8" t="s">
        <v>3</v>
      </c>
      <c r="C2" s="10">
        <v>1633964216955.0972</v>
      </c>
      <c r="D2" s="6" t="s">
        <v>5</v>
      </c>
    </row>
    <row r="3" spans="1:4" x14ac:dyDescent="0.25">
      <c r="A3" s="10">
        <v>2023</v>
      </c>
      <c r="B3" s="8" t="s">
        <v>3</v>
      </c>
      <c r="C3" s="10">
        <v>1601070987026.4329</v>
      </c>
      <c r="D3" s="6" t="s">
        <v>5</v>
      </c>
    </row>
    <row r="4" spans="1:4" x14ac:dyDescent="0.25">
      <c r="A4" s="10">
        <v>2024</v>
      </c>
      <c r="B4" s="8" t="s">
        <v>3</v>
      </c>
      <c r="C4" s="10">
        <v>1565148667944.7292</v>
      </c>
      <c r="D4" s="6" t="s">
        <v>5</v>
      </c>
    </row>
    <row r="5" spans="1:4" x14ac:dyDescent="0.25">
      <c r="A5" s="10">
        <v>2025</v>
      </c>
      <c r="B5" s="8" t="s">
        <v>3</v>
      </c>
      <c r="C5" s="10">
        <v>1528384003876.4238</v>
      </c>
      <c r="D5" s="6" t="s">
        <v>5</v>
      </c>
    </row>
    <row r="6" spans="1:4" x14ac:dyDescent="0.25">
      <c r="A6" s="10">
        <v>2026</v>
      </c>
      <c r="B6" s="8" t="s">
        <v>3</v>
      </c>
      <c r="C6" s="10">
        <v>1487299546846.9709</v>
      </c>
      <c r="D6" s="6" t="s">
        <v>5</v>
      </c>
    </row>
    <row r="7" spans="1:4" x14ac:dyDescent="0.25">
      <c r="A7" s="10">
        <v>2027</v>
      </c>
      <c r="B7" s="8" t="s">
        <v>3</v>
      </c>
      <c r="C7" s="10">
        <v>1444593251894.7053</v>
      </c>
      <c r="D7" s="6" t="s">
        <v>5</v>
      </c>
    </row>
    <row r="8" spans="1:4" x14ac:dyDescent="0.25">
      <c r="A8" s="10">
        <v>2028</v>
      </c>
      <c r="B8" s="8" t="s">
        <v>3</v>
      </c>
      <c r="C8" s="10">
        <v>1398952193371.5366</v>
      </c>
      <c r="D8" s="6" t="s">
        <v>5</v>
      </c>
    </row>
    <row r="9" spans="1:4" x14ac:dyDescent="0.25">
      <c r="A9" s="10">
        <v>2029</v>
      </c>
      <c r="B9" s="8" t="s">
        <v>3</v>
      </c>
      <c r="C9" s="10">
        <v>1347608249759.2622</v>
      </c>
      <c r="D9" s="6" t="s">
        <v>5</v>
      </c>
    </row>
    <row r="10" spans="1:4" x14ac:dyDescent="0.25">
      <c r="A10" s="10">
        <v>2030</v>
      </c>
      <c r="B10" s="8" t="s">
        <v>3</v>
      </c>
      <c r="C10" s="10">
        <v>1290144991927.7671</v>
      </c>
      <c r="D10" s="6" t="s">
        <v>5</v>
      </c>
    </row>
    <row r="11" spans="1:4" x14ac:dyDescent="0.25">
      <c r="A11" s="10">
        <v>2031</v>
      </c>
      <c r="B11" s="8" t="s">
        <v>3</v>
      </c>
      <c r="C11" s="10">
        <v>1227193808326.54</v>
      </c>
      <c r="D11" s="6" t="s">
        <v>5</v>
      </c>
    </row>
    <row r="12" spans="1:4" x14ac:dyDescent="0.25">
      <c r="A12" s="10">
        <v>2032</v>
      </c>
      <c r="B12" s="8" t="s">
        <v>3</v>
      </c>
      <c r="C12" s="10">
        <v>1162417061991.198</v>
      </c>
      <c r="D12" s="6" t="s">
        <v>5</v>
      </c>
    </row>
    <row r="13" spans="1:4" x14ac:dyDescent="0.25">
      <c r="A13" s="10">
        <v>2033</v>
      </c>
      <c r="B13" s="8" t="s">
        <v>3</v>
      </c>
      <c r="C13" s="10">
        <v>1091786425906.682</v>
      </c>
      <c r="D13" s="6" t="s">
        <v>5</v>
      </c>
    </row>
    <row r="14" spans="1:4" x14ac:dyDescent="0.25">
      <c r="A14" s="10">
        <v>2034</v>
      </c>
      <c r="B14" s="8" t="s">
        <v>3</v>
      </c>
      <c r="C14" s="10">
        <v>1014987076079.493</v>
      </c>
      <c r="D14" s="6" t="s">
        <v>5</v>
      </c>
    </row>
    <row r="15" spans="1:4" x14ac:dyDescent="0.25">
      <c r="A15" s="10">
        <v>2035</v>
      </c>
      <c r="B15" s="8" t="s">
        <v>3</v>
      </c>
      <c r="C15" s="10">
        <v>931802081545.3634</v>
      </c>
      <c r="D15" s="6" t="s">
        <v>5</v>
      </c>
    </row>
    <row r="16" spans="1:4" x14ac:dyDescent="0.25">
      <c r="A16" s="10">
        <v>2036</v>
      </c>
      <c r="B16" s="8" t="s">
        <v>3</v>
      </c>
      <c r="C16" s="10">
        <v>850735131975.17969</v>
      </c>
      <c r="D16" s="6" t="s">
        <v>5</v>
      </c>
    </row>
    <row r="17" spans="1:4" x14ac:dyDescent="0.25">
      <c r="A17" s="10">
        <v>2037</v>
      </c>
      <c r="B17" s="8" t="s">
        <v>3</v>
      </c>
      <c r="C17" s="10">
        <v>772448193545.81067</v>
      </c>
      <c r="D17" s="6" t="s">
        <v>5</v>
      </c>
    </row>
    <row r="18" spans="1:4" x14ac:dyDescent="0.25">
      <c r="A18" s="10">
        <v>2038</v>
      </c>
      <c r="B18" s="8" t="s">
        <v>3</v>
      </c>
      <c r="C18" s="10">
        <v>697260161705.66638</v>
      </c>
      <c r="D18" s="6" t="s">
        <v>5</v>
      </c>
    </row>
    <row r="19" spans="1:4" x14ac:dyDescent="0.25">
      <c r="A19" s="10">
        <v>2039</v>
      </c>
      <c r="B19" s="8" t="s">
        <v>3</v>
      </c>
      <c r="C19" s="10">
        <v>625514691853.27246</v>
      </c>
      <c r="D19" s="6" t="s">
        <v>5</v>
      </c>
    </row>
    <row r="20" spans="1:4" x14ac:dyDescent="0.25">
      <c r="A20" s="10">
        <v>2040</v>
      </c>
      <c r="B20" s="8" t="s">
        <v>3</v>
      </c>
      <c r="C20" s="10">
        <v>557197651214.51086</v>
      </c>
      <c r="D20" s="6" t="s">
        <v>5</v>
      </c>
    </row>
    <row r="21" spans="1:4" x14ac:dyDescent="0.25">
      <c r="A21" s="10">
        <v>2041</v>
      </c>
      <c r="B21" s="8" t="s">
        <v>3</v>
      </c>
      <c r="C21" s="10">
        <v>492240384813.43634</v>
      </c>
      <c r="D21" s="6" t="s">
        <v>5</v>
      </c>
    </row>
    <row r="22" spans="1:4" x14ac:dyDescent="0.25">
      <c r="A22" s="10">
        <v>2042</v>
      </c>
      <c r="B22" s="8" t="s">
        <v>3</v>
      </c>
      <c r="C22" s="10">
        <v>431009564298.15631</v>
      </c>
      <c r="D22" s="6" t="s">
        <v>5</v>
      </c>
    </row>
    <row r="23" spans="1:4" x14ac:dyDescent="0.25">
      <c r="A23" s="10">
        <v>2043</v>
      </c>
      <c r="B23" s="8" t="s">
        <v>3</v>
      </c>
      <c r="C23" s="10">
        <v>373569497804.32074</v>
      </c>
      <c r="D23" s="6" t="s">
        <v>5</v>
      </c>
    </row>
    <row r="24" spans="1:4" x14ac:dyDescent="0.25">
      <c r="A24" s="10">
        <v>2044</v>
      </c>
      <c r="B24" s="8" t="s">
        <v>3</v>
      </c>
      <c r="C24" s="10">
        <v>319975631939.58868</v>
      </c>
      <c r="D24" s="6" t="s">
        <v>5</v>
      </c>
    </row>
    <row r="25" spans="1:4" x14ac:dyDescent="0.25">
      <c r="A25" s="10">
        <v>2045</v>
      </c>
      <c r="B25" s="8" t="s">
        <v>3</v>
      </c>
      <c r="C25" s="10">
        <v>270514954337.08945</v>
      </c>
      <c r="D25" s="6" t="s">
        <v>5</v>
      </c>
    </row>
    <row r="26" spans="1:4" x14ac:dyDescent="0.25">
      <c r="A26" s="10">
        <v>2022</v>
      </c>
      <c r="B26" s="8" t="s">
        <v>4</v>
      </c>
      <c r="C26" s="10">
        <v>508463913818.34174</v>
      </c>
      <c r="D26" s="6" t="s">
        <v>5</v>
      </c>
    </row>
    <row r="27" spans="1:4" x14ac:dyDescent="0.25">
      <c r="A27" s="10">
        <v>2023</v>
      </c>
      <c r="B27" s="8" t="s">
        <v>4</v>
      </c>
      <c r="C27" s="10">
        <v>510166171499.59064</v>
      </c>
      <c r="D27" s="6" t="s">
        <v>5</v>
      </c>
    </row>
    <row r="28" spans="1:4" x14ac:dyDescent="0.25">
      <c r="A28" s="10">
        <v>2024</v>
      </c>
      <c r="B28" s="8" t="s">
        <v>4</v>
      </c>
      <c r="C28" s="10">
        <v>509544563628.06799</v>
      </c>
      <c r="D28" s="6" t="s">
        <v>5</v>
      </c>
    </row>
    <row r="29" spans="1:4" x14ac:dyDescent="0.25">
      <c r="A29" s="10">
        <v>2025</v>
      </c>
      <c r="B29" s="8" t="s">
        <v>4</v>
      </c>
      <c r="C29" s="10">
        <v>507403394883.3252</v>
      </c>
      <c r="D29" s="6" t="s">
        <v>5</v>
      </c>
    </row>
    <row r="30" spans="1:4" x14ac:dyDescent="0.25">
      <c r="A30" s="10">
        <v>2026</v>
      </c>
      <c r="B30" s="8" t="s">
        <v>4</v>
      </c>
      <c r="C30" s="10">
        <v>502973787271.59369</v>
      </c>
      <c r="D30" s="6" t="s">
        <v>5</v>
      </c>
    </row>
    <row r="31" spans="1:4" x14ac:dyDescent="0.25">
      <c r="A31" s="10">
        <v>2027</v>
      </c>
      <c r="B31" s="8" t="s">
        <v>4</v>
      </c>
      <c r="C31" s="10">
        <v>496969405176.71637</v>
      </c>
      <c r="D31" s="6" t="s">
        <v>5</v>
      </c>
    </row>
    <row r="32" spans="1:4" x14ac:dyDescent="0.25">
      <c r="A32" s="10">
        <v>2028</v>
      </c>
      <c r="B32" s="8" t="s">
        <v>4</v>
      </c>
      <c r="C32" s="10">
        <v>489225307106.14941</v>
      </c>
      <c r="D32" s="6" t="s">
        <v>5</v>
      </c>
    </row>
    <row r="33" spans="1:4" x14ac:dyDescent="0.25">
      <c r="A33" s="10">
        <v>2029</v>
      </c>
      <c r="B33" s="8" t="s">
        <v>4</v>
      </c>
      <c r="C33" s="10">
        <v>481129959090.95264</v>
      </c>
      <c r="D33" s="6" t="s">
        <v>5</v>
      </c>
    </row>
    <row r="34" spans="1:4" x14ac:dyDescent="0.25">
      <c r="A34" s="10">
        <v>2030</v>
      </c>
      <c r="B34" s="8" t="s">
        <v>4</v>
      </c>
      <c r="C34" s="10">
        <v>472169252798.02301</v>
      </c>
      <c r="D34" s="6" t="s">
        <v>5</v>
      </c>
    </row>
    <row r="35" spans="1:4" x14ac:dyDescent="0.25">
      <c r="A35" s="10">
        <v>2031</v>
      </c>
      <c r="B35" s="8" t="s">
        <v>4</v>
      </c>
      <c r="C35" s="10">
        <v>463140806325.67847</v>
      </c>
      <c r="D35" s="6" t="s">
        <v>5</v>
      </c>
    </row>
    <row r="36" spans="1:4" x14ac:dyDescent="0.25">
      <c r="A36" s="10">
        <v>2032</v>
      </c>
      <c r="B36" s="8" t="s">
        <v>4</v>
      </c>
      <c r="C36" s="10">
        <v>453448078555.01538</v>
      </c>
      <c r="D36" s="6" t="s">
        <v>5</v>
      </c>
    </row>
    <row r="37" spans="1:4" x14ac:dyDescent="0.25">
      <c r="A37" s="10">
        <v>2033</v>
      </c>
      <c r="B37" s="8" t="s">
        <v>4</v>
      </c>
      <c r="C37" s="10">
        <v>442322480635.38269</v>
      </c>
      <c r="D37" s="6" t="s">
        <v>5</v>
      </c>
    </row>
    <row r="38" spans="1:4" x14ac:dyDescent="0.25">
      <c r="A38" s="10">
        <v>2034</v>
      </c>
      <c r="B38" s="8" t="s">
        <v>4</v>
      </c>
      <c r="C38" s="10">
        <v>429616170362.64331</v>
      </c>
      <c r="D38" s="6" t="s">
        <v>5</v>
      </c>
    </row>
    <row r="39" spans="1:4" x14ac:dyDescent="0.25">
      <c r="A39" s="10">
        <v>2035</v>
      </c>
      <c r="B39" s="8" t="s">
        <v>4</v>
      </c>
      <c r="C39" s="10">
        <v>414286067094.42572</v>
      </c>
      <c r="D39" s="6" t="s">
        <v>5</v>
      </c>
    </row>
    <row r="40" spans="1:4" x14ac:dyDescent="0.25">
      <c r="A40" s="10">
        <v>2036</v>
      </c>
      <c r="B40" s="8" t="s">
        <v>4</v>
      </c>
      <c r="C40" s="10">
        <v>396389294706.97351</v>
      </c>
      <c r="D40" s="6" t="s">
        <v>5</v>
      </c>
    </row>
    <row r="41" spans="1:4" x14ac:dyDescent="0.25">
      <c r="A41" s="10">
        <v>2037</v>
      </c>
      <c r="B41" s="8" t="s">
        <v>4</v>
      </c>
      <c r="C41" s="10">
        <v>377335197266.55829</v>
      </c>
      <c r="D41" s="6" t="s">
        <v>5</v>
      </c>
    </row>
    <row r="42" spans="1:4" x14ac:dyDescent="0.25">
      <c r="A42" s="10">
        <v>2038</v>
      </c>
      <c r="B42" s="8" t="s">
        <v>4</v>
      </c>
      <c r="C42" s="10">
        <v>357374148788.58655</v>
      </c>
      <c r="D42" s="6" t="s">
        <v>5</v>
      </c>
    </row>
    <row r="43" spans="1:4" x14ac:dyDescent="0.25">
      <c r="A43" s="10">
        <v>2039</v>
      </c>
      <c r="B43" s="8" t="s">
        <v>4</v>
      </c>
      <c r="C43" s="10">
        <v>335952045899.82056</v>
      </c>
      <c r="D43" s="6" t="s">
        <v>5</v>
      </c>
    </row>
    <row r="44" spans="1:4" x14ac:dyDescent="0.25">
      <c r="A44" s="10">
        <v>2040</v>
      </c>
      <c r="B44" s="8" t="s">
        <v>4</v>
      </c>
      <c r="C44" s="10">
        <v>313490469135.43921</v>
      </c>
      <c r="D44" s="6" t="s">
        <v>5</v>
      </c>
    </row>
    <row r="45" spans="1:4" x14ac:dyDescent="0.25">
      <c r="A45" s="10">
        <v>2041</v>
      </c>
      <c r="B45" s="8" t="s">
        <v>4</v>
      </c>
      <c r="C45" s="10">
        <v>291442140179.04669</v>
      </c>
      <c r="D45" s="6" t="s">
        <v>5</v>
      </c>
    </row>
    <row r="46" spans="1:4" x14ac:dyDescent="0.25">
      <c r="A46" s="10">
        <v>2042</v>
      </c>
      <c r="B46" s="8" t="s">
        <v>4</v>
      </c>
      <c r="C46" s="10">
        <v>269588389936.82581</v>
      </c>
      <c r="D46" s="6" t="s">
        <v>5</v>
      </c>
    </row>
    <row r="47" spans="1:4" x14ac:dyDescent="0.25">
      <c r="A47" s="10">
        <v>2043</v>
      </c>
      <c r="B47" s="8" t="s">
        <v>4</v>
      </c>
      <c r="C47" s="10">
        <v>248664742645.55414</v>
      </c>
      <c r="D47" s="6" t="s">
        <v>5</v>
      </c>
    </row>
    <row r="48" spans="1:4" x14ac:dyDescent="0.25">
      <c r="A48" s="10">
        <v>2044</v>
      </c>
      <c r="B48" s="8" t="s">
        <v>4</v>
      </c>
      <c r="C48" s="10">
        <v>228614554905.01138</v>
      </c>
      <c r="D48" s="6" t="s">
        <v>5</v>
      </c>
    </row>
    <row r="49" spans="1:4" x14ac:dyDescent="0.25">
      <c r="A49" s="10">
        <v>2045</v>
      </c>
      <c r="B49" s="8" t="s">
        <v>4</v>
      </c>
      <c r="C49" s="10">
        <v>170304548327.78601</v>
      </c>
      <c r="D49" s="6" t="s">
        <v>5</v>
      </c>
    </row>
    <row r="50" spans="1:4" x14ac:dyDescent="0.25">
      <c r="A50" s="10">
        <v>2022</v>
      </c>
      <c r="B50" s="8" t="s">
        <v>6</v>
      </c>
      <c r="C50" s="10">
        <v>8306567725.0276823</v>
      </c>
      <c r="D50" s="6" t="s">
        <v>5</v>
      </c>
    </row>
    <row r="51" spans="1:4" x14ac:dyDescent="0.25">
      <c r="A51" s="10">
        <v>2023</v>
      </c>
      <c r="B51" s="8" t="s">
        <v>6</v>
      </c>
      <c r="C51" s="10">
        <v>10906980501.627476</v>
      </c>
      <c r="D51" s="6" t="s">
        <v>5</v>
      </c>
    </row>
    <row r="52" spans="1:4" x14ac:dyDescent="0.25">
      <c r="A52" s="10">
        <v>2024</v>
      </c>
      <c r="B52" s="8" t="s">
        <v>6</v>
      </c>
      <c r="C52" s="10">
        <v>14121733314.790775</v>
      </c>
      <c r="D52" s="6" t="s">
        <v>5</v>
      </c>
    </row>
    <row r="53" spans="1:4" x14ac:dyDescent="0.25">
      <c r="A53" s="10">
        <v>2025</v>
      </c>
      <c r="B53" s="8" t="s">
        <v>6</v>
      </c>
      <c r="C53" s="10">
        <v>17992552041.391151</v>
      </c>
      <c r="D53" s="6" t="s">
        <v>5</v>
      </c>
    </row>
    <row r="54" spans="1:4" x14ac:dyDescent="0.25">
      <c r="A54" s="10">
        <v>2026</v>
      </c>
      <c r="B54" s="8" t="s">
        <v>6</v>
      </c>
      <c r="C54" s="10">
        <v>23034792275.640953</v>
      </c>
      <c r="D54" s="6" t="s">
        <v>5</v>
      </c>
    </row>
    <row r="55" spans="1:4" x14ac:dyDescent="0.25">
      <c r="A55" s="10">
        <v>2027</v>
      </c>
      <c r="B55" s="8" t="s">
        <v>6</v>
      </c>
      <c r="C55" s="10">
        <v>29256768013.043129</v>
      </c>
      <c r="D55" s="6" t="s">
        <v>5</v>
      </c>
    </row>
    <row r="56" spans="1:4" x14ac:dyDescent="0.25">
      <c r="A56" s="10">
        <v>2028</v>
      </c>
      <c r="B56" s="8" t="s">
        <v>6</v>
      </c>
      <c r="C56" s="10">
        <v>36772815238.919464</v>
      </c>
      <c r="D56" s="6" t="s">
        <v>5</v>
      </c>
    </row>
    <row r="57" spans="1:4" x14ac:dyDescent="0.25">
      <c r="A57" s="10">
        <v>2029</v>
      </c>
      <c r="B57" s="8" t="s">
        <v>6</v>
      </c>
      <c r="C57" s="10">
        <v>45679291279.308594</v>
      </c>
      <c r="D57" s="6" t="s">
        <v>5</v>
      </c>
    </row>
    <row r="58" spans="1:4" x14ac:dyDescent="0.25">
      <c r="A58" s="10">
        <v>2030</v>
      </c>
      <c r="B58" s="8" t="s">
        <v>6</v>
      </c>
      <c r="C58" s="10">
        <v>56131210119.991295</v>
      </c>
      <c r="D58" s="6" t="s">
        <v>5</v>
      </c>
    </row>
    <row r="59" spans="1:4" x14ac:dyDescent="0.25">
      <c r="A59" s="10">
        <v>2031</v>
      </c>
      <c r="B59" s="8" t="s">
        <v>6</v>
      </c>
      <c r="C59" s="10">
        <v>68040157556.6567</v>
      </c>
      <c r="D59" s="6" t="s">
        <v>5</v>
      </c>
    </row>
    <row r="60" spans="1:4" x14ac:dyDescent="0.25">
      <c r="A60" s="10">
        <v>2032</v>
      </c>
      <c r="B60" s="8" t="s">
        <v>6</v>
      </c>
      <c r="C60" s="10">
        <v>80042426304.19899</v>
      </c>
      <c r="D60" s="6" t="s">
        <v>5</v>
      </c>
    </row>
    <row r="61" spans="1:4" x14ac:dyDescent="0.25">
      <c r="A61" s="10">
        <v>2033</v>
      </c>
      <c r="B61" s="8" t="s">
        <v>6</v>
      </c>
      <c r="C61" s="10">
        <v>93370256996.650986</v>
      </c>
      <c r="D61" s="6" t="s">
        <v>5</v>
      </c>
    </row>
    <row r="62" spans="1:4" x14ac:dyDescent="0.25">
      <c r="A62" s="10">
        <v>2034</v>
      </c>
      <c r="B62" s="8" t="s">
        <v>6</v>
      </c>
      <c r="C62" s="10">
        <v>107989697414.15758</v>
      </c>
      <c r="D62" s="6" t="s">
        <v>5</v>
      </c>
    </row>
    <row r="63" spans="1:4" x14ac:dyDescent="0.25">
      <c r="A63" s="10">
        <v>2035</v>
      </c>
      <c r="B63" s="8" t="s">
        <v>6</v>
      </c>
      <c r="C63" s="10">
        <v>123891439826.32809</v>
      </c>
      <c r="D63" s="6" t="s">
        <v>5</v>
      </c>
    </row>
    <row r="64" spans="1:4" x14ac:dyDescent="0.25">
      <c r="A64" s="10">
        <v>2036</v>
      </c>
      <c r="B64" s="8" t="s">
        <v>6</v>
      </c>
      <c r="C64" s="10">
        <v>139626407817.34949</v>
      </c>
      <c r="D64" s="6" t="s">
        <v>5</v>
      </c>
    </row>
    <row r="65" spans="1:4" x14ac:dyDescent="0.25">
      <c r="A65" s="10">
        <v>2037</v>
      </c>
      <c r="B65" s="8" t="s">
        <v>6</v>
      </c>
      <c r="C65" s="10">
        <v>155164725010.33487</v>
      </c>
      <c r="D65" s="6" t="s">
        <v>5</v>
      </c>
    </row>
    <row r="66" spans="1:4" x14ac:dyDescent="0.25">
      <c r="A66" s="10">
        <v>2038</v>
      </c>
      <c r="B66" s="8" t="s">
        <v>6</v>
      </c>
      <c r="C66" s="10">
        <v>170362875661.57556</v>
      </c>
      <c r="D66" s="6" t="s">
        <v>5</v>
      </c>
    </row>
    <row r="67" spans="1:4" x14ac:dyDescent="0.25">
      <c r="A67" s="10">
        <v>2039</v>
      </c>
      <c r="B67" s="8" t="s">
        <v>6</v>
      </c>
      <c r="C67" s="10">
        <v>185120299580.42413</v>
      </c>
      <c r="D67" s="6" t="s">
        <v>5</v>
      </c>
    </row>
    <row r="68" spans="1:4" x14ac:dyDescent="0.25">
      <c r="A68" s="10">
        <v>2040</v>
      </c>
      <c r="B68" s="8" t="s">
        <v>6</v>
      </c>
      <c r="C68" s="10">
        <v>199380739715.77002</v>
      </c>
      <c r="D68" s="6" t="s">
        <v>5</v>
      </c>
    </row>
    <row r="69" spans="1:4" x14ac:dyDescent="0.25">
      <c r="A69" s="10">
        <v>2041</v>
      </c>
      <c r="B69" s="8" t="s">
        <v>6</v>
      </c>
      <c r="C69" s="10">
        <v>213137699576.89493</v>
      </c>
      <c r="D69" s="6" t="s">
        <v>5</v>
      </c>
    </row>
    <row r="70" spans="1:4" x14ac:dyDescent="0.25">
      <c r="A70" s="10">
        <v>2042</v>
      </c>
      <c r="B70" s="8" t="s">
        <v>6</v>
      </c>
      <c r="C70" s="10">
        <v>226208171681.19727</v>
      </c>
      <c r="D70" s="6" t="s">
        <v>5</v>
      </c>
    </row>
    <row r="71" spans="1:4" x14ac:dyDescent="0.25">
      <c r="A71" s="10">
        <v>2043</v>
      </c>
      <c r="B71" s="8" t="s">
        <v>6</v>
      </c>
      <c r="C71" s="10">
        <v>238561801990.51923</v>
      </c>
      <c r="D71" s="6" t="s">
        <v>5</v>
      </c>
    </row>
    <row r="72" spans="1:4" x14ac:dyDescent="0.25">
      <c r="A72" s="10">
        <v>2044</v>
      </c>
      <c r="B72" s="8" t="s">
        <v>6</v>
      </c>
      <c r="C72" s="10">
        <v>250128206820.38919</v>
      </c>
      <c r="D72" s="6" t="s">
        <v>5</v>
      </c>
    </row>
    <row r="73" spans="1:4" x14ac:dyDescent="0.25">
      <c r="A73" s="10">
        <v>2045</v>
      </c>
      <c r="B73" s="8" t="s">
        <v>6</v>
      </c>
      <c r="C73" s="10">
        <v>260803885902.33792</v>
      </c>
      <c r="D73" s="6" t="s">
        <v>5</v>
      </c>
    </row>
    <row r="74" spans="1:4" x14ac:dyDescent="0.25">
      <c r="A74" s="10">
        <v>2022</v>
      </c>
      <c r="B74" s="8" t="s">
        <v>7</v>
      </c>
      <c r="C74" s="10">
        <v>7976542834.2600002</v>
      </c>
      <c r="D74" s="6" t="s">
        <v>5</v>
      </c>
    </row>
    <row r="75" spans="1:4" x14ac:dyDescent="0.25">
      <c r="A75" s="10">
        <v>2023</v>
      </c>
      <c r="B75" s="8" t="s">
        <v>7</v>
      </c>
      <c r="C75" s="10">
        <v>8124199694.6454029</v>
      </c>
      <c r="D75" s="6" t="s">
        <v>5</v>
      </c>
    </row>
    <row r="76" spans="1:4" x14ac:dyDescent="0.25">
      <c r="A76" s="10">
        <v>2024</v>
      </c>
      <c r="B76" s="8" t="s">
        <v>7</v>
      </c>
      <c r="C76" s="10">
        <v>8427006963.2774792</v>
      </c>
      <c r="D76" s="6" t="s">
        <v>5</v>
      </c>
    </row>
    <row r="77" spans="1:4" x14ac:dyDescent="0.25">
      <c r="A77" s="10">
        <v>2025</v>
      </c>
      <c r="B77" s="8" t="s">
        <v>7</v>
      </c>
      <c r="C77" s="10">
        <v>8957797448.7432346</v>
      </c>
      <c r="D77" s="6" t="s">
        <v>5</v>
      </c>
    </row>
    <row r="78" spans="1:4" x14ac:dyDescent="0.25">
      <c r="A78" s="10">
        <v>2026</v>
      </c>
      <c r="B78" s="8" t="s">
        <v>7</v>
      </c>
      <c r="C78" s="10">
        <v>9832624254.3469696</v>
      </c>
      <c r="D78" s="6" t="s">
        <v>5</v>
      </c>
    </row>
    <row r="79" spans="1:4" x14ac:dyDescent="0.25">
      <c r="A79" s="10">
        <v>2027</v>
      </c>
      <c r="B79" s="8" t="s">
        <v>7</v>
      </c>
      <c r="C79" s="10">
        <v>11185129139.684216</v>
      </c>
      <c r="D79" s="6" t="s">
        <v>5</v>
      </c>
    </row>
    <row r="80" spans="1:4" x14ac:dyDescent="0.25">
      <c r="A80" s="10">
        <v>2028</v>
      </c>
      <c r="B80" s="8" t="s">
        <v>7</v>
      </c>
      <c r="C80" s="10">
        <v>12961537067.793234</v>
      </c>
      <c r="D80" s="6" t="s">
        <v>5</v>
      </c>
    </row>
    <row r="81" spans="1:4" x14ac:dyDescent="0.25">
      <c r="A81" s="10">
        <v>2029</v>
      </c>
      <c r="B81" s="8" t="s">
        <v>7</v>
      </c>
      <c r="C81" s="10">
        <v>15014331052.446957</v>
      </c>
      <c r="D81" s="6" t="s">
        <v>5</v>
      </c>
    </row>
    <row r="82" spans="1:4" x14ac:dyDescent="0.25">
      <c r="A82" s="10">
        <v>2030</v>
      </c>
      <c r="B82" s="8" t="s">
        <v>7</v>
      </c>
      <c r="C82" s="10">
        <v>17359910025.149284</v>
      </c>
      <c r="D82" s="6" t="s">
        <v>5</v>
      </c>
    </row>
    <row r="83" spans="1:4" x14ac:dyDescent="0.25">
      <c r="A83" s="10">
        <v>2031</v>
      </c>
      <c r="B83" s="8" t="s">
        <v>7</v>
      </c>
      <c r="C83" s="10">
        <v>20108678399.389542</v>
      </c>
      <c r="D83" s="6" t="s">
        <v>5</v>
      </c>
    </row>
    <row r="84" spans="1:4" x14ac:dyDescent="0.25">
      <c r="A84" s="10">
        <v>2032</v>
      </c>
      <c r="B84" s="8" t="s">
        <v>7</v>
      </c>
      <c r="C84" s="10">
        <v>22985700678.696106</v>
      </c>
      <c r="D84" s="6" t="s">
        <v>5</v>
      </c>
    </row>
    <row r="85" spans="1:4" x14ac:dyDescent="0.25">
      <c r="A85" s="10">
        <v>2033</v>
      </c>
      <c r="B85" s="8" t="s">
        <v>7</v>
      </c>
      <c r="C85" s="10">
        <v>26186935678.712219</v>
      </c>
      <c r="D85" s="6" t="s">
        <v>5</v>
      </c>
    </row>
    <row r="86" spans="1:4" x14ac:dyDescent="0.25">
      <c r="A86" s="10">
        <v>2034</v>
      </c>
      <c r="B86" s="8" t="s">
        <v>7</v>
      </c>
      <c r="C86" s="10">
        <v>29855035854.789917</v>
      </c>
      <c r="D86" s="6" t="s">
        <v>5</v>
      </c>
    </row>
    <row r="87" spans="1:4" x14ac:dyDescent="0.25">
      <c r="A87" s="10">
        <v>2035</v>
      </c>
      <c r="B87" s="8" t="s">
        <v>7</v>
      </c>
      <c r="C87" s="10">
        <v>34444443268.823524</v>
      </c>
      <c r="D87" s="6" t="s">
        <v>5</v>
      </c>
    </row>
    <row r="88" spans="1:4" x14ac:dyDescent="0.25">
      <c r="A88" s="10">
        <v>2036</v>
      </c>
      <c r="B88" s="8" t="s">
        <v>7</v>
      </c>
      <c r="C88" s="10">
        <v>39598463082.561768</v>
      </c>
      <c r="D88" s="6" t="s">
        <v>5</v>
      </c>
    </row>
    <row r="89" spans="1:4" x14ac:dyDescent="0.25">
      <c r="A89" s="10">
        <v>2037</v>
      </c>
      <c r="B89" s="8" t="s">
        <v>7</v>
      </c>
      <c r="C89" s="10">
        <v>44931539661.097351</v>
      </c>
      <c r="D89" s="6" t="s">
        <v>5</v>
      </c>
    </row>
    <row r="90" spans="1:4" x14ac:dyDescent="0.25">
      <c r="A90" s="10">
        <v>2038</v>
      </c>
      <c r="B90" s="8" t="s">
        <v>7</v>
      </c>
      <c r="C90" s="10">
        <v>50368768209.401413</v>
      </c>
      <c r="D90" s="6" t="s">
        <v>5</v>
      </c>
    </row>
    <row r="91" spans="1:4" x14ac:dyDescent="0.25">
      <c r="A91" s="10">
        <v>2039</v>
      </c>
      <c r="B91" s="8" t="s">
        <v>7</v>
      </c>
      <c r="C91" s="10">
        <v>55997821625.81749</v>
      </c>
      <c r="D91" s="6" t="s">
        <v>5</v>
      </c>
    </row>
    <row r="92" spans="1:4" x14ac:dyDescent="0.25">
      <c r="A92" s="10">
        <v>2040</v>
      </c>
      <c r="B92" s="8" t="s">
        <v>7</v>
      </c>
      <c r="C92" s="10">
        <v>61731648345.576469</v>
      </c>
      <c r="D92" s="6" t="s">
        <v>5</v>
      </c>
    </row>
    <row r="93" spans="1:4" x14ac:dyDescent="0.25">
      <c r="A93" s="10">
        <v>2041</v>
      </c>
      <c r="B93" s="8" t="s">
        <v>7</v>
      </c>
      <c r="C93" s="10">
        <v>67428518579.284821</v>
      </c>
      <c r="D93" s="6" t="s">
        <v>5</v>
      </c>
    </row>
    <row r="94" spans="1:4" x14ac:dyDescent="0.25">
      <c r="A94" s="10">
        <v>2042</v>
      </c>
      <c r="B94" s="8" t="s">
        <v>7</v>
      </c>
      <c r="C94" s="6">
        <v>73100985944.261154</v>
      </c>
      <c r="D94" s="6" t="s">
        <v>5</v>
      </c>
    </row>
    <row r="95" spans="1:4" x14ac:dyDescent="0.25">
      <c r="A95" s="10">
        <v>2043</v>
      </c>
      <c r="B95" s="8" t="s">
        <v>7</v>
      </c>
      <c r="C95" s="6">
        <v>78796431365.697327</v>
      </c>
      <c r="D95" s="6" t="s">
        <v>5</v>
      </c>
    </row>
    <row r="96" spans="1:4" x14ac:dyDescent="0.25">
      <c r="A96" s="10">
        <v>2044</v>
      </c>
      <c r="B96" s="8" t="s">
        <v>7</v>
      </c>
      <c r="C96" s="6">
        <v>84396010194.599548</v>
      </c>
      <c r="D96" s="6" t="s">
        <v>5</v>
      </c>
    </row>
    <row r="97" spans="1:4" x14ac:dyDescent="0.25">
      <c r="A97" s="10">
        <v>2045</v>
      </c>
      <c r="B97" s="8" t="s">
        <v>7</v>
      </c>
      <c r="C97" s="6">
        <v>89769014761.246811</v>
      </c>
      <c r="D97" s="6" t="s">
        <v>5</v>
      </c>
    </row>
    <row r="98" spans="1:4" x14ac:dyDescent="0.25">
      <c r="A98" s="10">
        <v>2022</v>
      </c>
      <c r="B98" s="8" t="s">
        <v>8</v>
      </c>
      <c r="C98" s="6">
        <v>130285152.79687862</v>
      </c>
      <c r="D98" s="6" t="s">
        <v>5</v>
      </c>
    </row>
    <row r="99" spans="1:4" x14ac:dyDescent="0.25">
      <c r="A99" s="10">
        <v>2023</v>
      </c>
      <c r="B99" s="8" t="s">
        <v>8</v>
      </c>
      <c r="C99" s="6">
        <v>128019094.13184316</v>
      </c>
      <c r="D99" s="6" t="s">
        <v>5</v>
      </c>
    </row>
    <row r="100" spans="1:4" x14ac:dyDescent="0.25">
      <c r="A100" s="10">
        <v>2024</v>
      </c>
      <c r="B100" s="8" t="s">
        <v>8</v>
      </c>
      <c r="C100" s="6">
        <v>125688318.23942189</v>
      </c>
      <c r="D100" s="6" t="s">
        <v>5</v>
      </c>
    </row>
    <row r="101" spans="1:4" x14ac:dyDescent="0.25">
      <c r="A101" s="10">
        <v>2025</v>
      </c>
      <c r="B101" s="8" t="s">
        <v>8</v>
      </c>
      <c r="C101" s="6">
        <v>123442596.62293601</v>
      </c>
      <c r="D101" s="6" t="s">
        <v>5</v>
      </c>
    </row>
    <row r="102" spans="1:4" x14ac:dyDescent="0.25">
      <c r="A102" s="10">
        <v>2026</v>
      </c>
      <c r="B102" s="8" t="s">
        <v>8</v>
      </c>
      <c r="C102" s="6">
        <v>182184422.10559267</v>
      </c>
      <c r="D102" s="6" t="s">
        <v>5</v>
      </c>
    </row>
    <row r="103" spans="1:4" x14ac:dyDescent="0.25">
      <c r="A103" s="10">
        <v>2027</v>
      </c>
      <c r="B103" s="8" t="s">
        <v>8</v>
      </c>
      <c r="C103" s="6">
        <v>297091135.23021787</v>
      </c>
      <c r="D103" s="6" t="s">
        <v>5</v>
      </c>
    </row>
    <row r="104" spans="1:4" x14ac:dyDescent="0.25">
      <c r="A104" s="10">
        <v>2028</v>
      </c>
      <c r="B104" s="8" t="s">
        <v>8</v>
      </c>
      <c r="C104" s="6">
        <v>464377405.75257862</v>
      </c>
      <c r="D104" s="6" t="s">
        <v>5</v>
      </c>
    </row>
    <row r="105" spans="1:4" x14ac:dyDescent="0.25">
      <c r="A105" s="10">
        <v>2029</v>
      </c>
      <c r="B105" s="8" t="s">
        <v>8</v>
      </c>
      <c r="C105" s="6">
        <v>2138756406.0188403</v>
      </c>
      <c r="D105" s="6" t="s">
        <v>5</v>
      </c>
    </row>
    <row r="106" spans="1:4" x14ac:dyDescent="0.25">
      <c r="A106" s="10">
        <v>2030</v>
      </c>
      <c r="B106" s="8" t="s">
        <v>8</v>
      </c>
      <c r="C106" s="6">
        <v>5328038938.8608618</v>
      </c>
      <c r="D106" s="6" t="s">
        <v>5</v>
      </c>
    </row>
    <row r="107" spans="1:4" x14ac:dyDescent="0.25">
      <c r="A107" s="10">
        <v>2031</v>
      </c>
      <c r="B107" s="8" t="s">
        <v>8</v>
      </c>
      <c r="C107" s="6">
        <v>9980390574.0703392</v>
      </c>
      <c r="D107" s="6" t="s">
        <v>5</v>
      </c>
    </row>
    <row r="108" spans="1:4" x14ac:dyDescent="0.25">
      <c r="A108" s="10">
        <v>2032</v>
      </c>
      <c r="B108" s="8" t="s">
        <v>8</v>
      </c>
      <c r="C108" s="6">
        <v>14574124296.05986</v>
      </c>
      <c r="D108" s="6" t="s">
        <v>5</v>
      </c>
    </row>
    <row r="109" spans="1:4" x14ac:dyDescent="0.25">
      <c r="A109" s="10">
        <v>2033</v>
      </c>
      <c r="B109" s="8" t="s">
        <v>8</v>
      </c>
      <c r="C109" s="6">
        <v>19101968032.432259</v>
      </c>
      <c r="D109" s="6" t="s">
        <v>5</v>
      </c>
    </row>
    <row r="110" spans="1:4" x14ac:dyDescent="0.25">
      <c r="A110" s="10">
        <v>2034</v>
      </c>
      <c r="B110" s="8" t="s">
        <v>8</v>
      </c>
      <c r="C110" s="6">
        <v>23504358953.760193</v>
      </c>
      <c r="D110" s="6" t="s">
        <v>5</v>
      </c>
    </row>
    <row r="111" spans="1:4" x14ac:dyDescent="0.25">
      <c r="A111" s="10">
        <v>2035</v>
      </c>
      <c r="B111" s="8" t="s">
        <v>8</v>
      </c>
      <c r="C111" s="6">
        <v>27761528091.248863</v>
      </c>
      <c r="D111" s="6" t="s">
        <v>5</v>
      </c>
    </row>
    <row r="112" spans="1:4" x14ac:dyDescent="0.25">
      <c r="A112" s="10">
        <v>2036</v>
      </c>
      <c r="B112" s="8" t="s">
        <v>8</v>
      </c>
      <c r="C112" s="6">
        <v>31862004811.719597</v>
      </c>
      <c r="D112" s="6" t="s">
        <v>5</v>
      </c>
    </row>
    <row r="113" spans="1:4" x14ac:dyDescent="0.25">
      <c r="A113" s="10">
        <v>2037</v>
      </c>
      <c r="B113" s="8" t="s">
        <v>8</v>
      </c>
      <c r="C113" s="6">
        <v>35814518679.513542</v>
      </c>
      <c r="D113" s="6" t="s">
        <v>5</v>
      </c>
    </row>
    <row r="114" spans="1:4" x14ac:dyDescent="0.25">
      <c r="A114" s="10">
        <v>2038</v>
      </c>
      <c r="B114" s="8" t="s">
        <v>8</v>
      </c>
      <c r="C114" s="6">
        <v>39613026979.670761</v>
      </c>
      <c r="D114" s="6" t="s">
        <v>5</v>
      </c>
    </row>
    <row r="115" spans="1:4" x14ac:dyDescent="0.25">
      <c r="A115" s="10">
        <v>2039</v>
      </c>
      <c r="B115" s="8" t="s">
        <v>8</v>
      </c>
      <c r="C115" s="6">
        <v>43258743279.49855</v>
      </c>
      <c r="D115" s="6" t="s">
        <v>5</v>
      </c>
    </row>
    <row r="116" spans="1:4" x14ac:dyDescent="0.25">
      <c r="A116" s="10">
        <v>2040</v>
      </c>
      <c r="B116" s="8" t="s">
        <v>8</v>
      </c>
      <c r="C116" s="6">
        <v>46750573279.958817</v>
      </c>
      <c r="D116" s="6" t="s">
        <v>5</v>
      </c>
    </row>
    <row r="117" spans="1:4" x14ac:dyDescent="0.25">
      <c r="A117" s="10">
        <v>2041</v>
      </c>
      <c r="B117" s="8" t="s">
        <v>8</v>
      </c>
      <c r="C117" s="6">
        <v>50098515701.157333</v>
      </c>
      <c r="D117" s="6" t="s">
        <v>5</v>
      </c>
    </row>
    <row r="118" spans="1:4" x14ac:dyDescent="0.25">
      <c r="A118" s="10">
        <v>2042</v>
      </c>
      <c r="B118" s="8" t="s">
        <v>8</v>
      </c>
      <c r="C118" s="6">
        <v>53294922467.372437</v>
      </c>
      <c r="D118" s="6" t="s">
        <v>5</v>
      </c>
    </row>
    <row r="119" spans="1:4" x14ac:dyDescent="0.25">
      <c r="A119" s="10">
        <v>2043</v>
      </c>
      <c r="B119" s="8" t="s">
        <v>8</v>
      </c>
      <c r="C119" s="6">
        <v>56323784083.87001</v>
      </c>
      <c r="D119" s="6" t="s">
        <v>5</v>
      </c>
    </row>
    <row r="120" spans="1:4" x14ac:dyDescent="0.25">
      <c r="A120" s="10">
        <v>2044</v>
      </c>
      <c r="B120" s="8" t="s">
        <v>8</v>
      </c>
      <c r="C120" s="6">
        <v>59168402722.488342</v>
      </c>
      <c r="D120" s="6" t="s">
        <v>5</v>
      </c>
    </row>
    <row r="121" spans="1:4" x14ac:dyDescent="0.25">
      <c r="A121" s="10">
        <v>2045</v>
      </c>
      <c r="B121" s="8" t="s">
        <v>8</v>
      </c>
      <c r="C121" s="6">
        <v>61792024839.753784</v>
      </c>
      <c r="D121" s="6" t="s">
        <v>5</v>
      </c>
    </row>
    <row r="122" spans="1:4" x14ac:dyDescent="0.25">
      <c r="A122" s="10">
        <v>2022</v>
      </c>
      <c r="B122" s="8" t="s">
        <v>9</v>
      </c>
      <c r="C122" s="6">
        <v>0</v>
      </c>
      <c r="D122" s="6" t="s">
        <v>5</v>
      </c>
    </row>
    <row r="123" spans="1:4" x14ac:dyDescent="0.25">
      <c r="A123" s="10">
        <v>2023</v>
      </c>
      <c r="B123" s="8" t="s">
        <v>9</v>
      </c>
      <c r="C123" s="6">
        <v>196745560.70273453</v>
      </c>
      <c r="D123" s="6" t="s">
        <v>5</v>
      </c>
    </row>
    <row r="124" spans="1:4" x14ac:dyDescent="0.25">
      <c r="A124" s="10">
        <v>2024</v>
      </c>
      <c r="B124" s="8" t="s">
        <v>9</v>
      </c>
      <c r="C124" s="6">
        <v>639703666.84393084</v>
      </c>
      <c r="D124" s="6" t="s">
        <v>5</v>
      </c>
    </row>
    <row r="125" spans="1:4" x14ac:dyDescent="0.25">
      <c r="A125" s="10">
        <v>2025</v>
      </c>
      <c r="B125" s="8" t="s">
        <v>9</v>
      </c>
      <c r="C125" s="6">
        <v>1301478671.0483212</v>
      </c>
      <c r="D125" s="6" t="s">
        <v>5</v>
      </c>
    </row>
    <row r="126" spans="1:4" x14ac:dyDescent="0.25">
      <c r="A126" s="10">
        <v>2026</v>
      </c>
      <c r="B126" s="8" t="s">
        <v>9</v>
      </c>
      <c r="C126" s="6">
        <v>2244152848.803854</v>
      </c>
      <c r="D126" s="6" t="s">
        <v>5</v>
      </c>
    </row>
    <row r="127" spans="1:4" x14ac:dyDescent="0.25">
      <c r="A127" s="10">
        <v>2027</v>
      </c>
      <c r="B127" s="8" t="s">
        <v>9</v>
      </c>
      <c r="C127" s="6">
        <v>3520723396.6146221</v>
      </c>
      <c r="D127" s="6" t="s">
        <v>5</v>
      </c>
    </row>
    <row r="128" spans="1:4" x14ac:dyDescent="0.25">
      <c r="A128" s="10">
        <v>2028</v>
      </c>
      <c r="B128" s="8" t="s">
        <v>9</v>
      </c>
      <c r="C128" s="6">
        <v>5085327299.0246582</v>
      </c>
      <c r="D128" s="6" t="s">
        <v>5</v>
      </c>
    </row>
    <row r="129" spans="1:4" x14ac:dyDescent="0.25">
      <c r="A129" s="10">
        <v>2029</v>
      </c>
      <c r="B129" s="8" t="s">
        <v>9</v>
      </c>
      <c r="C129" s="6">
        <v>6865450346.3436871</v>
      </c>
      <c r="D129" s="6" t="s">
        <v>5</v>
      </c>
    </row>
    <row r="130" spans="1:4" x14ac:dyDescent="0.25">
      <c r="A130" s="10">
        <v>2030</v>
      </c>
      <c r="B130" s="8" t="s">
        <v>9</v>
      </c>
      <c r="C130" s="6">
        <v>8841833676.1151562</v>
      </c>
      <c r="D130" s="6" t="s">
        <v>5</v>
      </c>
    </row>
    <row r="131" spans="1:4" x14ac:dyDescent="0.25">
      <c r="A131" s="10">
        <v>2031</v>
      </c>
      <c r="B131" s="8" t="s">
        <v>9</v>
      </c>
      <c r="C131" s="6">
        <v>11571118928.765388</v>
      </c>
      <c r="D131" s="6" t="s">
        <v>5</v>
      </c>
    </row>
    <row r="132" spans="1:4" x14ac:dyDescent="0.25">
      <c r="A132" s="10">
        <v>2032</v>
      </c>
      <c r="B132" s="8" t="s">
        <v>9</v>
      </c>
      <c r="C132" s="6">
        <v>14955795242.524784</v>
      </c>
      <c r="D132" s="6" t="s">
        <v>5</v>
      </c>
    </row>
    <row r="133" spans="1:4" x14ac:dyDescent="0.25">
      <c r="A133" s="10">
        <v>2033</v>
      </c>
      <c r="B133" s="8" t="s">
        <v>9</v>
      </c>
      <c r="C133" s="6">
        <v>19027993720.681217</v>
      </c>
      <c r="D133" s="6" t="s">
        <v>5</v>
      </c>
    </row>
    <row r="134" spans="1:4" x14ac:dyDescent="0.25">
      <c r="A134" s="10">
        <v>2034</v>
      </c>
      <c r="B134" s="8" t="s">
        <v>9</v>
      </c>
      <c r="C134" s="6">
        <v>23878768490.186569</v>
      </c>
      <c r="D134" s="6" t="s">
        <v>5</v>
      </c>
    </row>
    <row r="135" spans="1:4" x14ac:dyDescent="0.25">
      <c r="A135" s="10">
        <v>2035</v>
      </c>
      <c r="B135" s="8" t="s">
        <v>9</v>
      </c>
      <c r="C135" s="6">
        <v>29643673147.115543</v>
      </c>
      <c r="D135" s="6" t="s">
        <v>5</v>
      </c>
    </row>
    <row r="136" spans="1:4" x14ac:dyDescent="0.25">
      <c r="A136" s="10">
        <v>2036</v>
      </c>
      <c r="B136" s="8" t="s">
        <v>9</v>
      </c>
      <c r="C136" s="6">
        <v>35895298508.74205</v>
      </c>
      <c r="D136" s="6" t="s">
        <v>5</v>
      </c>
    </row>
    <row r="137" spans="1:4" x14ac:dyDescent="0.25">
      <c r="A137" s="10">
        <v>2037</v>
      </c>
      <c r="B137" s="8" t="s">
        <v>9</v>
      </c>
      <c r="C137" s="6">
        <v>43001520607.182518</v>
      </c>
      <c r="D137" s="6" t="s">
        <v>5</v>
      </c>
    </row>
    <row r="138" spans="1:4" x14ac:dyDescent="0.25">
      <c r="A138" s="10">
        <v>2038</v>
      </c>
      <c r="B138" s="8" t="s">
        <v>9</v>
      </c>
      <c r="C138" s="6">
        <v>50880438556.964462</v>
      </c>
      <c r="D138" s="6" t="s">
        <v>5</v>
      </c>
    </row>
    <row r="139" spans="1:4" x14ac:dyDescent="0.25">
      <c r="A139" s="10">
        <v>2039</v>
      </c>
      <c r="B139" s="8" t="s">
        <v>9</v>
      </c>
      <c r="C139" s="6">
        <v>59526651974.539909</v>
      </c>
      <c r="D139" s="6" t="s">
        <v>5</v>
      </c>
    </row>
    <row r="140" spans="1:4" x14ac:dyDescent="0.25">
      <c r="A140" s="10">
        <v>2040</v>
      </c>
      <c r="B140" s="8" t="s">
        <v>9</v>
      </c>
      <c r="C140" s="6">
        <v>68939306243.540161</v>
      </c>
      <c r="D140" s="6" t="s">
        <v>5</v>
      </c>
    </row>
    <row r="141" spans="1:4" x14ac:dyDescent="0.25">
      <c r="A141" s="10">
        <v>2041</v>
      </c>
      <c r="B141" s="8" t="s">
        <v>9</v>
      </c>
      <c r="C141" s="6">
        <v>78483473018.662735</v>
      </c>
      <c r="D141" s="6" t="s">
        <v>5</v>
      </c>
    </row>
    <row r="142" spans="1:4" x14ac:dyDescent="0.25">
      <c r="A142" s="10">
        <v>2042</v>
      </c>
      <c r="B142" s="8" t="s">
        <v>9</v>
      </c>
      <c r="C142" s="6">
        <v>88109207393.692261</v>
      </c>
      <c r="D142" s="6" t="s">
        <v>5</v>
      </c>
    </row>
    <row r="143" spans="1:4" x14ac:dyDescent="0.25">
      <c r="A143" s="10">
        <v>2043</v>
      </c>
      <c r="B143" s="8" t="s">
        <v>9</v>
      </c>
      <c r="C143" s="6">
        <v>97795071626.247742</v>
      </c>
      <c r="D143" s="6" t="s">
        <v>5</v>
      </c>
    </row>
    <row r="144" spans="1:4" x14ac:dyDescent="0.25">
      <c r="A144" s="10">
        <v>2044</v>
      </c>
      <c r="B144" s="8" t="s">
        <v>9</v>
      </c>
      <c r="C144" s="6">
        <v>107477547907.69724</v>
      </c>
      <c r="D144" s="6" t="s">
        <v>5</v>
      </c>
    </row>
    <row r="145" spans="1:4" x14ac:dyDescent="0.25">
      <c r="A145" s="10">
        <v>2045</v>
      </c>
      <c r="B145" s="8" t="s">
        <v>9</v>
      </c>
      <c r="C145" s="6">
        <v>117114269441.50186</v>
      </c>
      <c r="D145" s="6" t="s">
        <v>5</v>
      </c>
    </row>
    <row r="146" spans="1:4" x14ac:dyDescent="0.25">
      <c r="A146" s="10">
        <v>2022</v>
      </c>
      <c r="B146" s="8" t="s">
        <v>10</v>
      </c>
      <c r="C146" s="6">
        <v>20527019336.274921</v>
      </c>
      <c r="D146" s="6" t="s">
        <v>5</v>
      </c>
    </row>
    <row r="147" spans="1:4" x14ac:dyDescent="0.25">
      <c r="A147" s="10">
        <v>2023</v>
      </c>
      <c r="B147" s="8" t="s">
        <v>10</v>
      </c>
      <c r="C147" s="6">
        <v>19705126746.21183</v>
      </c>
      <c r="D147" s="6" t="s">
        <v>5</v>
      </c>
    </row>
    <row r="148" spans="1:4" x14ac:dyDescent="0.25">
      <c r="A148" s="10">
        <v>2024</v>
      </c>
      <c r="B148" s="8" t="s">
        <v>10</v>
      </c>
      <c r="C148" s="6">
        <v>18796789015.46508</v>
      </c>
      <c r="D148" s="6" t="s">
        <v>5</v>
      </c>
    </row>
    <row r="149" spans="1:4" x14ac:dyDescent="0.25">
      <c r="A149" s="10">
        <v>2025</v>
      </c>
      <c r="B149" s="8" t="s">
        <v>10</v>
      </c>
      <c r="C149" s="6">
        <v>17986332297.341938</v>
      </c>
      <c r="D149" s="6" t="s">
        <v>5</v>
      </c>
    </row>
    <row r="150" spans="1:4" x14ac:dyDescent="0.25">
      <c r="A150" s="10">
        <v>2026</v>
      </c>
      <c r="B150" s="8" t="s">
        <v>10</v>
      </c>
      <c r="C150" s="6">
        <v>17264522982.816219</v>
      </c>
      <c r="D150" s="6" t="s">
        <v>5</v>
      </c>
    </row>
    <row r="151" spans="1:4" x14ac:dyDescent="0.25">
      <c r="A151" s="10">
        <v>2027</v>
      </c>
      <c r="B151" s="8" t="s">
        <v>10</v>
      </c>
      <c r="C151" s="6">
        <v>16469821064.91304</v>
      </c>
      <c r="D151" s="6" t="s">
        <v>5</v>
      </c>
    </row>
    <row r="152" spans="1:4" x14ac:dyDescent="0.25">
      <c r="A152" s="10">
        <v>2028</v>
      </c>
      <c r="B152" s="8" t="s">
        <v>10</v>
      </c>
      <c r="C152" s="6">
        <v>15588594694.86869</v>
      </c>
      <c r="D152" s="6" t="s">
        <v>5</v>
      </c>
    </row>
    <row r="153" spans="1:4" x14ac:dyDescent="0.25">
      <c r="A153" s="10">
        <v>2029</v>
      </c>
      <c r="B153" s="8" t="s">
        <v>10</v>
      </c>
      <c r="C153" s="6">
        <v>14796792309.758369</v>
      </c>
      <c r="D153" s="6" t="s">
        <v>5</v>
      </c>
    </row>
    <row r="154" spans="1:4" x14ac:dyDescent="0.25">
      <c r="A154" s="10">
        <v>2030</v>
      </c>
      <c r="B154" s="8" t="s">
        <v>10</v>
      </c>
      <c r="C154" s="6">
        <v>14058833721.44408</v>
      </c>
      <c r="D154" s="6" t="s">
        <v>5</v>
      </c>
    </row>
    <row r="155" spans="1:4" x14ac:dyDescent="0.25">
      <c r="A155" s="10">
        <v>2031</v>
      </c>
      <c r="B155" s="8" t="s">
        <v>10</v>
      </c>
      <c r="C155" s="6">
        <v>13359521479.485291</v>
      </c>
      <c r="D155" s="6" t="s">
        <v>5</v>
      </c>
    </row>
    <row r="156" spans="1:4" x14ac:dyDescent="0.25">
      <c r="A156" s="10">
        <v>2032</v>
      </c>
      <c r="B156" s="8" t="s">
        <v>10</v>
      </c>
      <c r="C156" s="6">
        <v>12785403974.488998</v>
      </c>
      <c r="D156" s="6" t="s">
        <v>5</v>
      </c>
    </row>
    <row r="157" spans="1:4" x14ac:dyDescent="0.25">
      <c r="A157" s="10">
        <v>2033</v>
      </c>
      <c r="B157" s="8" t="s">
        <v>10</v>
      </c>
      <c r="C157" s="6">
        <v>12169754770.196428</v>
      </c>
      <c r="D157" s="6" t="s">
        <v>5</v>
      </c>
    </row>
    <row r="158" spans="1:4" x14ac:dyDescent="0.25">
      <c r="A158" s="10">
        <v>2034</v>
      </c>
      <c r="B158" s="8" t="s">
        <v>10</v>
      </c>
      <c r="C158" s="6">
        <v>11544369063.92662</v>
      </c>
      <c r="D158" s="6" t="s">
        <v>5</v>
      </c>
    </row>
    <row r="159" spans="1:4" x14ac:dyDescent="0.25">
      <c r="A159" s="10">
        <v>2035</v>
      </c>
      <c r="B159" s="8" t="s">
        <v>10</v>
      </c>
      <c r="C159" s="6">
        <v>10867867872.677021</v>
      </c>
      <c r="D159" s="6" t="s">
        <v>5</v>
      </c>
    </row>
    <row r="160" spans="1:4" x14ac:dyDescent="0.25">
      <c r="A160" s="10">
        <v>2036</v>
      </c>
      <c r="B160" s="8" t="s">
        <v>10</v>
      </c>
      <c r="C160" s="6">
        <v>10136297508.50901</v>
      </c>
      <c r="D160" s="6" t="s">
        <v>5</v>
      </c>
    </row>
    <row r="161" spans="1:4" x14ac:dyDescent="0.25">
      <c r="A161" s="10">
        <v>2037</v>
      </c>
      <c r="B161" s="8" t="s">
        <v>10</v>
      </c>
      <c r="C161" s="6">
        <v>9355292038.0830593</v>
      </c>
      <c r="D161" s="6" t="s">
        <v>5</v>
      </c>
    </row>
    <row r="162" spans="1:4" x14ac:dyDescent="0.25">
      <c r="A162" s="10">
        <v>2038</v>
      </c>
      <c r="B162" s="8" t="s">
        <v>10</v>
      </c>
      <c r="C162" s="6">
        <v>8519032254.1823893</v>
      </c>
      <c r="D162" s="6" t="s">
        <v>5</v>
      </c>
    </row>
    <row r="163" spans="1:4" x14ac:dyDescent="0.25">
      <c r="A163" s="10">
        <v>2039</v>
      </c>
      <c r="B163" s="8" t="s">
        <v>10</v>
      </c>
      <c r="C163" s="6">
        <v>7624247294.7380905</v>
      </c>
      <c r="D163" s="6" t="s">
        <v>5</v>
      </c>
    </row>
    <row r="164" spans="1:4" x14ac:dyDescent="0.25">
      <c r="A164" s="10">
        <v>2040</v>
      </c>
      <c r="B164" s="8" t="s">
        <v>10</v>
      </c>
      <c r="C164" s="6">
        <v>6771071186.0046597</v>
      </c>
      <c r="D164" s="6" t="s">
        <v>5</v>
      </c>
    </row>
    <row r="165" spans="1:4" x14ac:dyDescent="0.25">
      <c r="A165" s="10">
        <v>2041</v>
      </c>
      <c r="B165" s="8" t="s">
        <v>10</v>
      </c>
      <c r="C165" s="6">
        <v>5868931311.6285505</v>
      </c>
      <c r="D165" s="6" t="s">
        <v>5</v>
      </c>
    </row>
    <row r="166" spans="1:4" x14ac:dyDescent="0.25">
      <c r="A166" s="10">
        <v>2042</v>
      </c>
      <c r="B166" s="8" t="s">
        <v>10</v>
      </c>
      <c r="C166" s="6">
        <v>5050132715.7779398</v>
      </c>
      <c r="D166" s="6" t="s">
        <v>5</v>
      </c>
    </row>
    <row r="167" spans="1:4" x14ac:dyDescent="0.25">
      <c r="A167" s="10">
        <v>2043</v>
      </c>
      <c r="B167" s="8" t="s">
        <v>10</v>
      </c>
      <c r="C167" s="6">
        <v>4301877105.9507399</v>
      </c>
      <c r="D167" s="6" t="s">
        <v>5</v>
      </c>
    </row>
    <row r="168" spans="1:4" x14ac:dyDescent="0.25">
      <c r="A168" s="10">
        <v>2044</v>
      </c>
      <c r="B168" s="8" t="s">
        <v>10</v>
      </c>
      <c r="C168" s="6">
        <v>3650614406.59271</v>
      </c>
      <c r="D168" s="6" t="s">
        <v>5</v>
      </c>
    </row>
    <row r="169" spans="1:4" x14ac:dyDescent="0.25">
      <c r="A169" s="10">
        <v>2045</v>
      </c>
      <c r="B169" s="8" t="s">
        <v>10</v>
      </c>
      <c r="C169" s="6">
        <v>3055747361.0136399</v>
      </c>
      <c r="D169" s="6" t="s">
        <v>5</v>
      </c>
    </row>
    <row r="170" spans="1:4" x14ac:dyDescent="0.25">
      <c r="A170" s="10">
        <v>2020</v>
      </c>
      <c r="B170" s="8" t="s">
        <v>12</v>
      </c>
      <c r="C170" s="6">
        <v>50902978587.875999</v>
      </c>
      <c r="D170" s="6" t="s">
        <v>5</v>
      </c>
    </row>
    <row r="171" spans="1:4" x14ac:dyDescent="0.25">
      <c r="A171" s="10">
        <v>2021</v>
      </c>
      <c r="B171" s="8" t="s">
        <v>12</v>
      </c>
      <c r="C171" s="6">
        <v>62418167069.344704</v>
      </c>
      <c r="D171" s="6" t="s">
        <v>5</v>
      </c>
    </row>
    <row r="172" spans="1:4" x14ac:dyDescent="0.25">
      <c r="A172" s="10">
        <v>2022</v>
      </c>
      <c r="B172" s="8" t="s">
        <v>12</v>
      </c>
      <c r="C172" s="6">
        <v>66805282970.887909</v>
      </c>
      <c r="D172" s="6" t="s">
        <v>5</v>
      </c>
    </row>
    <row r="173" spans="1:4" x14ac:dyDescent="0.25">
      <c r="A173" s="10">
        <v>2023</v>
      </c>
      <c r="B173" s="8" t="s">
        <v>12</v>
      </c>
      <c r="C173" s="6">
        <v>68191432092.625504</v>
      </c>
      <c r="D173" s="6" t="s">
        <v>5</v>
      </c>
    </row>
    <row r="174" spans="1:4" x14ac:dyDescent="0.25">
      <c r="A174" s="10">
        <v>2024</v>
      </c>
      <c r="B174" s="8" t="s">
        <v>12</v>
      </c>
      <c r="C174" s="6">
        <v>68871265321.358704</v>
      </c>
      <c r="D174" s="6" t="s">
        <v>5</v>
      </c>
    </row>
    <row r="175" spans="1:4" x14ac:dyDescent="0.25">
      <c r="A175" s="10">
        <v>2025</v>
      </c>
      <c r="B175" s="8" t="s">
        <v>12</v>
      </c>
      <c r="C175" s="6">
        <v>69176326490.820801</v>
      </c>
      <c r="D175" s="6" t="s">
        <v>5</v>
      </c>
    </row>
    <row r="176" spans="1:4" x14ac:dyDescent="0.25">
      <c r="A176" s="10">
        <v>2026</v>
      </c>
      <c r="B176" s="8" t="s">
        <v>12</v>
      </c>
      <c r="C176" s="6">
        <v>68654498802.893097</v>
      </c>
      <c r="D176" s="6" t="s">
        <v>5</v>
      </c>
    </row>
    <row r="177" spans="1:4" x14ac:dyDescent="0.25">
      <c r="A177" s="10">
        <v>2027</v>
      </c>
      <c r="B177" s="8" t="s">
        <v>12</v>
      </c>
      <c r="C177" s="6">
        <v>67999324291.698303</v>
      </c>
      <c r="D177" s="6" t="s">
        <v>5</v>
      </c>
    </row>
    <row r="178" spans="1:4" x14ac:dyDescent="0.25">
      <c r="A178" s="10">
        <v>2028</v>
      </c>
      <c r="B178" s="8" t="s">
        <v>12</v>
      </c>
      <c r="C178" s="6">
        <v>67172794071.734901</v>
      </c>
      <c r="D178" s="6" t="s">
        <v>5</v>
      </c>
    </row>
    <row r="179" spans="1:4" x14ac:dyDescent="0.25">
      <c r="A179" s="10">
        <v>2029</v>
      </c>
      <c r="B179" s="8" t="s">
        <v>12</v>
      </c>
      <c r="C179" s="6">
        <v>66170354166.347893</v>
      </c>
      <c r="D179" s="6" t="s">
        <v>5</v>
      </c>
    </row>
    <row r="180" spans="1:4" x14ac:dyDescent="0.25">
      <c r="A180" s="10">
        <v>2030</v>
      </c>
      <c r="B180" s="8" t="s">
        <v>12</v>
      </c>
      <c r="C180" s="6">
        <v>65092899269.815903</v>
      </c>
      <c r="D180" s="6" t="s">
        <v>5</v>
      </c>
    </row>
    <row r="181" spans="1:4" x14ac:dyDescent="0.25">
      <c r="A181" s="10">
        <v>2031</v>
      </c>
      <c r="B181" s="8" t="s">
        <v>12</v>
      </c>
      <c r="C181" s="6">
        <v>65634354750.176804</v>
      </c>
      <c r="D181" s="6" t="s">
        <v>5</v>
      </c>
    </row>
    <row r="182" spans="1:4" x14ac:dyDescent="0.25">
      <c r="A182" s="10">
        <v>2032</v>
      </c>
      <c r="B182" s="8" t="s">
        <v>12</v>
      </c>
      <c r="C182" s="6">
        <v>66148424447.416695</v>
      </c>
      <c r="D182" s="6" t="s">
        <v>5</v>
      </c>
    </row>
    <row r="183" spans="1:4" x14ac:dyDescent="0.25">
      <c r="A183" s="10">
        <v>2033</v>
      </c>
      <c r="B183" s="8" t="s">
        <v>12</v>
      </c>
      <c r="C183" s="6">
        <v>66635959879.507294</v>
      </c>
      <c r="D183" s="6" t="s">
        <v>5</v>
      </c>
    </row>
    <row r="184" spans="1:4" x14ac:dyDescent="0.25">
      <c r="A184" s="10">
        <v>2034</v>
      </c>
      <c r="B184" s="8" t="s">
        <v>12</v>
      </c>
      <c r="C184" s="6">
        <v>67096318841.333099</v>
      </c>
      <c r="D184" s="6" t="s">
        <v>5</v>
      </c>
    </row>
    <row r="185" spans="1:4" x14ac:dyDescent="0.25">
      <c r="A185" s="10">
        <v>2035</v>
      </c>
      <c r="B185" s="8" t="s">
        <v>12</v>
      </c>
      <c r="C185" s="6">
        <v>67528844560.2453</v>
      </c>
      <c r="D185" s="6" t="s">
        <v>5</v>
      </c>
    </row>
    <row r="186" spans="1:4" x14ac:dyDescent="0.25">
      <c r="A186" s="10">
        <v>2036</v>
      </c>
      <c r="B186" s="8" t="s">
        <v>12</v>
      </c>
      <c r="C186" s="6">
        <v>67934145398.713799</v>
      </c>
      <c r="D186" s="6" t="s">
        <v>5</v>
      </c>
    </row>
    <row r="187" spans="1:4" x14ac:dyDescent="0.25">
      <c r="A187" s="10">
        <v>2037</v>
      </c>
      <c r="B187" s="8" t="s">
        <v>12</v>
      </c>
      <c r="C187" s="6">
        <v>68313650626.299599</v>
      </c>
      <c r="D187" s="6" t="s">
        <v>5</v>
      </c>
    </row>
    <row r="188" spans="1:4" x14ac:dyDescent="0.25">
      <c r="A188" s="10">
        <v>2038</v>
      </c>
      <c r="B188" s="8" t="s">
        <v>12</v>
      </c>
      <c r="C188" s="6">
        <v>68665783086.908005</v>
      </c>
      <c r="D188" s="6" t="s">
        <v>5</v>
      </c>
    </row>
    <row r="189" spans="1:4" x14ac:dyDescent="0.25">
      <c r="A189" s="10">
        <v>2039</v>
      </c>
      <c r="B189" s="8" t="s">
        <v>12</v>
      </c>
      <c r="C189" s="6">
        <v>68988078917.164444</v>
      </c>
      <c r="D189" s="6" t="s">
        <v>5</v>
      </c>
    </row>
    <row r="190" spans="1:4" x14ac:dyDescent="0.25">
      <c r="A190" s="10">
        <v>2040</v>
      </c>
      <c r="B190" s="8" t="s">
        <v>12</v>
      </c>
      <c r="C190" s="6">
        <v>69284630311.023651</v>
      </c>
      <c r="D190" s="6" t="s">
        <v>5</v>
      </c>
    </row>
    <row r="191" spans="1:4" x14ac:dyDescent="0.25">
      <c r="A191" s="10">
        <v>2041</v>
      </c>
      <c r="B191" s="8" t="s">
        <v>12</v>
      </c>
      <c r="C191" s="6">
        <v>69553043957.364273</v>
      </c>
      <c r="D191" s="6" t="s">
        <v>5</v>
      </c>
    </row>
    <row r="192" spans="1:4" x14ac:dyDescent="0.25">
      <c r="A192" s="10">
        <v>2042</v>
      </c>
      <c r="B192" s="8" t="s">
        <v>12</v>
      </c>
      <c r="C192" s="6">
        <v>69795620720.361969</v>
      </c>
      <c r="D192" s="6" t="s">
        <v>5</v>
      </c>
    </row>
    <row r="193" spans="1:4" x14ac:dyDescent="0.25">
      <c r="A193" s="10">
        <v>2043</v>
      </c>
      <c r="B193" s="8" t="s">
        <v>12</v>
      </c>
      <c r="C193" s="6">
        <v>70011266599.243515</v>
      </c>
      <c r="D193" s="6" t="s">
        <v>5</v>
      </c>
    </row>
    <row r="194" spans="1:4" x14ac:dyDescent="0.25">
      <c r="A194" s="10">
        <v>2044</v>
      </c>
      <c r="B194" s="8" t="s">
        <v>12</v>
      </c>
      <c r="C194" s="6">
        <v>70200960506.284409</v>
      </c>
      <c r="D194" s="6" t="s">
        <v>5</v>
      </c>
    </row>
    <row r="195" spans="1:4" x14ac:dyDescent="0.25">
      <c r="A195" s="10">
        <v>2045</v>
      </c>
      <c r="B195" s="8" t="s">
        <v>12</v>
      </c>
      <c r="C195" s="6">
        <v>70364908819.443634</v>
      </c>
      <c r="D195" s="6" t="s">
        <v>5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8FC5-8396-42B5-BE1C-825EBF3A5CE0}">
  <dimension ref="A1:AN13"/>
  <sheetViews>
    <sheetView workbookViewId="0"/>
  </sheetViews>
  <sheetFormatPr defaultRowHeight="15" x14ac:dyDescent="0.25"/>
  <cols>
    <col min="1" max="1" width="20.85546875" bestFit="1" customWidth="1"/>
    <col min="2" max="3" width="14" customWidth="1"/>
    <col min="4" max="4" width="18.7109375" bestFit="1" customWidth="1"/>
    <col min="5" max="9" width="18.7109375" customWidth="1"/>
    <col min="10" max="12" width="12.5703125" bestFit="1" customWidth="1"/>
    <col min="13" max="13" width="10.140625" bestFit="1" customWidth="1"/>
    <col min="15" max="15" width="10.42578125" bestFit="1" customWidth="1"/>
    <col min="16" max="16" width="9.42578125" bestFit="1" customWidth="1"/>
    <col min="17" max="17" width="9.5703125" bestFit="1" customWidth="1"/>
    <col min="32" max="32" width="10.140625" bestFit="1" customWidth="1"/>
  </cols>
  <sheetData>
    <row r="1" spans="1:40" ht="15.75" thickBot="1" x14ac:dyDescent="0.3">
      <c r="D1" s="23" t="s">
        <v>101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5"/>
    </row>
    <row r="2" spans="1:40" x14ac:dyDescent="0.25">
      <c r="A2" s="1" t="s">
        <v>15</v>
      </c>
      <c r="B2" s="1" t="s">
        <v>94</v>
      </c>
      <c r="C2" s="1" t="s">
        <v>95</v>
      </c>
      <c r="D2" s="11">
        <v>0</v>
      </c>
      <c r="E2" s="11">
        <v>6</v>
      </c>
      <c r="F2" s="11">
        <v>7</v>
      </c>
      <c r="G2" s="11">
        <v>10</v>
      </c>
      <c r="H2" s="11">
        <v>18</v>
      </c>
      <c r="I2" s="11">
        <v>20</v>
      </c>
      <c r="J2" s="11">
        <v>30</v>
      </c>
      <c r="K2" s="11">
        <v>40</v>
      </c>
      <c r="L2" s="11">
        <v>50</v>
      </c>
      <c r="M2" s="11">
        <v>75</v>
      </c>
      <c r="N2" s="11">
        <v>80</v>
      </c>
      <c r="O2" s="11">
        <v>90</v>
      </c>
      <c r="P2" s="11">
        <v>100</v>
      </c>
      <c r="Q2" s="11">
        <v>125</v>
      </c>
      <c r="R2" s="11">
        <v>150</v>
      </c>
      <c r="S2" s="11">
        <v>175</v>
      </c>
      <c r="T2" s="11">
        <v>200</v>
      </c>
      <c r="U2" s="11">
        <v>225</v>
      </c>
      <c r="V2" s="11">
        <v>250</v>
      </c>
      <c r="W2" s="11">
        <v>275</v>
      </c>
      <c r="X2" s="11">
        <v>300</v>
      </c>
      <c r="Y2" s="11">
        <v>325</v>
      </c>
      <c r="Z2" s="11">
        <v>350</v>
      </c>
      <c r="AA2" s="11">
        <v>375</v>
      </c>
      <c r="AB2" s="11">
        <v>400</v>
      </c>
      <c r="AC2" s="11">
        <v>425</v>
      </c>
      <c r="AD2" s="11">
        <v>450</v>
      </c>
      <c r="AE2" s="11">
        <v>475</v>
      </c>
      <c r="AF2" s="11">
        <v>600</v>
      </c>
      <c r="AG2" s="11">
        <f>AF2+200</f>
        <v>800</v>
      </c>
      <c r="AH2" s="11">
        <f t="shared" ref="AH2:AM2" si="0">AG2+200</f>
        <v>1000</v>
      </c>
      <c r="AI2" s="11">
        <f t="shared" si="0"/>
        <v>1200</v>
      </c>
      <c r="AJ2" s="11">
        <f t="shared" si="0"/>
        <v>1400</v>
      </c>
      <c r="AK2" s="11">
        <f t="shared" si="0"/>
        <v>1600</v>
      </c>
      <c r="AL2" s="11">
        <f t="shared" si="0"/>
        <v>1800</v>
      </c>
      <c r="AM2" s="11">
        <f t="shared" si="0"/>
        <v>2000</v>
      </c>
      <c r="AN2" s="11">
        <v>2200</v>
      </c>
    </row>
    <row r="3" spans="1:40" x14ac:dyDescent="0.25">
      <c r="A3" t="s">
        <v>33</v>
      </c>
      <c r="B3" t="s">
        <v>28</v>
      </c>
      <c r="C3" t="s">
        <v>96</v>
      </c>
      <c r="AF3" s="15">
        <v>1408058</v>
      </c>
      <c r="AG3" s="15">
        <v>361325</v>
      </c>
      <c r="AH3" s="15">
        <v>361325</v>
      </c>
      <c r="AI3" s="15">
        <v>361325</v>
      </c>
      <c r="AJ3" s="15">
        <v>361325</v>
      </c>
      <c r="AK3" s="15">
        <v>361325</v>
      </c>
      <c r="AL3" s="15">
        <v>361325</v>
      </c>
      <c r="AM3" s="15">
        <f>AL3</f>
        <v>361325</v>
      </c>
    </row>
    <row r="4" spans="1:40" x14ac:dyDescent="0.25">
      <c r="A4" t="s">
        <v>27</v>
      </c>
      <c r="B4" t="s">
        <v>28</v>
      </c>
      <c r="C4" t="s">
        <v>96</v>
      </c>
      <c r="AF4" s="15">
        <v>4524952</v>
      </c>
      <c r="AG4" s="15">
        <v>309035</v>
      </c>
      <c r="AH4" s="15">
        <v>309035</v>
      </c>
      <c r="AI4" s="15">
        <v>309035</v>
      </c>
      <c r="AJ4" s="15">
        <v>309035</v>
      </c>
      <c r="AK4" s="15">
        <v>309035</v>
      </c>
      <c r="AL4" s="15">
        <v>309035</v>
      </c>
      <c r="AM4" s="15">
        <v>309035</v>
      </c>
      <c r="AN4" t="s">
        <v>92</v>
      </c>
    </row>
    <row r="5" spans="1:40" x14ac:dyDescent="0.25">
      <c r="A5" t="s">
        <v>45</v>
      </c>
      <c r="B5" t="s">
        <v>46</v>
      </c>
      <c r="C5" t="s">
        <v>99</v>
      </c>
      <c r="N5" t="s">
        <v>92</v>
      </c>
    </row>
    <row r="6" spans="1:40" x14ac:dyDescent="0.25">
      <c r="A6" t="s">
        <v>50</v>
      </c>
      <c r="B6" t="s">
        <v>51</v>
      </c>
      <c r="C6" t="s">
        <v>100</v>
      </c>
      <c r="F6" t="s">
        <v>92</v>
      </c>
    </row>
    <row r="7" spans="1:40" x14ac:dyDescent="0.25">
      <c r="A7" t="s">
        <v>54</v>
      </c>
      <c r="B7" t="s">
        <v>55</v>
      </c>
      <c r="C7" t="s">
        <v>97</v>
      </c>
      <c r="O7" s="4" t="s">
        <v>92</v>
      </c>
    </row>
    <row r="8" spans="1:40" x14ac:dyDescent="0.25">
      <c r="A8" t="s">
        <v>60</v>
      </c>
      <c r="B8" t="s">
        <v>37</v>
      </c>
      <c r="C8" t="s">
        <v>98</v>
      </c>
      <c r="E8" s="4" t="s">
        <v>92</v>
      </c>
      <c r="F8" s="4"/>
      <c r="G8" s="4"/>
      <c r="H8" s="4"/>
      <c r="I8" s="4"/>
    </row>
    <row r="9" spans="1:40" x14ac:dyDescent="0.25">
      <c r="A9" t="s">
        <v>40</v>
      </c>
      <c r="B9" t="s">
        <v>37</v>
      </c>
      <c r="C9" t="s">
        <v>98</v>
      </c>
      <c r="F9" s="15">
        <v>6200535.8395883404</v>
      </c>
      <c r="G9" s="15">
        <v>25673733.22843346</v>
      </c>
      <c r="H9" s="15"/>
      <c r="I9" s="15">
        <v>15248583.320929602</v>
      </c>
      <c r="J9" s="15">
        <v>3455833.1029790994</v>
      </c>
      <c r="K9" s="15">
        <v>440103.91585649701</v>
      </c>
      <c r="L9" s="15"/>
      <c r="M9" s="15"/>
      <c r="N9" s="15"/>
      <c r="O9" s="15"/>
      <c r="P9" s="15"/>
      <c r="Q9" s="15"/>
    </row>
    <row r="10" spans="1:40" x14ac:dyDescent="0.25">
      <c r="A10" t="s">
        <v>36</v>
      </c>
      <c r="B10" t="s">
        <v>37</v>
      </c>
      <c r="C10" t="s">
        <v>98</v>
      </c>
      <c r="F10" s="15"/>
      <c r="G10" s="15"/>
      <c r="H10" s="15"/>
      <c r="I10" s="15"/>
      <c r="J10" s="15">
        <v>2801212.23</v>
      </c>
      <c r="K10" s="15">
        <v>3892103.6599999988</v>
      </c>
      <c r="L10" s="15"/>
      <c r="M10" s="15"/>
      <c r="N10" s="15"/>
      <c r="O10" s="15"/>
      <c r="P10" s="15"/>
      <c r="Q10" s="15"/>
    </row>
    <row r="11" spans="1:40" x14ac:dyDescent="0.25">
      <c r="A11" t="s">
        <v>42</v>
      </c>
      <c r="B11" t="s">
        <v>37</v>
      </c>
      <c r="C11" t="s">
        <v>98</v>
      </c>
      <c r="F11" s="15"/>
      <c r="G11" s="15"/>
      <c r="H11" s="15"/>
      <c r="I11" s="15"/>
      <c r="J11" s="15"/>
      <c r="K11" s="15"/>
      <c r="L11" s="15">
        <v>7782697.8993435437</v>
      </c>
      <c r="M11" s="15">
        <v>2448128.931800684</v>
      </c>
      <c r="N11" s="15"/>
      <c r="O11" s="15">
        <v>14305.516905795783</v>
      </c>
      <c r="P11" s="15">
        <v>1039.217560492456</v>
      </c>
      <c r="Q11" s="15">
        <v>419.54490841180086</v>
      </c>
    </row>
    <row r="13" spans="1:40" x14ac:dyDescent="0.25">
      <c r="L13" s="3"/>
    </row>
  </sheetData>
  <mergeCells count="1">
    <mergeCell ref="D1:AN1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1E7C-7834-45EC-AF53-2750421137B1}">
  <dimension ref="A1:N63"/>
  <sheetViews>
    <sheetView tabSelected="1" zoomScaleNormal="100" workbookViewId="0">
      <selection activeCell="B1" sqref="B1"/>
    </sheetView>
  </sheetViews>
  <sheetFormatPr defaultRowHeight="15" x14ac:dyDescent="0.25"/>
  <cols>
    <col min="2" max="2" width="24.28515625" bestFit="1" customWidth="1"/>
    <col min="3" max="3" width="17.5703125" customWidth="1"/>
    <col min="4" max="4" width="20" customWidth="1"/>
    <col min="5" max="5" width="15.42578125" customWidth="1"/>
    <col min="6" max="6" width="11.42578125" customWidth="1"/>
    <col min="7" max="7" width="23.5703125" customWidth="1"/>
    <col min="8" max="8" width="16.28515625" customWidth="1"/>
    <col min="9" max="9" width="25.7109375" bestFit="1" customWidth="1"/>
    <col min="10" max="10" width="15.7109375" customWidth="1"/>
    <col min="11" max="11" width="9" customWidth="1"/>
    <col min="12" max="13" width="18.140625" customWidth="1"/>
    <col min="14" max="14" width="18.85546875" customWidth="1"/>
    <col min="19" max="19" width="28.5703125" bestFit="1" customWidth="1"/>
  </cols>
  <sheetData>
    <row r="1" spans="1:14" x14ac:dyDescent="0.25">
      <c r="A1" s="5" t="s">
        <v>0</v>
      </c>
      <c r="B1" s="5" t="s">
        <v>14</v>
      </c>
      <c r="C1" s="5" t="s">
        <v>1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24</v>
      </c>
      <c r="N1" s="5" t="s">
        <v>25</v>
      </c>
    </row>
    <row r="2" spans="1:14" x14ac:dyDescent="0.25">
      <c r="A2" s="6">
        <v>2022</v>
      </c>
      <c r="B2" s="6" t="s">
        <v>26</v>
      </c>
      <c r="C2" s="6" t="s">
        <v>4</v>
      </c>
      <c r="D2" s="6" t="s">
        <v>27</v>
      </c>
      <c r="E2" s="6">
        <f>872+53</f>
        <v>925</v>
      </c>
      <c r="F2" s="6" t="s">
        <v>28</v>
      </c>
      <c r="G2" s="6">
        <v>38878</v>
      </c>
      <c r="H2" s="6" t="s">
        <v>29</v>
      </c>
      <c r="I2" s="6">
        <v>56</v>
      </c>
      <c r="J2" s="6" t="s">
        <v>30</v>
      </c>
      <c r="K2" s="6">
        <v>1</v>
      </c>
      <c r="L2" s="19">
        <v>1.9E-2</v>
      </c>
      <c r="M2" s="6" t="s">
        <v>31</v>
      </c>
      <c r="N2" s="6" t="s">
        <v>32</v>
      </c>
    </row>
    <row r="3" spans="1:14" x14ac:dyDescent="0.25">
      <c r="A3" s="6">
        <v>2022</v>
      </c>
      <c r="B3" s="6" t="s">
        <v>26</v>
      </c>
      <c r="C3" s="6" t="s">
        <v>4</v>
      </c>
      <c r="D3" s="6" t="s">
        <v>33</v>
      </c>
      <c r="E3" s="6">
        <f>1069+53</f>
        <v>1122</v>
      </c>
      <c r="F3" s="6" t="s">
        <v>28</v>
      </c>
      <c r="G3" s="6">
        <v>37655</v>
      </c>
      <c r="H3" s="6" t="s">
        <v>29</v>
      </c>
      <c r="I3" s="6">
        <v>31</v>
      </c>
      <c r="J3" s="6" t="s">
        <v>30</v>
      </c>
      <c r="K3" s="6">
        <v>1</v>
      </c>
      <c r="L3" s="19">
        <v>1.9E-2</v>
      </c>
      <c r="M3" s="6" t="s">
        <v>31</v>
      </c>
      <c r="N3" s="6" t="s">
        <v>32</v>
      </c>
    </row>
    <row r="4" spans="1:14" x14ac:dyDescent="0.25">
      <c r="A4" s="6">
        <v>2022</v>
      </c>
      <c r="B4" s="6" t="s">
        <v>34</v>
      </c>
      <c r="C4" s="6" t="s">
        <v>4</v>
      </c>
      <c r="D4" s="6" t="s">
        <v>27</v>
      </c>
      <c r="E4" s="6">
        <f>53+53</f>
        <v>106</v>
      </c>
      <c r="F4" s="6" t="s">
        <v>28</v>
      </c>
      <c r="G4" s="6">
        <v>31520</v>
      </c>
      <c r="H4" s="6" t="s">
        <v>29</v>
      </c>
      <c r="I4" s="6">
        <v>55</v>
      </c>
      <c r="J4" s="6" t="s">
        <v>30</v>
      </c>
      <c r="K4" s="6">
        <v>1</v>
      </c>
      <c r="L4" s="19">
        <v>1.7000000000000001E-2</v>
      </c>
      <c r="M4" s="6" t="s">
        <v>31</v>
      </c>
      <c r="N4" s="6" t="s">
        <v>32</v>
      </c>
    </row>
    <row r="5" spans="1:14" x14ac:dyDescent="0.25">
      <c r="A5" s="6">
        <v>2022</v>
      </c>
      <c r="B5" s="6" t="s">
        <v>34</v>
      </c>
      <c r="C5" s="6" t="s">
        <v>4</v>
      </c>
      <c r="D5" s="6" t="s">
        <v>33</v>
      </c>
      <c r="E5" s="6">
        <f>330+53</f>
        <v>383</v>
      </c>
      <c r="F5" s="6" t="s">
        <v>28</v>
      </c>
      <c r="G5" s="6">
        <v>34064</v>
      </c>
      <c r="H5" s="6" t="s">
        <v>29</v>
      </c>
      <c r="I5" s="6">
        <v>25</v>
      </c>
      <c r="J5" s="6" t="s">
        <v>30</v>
      </c>
      <c r="K5" s="6">
        <v>1</v>
      </c>
      <c r="L5" s="19">
        <v>1.7000000000000001E-2</v>
      </c>
      <c r="M5" s="6" t="s">
        <v>31</v>
      </c>
      <c r="N5" s="6" t="s">
        <v>32</v>
      </c>
    </row>
    <row r="6" spans="1:14" x14ac:dyDescent="0.25">
      <c r="A6" s="6">
        <v>2022</v>
      </c>
      <c r="B6" s="6" t="s">
        <v>35</v>
      </c>
      <c r="C6" s="6" t="s">
        <v>10</v>
      </c>
      <c r="D6" s="6" t="s">
        <v>36</v>
      </c>
      <c r="E6" s="6">
        <v>11.4</v>
      </c>
      <c r="F6" s="6" t="s">
        <v>37</v>
      </c>
      <c r="G6" s="6">
        <v>1055</v>
      </c>
      <c r="H6" s="6" t="s">
        <v>38</v>
      </c>
      <c r="I6" s="6">
        <v>-293</v>
      </c>
      <c r="J6" s="6" t="s">
        <v>30</v>
      </c>
      <c r="K6" s="6">
        <v>0.9</v>
      </c>
      <c r="L6" s="19">
        <f>3/7700*1000000/1055</f>
        <v>0.36929894749799963</v>
      </c>
      <c r="M6" s="6" t="s">
        <v>31</v>
      </c>
      <c r="N6" s="6" t="s">
        <v>32</v>
      </c>
    </row>
    <row r="7" spans="1:14" x14ac:dyDescent="0.25">
      <c r="A7" s="6">
        <v>2022</v>
      </c>
      <c r="B7" s="6" t="s">
        <v>39</v>
      </c>
      <c r="C7" s="6" t="s">
        <v>10</v>
      </c>
      <c r="D7" s="6" t="s">
        <v>40</v>
      </c>
      <c r="E7" s="6">
        <v>11.4</v>
      </c>
      <c r="F7" s="6" t="s">
        <v>37</v>
      </c>
      <c r="G7" s="6">
        <v>1055</v>
      </c>
      <c r="H7" s="6" t="s">
        <v>38</v>
      </c>
      <c r="I7" s="6">
        <v>45</v>
      </c>
      <c r="J7" s="6" t="s">
        <v>30</v>
      </c>
      <c r="K7" s="6">
        <v>0.9</v>
      </c>
      <c r="L7" s="19">
        <f>3/7700*1000000/1055</f>
        <v>0.36929894749799963</v>
      </c>
      <c r="M7" s="6" t="s">
        <v>31</v>
      </c>
      <c r="N7" s="6" t="s">
        <v>32</v>
      </c>
    </row>
    <row r="8" spans="1:14" x14ac:dyDescent="0.25">
      <c r="A8" s="6">
        <v>2022</v>
      </c>
      <c r="B8" s="6" t="s">
        <v>41</v>
      </c>
      <c r="C8" s="6" t="s">
        <v>6</v>
      </c>
      <c r="D8" s="6" t="s">
        <v>42</v>
      </c>
      <c r="E8" s="6">
        <v>0</v>
      </c>
      <c r="F8" s="6" t="s">
        <v>37</v>
      </c>
      <c r="G8" s="17">
        <v>601.34999999999991</v>
      </c>
      <c r="H8" s="6" t="s">
        <v>38</v>
      </c>
      <c r="I8" s="6">
        <v>-440</v>
      </c>
      <c r="J8" s="6" t="s">
        <v>30</v>
      </c>
      <c r="K8" s="6">
        <v>3.4</v>
      </c>
      <c r="L8" s="6"/>
      <c r="M8" s="6"/>
      <c r="N8" s="6" t="s">
        <v>43</v>
      </c>
    </row>
    <row r="9" spans="1:14" x14ac:dyDescent="0.25">
      <c r="A9" s="6">
        <v>2022</v>
      </c>
      <c r="B9" s="6" t="s">
        <v>44</v>
      </c>
      <c r="C9" s="6" t="s">
        <v>6</v>
      </c>
      <c r="D9" s="6" t="s">
        <v>45</v>
      </c>
      <c r="E9" s="6">
        <v>0</v>
      </c>
      <c r="F9" s="6" t="s">
        <v>46</v>
      </c>
      <c r="G9" s="6">
        <v>3600</v>
      </c>
      <c r="H9" s="6" t="s">
        <v>47</v>
      </c>
      <c r="I9" s="17">
        <v>76.73</v>
      </c>
      <c r="J9" s="6" t="s">
        <v>30</v>
      </c>
      <c r="K9" s="6">
        <v>3.4</v>
      </c>
      <c r="L9" s="6"/>
      <c r="M9" s="6"/>
      <c r="N9" s="6" t="s">
        <v>43</v>
      </c>
    </row>
    <row r="10" spans="1:14" x14ac:dyDescent="0.25">
      <c r="A10" s="6">
        <v>2022</v>
      </c>
      <c r="B10" s="6" t="s">
        <v>48</v>
      </c>
      <c r="C10" s="6" t="s">
        <v>6</v>
      </c>
      <c r="D10" s="6" t="s">
        <v>45</v>
      </c>
      <c r="E10" s="6">
        <v>18</v>
      </c>
      <c r="F10" s="6" t="s">
        <v>46</v>
      </c>
      <c r="G10" s="6">
        <v>3600</v>
      </c>
      <c r="H10" s="6" t="s">
        <v>47</v>
      </c>
      <c r="I10" s="6">
        <v>0</v>
      </c>
      <c r="J10" s="6" t="s">
        <v>30</v>
      </c>
      <c r="K10" s="6">
        <v>3.4</v>
      </c>
      <c r="L10" s="19">
        <v>5.0000000000000001E-3</v>
      </c>
      <c r="M10" s="6" t="s">
        <v>31</v>
      </c>
      <c r="N10" s="6" t="s">
        <v>43</v>
      </c>
    </row>
    <row r="11" spans="1:14" x14ac:dyDescent="0.25">
      <c r="A11" s="6">
        <v>2022</v>
      </c>
      <c r="B11" s="6" t="s">
        <v>49</v>
      </c>
      <c r="C11" s="6" t="s">
        <v>3</v>
      </c>
      <c r="D11" s="6" t="s">
        <v>50</v>
      </c>
      <c r="E11" s="16">
        <v>0.75</v>
      </c>
      <c r="F11" s="6" t="s">
        <v>51</v>
      </c>
      <c r="G11" s="6">
        <v>235</v>
      </c>
      <c r="H11" s="6" t="s">
        <v>52</v>
      </c>
      <c r="I11" s="6">
        <v>66</v>
      </c>
      <c r="J11" s="6" t="s">
        <v>30</v>
      </c>
      <c r="K11" s="6">
        <v>1</v>
      </c>
      <c r="L11" s="19">
        <v>1.4E-2</v>
      </c>
      <c r="M11" s="6" t="s">
        <v>31</v>
      </c>
      <c r="N11" s="6" t="s">
        <v>43</v>
      </c>
    </row>
    <row r="12" spans="1:14" x14ac:dyDescent="0.25">
      <c r="A12" s="6">
        <v>2022</v>
      </c>
      <c r="B12" s="6" t="s">
        <v>53</v>
      </c>
      <c r="C12" s="6" t="s">
        <v>3</v>
      </c>
      <c r="D12" s="6" t="s">
        <v>54</v>
      </c>
      <c r="E12" s="6">
        <v>22</v>
      </c>
      <c r="F12" s="6" t="s">
        <v>55</v>
      </c>
      <c r="G12" s="6">
        <v>4687</v>
      </c>
      <c r="H12" s="6" t="s">
        <v>56</v>
      </c>
      <c r="I12" s="17">
        <v>100.82</v>
      </c>
      <c r="J12" s="6" t="s">
        <v>30</v>
      </c>
      <c r="K12" s="6">
        <v>1</v>
      </c>
      <c r="L12" s="6"/>
      <c r="M12" s="6"/>
      <c r="N12" s="6" t="s">
        <v>43</v>
      </c>
    </row>
    <row r="13" spans="1:14" x14ac:dyDescent="0.25">
      <c r="A13" s="6">
        <v>2022</v>
      </c>
      <c r="B13" s="6" t="s">
        <v>57</v>
      </c>
      <c r="C13" s="6" t="s">
        <v>4</v>
      </c>
      <c r="D13" s="6" t="s">
        <v>54</v>
      </c>
      <c r="E13" s="6">
        <v>10</v>
      </c>
      <c r="F13" s="6" t="s">
        <v>55</v>
      </c>
      <c r="G13" s="6">
        <v>4528</v>
      </c>
      <c r="H13" s="6" t="s">
        <v>56</v>
      </c>
      <c r="I13" s="17">
        <v>100.45</v>
      </c>
      <c r="J13" s="6" t="s">
        <v>30</v>
      </c>
      <c r="K13" s="6">
        <v>1</v>
      </c>
      <c r="L13" s="6"/>
      <c r="M13" s="6"/>
      <c r="N13" s="6" t="s">
        <v>32</v>
      </c>
    </row>
    <row r="14" spans="1:14" x14ac:dyDescent="0.25">
      <c r="A14" s="6">
        <v>2022</v>
      </c>
      <c r="B14" s="6" t="s">
        <v>58</v>
      </c>
      <c r="C14" s="6" t="s">
        <v>3</v>
      </c>
      <c r="D14" s="6" t="s">
        <v>50</v>
      </c>
      <c r="E14" s="16">
        <v>0.75</v>
      </c>
      <c r="F14" s="6" t="s">
        <v>51</v>
      </c>
      <c r="G14" s="6">
        <v>235</v>
      </c>
      <c r="H14" s="6" t="s">
        <v>52</v>
      </c>
      <c r="I14" s="6">
        <v>66</v>
      </c>
      <c r="J14" s="6" t="s">
        <v>30</v>
      </c>
      <c r="K14" s="6">
        <v>1</v>
      </c>
      <c r="L14" s="7"/>
      <c r="M14" s="6"/>
      <c r="N14" s="6" t="s">
        <v>43</v>
      </c>
    </row>
    <row r="15" spans="1:14" x14ac:dyDescent="0.25">
      <c r="A15" s="6">
        <v>2022</v>
      </c>
      <c r="B15" s="6" t="s">
        <v>59</v>
      </c>
      <c r="C15" s="6" t="s">
        <v>3</v>
      </c>
      <c r="D15" s="6" t="s">
        <v>27</v>
      </c>
      <c r="E15" s="17">
        <f>872+53+33</f>
        <v>958</v>
      </c>
      <c r="F15" s="6" t="s">
        <v>28</v>
      </c>
      <c r="G15" s="6">
        <v>38878</v>
      </c>
      <c r="H15" s="6" t="s">
        <v>29</v>
      </c>
      <c r="I15" s="6">
        <f>I2</f>
        <v>56</v>
      </c>
      <c r="J15" s="6" t="s">
        <v>30</v>
      </c>
      <c r="K15" s="6">
        <v>1</v>
      </c>
      <c r="L15" s="19">
        <v>1.9E-2</v>
      </c>
      <c r="M15" s="6" t="s">
        <v>31</v>
      </c>
      <c r="N15" s="6" t="s">
        <v>43</v>
      </c>
    </row>
    <row r="16" spans="1:14" x14ac:dyDescent="0.25">
      <c r="A16" s="6">
        <v>2022</v>
      </c>
      <c r="B16" s="6" t="s">
        <v>59</v>
      </c>
      <c r="C16" s="6" t="s">
        <v>3</v>
      </c>
      <c r="D16" s="6" t="s">
        <v>33</v>
      </c>
      <c r="E16" s="17">
        <f>1069+53+33</f>
        <v>1155</v>
      </c>
      <c r="F16" s="6" t="s">
        <v>28</v>
      </c>
      <c r="G16" s="6">
        <v>37655</v>
      </c>
      <c r="H16" s="6" t="s">
        <v>29</v>
      </c>
      <c r="I16" s="6">
        <f>I3</f>
        <v>31</v>
      </c>
      <c r="J16" s="6" t="s">
        <v>30</v>
      </c>
      <c r="K16" s="6">
        <v>1</v>
      </c>
      <c r="L16" s="19">
        <v>1.9E-2</v>
      </c>
      <c r="M16" s="6" t="s">
        <v>31</v>
      </c>
      <c r="N16" s="6" t="s">
        <v>43</v>
      </c>
    </row>
    <row r="17" spans="1:14" x14ac:dyDescent="0.25">
      <c r="A17" s="6">
        <v>2022</v>
      </c>
      <c r="B17" s="6" t="s">
        <v>10</v>
      </c>
      <c r="C17" s="6" t="s">
        <v>10</v>
      </c>
      <c r="D17" s="6" t="s">
        <v>60</v>
      </c>
      <c r="E17" s="17">
        <v>11.4</v>
      </c>
      <c r="F17" s="6" t="s">
        <v>37</v>
      </c>
      <c r="G17" s="6">
        <v>1055</v>
      </c>
      <c r="H17" s="6" t="s">
        <v>38</v>
      </c>
      <c r="I17" s="17">
        <v>79.2</v>
      </c>
      <c r="J17" s="6" t="s">
        <v>30</v>
      </c>
      <c r="K17" s="6">
        <v>1</v>
      </c>
      <c r="L17" s="6"/>
      <c r="M17" s="6"/>
      <c r="N17" s="6" t="s">
        <v>32</v>
      </c>
    </row>
    <row r="18" spans="1:14" x14ac:dyDescent="0.25">
      <c r="A18" s="6">
        <v>2022</v>
      </c>
      <c r="B18" s="6" t="s">
        <v>61</v>
      </c>
      <c r="C18" s="6" t="s">
        <v>9</v>
      </c>
      <c r="D18" s="6" t="s">
        <v>60</v>
      </c>
      <c r="E18" s="17">
        <v>51.2</v>
      </c>
      <c r="F18" s="6" t="s">
        <v>37</v>
      </c>
      <c r="G18" s="17">
        <v>865.1</v>
      </c>
      <c r="H18" s="6" t="s">
        <v>38</v>
      </c>
      <c r="I18" s="6">
        <v>118</v>
      </c>
      <c r="J18" s="6" t="s">
        <v>30</v>
      </c>
      <c r="K18" s="6">
        <v>1.9</v>
      </c>
      <c r="L18" s="6"/>
      <c r="M18" s="6"/>
      <c r="N18" s="6" t="s">
        <v>32</v>
      </c>
    </row>
    <row r="19" spans="1:14" x14ac:dyDescent="0.25">
      <c r="A19" s="6">
        <v>2022</v>
      </c>
      <c r="B19" s="6" t="s">
        <v>62</v>
      </c>
      <c r="C19" s="6" t="s">
        <v>9</v>
      </c>
      <c r="D19" s="6" t="s">
        <v>60</v>
      </c>
      <c r="E19" s="17">
        <v>56.5</v>
      </c>
      <c r="F19" s="6" t="s">
        <v>37</v>
      </c>
      <c r="G19" s="17">
        <v>865.1</v>
      </c>
      <c r="H19" s="6" t="s">
        <v>38</v>
      </c>
      <c r="I19" s="6">
        <v>60</v>
      </c>
      <c r="J19" s="6" t="s">
        <v>30</v>
      </c>
      <c r="K19" s="6">
        <v>1.9</v>
      </c>
      <c r="L19" s="6"/>
      <c r="M19" s="6"/>
      <c r="N19" s="6" t="s">
        <v>32</v>
      </c>
    </row>
    <row r="20" spans="1:14" x14ac:dyDescent="0.25">
      <c r="A20" s="6">
        <v>2022</v>
      </c>
      <c r="B20" s="6" t="s">
        <v>61</v>
      </c>
      <c r="C20" s="6" t="s">
        <v>9</v>
      </c>
      <c r="D20" s="6" t="s">
        <v>40</v>
      </c>
      <c r="E20" s="17">
        <v>51.2</v>
      </c>
      <c r="F20" s="6" t="s">
        <v>37</v>
      </c>
      <c r="G20" s="17">
        <v>865.1</v>
      </c>
      <c r="H20" s="6" t="s">
        <v>38</v>
      </c>
      <c r="I20" s="6">
        <v>99</v>
      </c>
      <c r="J20" s="6" t="s">
        <v>30</v>
      </c>
      <c r="K20" s="6">
        <v>1.9</v>
      </c>
      <c r="L20" s="6"/>
      <c r="M20" s="6"/>
      <c r="N20" s="6" t="s">
        <v>32</v>
      </c>
    </row>
    <row r="21" spans="1:14" x14ac:dyDescent="0.25">
      <c r="A21" s="6">
        <v>2022</v>
      </c>
      <c r="B21" s="6" t="s">
        <v>63</v>
      </c>
      <c r="C21" s="6" t="s">
        <v>9</v>
      </c>
      <c r="D21" s="6" t="s">
        <v>36</v>
      </c>
      <c r="E21" s="17">
        <v>51.2</v>
      </c>
      <c r="F21" s="6" t="s">
        <v>37</v>
      </c>
      <c r="G21" s="17">
        <v>865.1</v>
      </c>
      <c r="H21" s="6" t="s">
        <v>38</v>
      </c>
      <c r="I21" s="6">
        <v>-353</v>
      </c>
      <c r="J21" s="6" t="s">
        <v>30</v>
      </c>
      <c r="K21" s="6">
        <v>1.9</v>
      </c>
      <c r="L21" s="6"/>
      <c r="M21" s="6"/>
      <c r="N21" s="6" t="s">
        <v>32</v>
      </c>
    </row>
    <row r="22" spans="1:14" x14ac:dyDescent="0.25">
      <c r="A22" s="6">
        <v>2022</v>
      </c>
      <c r="B22" s="6" t="s">
        <v>64</v>
      </c>
      <c r="C22" s="6" t="s">
        <v>12</v>
      </c>
      <c r="D22" s="6" t="s">
        <v>27</v>
      </c>
      <c r="E22" s="6">
        <f>633+53</f>
        <v>686</v>
      </c>
      <c r="F22" s="6" t="s">
        <v>28</v>
      </c>
      <c r="G22" s="6">
        <v>32552</v>
      </c>
      <c r="H22" s="6" t="s">
        <v>29</v>
      </c>
      <c r="I22" s="6">
        <v>56</v>
      </c>
      <c r="J22" s="6" t="s">
        <v>30</v>
      </c>
      <c r="K22" s="6">
        <v>1</v>
      </c>
      <c r="L22" s="19">
        <v>2.1000000000000001E-2</v>
      </c>
      <c r="M22" s="6" t="s">
        <v>31</v>
      </c>
      <c r="N22" s="6" t="s">
        <v>65</v>
      </c>
    </row>
    <row r="23" spans="1:14" x14ac:dyDescent="0.25">
      <c r="A23" s="6">
        <v>2022</v>
      </c>
      <c r="B23" s="6" t="s">
        <v>64</v>
      </c>
      <c r="C23" s="6" t="s">
        <v>12</v>
      </c>
      <c r="D23" s="6" t="s">
        <v>33</v>
      </c>
      <c r="E23" s="6">
        <f>776+53</f>
        <v>829</v>
      </c>
      <c r="F23" s="6" t="s">
        <v>28</v>
      </c>
      <c r="G23" s="6">
        <v>31528</v>
      </c>
      <c r="H23" s="6" t="s">
        <v>29</v>
      </c>
      <c r="I23" s="6">
        <v>31</v>
      </c>
      <c r="J23" s="6" t="s">
        <v>30</v>
      </c>
      <c r="K23" s="6">
        <v>1</v>
      </c>
      <c r="L23" s="19">
        <v>2.4E-2</v>
      </c>
      <c r="M23" s="6" t="s">
        <v>31</v>
      </c>
      <c r="N23" s="6" t="s">
        <v>65</v>
      </c>
    </row>
    <row r="24" spans="1:14" x14ac:dyDescent="0.25">
      <c r="A24" s="6">
        <v>2022</v>
      </c>
      <c r="B24" s="6" t="s">
        <v>66</v>
      </c>
      <c r="C24" s="6" t="s">
        <v>12</v>
      </c>
      <c r="D24" s="6" t="s">
        <v>54</v>
      </c>
      <c r="E24" s="6">
        <v>0</v>
      </c>
      <c r="F24" s="6" t="s">
        <v>28</v>
      </c>
      <c r="G24" s="6">
        <f>ROUND(33.78*126.37,0)</f>
        <v>4269</v>
      </c>
      <c r="H24" s="6" t="s">
        <v>56</v>
      </c>
      <c r="I24" s="17">
        <v>89.37</v>
      </c>
      <c r="J24" s="6" t="s">
        <v>30</v>
      </c>
      <c r="K24" s="6">
        <v>1</v>
      </c>
      <c r="L24" s="6"/>
      <c r="M24" s="6"/>
      <c r="N24" s="6" t="s">
        <v>65</v>
      </c>
    </row>
    <row r="25" spans="1:14" s="18" customFormat="1" x14ac:dyDescent="0.25">
      <c r="A25" s="6">
        <v>2022</v>
      </c>
      <c r="B25" s="6" t="s">
        <v>11</v>
      </c>
      <c r="C25" s="6" t="s">
        <v>11</v>
      </c>
      <c r="D25" s="6" t="s">
        <v>67</v>
      </c>
      <c r="E25" s="6">
        <v>1000</v>
      </c>
      <c r="F25" s="6" t="s">
        <v>68</v>
      </c>
      <c r="G25" s="6">
        <v>1</v>
      </c>
      <c r="H25" s="6" t="s">
        <v>69</v>
      </c>
      <c r="I25" s="20" t="s">
        <v>113</v>
      </c>
      <c r="J25" s="6" t="s">
        <v>70</v>
      </c>
      <c r="K25" s="6">
        <v>1</v>
      </c>
      <c r="L25" s="6">
        <v>130</v>
      </c>
      <c r="M25" s="6" t="s">
        <v>28</v>
      </c>
      <c r="N25" s="6" t="s">
        <v>71</v>
      </c>
    </row>
    <row r="26" spans="1:14" x14ac:dyDescent="0.25">
      <c r="A26" s="6">
        <v>2022</v>
      </c>
      <c r="B26" s="6" t="s">
        <v>72</v>
      </c>
      <c r="C26" s="6" t="s">
        <v>3</v>
      </c>
      <c r="D26" s="6" t="s">
        <v>50</v>
      </c>
      <c r="E26" s="16">
        <v>1.17</v>
      </c>
      <c r="F26" s="6" t="s">
        <v>51</v>
      </c>
      <c r="G26" s="6">
        <v>235</v>
      </c>
      <c r="H26" s="6" t="s">
        <v>52</v>
      </c>
      <c r="I26" s="6">
        <v>35</v>
      </c>
      <c r="J26" s="6" t="s">
        <v>30</v>
      </c>
      <c r="K26" s="6">
        <v>1</v>
      </c>
      <c r="L26" s="19">
        <v>1.5600000000000001E-2</v>
      </c>
      <c r="M26" s="6" t="s">
        <v>31</v>
      </c>
      <c r="N26" s="6" t="s">
        <v>43</v>
      </c>
    </row>
    <row r="27" spans="1:14" x14ac:dyDescent="0.25">
      <c r="A27" s="6">
        <v>2022</v>
      </c>
      <c r="B27" s="6" t="s">
        <v>112</v>
      </c>
      <c r="C27" s="6" t="s">
        <v>3</v>
      </c>
      <c r="D27" s="6" t="s">
        <v>50</v>
      </c>
      <c r="E27" s="16">
        <v>1.17</v>
      </c>
      <c r="F27" s="6" t="s">
        <v>51</v>
      </c>
      <c r="G27" s="6">
        <v>235</v>
      </c>
      <c r="H27" s="6" t="s">
        <v>52</v>
      </c>
      <c r="I27" s="6">
        <v>35</v>
      </c>
      <c r="J27" s="6" t="s">
        <v>30</v>
      </c>
      <c r="K27" s="6">
        <v>1</v>
      </c>
      <c r="L27" s="21">
        <v>1.6000000000000001E-3</v>
      </c>
      <c r="M27" s="6" t="s">
        <v>31</v>
      </c>
      <c r="N27" s="6" t="s">
        <v>43</v>
      </c>
    </row>
    <row r="28" spans="1:14" x14ac:dyDescent="0.25">
      <c r="A28" s="6">
        <v>2022</v>
      </c>
      <c r="B28" s="6" t="s">
        <v>73</v>
      </c>
      <c r="C28" s="6" t="s">
        <v>8</v>
      </c>
      <c r="D28" s="6" t="s">
        <v>60</v>
      </c>
      <c r="E28" s="17">
        <v>51.2</v>
      </c>
      <c r="F28" s="6" t="s">
        <v>37</v>
      </c>
      <c r="G28" s="17">
        <v>865.1</v>
      </c>
      <c r="H28" s="6" t="s">
        <v>38</v>
      </c>
      <c r="I28" s="6">
        <v>118</v>
      </c>
      <c r="J28" s="6" t="s">
        <v>30</v>
      </c>
      <c r="K28" s="6">
        <v>2.5</v>
      </c>
      <c r="L28" s="6"/>
      <c r="M28" s="6"/>
      <c r="N28" s="6" t="s">
        <v>43</v>
      </c>
    </row>
    <row r="29" spans="1:14" x14ac:dyDescent="0.25">
      <c r="A29" s="6">
        <v>2022</v>
      </c>
      <c r="B29" s="6" t="s">
        <v>74</v>
      </c>
      <c r="C29" s="6" t="s">
        <v>8</v>
      </c>
      <c r="D29" s="6" t="s">
        <v>60</v>
      </c>
      <c r="E29" s="17">
        <v>56.5</v>
      </c>
      <c r="F29" s="6" t="s">
        <v>37</v>
      </c>
      <c r="G29" s="17">
        <v>865.1</v>
      </c>
      <c r="H29" s="6" t="s">
        <v>38</v>
      </c>
      <c r="I29" s="6">
        <v>60</v>
      </c>
      <c r="J29" s="6" t="s">
        <v>30</v>
      </c>
      <c r="K29" s="6">
        <v>2.5</v>
      </c>
      <c r="L29" s="6"/>
      <c r="M29" s="6"/>
      <c r="N29" s="6" t="s">
        <v>43</v>
      </c>
    </row>
    <row r="30" spans="1:14" x14ac:dyDescent="0.25">
      <c r="A30" s="6">
        <v>2022</v>
      </c>
      <c r="B30" s="6" t="s">
        <v>73</v>
      </c>
      <c r="C30" s="6" t="s">
        <v>8</v>
      </c>
      <c r="D30" s="6" t="s">
        <v>40</v>
      </c>
      <c r="E30" s="17">
        <v>51.2</v>
      </c>
      <c r="F30" s="6" t="s">
        <v>37</v>
      </c>
      <c r="G30" s="17">
        <v>865.1</v>
      </c>
      <c r="H30" s="6" t="s">
        <v>38</v>
      </c>
      <c r="I30" s="6">
        <v>99</v>
      </c>
      <c r="J30" s="6" t="s">
        <v>30</v>
      </c>
      <c r="K30" s="6">
        <v>2.5</v>
      </c>
      <c r="L30" s="6"/>
      <c r="M30" s="6"/>
      <c r="N30" s="6" t="s">
        <v>43</v>
      </c>
    </row>
    <row r="31" spans="1:14" x14ac:dyDescent="0.25">
      <c r="A31" s="6">
        <v>2022</v>
      </c>
      <c r="B31" s="6" t="s">
        <v>75</v>
      </c>
      <c r="C31" s="6" t="s">
        <v>8</v>
      </c>
      <c r="D31" s="6" t="s">
        <v>36</v>
      </c>
      <c r="E31" s="17">
        <v>51.2</v>
      </c>
      <c r="F31" s="6" t="s">
        <v>37</v>
      </c>
      <c r="G31" s="17">
        <v>865.1</v>
      </c>
      <c r="H31" s="6" t="s">
        <v>38</v>
      </c>
      <c r="I31" s="6">
        <v>-353</v>
      </c>
      <c r="J31" s="6" t="s">
        <v>30</v>
      </c>
      <c r="K31" s="6">
        <v>2.5</v>
      </c>
      <c r="L31" s="6"/>
      <c r="M31" s="6"/>
      <c r="N31" s="6" t="s">
        <v>43</v>
      </c>
    </row>
    <row r="32" spans="1:14" x14ac:dyDescent="0.25">
      <c r="A32" s="6">
        <v>2022</v>
      </c>
      <c r="B32" s="6" t="s">
        <v>76</v>
      </c>
      <c r="C32" s="6" t="s">
        <v>13</v>
      </c>
      <c r="D32" s="6" t="s">
        <v>13</v>
      </c>
      <c r="E32" s="20" t="s">
        <v>93</v>
      </c>
      <c r="F32" s="6" t="s">
        <v>77</v>
      </c>
      <c r="G32" s="6">
        <v>1</v>
      </c>
      <c r="H32" s="6" t="s">
        <v>78</v>
      </c>
      <c r="I32" s="20" t="s">
        <v>113</v>
      </c>
      <c r="J32" s="6" t="s">
        <v>70</v>
      </c>
      <c r="K32" s="6">
        <v>1</v>
      </c>
      <c r="L32" s="6"/>
      <c r="M32" s="6"/>
      <c r="N32" s="6" t="s">
        <v>93</v>
      </c>
    </row>
    <row r="33" spans="1:14" x14ac:dyDescent="0.25">
      <c r="A33" s="6">
        <v>2022</v>
      </c>
      <c r="B33" s="6" t="s">
        <v>79</v>
      </c>
      <c r="C33" s="6" t="s">
        <v>13</v>
      </c>
      <c r="D33" s="6" t="s">
        <v>13</v>
      </c>
      <c r="E33" s="20" t="s">
        <v>93</v>
      </c>
      <c r="F33" s="6" t="s">
        <v>77</v>
      </c>
      <c r="G33" s="6">
        <v>1</v>
      </c>
      <c r="H33" s="6" t="s">
        <v>78</v>
      </c>
      <c r="I33" s="20" t="s">
        <v>113</v>
      </c>
      <c r="J33" s="6" t="s">
        <v>70</v>
      </c>
      <c r="K33" s="6">
        <v>1</v>
      </c>
      <c r="L33" s="6"/>
      <c r="M33" s="6"/>
      <c r="N33" s="6" t="s">
        <v>93</v>
      </c>
    </row>
    <row r="34" spans="1:14" x14ac:dyDescent="0.25">
      <c r="A34" s="6">
        <v>2022</v>
      </c>
      <c r="B34" s="6" t="s">
        <v>80</v>
      </c>
      <c r="C34" s="6" t="s">
        <v>13</v>
      </c>
      <c r="D34" s="6" t="s">
        <v>13</v>
      </c>
      <c r="E34" s="20" t="s">
        <v>93</v>
      </c>
      <c r="F34" s="6" t="s">
        <v>77</v>
      </c>
      <c r="G34" s="6">
        <v>1</v>
      </c>
      <c r="H34" s="6" t="s">
        <v>78</v>
      </c>
      <c r="I34" s="20" t="s">
        <v>113</v>
      </c>
      <c r="J34" s="6" t="s">
        <v>70</v>
      </c>
      <c r="K34" s="6">
        <v>1</v>
      </c>
      <c r="L34" s="6"/>
      <c r="M34" s="6"/>
      <c r="N34" s="6" t="s">
        <v>93</v>
      </c>
    </row>
    <row r="35" spans="1:14" x14ac:dyDescent="0.25">
      <c r="A35" s="6">
        <v>2022</v>
      </c>
      <c r="B35" s="6" t="s">
        <v>81</v>
      </c>
      <c r="C35" s="6" t="s">
        <v>13</v>
      </c>
      <c r="D35" s="6" t="s">
        <v>13</v>
      </c>
      <c r="E35" s="20" t="s">
        <v>93</v>
      </c>
      <c r="F35" s="6" t="s">
        <v>77</v>
      </c>
      <c r="G35" s="6">
        <v>1</v>
      </c>
      <c r="H35" s="6" t="s">
        <v>78</v>
      </c>
      <c r="I35" s="20" t="s">
        <v>113</v>
      </c>
      <c r="J35" s="6" t="s">
        <v>70</v>
      </c>
      <c r="K35" s="6">
        <v>1</v>
      </c>
      <c r="L35" s="6"/>
      <c r="M35" s="6"/>
      <c r="N35" s="6" t="s">
        <v>93</v>
      </c>
    </row>
    <row r="36" spans="1:14" x14ac:dyDescent="0.25">
      <c r="A36" s="6">
        <v>2022</v>
      </c>
      <c r="B36" s="6" t="s">
        <v>82</v>
      </c>
      <c r="C36" s="6" t="s">
        <v>13</v>
      </c>
      <c r="D36" s="6" t="s">
        <v>13</v>
      </c>
      <c r="E36" s="20" t="s">
        <v>93</v>
      </c>
      <c r="F36" s="6" t="s">
        <v>77</v>
      </c>
      <c r="G36" s="6">
        <v>1</v>
      </c>
      <c r="H36" s="6" t="s">
        <v>78</v>
      </c>
      <c r="I36" s="20" t="s">
        <v>113</v>
      </c>
      <c r="J36" s="6" t="s">
        <v>70</v>
      </c>
      <c r="K36" s="6">
        <v>1</v>
      </c>
      <c r="L36" s="6"/>
      <c r="M36" s="6"/>
      <c r="N36" s="6" t="s">
        <v>93</v>
      </c>
    </row>
    <row r="37" spans="1:14" x14ac:dyDescent="0.25">
      <c r="A37" s="6">
        <v>2022</v>
      </c>
      <c r="B37" s="6" t="s">
        <v>83</v>
      </c>
      <c r="C37" s="6" t="s">
        <v>13</v>
      </c>
      <c r="D37" s="6" t="s">
        <v>13</v>
      </c>
      <c r="E37" s="20" t="s">
        <v>93</v>
      </c>
      <c r="F37" s="6" t="s">
        <v>77</v>
      </c>
      <c r="G37" s="6">
        <v>1</v>
      </c>
      <c r="H37" s="6" t="s">
        <v>78</v>
      </c>
      <c r="I37" s="20" t="s">
        <v>113</v>
      </c>
      <c r="J37" s="6" t="s">
        <v>70</v>
      </c>
      <c r="K37" s="6">
        <v>1</v>
      </c>
      <c r="L37" s="6"/>
      <c r="M37" s="6"/>
      <c r="N37" s="6" t="s">
        <v>93</v>
      </c>
    </row>
    <row r="38" spans="1:14" x14ac:dyDescent="0.25">
      <c r="A38" s="6">
        <v>2022</v>
      </c>
      <c r="B38" s="6" t="s">
        <v>84</v>
      </c>
      <c r="C38" s="6" t="s">
        <v>13</v>
      </c>
      <c r="D38" s="6" t="s">
        <v>13</v>
      </c>
      <c r="E38" s="20" t="s">
        <v>93</v>
      </c>
      <c r="F38" s="6" t="s">
        <v>77</v>
      </c>
      <c r="G38" s="6">
        <v>1</v>
      </c>
      <c r="H38" s="6" t="s">
        <v>78</v>
      </c>
      <c r="I38" s="20" t="s">
        <v>113</v>
      </c>
      <c r="J38" s="6" t="s">
        <v>70</v>
      </c>
      <c r="K38" s="6">
        <v>1</v>
      </c>
      <c r="L38" s="6"/>
      <c r="M38" s="6"/>
      <c r="N38" s="6" t="s">
        <v>93</v>
      </c>
    </row>
    <row r="39" spans="1:14" x14ac:dyDescent="0.25">
      <c r="A39" s="6">
        <v>2022</v>
      </c>
      <c r="B39" s="6" t="s">
        <v>85</v>
      </c>
      <c r="C39" s="6" t="s">
        <v>13</v>
      </c>
      <c r="D39" s="6" t="s">
        <v>13</v>
      </c>
      <c r="E39" s="20" t="s">
        <v>93</v>
      </c>
      <c r="F39" s="6" t="s">
        <v>77</v>
      </c>
      <c r="G39" s="6">
        <v>1</v>
      </c>
      <c r="H39" s="6" t="s">
        <v>78</v>
      </c>
      <c r="I39" s="20" t="s">
        <v>113</v>
      </c>
      <c r="J39" s="6" t="s">
        <v>70</v>
      </c>
      <c r="K39" s="6">
        <v>1</v>
      </c>
      <c r="L39" s="6"/>
      <c r="M39" s="6"/>
      <c r="N39" s="6" t="s">
        <v>93</v>
      </c>
    </row>
    <row r="40" spans="1:14" x14ac:dyDescent="0.25">
      <c r="A40" s="6">
        <v>2022</v>
      </c>
      <c r="B40" s="6" t="s">
        <v>86</v>
      </c>
      <c r="C40" s="6" t="s">
        <v>13</v>
      </c>
      <c r="D40" s="6" t="s">
        <v>13</v>
      </c>
      <c r="E40" s="20" t="s">
        <v>93</v>
      </c>
      <c r="F40" s="6" t="s">
        <v>77</v>
      </c>
      <c r="G40" s="6">
        <v>1</v>
      </c>
      <c r="H40" s="6" t="s">
        <v>78</v>
      </c>
      <c r="I40" s="20" t="s">
        <v>113</v>
      </c>
      <c r="J40" s="6" t="s">
        <v>70</v>
      </c>
      <c r="K40" s="6">
        <v>1</v>
      </c>
      <c r="L40" s="6"/>
      <c r="M40" s="6"/>
      <c r="N40" s="6" t="s">
        <v>93</v>
      </c>
    </row>
    <row r="41" spans="1:14" x14ac:dyDescent="0.25">
      <c r="A41" s="6">
        <v>2022</v>
      </c>
      <c r="B41" s="6" t="s">
        <v>87</v>
      </c>
      <c r="C41" s="6" t="s">
        <v>7</v>
      </c>
      <c r="D41" s="6" t="s">
        <v>42</v>
      </c>
      <c r="E41" s="6">
        <v>0</v>
      </c>
      <c r="F41" s="6" t="s">
        <v>37</v>
      </c>
      <c r="G41" s="17">
        <v>601.34999999999991</v>
      </c>
      <c r="H41" s="6" t="s">
        <v>38</v>
      </c>
      <c r="I41" s="6">
        <v>-440</v>
      </c>
      <c r="J41" s="6" t="s">
        <v>30</v>
      </c>
      <c r="K41" s="6">
        <v>5</v>
      </c>
      <c r="L41" s="6"/>
      <c r="M41" s="6"/>
      <c r="N41" s="6" t="s">
        <v>32</v>
      </c>
    </row>
    <row r="42" spans="1:14" x14ac:dyDescent="0.25">
      <c r="A42" s="6">
        <v>2022</v>
      </c>
      <c r="B42" s="6" t="s">
        <v>88</v>
      </c>
      <c r="C42" s="6" t="s">
        <v>7</v>
      </c>
      <c r="D42" s="6" t="s">
        <v>45</v>
      </c>
      <c r="E42" s="6">
        <v>0</v>
      </c>
      <c r="F42" s="6" t="s">
        <v>46</v>
      </c>
      <c r="G42" s="17">
        <v>3600</v>
      </c>
      <c r="H42" s="6" t="s">
        <v>47</v>
      </c>
      <c r="I42" s="17">
        <v>76.73</v>
      </c>
      <c r="J42" s="6" t="s">
        <v>30</v>
      </c>
      <c r="K42" s="6">
        <v>5</v>
      </c>
      <c r="L42" s="6"/>
      <c r="M42" s="6"/>
      <c r="N42" s="6" t="s">
        <v>32</v>
      </c>
    </row>
    <row r="43" spans="1:14" x14ac:dyDescent="0.25">
      <c r="A43" s="6">
        <v>2022</v>
      </c>
      <c r="B43" s="6" t="s">
        <v>89</v>
      </c>
      <c r="C43" s="6" t="s">
        <v>7</v>
      </c>
      <c r="D43" s="6" t="s">
        <v>45</v>
      </c>
      <c r="E43" s="6">
        <v>18</v>
      </c>
      <c r="F43" s="6" t="s">
        <v>46</v>
      </c>
      <c r="G43" s="17">
        <v>3600</v>
      </c>
      <c r="H43" s="6" t="s">
        <v>47</v>
      </c>
      <c r="I43" s="6">
        <v>0</v>
      </c>
      <c r="J43" s="6" t="s">
        <v>30</v>
      </c>
      <c r="K43" s="6">
        <v>5</v>
      </c>
      <c r="L43" s="19">
        <v>5.0000000000000001E-3</v>
      </c>
      <c r="M43" s="6" t="s">
        <v>31</v>
      </c>
      <c r="N43" s="6" t="s">
        <v>32</v>
      </c>
    </row>
    <row r="44" spans="1:14" x14ac:dyDescent="0.25">
      <c r="A44" s="6">
        <v>2022</v>
      </c>
      <c r="B44" s="6" t="s">
        <v>61</v>
      </c>
      <c r="C44" s="6" t="s">
        <v>9</v>
      </c>
      <c r="D44" s="6" t="s">
        <v>45</v>
      </c>
      <c r="E44" s="6">
        <v>86</v>
      </c>
      <c r="F44" s="6" t="s">
        <v>46</v>
      </c>
      <c r="G44" s="17">
        <v>2066.4</v>
      </c>
      <c r="H44" s="6" t="s">
        <v>47</v>
      </c>
      <c r="I44" s="6">
        <v>164.46</v>
      </c>
      <c r="J44" s="6" t="s">
        <v>30</v>
      </c>
      <c r="K44" s="6">
        <v>1.9</v>
      </c>
      <c r="L44" s="6"/>
      <c r="M44" s="6"/>
      <c r="N44" s="6" t="s">
        <v>32</v>
      </c>
    </row>
    <row r="45" spans="1:14" x14ac:dyDescent="0.25">
      <c r="A45" s="6">
        <v>2022</v>
      </c>
      <c r="B45" s="6" t="s">
        <v>73</v>
      </c>
      <c r="C45" s="6" t="s">
        <v>8</v>
      </c>
      <c r="D45" s="6" t="s">
        <v>45</v>
      </c>
      <c r="E45" s="6">
        <v>86</v>
      </c>
      <c r="F45" s="6" t="s">
        <v>46</v>
      </c>
      <c r="G45" s="17">
        <v>2066.4</v>
      </c>
      <c r="H45" s="9" t="s">
        <v>47</v>
      </c>
      <c r="I45" s="6">
        <v>164.46</v>
      </c>
      <c r="J45" s="6" t="s">
        <v>30</v>
      </c>
      <c r="K45" s="6">
        <v>2.5</v>
      </c>
      <c r="L45" s="6"/>
      <c r="M45" s="6"/>
      <c r="N45" s="6" t="s">
        <v>43</v>
      </c>
    </row>
    <row r="46" spans="1:14" x14ac:dyDescent="0.25">
      <c r="A46" s="6">
        <v>2022</v>
      </c>
      <c r="B46" s="6" t="s">
        <v>90</v>
      </c>
      <c r="C46" s="6" t="s">
        <v>9</v>
      </c>
      <c r="D46" s="6" t="s">
        <v>45</v>
      </c>
      <c r="E46" s="6">
        <v>137</v>
      </c>
      <c r="F46" s="6" t="s">
        <v>46</v>
      </c>
      <c r="G46" s="17">
        <v>2066.4</v>
      </c>
      <c r="H46" s="6" t="s">
        <v>47</v>
      </c>
      <c r="I46" s="17">
        <v>10.51</v>
      </c>
      <c r="J46" s="6" t="s">
        <v>30</v>
      </c>
      <c r="K46" s="6">
        <v>1.9</v>
      </c>
      <c r="L46" s="19">
        <v>2.5000000000000001E-2</v>
      </c>
      <c r="M46" s="6" t="s">
        <v>31</v>
      </c>
      <c r="N46" s="6" t="s">
        <v>32</v>
      </c>
    </row>
    <row r="47" spans="1:14" x14ac:dyDescent="0.25">
      <c r="A47" s="6">
        <v>2022</v>
      </c>
      <c r="B47" s="6" t="s">
        <v>91</v>
      </c>
      <c r="C47" s="6" t="s">
        <v>8</v>
      </c>
      <c r="D47" s="6" t="s">
        <v>45</v>
      </c>
      <c r="E47" s="6">
        <v>137</v>
      </c>
      <c r="F47" s="6" t="s">
        <v>46</v>
      </c>
      <c r="G47" s="17">
        <v>2066.4</v>
      </c>
      <c r="H47" s="6" t="s">
        <v>47</v>
      </c>
      <c r="I47" s="17">
        <v>10.51</v>
      </c>
      <c r="J47" s="6" t="s">
        <v>30</v>
      </c>
      <c r="K47" s="6">
        <v>2.5</v>
      </c>
      <c r="L47" s="19">
        <v>2.5000000000000001E-2</v>
      </c>
      <c r="M47" s="6" t="s">
        <v>31</v>
      </c>
      <c r="N47" s="6" t="s">
        <v>43</v>
      </c>
    </row>
    <row r="48" spans="1:14" x14ac:dyDescent="0.25">
      <c r="A48" s="6">
        <v>2030</v>
      </c>
      <c r="B48" s="6" t="s">
        <v>11</v>
      </c>
      <c r="C48" s="6" t="s">
        <v>11</v>
      </c>
      <c r="D48" s="6" t="s">
        <v>67</v>
      </c>
      <c r="E48" s="6">
        <v>1000</v>
      </c>
      <c r="F48" s="6" t="s">
        <v>68</v>
      </c>
      <c r="G48" s="6">
        <v>1</v>
      </c>
      <c r="H48" s="6" t="s">
        <v>69</v>
      </c>
      <c r="I48" s="20" t="s">
        <v>113</v>
      </c>
      <c r="J48" s="6" t="s">
        <v>70</v>
      </c>
      <c r="K48" s="6">
        <v>1</v>
      </c>
      <c r="L48" s="6">
        <v>130</v>
      </c>
      <c r="M48" s="6" t="s">
        <v>28</v>
      </c>
      <c r="N48" s="6" t="s">
        <v>93</v>
      </c>
    </row>
    <row r="49" spans="1:14" x14ac:dyDescent="0.25">
      <c r="A49" s="6">
        <v>2031</v>
      </c>
      <c r="B49" s="6" t="s">
        <v>11</v>
      </c>
      <c r="C49" s="6" t="s">
        <v>11</v>
      </c>
      <c r="D49" s="6" t="s">
        <v>67</v>
      </c>
      <c r="E49" s="6">
        <v>908</v>
      </c>
      <c r="F49" s="6" t="s">
        <v>68</v>
      </c>
      <c r="G49" s="6">
        <v>1</v>
      </c>
      <c r="H49" s="6" t="s">
        <v>69</v>
      </c>
      <c r="I49" s="20" t="s">
        <v>113</v>
      </c>
      <c r="J49" s="6" t="s">
        <v>70</v>
      </c>
      <c r="K49" s="6">
        <v>1</v>
      </c>
      <c r="L49" s="6">
        <v>130</v>
      </c>
      <c r="M49" s="6" t="s">
        <v>28</v>
      </c>
      <c r="N49" s="6" t="s">
        <v>93</v>
      </c>
    </row>
    <row r="50" spans="1:14" x14ac:dyDescent="0.25">
      <c r="A50" s="6">
        <v>2032</v>
      </c>
      <c r="B50" s="6" t="s">
        <v>11</v>
      </c>
      <c r="C50" s="6" t="s">
        <v>11</v>
      </c>
      <c r="D50" s="6" t="s">
        <v>67</v>
      </c>
      <c r="E50" s="6">
        <v>825</v>
      </c>
      <c r="F50" s="6" t="s">
        <v>68</v>
      </c>
      <c r="G50" s="6">
        <v>1</v>
      </c>
      <c r="H50" s="6" t="s">
        <v>69</v>
      </c>
      <c r="I50" s="20" t="s">
        <v>113</v>
      </c>
      <c r="J50" s="6" t="s">
        <v>70</v>
      </c>
      <c r="K50" s="6">
        <v>1</v>
      </c>
      <c r="L50" s="6">
        <v>130</v>
      </c>
      <c r="M50" s="6" t="s">
        <v>28</v>
      </c>
      <c r="N50" s="6" t="s">
        <v>93</v>
      </c>
    </row>
    <row r="51" spans="1:14" x14ac:dyDescent="0.25">
      <c r="A51" s="6">
        <v>2033</v>
      </c>
      <c r="B51" s="6" t="s">
        <v>11</v>
      </c>
      <c r="C51" s="6" t="s">
        <v>11</v>
      </c>
      <c r="D51" s="6" t="s">
        <v>67</v>
      </c>
      <c r="E51" s="6">
        <v>749</v>
      </c>
      <c r="F51" s="6" t="s">
        <v>68</v>
      </c>
      <c r="G51" s="6">
        <v>1</v>
      </c>
      <c r="H51" s="6" t="s">
        <v>69</v>
      </c>
      <c r="I51" s="20" t="s">
        <v>113</v>
      </c>
      <c r="J51" s="6" t="s">
        <v>70</v>
      </c>
      <c r="K51" s="6">
        <v>1</v>
      </c>
      <c r="L51" s="6">
        <v>130</v>
      </c>
      <c r="M51" s="6" t="s">
        <v>28</v>
      </c>
      <c r="N51" s="6" t="s">
        <v>93</v>
      </c>
    </row>
    <row r="52" spans="1:14" x14ac:dyDescent="0.25">
      <c r="A52" s="6">
        <v>2034</v>
      </c>
      <c r="B52" s="6" t="s">
        <v>11</v>
      </c>
      <c r="C52" s="6" t="s">
        <v>11</v>
      </c>
      <c r="D52" s="6" t="s">
        <v>67</v>
      </c>
      <c r="E52" s="6">
        <v>680</v>
      </c>
      <c r="F52" s="6" t="s">
        <v>68</v>
      </c>
      <c r="G52" s="6">
        <v>1</v>
      </c>
      <c r="H52" s="6" t="s">
        <v>69</v>
      </c>
      <c r="I52" s="20" t="s">
        <v>113</v>
      </c>
      <c r="J52" s="6" t="s">
        <v>70</v>
      </c>
      <c r="K52" s="6">
        <v>1</v>
      </c>
      <c r="L52" s="6">
        <v>130</v>
      </c>
      <c r="M52" s="6" t="s">
        <v>28</v>
      </c>
      <c r="N52" s="6" t="s">
        <v>93</v>
      </c>
    </row>
    <row r="53" spans="1:14" x14ac:dyDescent="0.25">
      <c r="A53" s="6">
        <v>2035</v>
      </c>
      <c r="B53" s="6" t="s">
        <v>11</v>
      </c>
      <c r="C53" s="6" t="s">
        <v>11</v>
      </c>
      <c r="D53" s="6" t="s">
        <v>67</v>
      </c>
      <c r="E53" s="6">
        <v>618</v>
      </c>
      <c r="F53" s="6" t="s">
        <v>68</v>
      </c>
      <c r="G53" s="6">
        <v>1</v>
      </c>
      <c r="H53" s="6" t="s">
        <v>69</v>
      </c>
      <c r="I53" s="20" t="s">
        <v>113</v>
      </c>
      <c r="J53" s="6" t="s">
        <v>70</v>
      </c>
      <c r="K53" s="6">
        <v>1</v>
      </c>
      <c r="L53" s="6">
        <v>130</v>
      </c>
      <c r="M53" s="6" t="s">
        <v>28</v>
      </c>
      <c r="N53" s="6" t="s">
        <v>93</v>
      </c>
    </row>
    <row r="54" spans="1:14" x14ac:dyDescent="0.25">
      <c r="A54" s="6">
        <v>2036</v>
      </c>
      <c r="B54" s="6" t="s">
        <v>11</v>
      </c>
      <c r="C54" s="6" t="s">
        <v>11</v>
      </c>
      <c r="D54" s="6" t="s">
        <v>67</v>
      </c>
      <c r="E54" s="6">
        <v>561</v>
      </c>
      <c r="F54" s="6" t="s">
        <v>68</v>
      </c>
      <c r="G54" s="6">
        <v>1</v>
      </c>
      <c r="H54" s="6" t="s">
        <v>69</v>
      </c>
      <c r="I54" s="20" t="s">
        <v>113</v>
      </c>
      <c r="J54" s="6" t="s">
        <v>70</v>
      </c>
      <c r="K54" s="6">
        <v>1</v>
      </c>
      <c r="L54" s="6">
        <v>130</v>
      </c>
      <c r="M54" s="6" t="s">
        <v>28</v>
      </c>
      <c r="N54" s="6" t="s">
        <v>93</v>
      </c>
    </row>
    <row r="55" spans="1:14" x14ac:dyDescent="0.25">
      <c r="A55" s="6">
        <v>2037</v>
      </c>
      <c r="B55" s="6" t="s">
        <v>11</v>
      </c>
      <c r="C55" s="6" t="s">
        <v>11</v>
      </c>
      <c r="D55" s="6" t="s">
        <v>67</v>
      </c>
      <c r="E55" s="6">
        <v>510</v>
      </c>
      <c r="F55" s="6" t="s">
        <v>68</v>
      </c>
      <c r="G55" s="6">
        <v>1</v>
      </c>
      <c r="H55" s="6" t="s">
        <v>69</v>
      </c>
      <c r="I55" s="20" t="s">
        <v>113</v>
      </c>
      <c r="J55" s="6" t="s">
        <v>70</v>
      </c>
      <c r="K55" s="6">
        <v>1</v>
      </c>
      <c r="L55" s="6">
        <v>130</v>
      </c>
      <c r="M55" s="6" t="s">
        <v>28</v>
      </c>
      <c r="N55" s="6" t="s">
        <v>93</v>
      </c>
    </row>
    <row r="56" spans="1:14" x14ac:dyDescent="0.25">
      <c r="A56" s="6">
        <v>2038</v>
      </c>
      <c r="B56" s="6" t="s">
        <v>11</v>
      </c>
      <c r="C56" s="6" t="s">
        <v>11</v>
      </c>
      <c r="D56" s="6" t="s">
        <v>67</v>
      </c>
      <c r="E56" s="6">
        <v>463</v>
      </c>
      <c r="F56" s="6" t="s">
        <v>68</v>
      </c>
      <c r="G56" s="6">
        <v>1</v>
      </c>
      <c r="H56" s="6" t="s">
        <v>69</v>
      </c>
      <c r="I56" s="20" t="s">
        <v>113</v>
      </c>
      <c r="J56" s="6" t="s">
        <v>70</v>
      </c>
      <c r="K56" s="6">
        <v>1</v>
      </c>
      <c r="L56" s="6">
        <v>130</v>
      </c>
      <c r="M56" s="6" t="s">
        <v>28</v>
      </c>
      <c r="N56" s="6" t="s">
        <v>93</v>
      </c>
    </row>
    <row r="57" spans="1:14" x14ac:dyDescent="0.25">
      <c r="A57" s="6">
        <v>2039</v>
      </c>
      <c r="B57" s="6" t="s">
        <v>11</v>
      </c>
      <c r="C57" s="6" t="s">
        <v>11</v>
      </c>
      <c r="D57" s="6" t="s">
        <v>67</v>
      </c>
      <c r="E57" s="6">
        <v>420</v>
      </c>
      <c r="F57" s="6" t="s">
        <v>68</v>
      </c>
      <c r="G57" s="6">
        <v>1</v>
      </c>
      <c r="H57" s="6" t="s">
        <v>69</v>
      </c>
      <c r="I57" s="20" t="s">
        <v>113</v>
      </c>
      <c r="J57" s="6" t="s">
        <v>70</v>
      </c>
      <c r="K57" s="6">
        <v>1</v>
      </c>
      <c r="L57" s="6">
        <v>130</v>
      </c>
      <c r="M57" s="6" t="s">
        <v>28</v>
      </c>
      <c r="N57" s="6" t="s">
        <v>93</v>
      </c>
    </row>
    <row r="58" spans="1:14" x14ac:dyDescent="0.25">
      <c r="A58" s="6">
        <v>2040</v>
      </c>
      <c r="B58" s="6" t="s">
        <v>11</v>
      </c>
      <c r="C58" s="6" t="s">
        <v>11</v>
      </c>
      <c r="D58" s="6" t="s">
        <v>67</v>
      </c>
      <c r="E58" s="6">
        <v>382</v>
      </c>
      <c r="F58" s="6" t="s">
        <v>68</v>
      </c>
      <c r="G58" s="6">
        <v>1</v>
      </c>
      <c r="H58" s="6" t="s">
        <v>69</v>
      </c>
      <c r="I58" s="20" t="s">
        <v>113</v>
      </c>
      <c r="J58" s="6" t="s">
        <v>70</v>
      </c>
      <c r="K58" s="6">
        <v>1</v>
      </c>
      <c r="L58" s="6">
        <v>130</v>
      </c>
      <c r="M58" s="6" t="s">
        <v>28</v>
      </c>
      <c r="N58" s="6" t="s">
        <v>93</v>
      </c>
    </row>
    <row r="59" spans="1:14" x14ac:dyDescent="0.25">
      <c r="A59" s="6">
        <v>2041</v>
      </c>
      <c r="B59" s="6" t="s">
        <v>11</v>
      </c>
      <c r="C59" s="6" t="s">
        <v>11</v>
      </c>
      <c r="D59" s="6" t="s">
        <v>67</v>
      </c>
      <c r="E59" s="6">
        <v>347</v>
      </c>
      <c r="F59" s="6" t="s">
        <v>68</v>
      </c>
      <c r="G59" s="6">
        <v>1</v>
      </c>
      <c r="H59" s="6" t="s">
        <v>69</v>
      </c>
      <c r="I59" s="20" t="s">
        <v>113</v>
      </c>
      <c r="J59" s="6" t="s">
        <v>70</v>
      </c>
      <c r="K59" s="6">
        <v>1</v>
      </c>
      <c r="L59" s="6">
        <v>130</v>
      </c>
      <c r="M59" s="6" t="s">
        <v>28</v>
      </c>
      <c r="N59" s="6" t="s">
        <v>93</v>
      </c>
    </row>
    <row r="60" spans="1:14" x14ac:dyDescent="0.25">
      <c r="A60" s="6">
        <v>2042</v>
      </c>
      <c r="B60" s="6" t="s">
        <v>11</v>
      </c>
      <c r="C60" s="6" t="s">
        <v>11</v>
      </c>
      <c r="D60" s="6" t="s">
        <v>67</v>
      </c>
      <c r="E60" s="6">
        <v>315</v>
      </c>
      <c r="F60" s="6" t="s">
        <v>68</v>
      </c>
      <c r="G60" s="6">
        <v>1</v>
      </c>
      <c r="H60" s="6" t="s">
        <v>69</v>
      </c>
      <c r="I60" s="20" t="s">
        <v>113</v>
      </c>
      <c r="J60" s="6" t="s">
        <v>70</v>
      </c>
      <c r="K60" s="6">
        <v>1</v>
      </c>
      <c r="L60" s="6">
        <v>130</v>
      </c>
      <c r="M60" s="6" t="s">
        <v>28</v>
      </c>
      <c r="N60" s="6" t="s">
        <v>93</v>
      </c>
    </row>
    <row r="61" spans="1:14" x14ac:dyDescent="0.25">
      <c r="A61" s="6">
        <v>2043</v>
      </c>
      <c r="B61" s="6" t="s">
        <v>11</v>
      </c>
      <c r="C61" s="6" t="s">
        <v>11</v>
      </c>
      <c r="D61" s="6" t="s">
        <v>67</v>
      </c>
      <c r="E61" s="6">
        <v>286</v>
      </c>
      <c r="F61" s="6" t="s">
        <v>68</v>
      </c>
      <c r="G61" s="6">
        <v>1</v>
      </c>
      <c r="H61" s="6" t="s">
        <v>69</v>
      </c>
      <c r="I61" s="20" t="s">
        <v>113</v>
      </c>
      <c r="J61" s="6" t="s">
        <v>70</v>
      </c>
      <c r="K61" s="6">
        <v>1</v>
      </c>
      <c r="L61" s="6">
        <v>130</v>
      </c>
      <c r="M61" s="6" t="s">
        <v>28</v>
      </c>
      <c r="N61" s="6" t="s">
        <v>93</v>
      </c>
    </row>
    <row r="62" spans="1:14" x14ac:dyDescent="0.25">
      <c r="A62" s="6">
        <v>2044</v>
      </c>
      <c r="B62" s="6" t="s">
        <v>11</v>
      </c>
      <c r="C62" s="6" t="s">
        <v>11</v>
      </c>
      <c r="D62" s="6" t="s">
        <v>67</v>
      </c>
      <c r="E62" s="6">
        <v>260</v>
      </c>
      <c r="F62" s="6" t="s">
        <v>68</v>
      </c>
      <c r="G62" s="6">
        <v>1</v>
      </c>
      <c r="H62" s="6" t="s">
        <v>69</v>
      </c>
      <c r="I62" s="20" t="s">
        <v>113</v>
      </c>
      <c r="J62" s="6" t="s">
        <v>70</v>
      </c>
      <c r="K62" s="6">
        <v>1</v>
      </c>
      <c r="L62" s="6">
        <v>130</v>
      </c>
      <c r="M62" s="6" t="s">
        <v>28</v>
      </c>
      <c r="N62" s="6" t="s">
        <v>93</v>
      </c>
    </row>
    <row r="63" spans="1:14" x14ac:dyDescent="0.25">
      <c r="A63" s="6">
        <v>2045</v>
      </c>
      <c r="B63" s="6" t="s">
        <v>11</v>
      </c>
      <c r="C63" s="6" t="s">
        <v>11</v>
      </c>
      <c r="D63" s="6" t="s">
        <v>67</v>
      </c>
      <c r="E63" s="6">
        <v>236</v>
      </c>
      <c r="F63" s="6" t="s">
        <v>68</v>
      </c>
      <c r="G63" s="6">
        <v>1</v>
      </c>
      <c r="H63" s="6" t="s">
        <v>69</v>
      </c>
      <c r="I63" s="20" t="s">
        <v>113</v>
      </c>
      <c r="J63" s="6" t="s">
        <v>70</v>
      </c>
      <c r="K63" s="6">
        <v>1</v>
      </c>
      <c r="L63" s="6">
        <v>130</v>
      </c>
      <c r="M63" s="6" t="s">
        <v>28</v>
      </c>
      <c r="N63" s="6" t="s">
        <v>93</v>
      </c>
    </row>
  </sheetData>
  <phoneticPr fontId="6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About</vt:lpstr>
      <vt:lpstr>Energy Demand</vt:lpstr>
      <vt:lpstr>Feedstock Supply Curves</vt:lpstr>
      <vt:lpstr>Fuel Production</vt:lpstr>
    </vt:vector>
  </TitlesOfParts>
  <Company>California Air Resources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Kessler, Jeff@ARB</dc:creator>
  <cp:lastModifiedBy>Kessler, Jeff@ARB</cp:lastModifiedBy>
  <dcterms:created xsi:type="dcterms:W3CDTF">2022-11-04T18:24:08Z</dcterms:created>
  <dcterms:modified xsi:type="dcterms:W3CDTF">2022-11-08T22:40:49Z</dcterms:modified>
</cp:coreProperties>
</file>