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LCFS\Market_Sensitive_Data\Program_Analyses\Quarterly Summaries\2021\Q4\Management Review\"/>
    </mc:Choice>
  </mc:AlternateContent>
  <xr:revisionPtr revIDLastSave="0" documentId="8_{FBE0515E-C8BC-4433-A229-F3B220296FA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MAggregatedFuelVolumes" sheetId="1" r:id="rId1"/>
    <sheet name="Fig10" sheetId="2" r:id="rId2"/>
  </sheets>
  <definedNames>
    <definedName name="_xlnm.Print_Titles" localSheetId="0">DMAggregatedFuelVolumes!#REF!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1" i="2" l="1"/>
  <c r="S32" i="2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K33" i="1"/>
  <c r="K32" i="1"/>
  <c r="K30" i="1"/>
  <c r="K31" i="1"/>
  <c r="K29" i="1"/>
  <c r="K28" i="1"/>
  <c r="K27" i="1"/>
  <c r="K26" i="1"/>
  <c r="K25" i="1"/>
  <c r="K23" i="1"/>
  <c r="K24" i="1"/>
  <c r="K22" i="1"/>
  <c r="K21" i="1"/>
  <c r="K20" i="1"/>
  <c r="R31" i="2" l="1"/>
  <c r="R32" i="2"/>
  <c r="Q32" i="2" l="1"/>
  <c r="Q31" i="2"/>
  <c r="P32" i="2"/>
  <c r="O32" i="2"/>
  <c r="T28" i="2"/>
  <c r="S28" i="2"/>
  <c r="R28" i="2"/>
  <c r="Q28" i="2"/>
  <c r="P28" i="2"/>
  <c r="O28" i="2"/>
  <c r="P31" i="2"/>
  <c r="O31" i="2"/>
  <c r="T27" i="2"/>
  <c r="S27" i="2"/>
  <c r="R27" i="2"/>
  <c r="Q27" i="2"/>
  <c r="P27" i="2"/>
  <c r="O27" i="2"/>
</calcChain>
</file>

<file path=xl/sharedStrings.xml><?xml version="1.0" encoding="utf-8"?>
<sst xmlns="http://schemas.openxmlformats.org/spreadsheetml/2006/main" count="114" uniqueCount="30">
  <si>
    <t>Fuel Type</t>
  </si>
  <si>
    <t>Unit</t>
  </si>
  <si>
    <t>Biodiesel-Residue</t>
  </si>
  <si>
    <t>gallons</t>
  </si>
  <si>
    <t>Biodiesel-Crop</t>
  </si>
  <si>
    <t>Ethanol-Starch</t>
  </si>
  <si>
    <t>Ethanol-Residue</t>
  </si>
  <si>
    <t>Ethanol-Sugarcane</t>
  </si>
  <si>
    <t>Renewable Diesel-Residue</t>
  </si>
  <si>
    <t>Renewable Diesel-Crop</t>
  </si>
  <si>
    <t>CA Biodiesel-Residue</t>
  </si>
  <si>
    <t>CA Biodiesel-Crop</t>
  </si>
  <si>
    <t>CA Ethanol-Starch</t>
  </si>
  <si>
    <t>CA Ethanol-Residue</t>
  </si>
  <si>
    <t>CA Ethanol-Sugarcane</t>
  </si>
  <si>
    <t>CA Renewable Diesel-Residue</t>
  </si>
  <si>
    <t>CA Renewable Diesel-Crop</t>
  </si>
  <si>
    <t/>
  </si>
  <si>
    <t>gge</t>
  </si>
  <si>
    <t>GGE Conversion</t>
  </si>
  <si>
    <t>Imported Biodiesel-Residue</t>
  </si>
  <si>
    <t>Imported Biodiesel-Crop</t>
  </si>
  <si>
    <t>Imported Ethanol-Starch</t>
  </si>
  <si>
    <t>Imported Ethanol-Residue</t>
  </si>
  <si>
    <t>Imported Ethanol-Sugarcane</t>
  </si>
  <si>
    <t>Imported Renewable Diesel-Residue</t>
  </si>
  <si>
    <t>Imported Renewable Diesel-Crop</t>
  </si>
  <si>
    <t>Year</t>
  </si>
  <si>
    <t>Share of Total Reported Liquid Biofuel Volume that was Produced in State</t>
  </si>
  <si>
    <t>Total Instate Volumes (GGE)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</si>
</sst>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CB"/>
        <bgColor rgb="FFFFC0CB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2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1" fillId="0" borderId="0" xfId="1"/>
    <xf numFmtId="0" fontId="1" fillId="3" borderId="0" xfId="1" applyFill="1"/>
    <xf numFmtId="164" fontId="1" fillId="0" borderId="0" xfId="1" applyNumberFormat="1"/>
    <xf numFmtId="0" fontId="1" fillId="0" borderId="0" xfId="1" applyFont="1"/>
    <xf numFmtId="164" fontId="0" fillId="0" borderId="0" xfId="2" applyNumberFormat="1" applyFont="1"/>
    <xf numFmtId="164" fontId="7" fillId="0" borderId="0" xfId="0" applyNumberFormat="1" applyFont="1" applyFill="1" applyBorder="1"/>
    <xf numFmtId="0" fontId="6" fillId="4" borderId="0" xfId="1" applyFont="1" applyFill="1" applyAlignment="1">
      <alignment horizontal="right"/>
    </xf>
    <xf numFmtId="0" fontId="6" fillId="4" borderId="0" xfId="1" applyFont="1" applyFill="1"/>
    <xf numFmtId="0" fontId="1" fillId="0" borderId="0" xfId="1" applyAlignment="1">
      <alignment wrapText="1"/>
    </xf>
    <xf numFmtId="10" fontId="0" fillId="0" borderId="0" xfId="3" applyNumberFormat="1" applyFont="1"/>
    <xf numFmtId="1" fontId="5" fillId="0" borderId="1" xfId="0" applyNumberFormat="1" applyFont="1" applyFill="1" applyBorder="1" applyAlignment="1">
      <alignment vertical="top" wrapText="1" readingOrder="1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C0C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16199589883802"/>
          <c:y val="8.3458362553758561E-2"/>
          <c:w val="0.58775678597516434"/>
          <c:h val="0.7248367305992629"/>
        </c:manualLayout>
      </c:layout>
      <c:ofPieChart>
        <c:ofPieType val="bar"/>
        <c:varyColors val="1"/>
        <c:ser>
          <c:idx val="5"/>
          <c:order val="0"/>
          <c:tx>
            <c:strRef>
              <c:f>'Fig10'!$L$2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CF-4D74-94A6-F48F06D2280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CF-4D74-94A6-F48F06D22804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CF-4D74-94A6-F48F06D2280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CF-4D74-94A6-F48F06D22804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8CF-4D74-94A6-F48F06D22804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8CF-4D74-94A6-F48F06D22804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8CF-4D74-94A6-F48F06D22804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8CF-4D74-94A6-F48F06D22804}"/>
              </c:ext>
            </c:extLst>
          </c:dPt>
          <c:dPt>
            <c:idx val="8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CF-4D74-94A6-F48F06D22804}"/>
              </c:ext>
            </c:extLst>
          </c:dPt>
          <c:dPt>
            <c:idx val="9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8CF-4D74-94A6-F48F06D22804}"/>
              </c:ext>
            </c:extLst>
          </c:dPt>
          <c:dPt>
            <c:idx val="10"/>
            <c:bubble3D val="0"/>
            <c:spPr>
              <a:solidFill>
                <a:schemeClr val="bg2">
                  <a:lumMod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8CF-4D74-94A6-F48F06D2280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8CF-4D74-94A6-F48F06D22804}"/>
              </c:ext>
            </c:extLst>
          </c:dPt>
          <c:dPt>
            <c:idx val="1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8CF-4D74-94A6-F48F06D22804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8CF-4D74-94A6-F48F06D22804}"/>
              </c:ext>
            </c:extLst>
          </c:dPt>
          <c:dPt>
            <c:idx val="14"/>
            <c:bubble3D val="0"/>
            <c:spPr>
              <a:pattFill prst="horzBrick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8CF-4D74-94A6-F48F06D22804}"/>
              </c:ext>
            </c:extLst>
          </c:dPt>
          <c:cat>
            <c:strRef>
              <c:f>'Fig10'!$A$19:$A$32</c:f>
              <c:strCache>
                <c:ptCount val="14"/>
                <c:pt idx="0">
                  <c:v>Imported Biodiesel-Residue</c:v>
                </c:pt>
                <c:pt idx="1">
                  <c:v>Imported Biodiesel-Crop</c:v>
                </c:pt>
                <c:pt idx="2">
                  <c:v>Imported Ethanol-Starch</c:v>
                </c:pt>
                <c:pt idx="3">
                  <c:v>Imported Ethanol-Residue</c:v>
                </c:pt>
                <c:pt idx="4">
                  <c:v>Imported Ethanol-Sugarcane</c:v>
                </c:pt>
                <c:pt idx="5">
                  <c:v>Imported Renewable Diesel-Residue</c:v>
                </c:pt>
                <c:pt idx="6">
                  <c:v>Imported Renewable Diesel-Crop</c:v>
                </c:pt>
                <c:pt idx="7">
                  <c:v>CA Biodiesel-Residue</c:v>
                </c:pt>
                <c:pt idx="8">
                  <c:v>CA Biodiesel-Crop</c:v>
                </c:pt>
                <c:pt idx="9">
                  <c:v>CA Ethanol-Starch</c:v>
                </c:pt>
                <c:pt idx="10">
                  <c:v>CA Ethanol-Residue</c:v>
                </c:pt>
                <c:pt idx="11">
                  <c:v>CA Ethanol-Sugarcane</c:v>
                </c:pt>
                <c:pt idx="12">
                  <c:v>CA Renewable Diesel-Residue</c:v>
                </c:pt>
                <c:pt idx="13">
                  <c:v>CA Renewable Diesel-Crop</c:v>
                </c:pt>
              </c:strCache>
            </c:strRef>
          </c:cat>
          <c:val>
            <c:numRef>
              <c:f>'Fig10'!$L$19:$L$32</c:f>
              <c:numCache>
                <c:formatCode>_(* #,##0_);_(* \(#,##0\);_(* "-"??_);_(@_)</c:formatCode>
                <c:ptCount val="14"/>
                <c:pt idx="0">
                  <c:v>217920095.34353444</c:v>
                </c:pt>
                <c:pt idx="1">
                  <c:v>14438032.719892174</c:v>
                </c:pt>
                <c:pt idx="2">
                  <c:v>1588886481.7894738</c:v>
                </c:pt>
                <c:pt idx="3">
                  <c:v>199734534.94736841</c:v>
                </c:pt>
                <c:pt idx="4">
                  <c:v>84564198.947368413</c:v>
                </c:pt>
                <c:pt idx="5">
                  <c:v>572548629.86239874</c:v>
                </c:pt>
                <c:pt idx="6">
                  <c:v>176305421.03324333</c:v>
                </c:pt>
                <c:pt idx="7">
                  <c:v>28408750.66851661</c:v>
                </c:pt>
                <c:pt idx="8">
                  <c:v>5710100.3366368031</c:v>
                </c:pt>
                <c:pt idx="9">
                  <c:v>146919618.94736841</c:v>
                </c:pt>
                <c:pt idx="10">
                  <c:v>0</c:v>
                </c:pt>
                <c:pt idx="11">
                  <c:v>0</c:v>
                </c:pt>
                <c:pt idx="12">
                  <c:v>34930886.60269957</c:v>
                </c:pt>
                <c:pt idx="13">
                  <c:v>57007696.864789814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8CF-4D74-94A6-F48F06D2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7"/>
        <c:secondPieSize val="75"/>
        <c:serLines>
          <c:spPr>
            <a:ln w="6350" cap="flat" cmpd="sng" algn="ctr">
              <a:solidFill>
                <a:schemeClr val="tx1"/>
              </a:solidFill>
              <a:prstDash val="solid"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91746</xdr:colOff>
      <xdr:row>1</xdr:row>
      <xdr:rowOff>11400</xdr:rowOff>
    </xdr:from>
    <xdr:to>
      <xdr:col>20</xdr:col>
      <xdr:colOff>935139</xdr:colOff>
      <xdr:row>23</xdr:row>
      <xdr:rowOff>162337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opLeftCell="E1" zoomScale="80" zoomScaleNormal="80" workbookViewId="0">
      <pane ySplit="1" topLeftCell="A17" activePane="bottomLeft" state="frozen"/>
      <selection pane="bottomLeft" activeCell="K20" sqref="K20:M33"/>
    </sheetView>
  </sheetViews>
  <sheetFormatPr defaultRowHeight="14.5"/>
  <cols>
    <col min="1" max="1" width="19.26953125" customWidth="1"/>
    <col min="2" max="2" width="7.453125" customWidth="1"/>
    <col min="3" max="11" width="19.54296875" customWidth="1"/>
    <col min="12" max="12" width="16.7265625" customWidth="1"/>
    <col min="13" max="13" width="18.81640625" customWidth="1"/>
  </cols>
  <sheetData>
    <row r="1" spans="1:13" ht="8.25" customHeight="1"/>
    <row r="2" spans="1:13">
      <c r="A2" s="1" t="s">
        <v>0</v>
      </c>
      <c r="B2" s="2" t="s">
        <v>1</v>
      </c>
      <c r="C2" s="3">
        <v>2011</v>
      </c>
      <c r="D2" s="3">
        <v>2012</v>
      </c>
      <c r="E2" s="3">
        <v>2013</v>
      </c>
      <c r="F2" s="3">
        <v>2014</v>
      </c>
      <c r="G2" s="3">
        <v>2015</v>
      </c>
      <c r="H2" s="3">
        <v>2016</v>
      </c>
      <c r="I2" s="3">
        <v>2017</v>
      </c>
      <c r="J2" s="3">
        <v>2018</v>
      </c>
      <c r="K2" s="3">
        <v>2019</v>
      </c>
      <c r="L2" s="3">
        <v>2020</v>
      </c>
      <c r="M2" s="3">
        <v>2021</v>
      </c>
    </row>
    <row r="3" spans="1:13">
      <c r="A3" s="4" t="s">
        <v>2</v>
      </c>
      <c r="B3" s="4" t="s">
        <v>3</v>
      </c>
      <c r="C3" s="5">
        <v>511840</v>
      </c>
      <c r="D3" s="5">
        <v>1955647</v>
      </c>
      <c r="E3" s="5">
        <v>29687238</v>
      </c>
      <c r="F3" s="5">
        <v>29816319</v>
      </c>
      <c r="G3" s="5">
        <v>66056177</v>
      </c>
      <c r="H3" s="5">
        <v>105849665</v>
      </c>
      <c r="I3" s="5">
        <v>98910075</v>
      </c>
      <c r="J3" s="5">
        <v>133878529</v>
      </c>
      <c r="K3" s="5">
        <v>127469769</v>
      </c>
      <c r="L3" s="5">
        <v>193783029</v>
      </c>
      <c r="M3" s="5">
        <v>237298296</v>
      </c>
    </row>
    <row r="4" spans="1:13">
      <c r="A4" s="4" t="s">
        <v>4</v>
      </c>
      <c r="B4" s="4" t="s">
        <v>3</v>
      </c>
      <c r="C4" s="5">
        <v>2250612</v>
      </c>
      <c r="D4" s="5">
        <v>3722208</v>
      </c>
      <c r="E4" s="5">
        <v>2178652</v>
      </c>
      <c r="F4" s="5">
        <v>4073779</v>
      </c>
      <c r="G4" s="5">
        <v>27401293</v>
      </c>
      <c r="H4" s="5">
        <v>21379836</v>
      </c>
      <c r="I4" s="5">
        <v>33296484</v>
      </c>
      <c r="J4" s="5">
        <v>10513100</v>
      </c>
      <c r="K4" s="5">
        <v>43589516</v>
      </c>
      <c r="L4" s="5">
        <v>37481847</v>
      </c>
      <c r="M4" s="5">
        <v>15721912</v>
      </c>
    </row>
    <row r="5" spans="1:13">
      <c r="A5" s="4" t="s">
        <v>5</v>
      </c>
      <c r="B5" s="4" t="s">
        <v>3</v>
      </c>
      <c r="C5" s="5">
        <v>1343075076</v>
      </c>
      <c r="D5" s="5">
        <v>1274561860</v>
      </c>
      <c r="E5" s="5">
        <v>1139494307</v>
      </c>
      <c r="F5" s="5">
        <v>1229164417</v>
      </c>
      <c r="G5" s="5">
        <v>1257829168</v>
      </c>
      <c r="H5" s="5">
        <v>1393309348</v>
      </c>
      <c r="I5" s="5">
        <v>1304775248</v>
      </c>
      <c r="J5" s="5">
        <v>1271407774</v>
      </c>
      <c r="K5" s="5">
        <v>1096108299</v>
      </c>
      <c r="L5" s="5">
        <v>914600410</v>
      </c>
      <c r="M5" s="5">
        <v>1118105302</v>
      </c>
    </row>
    <row r="6" spans="1:13">
      <c r="A6" s="4" t="s">
        <v>6</v>
      </c>
      <c r="B6" s="4" t="s">
        <v>3</v>
      </c>
      <c r="C6" s="5">
        <v>0</v>
      </c>
      <c r="D6" s="5">
        <v>7844136</v>
      </c>
      <c r="E6" s="5">
        <v>0</v>
      </c>
      <c r="F6" s="5">
        <v>5598232</v>
      </c>
      <c r="G6" s="5">
        <v>2678889</v>
      </c>
      <c r="H6" s="5">
        <v>22241229</v>
      </c>
      <c r="I6" s="5">
        <v>54532996</v>
      </c>
      <c r="J6" s="5">
        <v>54146187</v>
      </c>
      <c r="K6" s="5">
        <v>56273712</v>
      </c>
      <c r="L6" s="5">
        <v>83145049</v>
      </c>
      <c r="M6" s="5">
        <v>140553932</v>
      </c>
    </row>
    <row r="7" spans="1:13">
      <c r="A7" s="4" t="s">
        <v>7</v>
      </c>
      <c r="B7" s="4" t="s">
        <v>3</v>
      </c>
      <c r="C7" s="5">
        <v>35496520</v>
      </c>
      <c r="D7" s="5">
        <v>76643488</v>
      </c>
      <c r="E7" s="5">
        <v>134020035</v>
      </c>
      <c r="F7" s="5">
        <v>2458998</v>
      </c>
      <c r="G7" s="5">
        <v>38277298</v>
      </c>
      <c r="H7" s="5">
        <v>8394176</v>
      </c>
      <c r="I7" s="5">
        <v>22577917</v>
      </c>
      <c r="J7" s="5">
        <v>44441884</v>
      </c>
      <c r="K7" s="5">
        <v>195247350</v>
      </c>
      <c r="L7" s="5">
        <v>182815449</v>
      </c>
      <c r="M7" s="5">
        <v>59508140</v>
      </c>
    </row>
    <row r="8" spans="1:13" ht="25">
      <c r="A8" s="4" t="s">
        <v>8</v>
      </c>
      <c r="B8" s="4" t="s">
        <v>3</v>
      </c>
      <c r="C8" s="5">
        <v>0</v>
      </c>
      <c r="D8" s="5">
        <v>5897579</v>
      </c>
      <c r="E8" s="5">
        <v>98516218</v>
      </c>
      <c r="F8" s="5">
        <v>102089840</v>
      </c>
      <c r="G8" s="5">
        <v>123278619</v>
      </c>
      <c r="H8" s="5">
        <v>204003550</v>
      </c>
      <c r="I8" s="5">
        <v>303749629</v>
      </c>
      <c r="J8" s="5">
        <v>334482511</v>
      </c>
      <c r="K8" s="5">
        <v>422914507</v>
      </c>
      <c r="L8" s="5">
        <v>449722084</v>
      </c>
      <c r="M8" s="5">
        <v>640861002</v>
      </c>
    </row>
    <row r="9" spans="1:13" ht="25">
      <c r="A9" s="4" t="s">
        <v>9</v>
      </c>
      <c r="B9" s="4" t="s">
        <v>3</v>
      </c>
      <c r="C9" s="5">
        <v>0</v>
      </c>
      <c r="D9" s="5">
        <v>0</v>
      </c>
      <c r="E9" s="5">
        <v>15345507</v>
      </c>
      <c r="F9" s="5">
        <v>6416602</v>
      </c>
      <c r="G9" s="5">
        <v>37955543</v>
      </c>
      <c r="H9" s="5">
        <v>20127311</v>
      </c>
      <c r="I9" s="5">
        <v>0</v>
      </c>
      <c r="J9" s="5">
        <v>16927293</v>
      </c>
      <c r="K9" s="5">
        <v>162783636</v>
      </c>
      <c r="L9" s="5">
        <v>109031481</v>
      </c>
      <c r="M9" s="5">
        <v>197340912</v>
      </c>
    </row>
    <row r="10" spans="1:13">
      <c r="A10" s="4" t="s">
        <v>10</v>
      </c>
      <c r="B10" s="4" t="s">
        <v>3</v>
      </c>
      <c r="C10" s="5">
        <v>8390517</v>
      </c>
      <c r="D10" s="5">
        <v>13602277</v>
      </c>
      <c r="E10" s="5">
        <v>19391148</v>
      </c>
      <c r="F10" s="5">
        <v>26496762</v>
      </c>
      <c r="G10" s="5">
        <v>28591714</v>
      </c>
      <c r="H10" s="5">
        <v>33523404</v>
      </c>
      <c r="I10" s="5">
        <v>35168640</v>
      </c>
      <c r="J10" s="5">
        <v>38223336</v>
      </c>
      <c r="K10" s="5">
        <v>37002880</v>
      </c>
      <c r="L10" s="5">
        <v>31451072</v>
      </c>
      <c r="M10" s="5">
        <v>30934954</v>
      </c>
    </row>
    <row r="11" spans="1:13">
      <c r="A11" s="4" t="s">
        <v>11</v>
      </c>
      <c r="B11" s="4" t="s">
        <v>3</v>
      </c>
      <c r="C11" s="5">
        <v>3898423</v>
      </c>
      <c r="D11" s="5">
        <v>2932149</v>
      </c>
      <c r="E11" s="5">
        <v>8439327</v>
      </c>
      <c r="F11" s="5">
        <v>3751833</v>
      </c>
      <c r="G11" s="5">
        <v>4969070</v>
      </c>
      <c r="H11" s="5">
        <v>7332603</v>
      </c>
      <c r="I11" s="5">
        <v>6015940</v>
      </c>
      <c r="J11" s="5">
        <v>3671409</v>
      </c>
      <c r="K11" s="5">
        <v>3526936</v>
      </c>
      <c r="L11" s="5">
        <v>3787474</v>
      </c>
      <c r="M11" s="5">
        <v>6217862</v>
      </c>
    </row>
    <row r="12" spans="1:13">
      <c r="A12" s="4" t="s">
        <v>12</v>
      </c>
      <c r="B12" s="4" t="s">
        <v>3</v>
      </c>
      <c r="C12" s="5">
        <v>148437435</v>
      </c>
      <c r="D12" s="5">
        <v>160505415</v>
      </c>
      <c r="E12" s="5">
        <v>152365420</v>
      </c>
      <c r="F12" s="5">
        <v>195799292</v>
      </c>
      <c r="G12" s="5">
        <v>197426974</v>
      </c>
      <c r="H12" s="5">
        <v>184644224</v>
      </c>
      <c r="I12" s="5">
        <v>208675919</v>
      </c>
      <c r="J12" s="5">
        <v>218002176</v>
      </c>
      <c r="K12" s="5">
        <v>207979946</v>
      </c>
      <c r="L12" s="5">
        <v>118023485</v>
      </c>
      <c r="M12" s="5">
        <v>103387880</v>
      </c>
    </row>
    <row r="13" spans="1:13">
      <c r="A13" s="4" t="s">
        <v>13</v>
      </c>
      <c r="B13" s="4" t="s">
        <v>3</v>
      </c>
      <c r="C13" s="5">
        <v>567192</v>
      </c>
      <c r="D13" s="5">
        <v>327541</v>
      </c>
      <c r="E13" s="5">
        <v>556943</v>
      </c>
      <c r="F13" s="5">
        <v>747504</v>
      </c>
      <c r="G13" s="5">
        <v>932979</v>
      </c>
      <c r="H13" s="5">
        <v>972370</v>
      </c>
      <c r="I13" s="5">
        <v>629295</v>
      </c>
      <c r="J13" s="5">
        <v>1439578</v>
      </c>
      <c r="K13" s="5">
        <v>1850818</v>
      </c>
      <c r="L13" s="5">
        <v>1316757</v>
      </c>
      <c r="M13" s="5"/>
    </row>
    <row r="14" spans="1:13">
      <c r="A14" s="4" t="s">
        <v>14</v>
      </c>
      <c r="B14" s="4" t="s">
        <v>3</v>
      </c>
      <c r="C14" s="5">
        <v>0</v>
      </c>
      <c r="D14" s="5">
        <v>4931730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/>
    </row>
    <row r="15" spans="1:13" ht="25">
      <c r="A15" s="4" t="s">
        <v>15</v>
      </c>
      <c r="B15" s="4" t="s">
        <v>3</v>
      </c>
      <c r="C15" s="5">
        <v>1803488</v>
      </c>
      <c r="D15" s="5">
        <v>2917328</v>
      </c>
      <c r="E15" s="5">
        <v>3450194</v>
      </c>
      <c r="F15" s="5">
        <v>4338427</v>
      </c>
      <c r="G15" s="5">
        <v>3921776</v>
      </c>
      <c r="H15" s="5">
        <v>31356925</v>
      </c>
      <c r="I15" s="5">
        <v>32966368</v>
      </c>
      <c r="J15" s="5">
        <v>32391148</v>
      </c>
      <c r="K15" s="5">
        <v>32260866</v>
      </c>
      <c r="L15" s="5">
        <v>30336195</v>
      </c>
      <c r="M15" s="5">
        <v>39098588</v>
      </c>
    </row>
    <row r="16" spans="1:13" ht="25">
      <c r="A16" s="4" t="s">
        <v>16</v>
      </c>
      <c r="B16" s="4" t="s">
        <v>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352369</v>
      </c>
      <c r="I16" s="5">
        <v>0</v>
      </c>
      <c r="J16" s="5">
        <v>0</v>
      </c>
      <c r="K16" s="5">
        <v>0</v>
      </c>
      <c r="L16" s="5">
        <v>0</v>
      </c>
      <c r="M16" s="5">
        <v>63809444</v>
      </c>
    </row>
    <row r="17" spans="1:13">
      <c r="A17" s="4" t="s">
        <v>17</v>
      </c>
      <c r="B17" s="4" t="s">
        <v>17</v>
      </c>
      <c r="C17" s="4" t="s">
        <v>17</v>
      </c>
      <c r="D17" s="4" t="s">
        <v>17</v>
      </c>
      <c r="E17" s="4" t="s">
        <v>17</v>
      </c>
      <c r="F17" s="4" t="s">
        <v>17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</row>
    <row r="18" spans="1:13" ht="9.75" customHeight="1"/>
    <row r="19" spans="1:13">
      <c r="A19" s="1" t="s">
        <v>0</v>
      </c>
      <c r="B19" s="2" t="s">
        <v>1</v>
      </c>
      <c r="C19" s="3">
        <v>2011</v>
      </c>
      <c r="D19" s="3">
        <v>2012</v>
      </c>
      <c r="E19" s="3">
        <v>2013</v>
      </c>
      <c r="F19" s="3">
        <v>2014</v>
      </c>
      <c r="G19" s="3">
        <v>2015</v>
      </c>
      <c r="H19" s="3">
        <v>2016</v>
      </c>
      <c r="I19" s="3">
        <v>2017</v>
      </c>
      <c r="J19" s="3">
        <v>2018</v>
      </c>
      <c r="K19" s="3">
        <v>2019</v>
      </c>
      <c r="L19" s="3">
        <v>2020</v>
      </c>
      <c r="M19" s="3">
        <v>2021</v>
      </c>
    </row>
    <row r="20" spans="1:13">
      <c r="A20" s="4" t="s">
        <v>2</v>
      </c>
      <c r="B20" s="4" t="s">
        <v>18</v>
      </c>
      <c r="C20" s="5">
        <v>557355</v>
      </c>
      <c r="D20" s="5">
        <v>2129550</v>
      </c>
      <c r="E20" s="5">
        <v>32327129</v>
      </c>
      <c r="F20" s="5">
        <v>32467688</v>
      </c>
      <c r="G20" s="5">
        <v>71930118</v>
      </c>
      <c r="H20" s="5">
        <v>115262179</v>
      </c>
      <c r="I20" s="5">
        <v>107705497</v>
      </c>
      <c r="J20" s="5">
        <v>145783466</v>
      </c>
      <c r="K20" s="16">
        <f>K3*(115.83/126.13)</f>
        <v>117060361.0819789</v>
      </c>
      <c r="L20" s="16">
        <f t="shared" ref="L20:M20" si="0">L3*(115.83/126.13)</f>
        <v>177958362.39649567</v>
      </c>
      <c r="M20" s="16">
        <f t="shared" si="0"/>
        <v>217920095.34353444</v>
      </c>
    </row>
    <row r="21" spans="1:13">
      <c r="A21" s="4" t="s">
        <v>4</v>
      </c>
      <c r="B21" s="4" t="s">
        <v>18</v>
      </c>
      <c r="C21" s="5">
        <v>2450744</v>
      </c>
      <c r="D21" s="5">
        <v>4053199</v>
      </c>
      <c r="E21" s="5">
        <v>2372385</v>
      </c>
      <c r="F21" s="5">
        <v>4436033</v>
      </c>
      <c r="G21" s="5">
        <v>29837910</v>
      </c>
      <c r="H21" s="5">
        <v>23281004</v>
      </c>
      <c r="I21" s="5">
        <v>36257321</v>
      </c>
      <c r="J21" s="5">
        <v>11447961</v>
      </c>
      <c r="K21" s="16">
        <f>K4*(115.83/126.13)</f>
        <v>40029918.641718864</v>
      </c>
      <c r="L21" s="16">
        <f t="shared" ref="L21:M21" si="1">L4*(115.83/126.13)</f>
        <v>34421012.748830572</v>
      </c>
      <c r="M21" s="16">
        <f t="shared" si="1"/>
        <v>14438032.719892174</v>
      </c>
    </row>
    <row r="22" spans="1:13">
      <c r="A22" s="4" t="s">
        <v>5</v>
      </c>
      <c r="B22" s="4" t="s">
        <v>18</v>
      </c>
      <c r="C22" s="5">
        <v>945126900</v>
      </c>
      <c r="D22" s="5">
        <v>896913896</v>
      </c>
      <c r="E22" s="5">
        <v>801866360</v>
      </c>
      <c r="F22" s="5">
        <v>864967548</v>
      </c>
      <c r="G22" s="5">
        <v>885139039</v>
      </c>
      <c r="H22" s="5">
        <v>980476943</v>
      </c>
      <c r="I22" s="5">
        <v>918175170</v>
      </c>
      <c r="J22" s="5">
        <v>894694355</v>
      </c>
      <c r="K22" s="16">
        <f>K5*(115.83/81.51)</f>
        <v>1557627582.7894738</v>
      </c>
      <c r="L22" s="16">
        <f t="shared" ref="L22:M22" si="2">L5*(115.83/81.51)</f>
        <v>1299695319.4736841</v>
      </c>
      <c r="M22" s="16">
        <f t="shared" si="2"/>
        <v>1588886481.7894738</v>
      </c>
    </row>
    <row r="23" spans="1:13">
      <c r="A23" s="4" t="s">
        <v>6</v>
      </c>
      <c r="B23" s="4" t="s">
        <v>18</v>
      </c>
      <c r="C23" s="5">
        <v>0</v>
      </c>
      <c r="D23" s="5">
        <v>5519948</v>
      </c>
      <c r="E23" s="5">
        <v>0</v>
      </c>
      <c r="F23" s="5">
        <v>3939497</v>
      </c>
      <c r="G23" s="5">
        <v>1885144</v>
      </c>
      <c r="H23" s="5">
        <v>15651235</v>
      </c>
      <c r="I23" s="5">
        <v>38375071</v>
      </c>
      <c r="J23" s="5">
        <v>38102872</v>
      </c>
      <c r="K23" s="16">
        <f t="shared" ref="K23:M25" si="3">K6*(115.83/81.51)</f>
        <v>79967906.526315793</v>
      </c>
      <c r="L23" s="16">
        <f t="shared" si="3"/>
        <v>118153490.68421052</v>
      </c>
      <c r="M23" s="16">
        <f t="shared" si="3"/>
        <v>199734534.94736841</v>
      </c>
    </row>
    <row r="24" spans="1:13">
      <c r="A24" s="4" t="s">
        <v>7</v>
      </c>
      <c r="B24" s="4" t="s">
        <v>18</v>
      </c>
      <c r="C24" s="5">
        <v>24979032</v>
      </c>
      <c r="D24" s="5">
        <v>53934306</v>
      </c>
      <c r="E24" s="5">
        <v>94310395</v>
      </c>
      <c r="F24" s="5">
        <v>1730406</v>
      </c>
      <c r="G24" s="5">
        <v>26935876</v>
      </c>
      <c r="H24" s="5">
        <v>5907013</v>
      </c>
      <c r="I24" s="5">
        <v>15888164</v>
      </c>
      <c r="J24" s="5">
        <v>31273918</v>
      </c>
      <c r="K24" s="16">
        <f t="shared" si="3"/>
        <v>277456760.52631581</v>
      </c>
      <c r="L24" s="16">
        <f t="shared" si="3"/>
        <v>259790374.89473683</v>
      </c>
      <c r="M24" s="16">
        <f t="shared" si="3"/>
        <v>84564198.947368413</v>
      </c>
    </row>
    <row r="25" spans="1:13" ht="25">
      <c r="A25" s="4" t="s">
        <v>8</v>
      </c>
      <c r="B25" s="4" t="s">
        <v>18</v>
      </c>
      <c r="C25" s="5">
        <v>0</v>
      </c>
      <c r="D25" s="5">
        <v>6601236</v>
      </c>
      <c r="E25" s="5">
        <v>110270461</v>
      </c>
      <c r="F25" s="5">
        <v>114270463</v>
      </c>
      <c r="G25" s="5">
        <v>137987334</v>
      </c>
      <c r="H25" s="5">
        <v>228343781</v>
      </c>
      <c r="I25" s="5">
        <v>339990842</v>
      </c>
      <c r="J25" s="5">
        <v>374390550</v>
      </c>
      <c r="K25" s="16">
        <f>K8*(115.83/129.65)</f>
        <v>377834071.31361353</v>
      </c>
      <c r="L25" s="16">
        <f t="shared" ref="L25:M25" si="4">L8*(115.83/129.65)</f>
        <v>401784103.27589661</v>
      </c>
      <c r="M25" s="16">
        <f t="shared" si="4"/>
        <v>572548629.86239874</v>
      </c>
    </row>
    <row r="26" spans="1:13" ht="25">
      <c r="A26" s="4" t="s">
        <v>9</v>
      </c>
      <c r="B26" s="4" t="s">
        <v>18</v>
      </c>
      <c r="C26" s="5">
        <v>0</v>
      </c>
      <c r="D26" s="5">
        <v>0</v>
      </c>
      <c r="E26" s="5">
        <v>17176422</v>
      </c>
      <c r="F26" s="5">
        <v>7182185</v>
      </c>
      <c r="G26" s="5">
        <v>42484124</v>
      </c>
      <c r="H26" s="5">
        <v>22528756</v>
      </c>
      <c r="I26" s="5">
        <v>0</v>
      </c>
      <c r="J26" s="5">
        <v>18946935</v>
      </c>
      <c r="K26" s="16">
        <f>K9*(115.83/129.65)</f>
        <v>145431766.7403008</v>
      </c>
      <c r="L26" s="16">
        <f t="shared" ref="L26:M26" si="5">L9*(115.83/129.65)</f>
        <v>97409305.393212482</v>
      </c>
      <c r="M26" s="16">
        <f t="shared" si="5"/>
        <v>176305421.03324333</v>
      </c>
    </row>
    <row r="27" spans="1:13">
      <c r="A27" s="4" t="s">
        <v>10</v>
      </c>
      <c r="B27" s="4" t="s">
        <v>18</v>
      </c>
      <c r="C27" s="5">
        <v>9136630</v>
      </c>
      <c r="D27" s="5">
        <v>14811838</v>
      </c>
      <c r="E27" s="5">
        <v>21115475</v>
      </c>
      <c r="F27" s="5">
        <v>28852945</v>
      </c>
      <c r="G27" s="5">
        <v>31134187</v>
      </c>
      <c r="H27" s="5">
        <v>36504420</v>
      </c>
      <c r="I27" s="5">
        <v>38295956</v>
      </c>
      <c r="J27" s="5">
        <v>41622286</v>
      </c>
      <c r="K27" s="16">
        <f>K10*(115.83/126.13)</f>
        <v>33981159.045429319</v>
      </c>
      <c r="L27" s="16">
        <f t="shared" ref="L27:M27" si="6">L10*(115.83/126.13)</f>
        <v>28882721.555220805</v>
      </c>
      <c r="M27" s="16">
        <f t="shared" si="6"/>
        <v>28408750.66851661</v>
      </c>
    </row>
    <row r="28" spans="1:13">
      <c r="A28" s="4" t="s">
        <v>11</v>
      </c>
      <c r="B28" s="4" t="s">
        <v>18</v>
      </c>
      <c r="C28" s="5">
        <v>4245084</v>
      </c>
      <c r="D28" s="5">
        <v>3192886</v>
      </c>
      <c r="E28" s="5">
        <v>9189781</v>
      </c>
      <c r="F28" s="5">
        <v>4085459</v>
      </c>
      <c r="G28" s="5">
        <v>5410937</v>
      </c>
      <c r="H28" s="5">
        <v>7984643</v>
      </c>
      <c r="I28" s="5">
        <v>6550898</v>
      </c>
      <c r="J28" s="5">
        <v>3997883</v>
      </c>
      <c r="K28" s="16">
        <f>K11*(115.83/126.13)</f>
        <v>3238920.1370015065</v>
      </c>
      <c r="L28" s="16">
        <f t="shared" ref="L28:M28" si="7">L11*(115.83/126.13)</f>
        <v>3478182.1408071038</v>
      </c>
      <c r="M28" s="16">
        <f t="shared" si="7"/>
        <v>5710100.3366368031</v>
      </c>
    </row>
    <row r="29" spans="1:13">
      <c r="A29" s="4" t="s">
        <v>12</v>
      </c>
      <c r="B29" s="4" t="s">
        <v>18</v>
      </c>
      <c r="C29" s="5">
        <v>104455972</v>
      </c>
      <c r="D29" s="5">
        <v>112948254</v>
      </c>
      <c r="E29" s="5">
        <v>107220110</v>
      </c>
      <c r="F29" s="5">
        <v>137784686</v>
      </c>
      <c r="G29" s="5">
        <v>138930092</v>
      </c>
      <c r="H29" s="5">
        <v>129934824</v>
      </c>
      <c r="I29" s="5">
        <v>146846016</v>
      </c>
      <c r="J29" s="5">
        <v>153408938</v>
      </c>
      <c r="K29" s="16">
        <f>K12*(115.83/81.51)</f>
        <v>295550449.57894737</v>
      </c>
      <c r="L29" s="16">
        <f t="shared" ref="L29:M29" si="8">L12*(115.83/81.51)</f>
        <v>167717583.94736841</v>
      </c>
      <c r="M29" s="16">
        <f t="shared" si="8"/>
        <v>146919618.94736841</v>
      </c>
    </row>
    <row r="30" spans="1:13">
      <c r="A30" s="4" t="s">
        <v>13</v>
      </c>
      <c r="B30" s="4" t="s">
        <v>18</v>
      </c>
      <c r="C30" s="5">
        <v>399135</v>
      </c>
      <c r="D30" s="5">
        <v>230492</v>
      </c>
      <c r="E30" s="5">
        <v>391923</v>
      </c>
      <c r="F30" s="5">
        <v>526021</v>
      </c>
      <c r="G30" s="5">
        <v>656541</v>
      </c>
      <c r="H30" s="5">
        <v>684260</v>
      </c>
      <c r="I30" s="5">
        <v>442837</v>
      </c>
      <c r="J30" s="5">
        <v>1013036</v>
      </c>
      <c r="K30" s="16">
        <f t="shared" ref="K30:M32" si="9">K13*(115.83/81.51)</f>
        <v>2630109.789473684</v>
      </c>
      <c r="L30" s="16">
        <f t="shared" si="9"/>
        <v>1871181</v>
      </c>
      <c r="M30" s="16">
        <f t="shared" si="9"/>
        <v>0</v>
      </c>
    </row>
    <row r="31" spans="1:13">
      <c r="A31" s="4" t="s">
        <v>14</v>
      </c>
      <c r="B31" s="4" t="s">
        <v>18</v>
      </c>
      <c r="C31" s="5">
        <v>0</v>
      </c>
      <c r="D31" s="5">
        <v>3470477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16">
        <f t="shared" si="9"/>
        <v>0</v>
      </c>
      <c r="L31" s="16">
        <f t="shared" si="9"/>
        <v>0</v>
      </c>
      <c r="M31" s="16">
        <f t="shared" si="9"/>
        <v>0</v>
      </c>
    </row>
    <row r="32" spans="1:13" ht="25">
      <c r="A32" s="4" t="s">
        <v>15</v>
      </c>
      <c r="B32" s="4" t="s">
        <v>18</v>
      </c>
      <c r="C32" s="5">
        <v>2018667</v>
      </c>
      <c r="D32" s="5">
        <v>3265403</v>
      </c>
      <c r="E32" s="5">
        <v>3861846</v>
      </c>
      <c r="F32" s="5">
        <v>4856057</v>
      </c>
      <c r="G32" s="5">
        <v>4389694</v>
      </c>
      <c r="H32" s="5">
        <v>35098207</v>
      </c>
      <c r="I32" s="5">
        <v>36899677</v>
      </c>
      <c r="J32" s="5">
        <v>36255826</v>
      </c>
      <c r="K32" s="16">
        <f>K15*(115.83/129.65)</f>
        <v>28822029.377400693</v>
      </c>
      <c r="L32" s="16">
        <f t="shared" ref="L32:M32" si="10">L15*(115.83/129.65)</f>
        <v>27102518.062861547</v>
      </c>
      <c r="M32" s="16">
        <f t="shared" si="10"/>
        <v>34930886.60269957</v>
      </c>
    </row>
    <row r="33" spans="1:13" ht="25">
      <c r="A33" s="4" t="s">
        <v>16</v>
      </c>
      <c r="B33" s="4" t="s">
        <v>18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394411</v>
      </c>
      <c r="I33" s="5">
        <v>0</v>
      </c>
      <c r="J33" s="5">
        <v>0</v>
      </c>
      <c r="K33" s="16">
        <f>K16*(115.83/129.65)</f>
        <v>0</v>
      </c>
      <c r="L33" s="16">
        <f t="shared" ref="L33:M33" si="11">L16*(115.83/129.65)</f>
        <v>0</v>
      </c>
      <c r="M33" s="16">
        <f t="shared" si="11"/>
        <v>57007696.864789814</v>
      </c>
    </row>
    <row r="34" spans="1:13">
      <c r="A34" s="4" t="s">
        <v>17</v>
      </c>
      <c r="B34" s="4" t="s">
        <v>17</v>
      </c>
      <c r="C34" s="4" t="s">
        <v>17</v>
      </c>
      <c r="D34" s="4" t="s">
        <v>17</v>
      </c>
      <c r="E34" s="4" t="s">
        <v>17</v>
      </c>
      <c r="F34" s="4" t="s">
        <v>17</v>
      </c>
      <c r="G34" s="4" t="s">
        <v>17</v>
      </c>
      <c r="H34" s="4" t="s">
        <v>17</v>
      </c>
      <c r="I34" s="4" t="s">
        <v>17</v>
      </c>
      <c r="J34" s="4" t="s">
        <v>17</v>
      </c>
      <c r="K34" s="4" t="s">
        <v>17</v>
      </c>
    </row>
    <row r="35" spans="1:13" ht="18" customHeight="1"/>
  </sheetData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32"/>
  <sheetViews>
    <sheetView tabSelected="1" topLeftCell="M5" zoomScale="70" zoomScaleNormal="70" workbookViewId="0">
      <selection activeCell="N26" sqref="N26:T32"/>
    </sheetView>
  </sheetViews>
  <sheetFormatPr defaultColWidth="9.1796875" defaultRowHeight="14.5"/>
  <cols>
    <col min="1" max="1" width="28.453125" style="6" bestFit="1" customWidth="1"/>
    <col min="2" max="7" width="16.81640625" style="6" bestFit="1" customWidth="1"/>
    <col min="8" max="12" width="16.81640625" style="6" customWidth="1"/>
    <col min="13" max="13" width="9.1796875" style="6"/>
    <col min="14" max="14" width="35.453125" style="6" bestFit="1" customWidth="1"/>
    <col min="15" max="15" width="14.453125" style="6" bestFit="1" customWidth="1"/>
    <col min="16" max="16" width="14" style="6" bestFit="1" customWidth="1"/>
    <col min="17" max="19" width="13.54296875" style="6" bestFit="1" customWidth="1"/>
    <col min="20" max="20" width="14.453125" style="6" bestFit="1" customWidth="1"/>
    <col min="21" max="22" width="14.81640625" style="6" bestFit="1" customWidth="1"/>
    <col min="23" max="24" width="14.453125" style="6" bestFit="1" customWidth="1"/>
    <col min="25" max="25" width="12" style="6" bestFit="1" customWidth="1"/>
    <col min="26" max="16384" width="9.1796875" style="6"/>
  </cols>
  <sheetData>
    <row r="2" spans="1:17">
      <c r="B2" s="7">
        <v>2011</v>
      </c>
      <c r="C2" s="7">
        <v>2012</v>
      </c>
      <c r="D2" s="7">
        <v>2013</v>
      </c>
      <c r="E2" s="7">
        <v>2014</v>
      </c>
      <c r="F2" s="7">
        <v>2015</v>
      </c>
      <c r="G2" s="7">
        <v>2016</v>
      </c>
      <c r="H2" s="7">
        <v>2017</v>
      </c>
      <c r="I2" s="7">
        <v>2018</v>
      </c>
      <c r="J2" s="7">
        <v>2019</v>
      </c>
      <c r="K2" s="7">
        <v>2020</v>
      </c>
      <c r="L2" s="7">
        <v>2021</v>
      </c>
      <c r="N2" s="8"/>
      <c r="O2" s="9"/>
      <c r="P2" s="8"/>
      <c r="Q2" s="9"/>
    </row>
    <row r="3" spans="1:17">
      <c r="A3" s="6" t="s">
        <v>2</v>
      </c>
      <c r="B3" s="10">
        <v>511840</v>
      </c>
      <c r="C3" s="10">
        <v>1955647</v>
      </c>
      <c r="D3" s="10">
        <v>29687238</v>
      </c>
      <c r="E3" s="10">
        <v>29816319</v>
      </c>
      <c r="F3" s="10">
        <v>66056177</v>
      </c>
      <c r="G3" s="10">
        <v>105849665</v>
      </c>
      <c r="H3" s="10">
        <v>98910075</v>
      </c>
      <c r="I3" s="10">
        <v>133878529</v>
      </c>
      <c r="J3" s="10">
        <v>127469769</v>
      </c>
      <c r="K3" s="10">
        <v>193783029</v>
      </c>
      <c r="L3" s="10">
        <v>237298296</v>
      </c>
    </row>
    <row r="4" spans="1:17">
      <c r="A4" s="6" t="s">
        <v>4</v>
      </c>
      <c r="B4" s="10">
        <v>2250612</v>
      </c>
      <c r="C4" s="10">
        <v>3722208</v>
      </c>
      <c r="D4" s="10">
        <v>2178652</v>
      </c>
      <c r="E4" s="10">
        <v>4073779</v>
      </c>
      <c r="F4" s="10">
        <v>27401293</v>
      </c>
      <c r="G4" s="10">
        <v>21379836</v>
      </c>
      <c r="H4" s="10">
        <v>33296484</v>
      </c>
      <c r="I4" s="10">
        <v>10513100</v>
      </c>
      <c r="J4" s="10">
        <v>43589516</v>
      </c>
      <c r="K4" s="10">
        <v>37481847</v>
      </c>
      <c r="L4" s="10">
        <v>15721912</v>
      </c>
      <c r="O4" s="11"/>
      <c r="P4" s="8"/>
    </row>
    <row r="5" spans="1:17">
      <c r="A5" s="6" t="s">
        <v>5</v>
      </c>
      <c r="B5" s="10">
        <v>1343075076</v>
      </c>
      <c r="C5" s="10">
        <v>1274561860</v>
      </c>
      <c r="D5" s="10">
        <v>1139494307</v>
      </c>
      <c r="E5" s="10">
        <v>1229164417</v>
      </c>
      <c r="F5" s="10">
        <v>1257829168</v>
      </c>
      <c r="G5" s="10">
        <v>1393309348</v>
      </c>
      <c r="H5" s="10">
        <v>1304775248</v>
      </c>
      <c r="I5" s="10">
        <v>1271407774</v>
      </c>
      <c r="J5" s="10">
        <v>1096108299</v>
      </c>
      <c r="K5" s="10">
        <v>914600410</v>
      </c>
      <c r="L5" s="10">
        <v>1118105302</v>
      </c>
      <c r="N5" s="8"/>
      <c r="O5" s="9"/>
    </row>
    <row r="6" spans="1:17">
      <c r="A6" s="6" t="s">
        <v>6</v>
      </c>
      <c r="B6" s="10">
        <v>0</v>
      </c>
      <c r="C6" s="10">
        <v>7844136</v>
      </c>
      <c r="D6" s="10">
        <v>0</v>
      </c>
      <c r="E6" s="10">
        <v>5598232</v>
      </c>
      <c r="F6" s="10">
        <v>2678889</v>
      </c>
      <c r="G6" s="10">
        <v>22241229</v>
      </c>
      <c r="H6" s="10">
        <v>54532996</v>
      </c>
      <c r="I6" s="10">
        <v>54136863</v>
      </c>
      <c r="J6" s="10">
        <v>56273712</v>
      </c>
      <c r="K6" s="10">
        <v>83145049</v>
      </c>
      <c r="L6" s="10">
        <v>140553932</v>
      </c>
    </row>
    <row r="7" spans="1:17">
      <c r="A7" s="6" t="s">
        <v>7</v>
      </c>
      <c r="B7" s="10">
        <v>35496520</v>
      </c>
      <c r="C7" s="10">
        <v>76643488</v>
      </c>
      <c r="D7" s="10">
        <v>134020035</v>
      </c>
      <c r="E7" s="10">
        <v>2458998</v>
      </c>
      <c r="F7" s="10">
        <v>38277298</v>
      </c>
      <c r="G7" s="10">
        <v>8394176</v>
      </c>
      <c r="H7" s="10">
        <v>22577917</v>
      </c>
      <c r="I7" s="10">
        <v>44366825</v>
      </c>
      <c r="J7" s="10">
        <v>195247350</v>
      </c>
      <c r="K7" s="10">
        <v>182815449</v>
      </c>
      <c r="L7" s="10">
        <v>59508140</v>
      </c>
    </row>
    <row r="8" spans="1:17">
      <c r="A8" s="6" t="s">
        <v>8</v>
      </c>
      <c r="B8" s="10">
        <v>0</v>
      </c>
      <c r="C8" s="10">
        <v>5897579</v>
      </c>
      <c r="D8" s="10">
        <v>98516218</v>
      </c>
      <c r="E8" s="10">
        <v>102089840</v>
      </c>
      <c r="F8" s="10">
        <v>123278619</v>
      </c>
      <c r="G8" s="10">
        <v>204003550</v>
      </c>
      <c r="H8" s="10">
        <v>303749629</v>
      </c>
      <c r="I8" s="10">
        <v>334482511</v>
      </c>
      <c r="J8" s="10">
        <v>422914507</v>
      </c>
      <c r="K8" s="10">
        <v>449722084</v>
      </c>
      <c r="L8" s="10">
        <v>640861002</v>
      </c>
      <c r="N8" s="8"/>
      <c r="O8" s="9"/>
    </row>
    <row r="9" spans="1:17">
      <c r="A9" s="6" t="s">
        <v>9</v>
      </c>
      <c r="B9" s="10">
        <v>0</v>
      </c>
      <c r="C9" s="10">
        <v>0</v>
      </c>
      <c r="D9" s="10">
        <v>15345507</v>
      </c>
      <c r="E9" s="10">
        <v>6416602</v>
      </c>
      <c r="F9" s="10">
        <v>37955543</v>
      </c>
      <c r="G9" s="10">
        <v>20127311</v>
      </c>
      <c r="H9" s="10">
        <v>0</v>
      </c>
      <c r="I9" s="10">
        <v>16927293</v>
      </c>
      <c r="J9" s="10">
        <v>162783636</v>
      </c>
      <c r="K9" s="10">
        <v>109031481</v>
      </c>
      <c r="L9" s="10">
        <v>197340912</v>
      </c>
    </row>
    <row r="10" spans="1:17">
      <c r="A10" s="6" t="s">
        <v>10</v>
      </c>
      <c r="B10" s="10">
        <v>8390517</v>
      </c>
      <c r="C10" s="10">
        <v>13602277</v>
      </c>
      <c r="D10" s="10">
        <v>19391148</v>
      </c>
      <c r="E10" s="10">
        <v>26496762</v>
      </c>
      <c r="F10" s="10">
        <v>28591714</v>
      </c>
      <c r="G10" s="10">
        <v>33523404</v>
      </c>
      <c r="H10" s="10">
        <v>35168640</v>
      </c>
      <c r="I10" s="10">
        <v>38223336</v>
      </c>
      <c r="J10" s="10">
        <v>37002880</v>
      </c>
      <c r="K10" s="10">
        <v>31451072</v>
      </c>
      <c r="L10" s="10">
        <v>30934954</v>
      </c>
    </row>
    <row r="11" spans="1:17">
      <c r="A11" s="6" t="s">
        <v>11</v>
      </c>
      <c r="B11" s="10">
        <v>3898423</v>
      </c>
      <c r="C11" s="10">
        <v>2932149</v>
      </c>
      <c r="D11" s="10">
        <v>8439327</v>
      </c>
      <c r="E11" s="10">
        <v>3751833</v>
      </c>
      <c r="F11" s="10">
        <v>4969070</v>
      </c>
      <c r="G11" s="10">
        <v>7332603</v>
      </c>
      <c r="H11" s="10">
        <v>6015940</v>
      </c>
      <c r="I11" s="10">
        <v>3671409</v>
      </c>
      <c r="J11" s="10">
        <v>3526936</v>
      </c>
      <c r="K11" s="10">
        <v>3787474</v>
      </c>
      <c r="L11" s="10">
        <v>6217862</v>
      </c>
    </row>
    <row r="12" spans="1:17">
      <c r="A12" s="6" t="s">
        <v>12</v>
      </c>
      <c r="B12" s="10">
        <v>148437435</v>
      </c>
      <c r="C12" s="10">
        <v>160505415</v>
      </c>
      <c r="D12" s="10">
        <v>152365420</v>
      </c>
      <c r="E12" s="10">
        <v>195799292</v>
      </c>
      <c r="F12" s="10">
        <v>197426974</v>
      </c>
      <c r="G12" s="10">
        <v>184644224</v>
      </c>
      <c r="H12" s="10">
        <v>208675919</v>
      </c>
      <c r="I12" s="10">
        <v>218002176</v>
      </c>
      <c r="J12" s="10">
        <v>207979946</v>
      </c>
      <c r="K12" s="10">
        <v>118023485</v>
      </c>
      <c r="L12" s="10">
        <v>103387880</v>
      </c>
    </row>
    <row r="13" spans="1:17">
      <c r="A13" s="6" t="s">
        <v>13</v>
      </c>
      <c r="B13" s="10">
        <v>567192</v>
      </c>
      <c r="C13" s="10">
        <v>327541</v>
      </c>
      <c r="D13" s="10">
        <v>556943</v>
      </c>
      <c r="E13" s="10">
        <v>747504</v>
      </c>
      <c r="F13" s="10">
        <v>932979</v>
      </c>
      <c r="G13" s="10">
        <v>972370</v>
      </c>
      <c r="H13" s="10">
        <v>629295</v>
      </c>
      <c r="I13" s="10">
        <v>1439578</v>
      </c>
      <c r="J13" s="10">
        <v>1850818</v>
      </c>
      <c r="K13" s="10">
        <v>1316757</v>
      </c>
      <c r="L13" s="10"/>
    </row>
    <row r="14" spans="1:17">
      <c r="A14" s="6" t="s">
        <v>14</v>
      </c>
      <c r="B14" s="10">
        <v>0</v>
      </c>
      <c r="C14" s="10">
        <v>4931730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/>
    </row>
    <row r="15" spans="1:17">
      <c r="A15" s="6" t="s">
        <v>15</v>
      </c>
      <c r="B15" s="10">
        <v>1803488</v>
      </c>
      <c r="C15" s="10">
        <v>2917328</v>
      </c>
      <c r="D15" s="10">
        <v>3450194</v>
      </c>
      <c r="E15" s="10">
        <v>4338427</v>
      </c>
      <c r="F15" s="10">
        <v>3921776</v>
      </c>
      <c r="G15" s="10">
        <v>31356925</v>
      </c>
      <c r="H15" s="10">
        <v>32966368</v>
      </c>
      <c r="I15" s="10">
        <v>32391148</v>
      </c>
      <c r="J15" s="10">
        <v>32260866</v>
      </c>
      <c r="K15" s="10">
        <v>30336195</v>
      </c>
      <c r="L15" s="10">
        <v>39098588</v>
      </c>
    </row>
    <row r="16" spans="1:17">
      <c r="A16" s="6" t="s">
        <v>16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352369</v>
      </c>
      <c r="H16" s="10">
        <v>0</v>
      </c>
      <c r="I16" s="10">
        <v>0</v>
      </c>
      <c r="J16" s="10">
        <v>0</v>
      </c>
      <c r="K16" s="10">
        <v>0</v>
      </c>
      <c r="L16" s="10">
        <v>63809444</v>
      </c>
    </row>
    <row r="17" spans="1:20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20">
      <c r="A18" s="6" t="s">
        <v>19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20">
      <c r="A19" s="6" t="s">
        <v>20</v>
      </c>
      <c r="B19" s="10">
        <v>557355</v>
      </c>
      <c r="C19" s="10">
        <v>2129550</v>
      </c>
      <c r="D19" s="10">
        <v>32327129</v>
      </c>
      <c r="E19" s="10">
        <v>32467688</v>
      </c>
      <c r="F19" s="10">
        <v>71930118</v>
      </c>
      <c r="G19" s="10">
        <v>115262179</v>
      </c>
      <c r="H19" s="10">
        <v>107705497</v>
      </c>
      <c r="I19" s="10">
        <v>145783466</v>
      </c>
      <c r="J19" s="10">
        <v>117060361.0819789</v>
      </c>
      <c r="K19" s="10">
        <v>177958362.39649567</v>
      </c>
      <c r="L19" s="10">
        <v>217920095.34353444</v>
      </c>
    </row>
    <row r="20" spans="1:20">
      <c r="A20" s="6" t="s">
        <v>21</v>
      </c>
      <c r="B20" s="10">
        <v>2450744</v>
      </c>
      <c r="C20" s="10">
        <v>4053199</v>
      </c>
      <c r="D20" s="10">
        <v>2372385</v>
      </c>
      <c r="E20" s="10">
        <v>4436033</v>
      </c>
      <c r="F20" s="10">
        <v>29837910</v>
      </c>
      <c r="G20" s="10">
        <v>23281004</v>
      </c>
      <c r="H20" s="10">
        <v>36257321</v>
      </c>
      <c r="I20" s="10">
        <v>11447961</v>
      </c>
      <c r="J20" s="10">
        <v>40029918.641718864</v>
      </c>
      <c r="K20" s="10">
        <v>34421012.748830572</v>
      </c>
      <c r="L20" s="10">
        <v>14438032.719892174</v>
      </c>
    </row>
    <row r="21" spans="1:20">
      <c r="A21" s="6" t="s">
        <v>22</v>
      </c>
      <c r="B21" s="10">
        <v>945126900</v>
      </c>
      <c r="C21" s="10">
        <v>896913896</v>
      </c>
      <c r="D21" s="10">
        <v>801866360</v>
      </c>
      <c r="E21" s="10">
        <v>864967548</v>
      </c>
      <c r="F21" s="10">
        <v>885139039</v>
      </c>
      <c r="G21" s="10">
        <v>980476943</v>
      </c>
      <c r="H21" s="10">
        <v>918175170</v>
      </c>
      <c r="I21" s="10">
        <v>894694355</v>
      </c>
      <c r="J21" s="10">
        <v>1557627582.7894738</v>
      </c>
      <c r="K21" s="10">
        <v>1299695319.4736841</v>
      </c>
      <c r="L21" s="10">
        <v>1588886481.7894738</v>
      </c>
    </row>
    <row r="22" spans="1:20">
      <c r="A22" s="6" t="s">
        <v>23</v>
      </c>
      <c r="B22" s="10">
        <v>0</v>
      </c>
      <c r="C22" s="10">
        <v>5519948</v>
      </c>
      <c r="D22" s="10">
        <v>0</v>
      </c>
      <c r="E22" s="10">
        <v>3939497</v>
      </c>
      <c r="F22" s="10">
        <v>1885144</v>
      </c>
      <c r="G22" s="10">
        <v>15651235</v>
      </c>
      <c r="H22" s="10">
        <v>38375071</v>
      </c>
      <c r="I22" s="10">
        <v>38096311</v>
      </c>
      <c r="J22" s="10">
        <v>79967906.526315793</v>
      </c>
      <c r="K22" s="10">
        <v>118153490.68421052</v>
      </c>
      <c r="L22" s="10">
        <v>199734534.94736841</v>
      </c>
    </row>
    <row r="23" spans="1:20">
      <c r="A23" s="6" t="s">
        <v>24</v>
      </c>
      <c r="B23" s="10">
        <v>24979032</v>
      </c>
      <c r="C23" s="10">
        <v>53934306</v>
      </c>
      <c r="D23" s="10">
        <v>94310395</v>
      </c>
      <c r="E23" s="10">
        <v>1730406</v>
      </c>
      <c r="F23" s="10">
        <v>26935876</v>
      </c>
      <c r="G23" s="10">
        <v>5907013</v>
      </c>
      <c r="H23" s="10">
        <v>15888164</v>
      </c>
      <c r="I23" s="10">
        <v>31221099</v>
      </c>
      <c r="J23" s="10">
        <v>277456760.52631581</v>
      </c>
      <c r="K23" s="10">
        <v>259790374.89473683</v>
      </c>
      <c r="L23" s="10">
        <v>84564198.947368413</v>
      </c>
    </row>
    <row r="24" spans="1:20">
      <c r="A24" s="6" t="s">
        <v>25</v>
      </c>
      <c r="B24" s="10">
        <v>0</v>
      </c>
      <c r="C24" s="10">
        <v>6601236</v>
      </c>
      <c r="D24" s="10">
        <v>110270461</v>
      </c>
      <c r="E24" s="10">
        <v>114270463</v>
      </c>
      <c r="F24" s="10">
        <v>137987334</v>
      </c>
      <c r="G24" s="10">
        <v>228343781</v>
      </c>
      <c r="H24" s="10">
        <v>339990842</v>
      </c>
      <c r="I24" s="10">
        <v>374390550</v>
      </c>
      <c r="J24" s="10">
        <v>377834071.31361353</v>
      </c>
      <c r="K24" s="10">
        <v>401784103.27589661</v>
      </c>
      <c r="L24" s="10">
        <v>572548629.86239874</v>
      </c>
    </row>
    <row r="25" spans="1:20">
      <c r="A25" s="6" t="s">
        <v>26</v>
      </c>
      <c r="B25" s="10">
        <v>0</v>
      </c>
      <c r="C25" s="10">
        <v>0</v>
      </c>
      <c r="D25" s="10">
        <v>17176422</v>
      </c>
      <c r="E25" s="10">
        <v>7182185</v>
      </c>
      <c r="F25" s="10">
        <v>42484124</v>
      </c>
      <c r="G25" s="10">
        <v>22528756</v>
      </c>
      <c r="H25" s="10">
        <v>0</v>
      </c>
      <c r="I25" s="10">
        <v>18946935</v>
      </c>
      <c r="J25" s="10">
        <v>145431766.7403008</v>
      </c>
      <c r="K25" s="10">
        <v>97409305.393212482</v>
      </c>
      <c r="L25" s="10">
        <v>176305421.03324333</v>
      </c>
    </row>
    <row r="26" spans="1:20">
      <c r="A26" s="6" t="s">
        <v>10</v>
      </c>
      <c r="B26" s="10">
        <v>9136630</v>
      </c>
      <c r="C26" s="10">
        <v>14811838</v>
      </c>
      <c r="D26" s="10">
        <v>21115475</v>
      </c>
      <c r="E26" s="10">
        <v>28852945</v>
      </c>
      <c r="F26" s="10">
        <v>31134187</v>
      </c>
      <c r="G26" s="10">
        <v>36504420</v>
      </c>
      <c r="H26" s="10">
        <v>38295956</v>
      </c>
      <c r="I26" s="10">
        <v>41622286</v>
      </c>
      <c r="J26" s="10">
        <v>33981159.045429319</v>
      </c>
      <c r="K26" s="10">
        <v>28882721.555220805</v>
      </c>
      <c r="L26" s="10">
        <v>28408750.66851661</v>
      </c>
      <c r="N26" s="12" t="s">
        <v>27</v>
      </c>
      <c r="O26" s="13">
        <v>2011</v>
      </c>
      <c r="P26" s="13">
        <v>2012</v>
      </c>
      <c r="Q26" s="13">
        <v>2013</v>
      </c>
      <c r="R26" s="13">
        <v>2014</v>
      </c>
      <c r="S26" s="13">
        <v>2015</v>
      </c>
      <c r="T26" s="13">
        <v>2016</v>
      </c>
    </row>
    <row r="27" spans="1:20" ht="30" customHeight="1">
      <c r="A27" s="6" t="s">
        <v>11</v>
      </c>
      <c r="B27" s="10">
        <v>4245084</v>
      </c>
      <c r="C27" s="10">
        <v>3192886</v>
      </c>
      <c r="D27" s="10">
        <v>9189781</v>
      </c>
      <c r="E27" s="10">
        <v>4085459</v>
      </c>
      <c r="F27" s="10">
        <v>5410937</v>
      </c>
      <c r="G27" s="10">
        <v>7984643</v>
      </c>
      <c r="H27" s="10">
        <v>6550898</v>
      </c>
      <c r="I27" s="10">
        <v>3997883</v>
      </c>
      <c r="J27" s="10">
        <v>3238920.1370015065</v>
      </c>
      <c r="K27" s="10">
        <v>3478182.1408071038</v>
      </c>
      <c r="L27" s="10">
        <v>5710100.3366368031</v>
      </c>
      <c r="N27" s="14" t="s">
        <v>28</v>
      </c>
      <c r="O27" s="15">
        <f t="shared" ref="O27:S27" si="0">SUM(B26:B32)/SUM(B19:B32)</f>
        <v>0.10998613543752905</v>
      </c>
      <c r="P27" s="15">
        <f t="shared" si="0"/>
        <v>0.12458034722120948</v>
      </c>
      <c r="Q27" s="15">
        <f t="shared" si="0"/>
        <v>0.11813920907893412</v>
      </c>
      <c r="R27" s="15">
        <f t="shared" si="0"/>
        <v>0.14613336311257444</v>
      </c>
      <c r="S27" s="15">
        <f t="shared" si="0"/>
        <v>0.13112420855387319</v>
      </c>
      <c r="T27" s="15">
        <f>SUM(G26:G32)/SUM(G19:G32)</f>
        <v>0.13145691125633827</v>
      </c>
    </row>
    <row r="28" spans="1:20">
      <c r="A28" s="6" t="s">
        <v>12</v>
      </c>
      <c r="B28" s="10">
        <v>104455972</v>
      </c>
      <c r="C28" s="10">
        <v>112948254</v>
      </c>
      <c r="D28" s="10">
        <v>107220110</v>
      </c>
      <c r="E28" s="10">
        <v>137784686</v>
      </c>
      <c r="F28" s="10">
        <v>138930092</v>
      </c>
      <c r="G28" s="10">
        <v>129934824</v>
      </c>
      <c r="H28" s="10">
        <v>146846016</v>
      </c>
      <c r="I28" s="10">
        <v>153408938</v>
      </c>
      <c r="J28" s="10">
        <v>295550449.57894737</v>
      </c>
      <c r="K28" s="10">
        <v>167717583.94736841</v>
      </c>
      <c r="L28" s="10">
        <v>146919618.94736841</v>
      </c>
      <c r="N28" s="6" t="s">
        <v>29</v>
      </c>
      <c r="O28" s="10">
        <f>SUM(B26:B32)</f>
        <v>120255488</v>
      </c>
      <c r="P28" s="10">
        <f t="shared" ref="P28:S28" si="1">SUM(C26:C32)</f>
        <v>137919350</v>
      </c>
      <c r="Q28" s="10">
        <f t="shared" si="1"/>
        <v>141779135</v>
      </c>
      <c r="R28" s="10">
        <f t="shared" si="1"/>
        <v>176105168</v>
      </c>
      <c r="S28" s="10">
        <f t="shared" si="1"/>
        <v>180521451</v>
      </c>
      <c r="T28" s="10">
        <f>SUM(G26:G32)</f>
        <v>210600765</v>
      </c>
    </row>
    <row r="29" spans="1:20">
      <c r="A29" s="6" t="s">
        <v>13</v>
      </c>
      <c r="B29" s="10">
        <v>399135</v>
      </c>
      <c r="C29" s="10">
        <v>230492</v>
      </c>
      <c r="D29" s="10">
        <v>391923</v>
      </c>
      <c r="E29" s="10">
        <v>526021</v>
      </c>
      <c r="F29" s="10">
        <v>656541</v>
      </c>
      <c r="G29" s="10">
        <v>684260</v>
      </c>
      <c r="H29" s="10">
        <v>442837</v>
      </c>
      <c r="I29" s="10">
        <v>1013036</v>
      </c>
      <c r="J29" s="10">
        <v>2630109.789473684</v>
      </c>
      <c r="K29" s="10">
        <v>1871181</v>
      </c>
      <c r="L29" s="10">
        <v>0</v>
      </c>
    </row>
    <row r="30" spans="1:20">
      <c r="A30" s="6" t="s">
        <v>14</v>
      </c>
      <c r="B30" s="10">
        <v>0</v>
      </c>
      <c r="C30" s="10">
        <v>3470477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O30" s="13">
        <v>2017</v>
      </c>
      <c r="P30" s="13">
        <v>2018</v>
      </c>
      <c r="Q30" s="13">
        <v>2019</v>
      </c>
      <c r="R30" s="13">
        <v>2020</v>
      </c>
      <c r="S30" s="13">
        <v>2021</v>
      </c>
    </row>
    <row r="31" spans="1:20">
      <c r="A31" s="6" t="s">
        <v>15</v>
      </c>
      <c r="B31" s="10">
        <v>2018667</v>
      </c>
      <c r="C31" s="10">
        <v>3265403</v>
      </c>
      <c r="D31" s="10">
        <v>3861846</v>
      </c>
      <c r="E31" s="10">
        <v>4856057</v>
      </c>
      <c r="F31" s="10">
        <v>4389694</v>
      </c>
      <c r="G31" s="10">
        <v>35098207</v>
      </c>
      <c r="H31" s="10">
        <v>36899677</v>
      </c>
      <c r="I31" s="10">
        <v>36255826</v>
      </c>
      <c r="J31" s="10">
        <v>28822029.377400693</v>
      </c>
      <c r="K31" s="10">
        <v>27102518.062861547</v>
      </c>
      <c r="L31" s="10">
        <v>34930886.60269957</v>
      </c>
      <c r="O31" s="15">
        <f>SUM(H26:H32)/SUM(H19:H32)</f>
        <v>0.13589157108832634</v>
      </c>
      <c r="P31" s="15">
        <f>SUM(I26:I32)/SUM(I19:I32)</f>
        <v>0.13495964985342565</v>
      </c>
      <c r="Q31" s="15">
        <f>SUM(J26:J32)/SUM(J19:J32)</f>
        <v>0.12306353851327873</v>
      </c>
      <c r="R31" s="15">
        <f>SUM(K26:K32)/SUM(K19:K32)</f>
        <v>8.7482459024880943E-2</v>
      </c>
      <c r="S31" s="15">
        <f>SUM(L26:L32)/SUM(L19:L32)</f>
        <v>8.7286334896372719E-2</v>
      </c>
    </row>
    <row r="32" spans="1:20">
      <c r="A32" s="6" t="s">
        <v>16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394411</v>
      </c>
      <c r="H32" s="10">
        <v>0</v>
      </c>
      <c r="I32" s="10">
        <v>0</v>
      </c>
      <c r="J32" s="10">
        <v>0</v>
      </c>
      <c r="K32" s="10">
        <v>0</v>
      </c>
      <c r="L32" s="10">
        <v>57007696.864789814</v>
      </c>
      <c r="M32" s="15"/>
      <c r="O32" s="10">
        <f>SUM(H26:H32)</f>
        <v>229035384</v>
      </c>
      <c r="P32" s="10">
        <f>SUM(I26:I32)</f>
        <v>236297969</v>
      </c>
      <c r="Q32" s="10">
        <f>SUM(J26:J32)</f>
        <v>364222667.92825258</v>
      </c>
      <c r="R32" s="10">
        <f>SUM(K26:K32)</f>
        <v>229052186.70625788</v>
      </c>
      <c r="S32" s="10">
        <f>SUM(L26:L32)</f>
        <v>272977053.42001122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DMAggregatedFuelVolumes</vt:lpstr>
      <vt:lpstr>Fig10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d'Esterhazy, Stephen@ARB</dc:creator>
  <cp:lastModifiedBy>d'Esterhazy, Stephen@ARB</cp:lastModifiedBy>
  <dcterms:created xsi:type="dcterms:W3CDTF">2020-04-17T21:29:30Z</dcterms:created>
  <dcterms:modified xsi:type="dcterms:W3CDTF">2022-09-12T17:42:52Z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