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https://carb.sharepoint.com/sites/ISD/CapTrade/MMS/Compliance Instrument Report/2022 Q2/"/>
    </mc:Choice>
  </mc:AlternateContent>
  <xr:revisionPtr revIDLastSave="187" documentId="13_ncr:1_{530ABC90-E834-49EB-80DE-F8A733A74103}" xr6:coauthVersionLast="46" xr6:coauthVersionMax="46" xr10:uidLastSave="{EEEE1AB8-9A53-4767-8726-44C6B1273D0F}"/>
  <bookViews>
    <workbookView xWindow="-120" yWindow="-120" windowWidth="29040" windowHeight="15840" activeTab="1" xr2:uid="{00000000-000D-0000-FFFF-FFFF00000000}"/>
  </bookViews>
  <sheets>
    <sheet name="General" sheetId="3" r:id="rId1"/>
    <sheet name="CA Offset Credits" sheetId="5" r:id="rId2"/>
    <sheet name="Reserve-Price Ceiling" sheetId="2"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1">'CA Offset Credits'!$A$1:$K$24</definedName>
    <definedName name="_xlnm.Print_Area" localSheetId="0">General!$A$1:$K$62</definedName>
    <definedName name="_xlnm.Print_Area" localSheetId="2">'Reserve-Price Ceiling'!$A$1:$H$30</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3" l="1"/>
  <c r="B20" i="3"/>
  <c r="B34" i="3"/>
  <c r="K40" i="3"/>
  <c r="K39" i="3"/>
  <c r="K45" i="3"/>
  <c r="K44" i="3"/>
  <c r="K37" i="3"/>
  <c r="K38" i="3"/>
  <c r="K41" i="3"/>
  <c r="K36" i="3"/>
  <c r="K31" i="3"/>
  <c r="K14" i="5"/>
  <c r="K15" i="5"/>
  <c r="K16" i="5"/>
  <c r="K17" i="5"/>
  <c r="K13" i="5"/>
  <c r="K6" i="5"/>
  <c r="K7" i="5"/>
  <c r="K8" i="5"/>
  <c r="K9" i="5"/>
  <c r="K10" i="5"/>
  <c r="K5" i="5"/>
  <c r="K18" i="5" l="1"/>
  <c r="B19" i="5"/>
  <c r="C19" i="5"/>
  <c r="D19" i="5"/>
  <c r="E19" i="5"/>
  <c r="F19" i="5"/>
  <c r="G19" i="5"/>
  <c r="H19" i="5"/>
  <c r="J19" i="5"/>
  <c r="H24" i="2"/>
  <c r="H23" i="2"/>
  <c r="H22" i="2"/>
  <c r="H21" i="2"/>
  <c r="H20" i="2"/>
  <c r="H19" i="2"/>
  <c r="H18" i="2"/>
  <c r="H17" i="2"/>
  <c r="H16" i="2"/>
  <c r="H15" i="2"/>
  <c r="H14" i="2"/>
  <c r="H13" i="2"/>
  <c r="H12" i="2"/>
  <c r="H11" i="2"/>
  <c r="H10" i="2"/>
  <c r="H9" i="2"/>
  <c r="H8" i="2"/>
  <c r="H7" i="2"/>
  <c r="H6" i="2"/>
  <c r="K19" i="5" l="1"/>
  <c r="D26" i="2"/>
  <c r="C26" i="2"/>
  <c r="B26" i="2"/>
  <c r="E26" i="2" l="1"/>
  <c r="F26" i="2"/>
  <c r="K32" i="3" l="1"/>
  <c r="K33" i="3"/>
  <c r="H26" i="2" l="1"/>
  <c r="I34" i="3"/>
  <c r="F46" i="3"/>
  <c r="E34" i="3"/>
  <c r="B46" i="3"/>
  <c r="J46" i="3"/>
  <c r="D34" i="3"/>
  <c r="H34" i="3"/>
  <c r="K15" i="3"/>
  <c r="K19" i="3"/>
  <c r="K23" i="3"/>
  <c r="K27" i="3"/>
  <c r="E46" i="3"/>
  <c r="I46" i="3"/>
  <c r="F34" i="3"/>
  <c r="J34" i="3"/>
  <c r="K16" i="3"/>
  <c r="K17" i="3"/>
  <c r="K20" i="3"/>
  <c r="K21" i="3"/>
  <c r="K24" i="3"/>
  <c r="K25" i="3"/>
  <c r="K28" i="3"/>
  <c r="K29" i="3"/>
  <c r="G46" i="3"/>
  <c r="C34" i="3"/>
  <c r="G34" i="3"/>
  <c r="K14" i="3"/>
  <c r="K18" i="3"/>
  <c r="K22" i="3"/>
  <c r="K26" i="3"/>
  <c r="K30" i="3"/>
  <c r="D46" i="3"/>
  <c r="H46" i="3"/>
  <c r="K13" i="3"/>
  <c r="C46" i="3"/>
  <c r="G26" i="2"/>
  <c r="G48" i="3" l="1"/>
  <c r="F48" i="3"/>
  <c r="J48" i="3"/>
  <c r="B48" i="3"/>
  <c r="D48" i="3"/>
  <c r="E48" i="3"/>
  <c r="C48" i="3"/>
  <c r="I48" i="3"/>
  <c r="K34" i="3"/>
  <c r="K46" i="3"/>
  <c r="H48" i="3"/>
  <c r="K48" i="3" l="1"/>
</calcChain>
</file>

<file path=xl/sharedStrings.xml><?xml version="1.0" encoding="utf-8"?>
<sst xmlns="http://schemas.openxmlformats.org/spreadsheetml/2006/main" count="98" uniqueCount="70">
  <si>
    <t xml:space="preserve">Linked California and Québec Cap-and-Trade Programs Carbon Market Compliance Instrument Report - Aggregated by Type and Account </t>
  </si>
  <si>
    <t>Entity Accounts</t>
  </si>
  <si>
    <t>Jurisdiction Accounts</t>
  </si>
  <si>
    <t>All Accounts</t>
  </si>
  <si>
    <t>Vintage</t>
  </si>
  <si>
    <t>General</t>
  </si>
  <si>
    <t>Compliance</t>
  </si>
  <si>
    <t>Limited Use Holding Account (CA)</t>
  </si>
  <si>
    <t>Voluntary Renewable Electricity
(CA)</t>
  </si>
  <si>
    <t>Retirement *</t>
  </si>
  <si>
    <t>Invalidation</t>
  </si>
  <si>
    <t>Total</t>
  </si>
  <si>
    <t>Non-Vintage Québec Early Reduction Credits (QC)</t>
  </si>
  <si>
    <t xml:space="preserve">Non-Vintage Reserve Allowances </t>
  </si>
  <si>
    <t>Price Ceiling Units (CA)</t>
  </si>
  <si>
    <t>Allowances Subtotal</t>
  </si>
  <si>
    <t>California -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</si>
  <si>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</si>
  <si>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</si>
  <si>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</si>
  <si>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</si>
  <si>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</si>
  <si>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</si>
  <si>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</si>
  <si>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</si>
  <si>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</si>
  <si>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</si>
  <si>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Voluntarily surrendering allowances to the Retirement Account is permanent and does NOT fulfill any compliance obligations.</t>
  </si>
  <si>
    <t>California - Offset Credits (non-DEBs)</t>
  </si>
  <si>
    <t>Reserve (CA)</t>
  </si>
  <si>
    <t>Price Ceiling (CA)</t>
  </si>
  <si>
    <t>Reserve (QC)</t>
  </si>
  <si>
    <t>Tier 1</t>
  </si>
  <si>
    <t>Tier 2</t>
  </si>
  <si>
    <t>Category A</t>
  </si>
  <si>
    <t>Category B</t>
  </si>
  <si>
    <t>Category C</t>
  </si>
  <si>
    <t>Non-Vintage Reserve Allowances</t>
  </si>
  <si>
    <t xml:space="preserve">TOTAL </t>
  </si>
  <si>
    <r>
      <rPr>
        <sz val="12"/>
        <rFont val="Arial"/>
        <family val="2"/>
      </rPr>
      <t>(3) See CA Offset Credits</t>
    </r>
    <r>
      <rPr>
        <sz val="12"/>
        <color theme="1"/>
        <rFont val="Arial"/>
        <family val="2"/>
      </rPr>
      <t xml:space="preserve"> table for more details.</t>
    </r>
  </si>
  <si>
    <t>(2) See the Reserve Price Ceiling table for more details.</t>
  </si>
  <si>
    <r>
      <t>Limited Use Holding Account (CA)</t>
    </r>
    <r>
      <rPr>
        <b/>
        <vertAlign val="superscript"/>
        <sz val="12"/>
        <rFont val="Arial"/>
        <family val="2"/>
      </rPr>
      <t>(1)</t>
    </r>
  </si>
  <si>
    <r>
      <t>Reserve + Price Ceiling (CA)</t>
    </r>
    <r>
      <rPr>
        <b/>
        <vertAlign val="superscript"/>
        <sz val="12"/>
        <rFont val="Arial"/>
        <family val="2"/>
      </rPr>
      <t>(2)</t>
    </r>
  </si>
  <si>
    <r>
      <t>Environmental Integrity (QC) + Forest Buffer (CA)</t>
    </r>
    <r>
      <rPr>
        <b/>
        <vertAlign val="superscript"/>
        <sz val="12"/>
        <rFont val="Arial"/>
        <family val="2"/>
      </rPr>
      <t>(3)</t>
    </r>
  </si>
  <si>
    <r>
      <t xml:space="preserve"> Forest</t>
    </r>
    <r>
      <rPr>
        <b/>
        <sz val="12"/>
        <color theme="1"/>
        <rFont val="Arial"/>
        <family val="2"/>
      </rPr>
      <t xml:space="preserve"> Buffer (CA) 
</t>
    </r>
  </si>
  <si>
    <t>U.S. Forest Project Offset Credits</t>
  </si>
  <si>
    <t>California - Offset Credits from projects that provide Direct Environmental Benefits (DEBS)</t>
  </si>
  <si>
    <t>U.S. Forest Project Offset Creditss</t>
  </si>
  <si>
    <t xml:space="preserve">Reserve + Price Ceiling (CA)
</t>
  </si>
  <si>
    <t xml:space="preserve">Notes:  </t>
  </si>
  <si>
    <t xml:space="preserve">For more information on the direct environmental benefits provisions of the California Cap-and-Trade Regulation, please see https://ww2.arb.ca.gov/our-work/programs/compliance-offset-program/direct-environmental-benefits. </t>
  </si>
  <si>
    <t>Notes:</t>
  </si>
  <si>
    <t xml:space="preserve">While there is a single Reserve Account in CITSS assigned to each jurisdiction, this table depicts the number of instruments available in each Tier or Category pursuant to the </t>
  </si>
  <si>
    <t>California and Quebec Cap-and-Trade Regulations.</t>
  </si>
  <si>
    <t>Released July 7, 2022</t>
  </si>
  <si>
    <t>Auction +
Issuance +
Allocation</t>
  </si>
  <si>
    <t xml:space="preserve">This report summarizes the number of compliance instruments held in the Compliance Instrument Tracking System Service (CITSS) accounts in the California (CA) and Québec (QC) Cap-and-Trade Programs. The data are presented by instrument type (allowances by vintages and offset credits by </t>
  </si>
  <si>
    <t>Accounts; Compliance Accounts; Limited Use Holding Accounts (CA entities only). The California and Québec jurisdiction accounts include: Voluntary Renewable Electricity Account (CA); Auction, Issuance and Allocation Accounts; Allowance Price Containment Reserve Account; Price Ceiling</t>
  </si>
  <si>
    <t>Account (CA); Retirement Account; Invalidation Account; Environmental Integrity Account (QC); and the Forest Buffer Account (CA). The information is aggregated by allowance type, regardless of the issuing jurisdiction. The account holdings of any entity may  contain compliance instruments</t>
  </si>
  <si>
    <t xml:space="preserve">(allowances and offsets) issued by multiple jurisdictions. Besides the table on this page, the report contains additional tables that provide detailed accounting of the Forest Buffer (CA) and Environmental Integrity Accounts (QC), the Price Containment Reserve Accounts and Price Ceiling </t>
  </si>
  <si>
    <r>
      <t>Account (CA). This information was pulled from the Compliance Instrument Tracking System Service (CITSS) as of 9:00 am (PDT) and noon (ED</t>
    </r>
    <r>
      <rPr>
        <sz val="12"/>
        <rFont val="Arial"/>
        <family val="2"/>
      </rPr>
      <t>T) on July 5, 2022. T</t>
    </r>
    <r>
      <rPr>
        <sz val="12"/>
        <color theme="1"/>
        <rFont val="Arial"/>
        <family val="2"/>
      </rPr>
      <t xml:space="preserve">he report includes all allowances being held by program participants registered according to California and Québec Cap-and-Trade </t>
    </r>
  </si>
  <si>
    <t xml:space="preserve">Programs and Québec Cap-and-Trade Programs Regulations. This report is typically released on the third business day of each calendar quarter. </t>
  </si>
  <si>
    <t xml:space="preserve">Ontario joined the linked Cap-and-Trade Program with Québec and California on January 1, 2018. On July 3, 2018, the Government of Ontario filed a regulation that revoked the Ontario cap-and-trade regulation. As of that date, there were 13,186,967 more allowances held in California and Québec  </t>
  </si>
  <si>
    <t xml:space="preserve">California retired an equal amount of vintages 2021 through 2030 and Québec retired vintage 2017 allowances.  </t>
  </si>
  <si>
    <t xml:space="preserve">accounts than the total number of allowances issued by those two jurisdictions alone. To maintain the environmental stringency of the linked market, California and Québec have respectively retired 11,340,792 and 1,846,175 allowances to account for the remaining Ontario allowances.  </t>
  </si>
  <si>
    <t>Reserve account pursuant to section 95913(h)(1)(A).</t>
  </si>
  <si>
    <t>In 2021, pursuant to section 95913(h)(1)(C), the Executive Officer transferred the allowances remaining in the three-tier Reserve Account as of December 31, 2020 to the Price Ceiling Account. This did not include the Reserve allowances that were already transferred to the current two-tier</t>
  </si>
  <si>
    <t>(1) The California Air Resources Board (CARB) transfers allowances to eligible electrical distribution utilities and natural gas suppliers (consigning entities) each year. A Limited Use Holding Account (LUHA) is created for each consigning entity, and a consigning entity must offer for sale at auction</t>
  </si>
  <si>
    <t>by the end of each year all the allocated allowances that have been placed in the LUHA.</t>
  </si>
  <si>
    <t>project type), and is aggregated for each type of account. Unless denoted with the issuing jurisdiction in parentheses (CA or QC), instrument types are issued by California, Québec or Ontario (see notes). For program participants in California and Québec, the accounts include: General (Holding)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</si>
</sst>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2"/>
      <color rgb="FFC00000"/>
      <name val="Arial"/>
      <family val="2"/>
    </font>
    <font>
      <sz val="11"/>
      <name val="Arial"/>
      <family val="2"/>
    </font>
    <font>
      <b/>
      <sz val="12"/>
      <color rgb="FF0070C0"/>
      <name val="Arial"/>
      <family val="2"/>
    </font>
    <font>
      <b/>
      <vertAlign val="superscript"/>
      <sz val="12"/>
      <name val="Arial"/>
      <family val="2"/>
    </font>
    <font>
      <sz val="12"/>
      <color theme="1"/>
      <name val="Arial"/>
    </font>
  </fonts>
  <fills count="41">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46">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21">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6" fillId="0" borderId="12"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3" fontId="5" fillId="3" borderId="1" xfId="0" applyNumberFormat="1" applyFont="1" applyFill="1" applyBorder="1" applyAlignment="1">
      <alignment wrapText="1"/>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7" borderId="1" xfId="0" applyFont="1" applyFill="1" applyBorder="1" applyAlignment="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applyAlignment="1"/>
    <xf numFmtId="3" fontId="6" fillId="0" borderId="1" xfId="0" quotePrefix="1" applyNumberFormat="1" applyFont="1" applyFill="1" applyBorder="1" applyAlignment="1">
      <alignment horizontal="right" wrapText="1"/>
    </xf>
    <xf numFmtId="3" fontId="5" fillId="3" borderId="1" xfId="0" quotePrefix="1" applyNumberFormat="1" applyFont="1" applyFill="1" applyBorder="1" applyAlignment="1">
      <alignment horizontal="right" wrapText="1"/>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7" fillId="0" borderId="0" xfId="1" applyNumberFormat="1" applyFont="1"/>
    <xf numFmtId="0" fontId="26" fillId="0" borderId="0" xfId="1" applyFont="1"/>
    <xf numFmtId="0" fontId="4" fillId="2" borderId="4" xfId="0" applyFont="1" applyFill="1" applyBorder="1" applyAlignment="1">
      <alignment horizontal="center"/>
    </xf>
    <xf numFmtId="3" fontId="3" fillId="0" borderId="1" xfId="0" applyNumberFormat="1" applyFont="1" applyFill="1" applyBorder="1" applyAlignment="1">
      <alignment wrapText="1"/>
    </xf>
    <xf numFmtId="3" fontId="6" fillId="0" borderId="1" xfId="1"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5" fillId="0" borderId="0" xfId="0" applyNumberFormat="1" applyFont="1" applyFill="1" applyBorder="1" applyAlignment="1">
      <alignment wrapText="1"/>
    </xf>
    <xf numFmtId="3" fontId="28"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27" fillId="0" borderId="0" xfId="0" applyFont="1" applyFill="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6" xfId="1" applyFont="1" applyFill="1" applyBorder="1" applyAlignment="1">
      <alignment horizontal="center" vertical="center"/>
    </xf>
    <xf numFmtId="3" fontId="6" fillId="0" borderId="1" xfId="0" applyNumberFormat="1" applyFont="1" applyFill="1" applyBorder="1" applyAlignment="1">
      <alignment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Fill="1" applyBorder="1" applyAlignment="1">
      <alignment horizontal="center" vertical="center" wrapText="1"/>
    </xf>
    <xf numFmtId="0" fontId="27" fillId="0" borderId="0" xfId="0" applyFont="1" applyFill="1" applyAlignment="1">
      <alignment horizontal="left" vertical="top"/>
    </xf>
    <xf numFmtId="0" fontId="6" fillId="0" borderId="0" xfId="0" applyFont="1" applyBorder="1" applyAlignment="1">
      <alignment horizontal="center"/>
    </xf>
    <xf numFmtId="0" fontId="6" fillId="0" borderId="0" xfId="0" applyFont="1" applyBorder="1" applyAlignment="1"/>
    <xf numFmtId="0" fontId="3" fillId="0" borderId="7" xfId="0" applyFont="1" applyBorder="1" applyAlignment="1">
      <alignment vertical="top"/>
    </xf>
    <xf numFmtId="0" fontId="0" fillId="0" borderId="8" xfId="0" applyBorder="1" applyAlignment="1">
      <alignment vertical="top"/>
    </xf>
    <xf numFmtId="0" fontId="0" fillId="0" borderId="9" xfId="0"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0" fillId="0" borderId="23" xfId="0" applyBorder="1" applyAlignment="1">
      <alignment horizontal="left" vertical="top"/>
    </xf>
    <xf numFmtId="0" fontId="3" fillId="0" borderId="1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3" fillId="0" borderId="0" xfId="0" applyFont="1" applyBorder="1" applyAlignment="1">
      <alignment vertical="center"/>
    </xf>
    <xf numFmtId="0" fontId="4" fillId="0" borderId="0" xfId="1" applyFont="1" applyFill="1" applyBorder="1" applyAlignment="1">
      <alignment horizontal="left"/>
    </xf>
    <xf numFmtId="3" fontId="4" fillId="0" borderId="0" xfId="1" quotePrefix="1" applyNumberFormat="1" applyFont="1" applyFill="1" applyBorder="1" applyAlignment="1">
      <alignment horizontal="left" wrapText="1"/>
    </xf>
    <xf numFmtId="0" fontId="6" fillId="0" borderId="0" xfId="0" applyFont="1" applyFill="1" applyAlignment="1">
      <alignment vertical="top"/>
    </xf>
    <xf numFmtId="0" fontId="6" fillId="0" borderId="0" xfId="0" applyFont="1" applyFill="1" applyAlignment="1">
      <alignment horizontal="left" vertical="top"/>
    </xf>
    <xf numFmtId="0" fontId="6" fillId="0" borderId="0" xfId="1" applyFont="1" applyFill="1" applyAlignment="1"/>
    <xf numFmtId="0" fontId="27" fillId="0" borderId="0" xfId="0" applyFont="1" applyFill="1" applyAlignment="1">
      <alignment vertical="top"/>
    </xf>
    <xf numFmtId="0" fontId="9" fillId="0" borderId="0" xfId="0" applyFont="1" applyAlignment="1">
      <alignment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4" fillId="3" borderId="4" xfId="0" applyFont="1" applyFill="1" applyBorder="1" applyAlignment="1">
      <alignment vertical="center" wrapText="1"/>
    </xf>
    <xf numFmtId="0" fontId="4" fillId="3" borderId="2" xfId="0" applyFont="1" applyFill="1" applyBorder="1" applyAlignment="1">
      <alignment vertical="center"/>
    </xf>
    <xf numFmtId="0" fontId="4" fillId="3" borderId="13" xfId="0" applyFont="1" applyFill="1" applyBorder="1" applyAlignment="1">
      <alignment vertical="center" wrapText="1"/>
    </xf>
    <xf numFmtId="0" fontId="4" fillId="3" borderId="12" xfId="0" applyFont="1" applyFill="1" applyBorder="1" applyAlignment="1">
      <alignment vertical="center" wrapText="1"/>
    </xf>
    <xf numFmtId="0" fontId="3" fillId="2" borderId="3" xfId="0" applyFont="1" applyFill="1" applyBorder="1"/>
    <xf numFmtId="0" fontId="4" fillId="3" borderId="5" xfId="1" applyFont="1" applyFill="1" applyBorder="1" applyAlignment="1">
      <alignment vertical="center"/>
    </xf>
    <xf numFmtId="0" fontId="4" fillId="3" borderId="6" xfId="1" applyFont="1" applyFill="1" applyBorder="1" applyAlignment="1">
      <alignment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0" borderId="0" xfId="0" applyFont="1" applyAlignment="1">
      <alignment vertical="center"/>
    </xf>
    <xf numFmtId="0" fontId="8" fillId="6" borderId="3" xfId="1" applyFont="1" applyFill="1" applyBorder="1" applyAlignment="1">
      <alignment vertical="center"/>
    </xf>
    <xf numFmtId="0" fontId="8" fillId="6" borderId="4" xfId="1" applyFont="1" applyFill="1" applyBorder="1" applyAlignment="1">
      <alignment vertical="center"/>
    </xf>
    <xf numFmtId="0" fontId="3" fillId="0" borderId="23" xfId="0" applyFont="1" applyBorder="1" applyAlignment="1">
      <alignment vertical="center"/>
    </xf>
    <xf numFmtId="0" fontId="6" fillId="0" borderId="2" xfId="1" applyFont="1" applyBorder="1" applyAlignment="1">
      <alignment horizontal="center"/>
    </xf>
    <xf numFmtId="3" fontId="6" fillId="0" borderId="4" xfId="1" applyNumberFormat="1" applyFont="1" applyBorder="1" applyAlignment="1">
      <alignment wrapText="1"/>
    </xf>
    <xf numFmtId="0" fontId="3" fillId="0" borderId="10" xfId="0" applyFont="1" applyBorder="1" applyAlignment="1">
      <alignment vertical="center"/>
    </xf>
    <xf numFmtId="0" fontId="6" fillId="0" borderId="1" xfId="0" applyFont="1" applyBorder="1" applyAlignment="1">
      <alignment horizontal="center"/>
    </xf>
    <xf numFmtId="0" fontId="3" fillId="0" borderId="1" xfId="0" applyFont="1" applyFill="1" applyBorder="1" applyAlignment="1">
      <alignment horizontal="center"/>
    </xf>
    <xf numFmtId="0" fontId="4" fillId="3" borderId="13" xfId="0" applyFont="1" applyFill="1" applyBorder="1" applyAlignment="1">
      <alignment horizontal="center" vertical="center" wrapText="1"/>
    </xf>
    <xf numFmtId="0" fontId="3" fillId="2" borderId="8" xfId="0" applyFont="1" applyFill="1" applyBorder="1"/>
    <xf numFmtId="0" fontId="8" fillId="6" borderId="2" xfId="1" applyFont="1" applyFill="1" applyBorder="1" applyAlignment="1">
      <alignment vertical="center"/>
    </xf>
    <xf numFmtId="3" fontId="5" fillId="39" borderId="1" xfId="0" applyNumberFormat="1" applyFont="1" applyFill="1" applyBorder="1" applyAlignment="1">
      <alignment wrapText="1"/>
    </xf>
    <xf numFmtId="3" fontId="4" fillId="40" borderId="1" xfId="1" quotePrefix="1" applyNumberFormat="1" applyFont="1" applyFill="1" applyBorder="1" applyAlignment="1">
      <alignment horizontal="right" wrapText="1"/>
    </xf>
    <xf numFmtId="0" fontId="30" fillId="0" borderId="0" xfId="1" applyFont="1"/>
    <xf numFmtId="0" fontId="4" fillId="3" borderId="1" xfId="1" applyFont="1" applyFill="1" applyBorder="1" applyAlignment="1">
      <alignment horizontal="center" vertical="center"/>
    </xf>
    <xf numFmtId="3" fontId="4" fillId="3" borderId="1" xfId="1" quotePrefix="1" applyNumberFormat="1" applyFont="1" applyFill="1" applyBorder="1" applyAlignment="1">
      <alignment horizontal="right" vertical="center" wrapText="1"/>
    </xf>
    <xf numFmtId="0" fontId="4" fillId="3" borderId="3" xfId="0" applyFont="1" applyFill="1" applyBorder="1" applyAlignment="1">
      <alignment horizontal="right" vertical="center" wrapText="1"/>
    </xf>
    <xf numFmtId="0" fontId="5" fillId="0" borderId="10" xfId="0" applyFont="1" applyBorder="1" applyAlignment="1">
      <alignment vertical="center"/>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4"/>
  <sheetViews>
    <sheetView zoomScale="80" zoomScaleNormal="80" workbookViewId="0">
      <selection sqref="A1:K62"/>
    </sheetView>
  </sheetViews>
  <sheetFormatPr defaultColWidth="8.85546875" defaultRowHeight="15" x14ac:dyDescent="0.2"/>
  <cols>
    <col min="1" max="1" width="66" style="3" customWidth="1"/>
    <col min="2" max="5" width="19.85546875" style="3" customWidth="1"/>
    <col min="6" max="6" width="32.140625" style="3" bestFit="1" customWidth="1"/>
    <col min="7" max="7" width="19.42578125" style="3" customWidth="1"/>
    <col min="8" max="11" width="22.7109375" style="3" customWidth="1"/>
    <col min="12" max="12" width="18" style="3" customWidth="1"/>
    <col min="13" max="13" width="8.85546875" style="3"/>
    <col min="14" max="14" width="11.42578125" style="3" bestFit="1" customWidth="1"/>
    <col min="15" max="15" width="11.140625" style="3" customWidth="1"/>
    <col min="16" max="16" width="11.42578125" style="3" bestFit="1" customWidth="1"/>
    <col min="17" max="16384" width="8.85546875" style="3"/>
  </cols>
  <sheetData>
    <row r="1" spans="1:14" ht="81.75" customHeight="1" x14ac:dyDescent="0.2">
      <c r="A1" s="90"/>
      <c r="B1" s="91"/>
      <c r="C1" s="91"/>
      <c r="D1" s="91"/>
      <c r="E1" s="91"/>
      <c r="F1" s="91"/>
      <c r="G1" s="91"/>
      <c r="H1" s="91"/>
      <c r="I1" s="91"/>
      <c r="J1" s="91"/>
      <c r="K1" s="92"/>
      <c r="L1" s="40"/>
      <c r="M1" s="40"/>
      <c r="N1" s="40"/>
    </row>
    <row r="2" spans="1:14" ht="32.25" customHeight="1" x14ac:dyDescent="0.2">
      <c r="A2" s="120" t="s">
        <v>54</v>
      </c>
      <c r="B2" s="69"/>
      <c r="C2" s="16"/>
      <c r="D2" s="16"/>
      <c r="E2" s="16"/>
      <c r="F2" s="16"/>
      <c r="G2" s="16"/>
      <c r="H2" s="16"/>
      <c r="I2" s="16"/>
      <c r="J2" s="16"/>
      <c r="K2" s="17"/>
      <c r="L2" s="40"/>
      <c r="M2" s="40"/>
      <c r="N2" s="40"/>
    </row>
    <row r="3" spans="1:14" ht="37.5" customHeight="1" x14ac:dyDescent="0.2">
      <c r="A3" s="113" t="s">
        <v>0</v>
      </c>
      <c r="B3" s="103"/>
      <c r="C3" s="103"/>
      <c r="D3" s="103"/>
      <c r="E3" s="103"/>
      <c r="F3" s="103"/>
      <c r="G3" s="103"/>
      <c r="H3" s="103"/>
      <c r="I3" s="103"/>
      <c r="J3" s="103"/>
      <c r="K3" s="104"/>
      <c r="L3" s="40"/>
      <c r="M3" s="40"/>
      <c r="N3" s="40"/>
    </row>
    <row r="4" spans="1:14" ht="15" customHeight="1" x14ac:dyDescent="0.2">
      <c r="A4" s="70" t="s">
        <v>56</v>
      </c>
      <c r="B4" s="71"/>
      <c r="C4" s="71"/>
      <c r="D4" s="71"/>
      <c r="E4" s="71"/>
      <c r="F4" s="71"/>
      <c r="G4" s="71"/>
      <c r="H4" s="71"/>
      <c r="I4" s="71"/>
      <c r="J4" s="71"/>
      <c r="K4" s="72"/>
      <c r="L4" s="40"/>
      <c r="M4" s="40"/>
      <c r="N4" s="40"/>
    </row>
    <row r="5" spans="1:14" s="40" customFormat="1" ht="15" customHeight="1" x14ac:dyDescent="0.2">
      <c r="A5" s="73" t="s">
        <v>69</v>
      </c>
      <c r="B5" s="74"/>
      <c r="C5" s="74"/>
      <c r="D5" s="74"/>
      <c r="E5" s="74"/>
      <c r="F5" s="74"/>
      <c r="G5" s="74"/>
      <c r="H5" s="74"/>
      <c r="I5" s="74"/>
      <c r="J5" s="74"/>
      <c r="K5" s="75"/>
    </row>
    <row r="6" spans="1:14" s="40" customFormat="1" ht="15" customHeight="1" x14ac:dyDescent="0.2">
      <c r="A6" s="73" t="s">
        <v>57</v>
      </c>
      <c r="B6" s="74"/>
      <c r="C6" s="74"/>
      <c r="D6" s="74"/>
      <c r="E6" s="74"/>
      <c r="F6" s="74"/>
      <c r="G6" s="74"/>
      <c r="H6" s="74"/>
      <c r="I6" s="74"/>
      <c r="J6" s="74"/>
      <c r="K6" s="75"/>
    </row>
    <row r="7" spans="1:14" s="40" customFormat="1" ht="15" customHeight="1" x14ac:dyDescent="0.2">
      <c r="A7" s="73" t="s">
        <v>58</v>
      </c>
      <c r="B7" s="74"/>
      <c r="C7" s="74"/>
      <c r="D7" s="74"/>
      <c r="E7" s="74"/>
      <c r="F7" s="74"/>
      <c r="G7" s="74"/>
      <c r="H7" s="74"/>
      <c r="I7" s="74"/>
      <c r="J7" s="74"/>
      <c r="K7" s="75"/>
    </row>
    <row r="8" spans="1:14" s="40" customFormat="1" ht="15" customHeight="1" x14ac:dyDescent="0.2">
      <c r="A8" s="73" t="s">
        <v>59</v>
      </c>
      <c r="B8" s="74"/>
      <c r="C8" s="74"/>
      <c r="D8" s="74"/>
      <c r="E8" s="74"/>
      <c r="F8" s="74"/>
      <c r="G8" s="74"/>
      <c r="H8" s="74"/>
      <c r="I8" s="74"/>
      <c r="J8" s="74"/>
      <c r="K8" s="75"/>
    </row>
    <row r="9" spans="1:14" ht="15" customHeight="1" x14ac:dyDescent="0.2">
      <c r="A9" s="108" t="s">
        <v>60</v>
      </c>
      <c r="B9" s="82"/>
      <c r="C9" s="82"/>
      <c r="D9" s="82"/>
      <c r="E9" s="82"/>
      <c r="F9" s="82"/>
      <c r="G9" s="82"/>
      <c r="H9" s="82"/>
      <c r="I9" s="82"/>
      <c r="J9" s="82"/>
      <c r="K9" s="105"/>
      <c r="L9" s="40"/>
      <c r="M9" s="40"/>
      <c r="N9" s="40"/>
    </row>
    <row r="10" spans="1:14" s="40" customFormat="1" ht="15" customHeight="1" x14ac:dyDescent="0.2">
      <c r="A10" s="76" t="s">
        <v>61</v>
      </c>
      <c r="B10" s="77"/>
      <c r="C10" s="82"/>
      <c r="D10" s="77"/>
      <c r="E10" s="77"/>
      <c r="F10" s="82"/>
      <c r="G10" s="77"/>
      <c r="H10" s="77"/>
      <c r="I10" s="77"/>
      <c r="J10" s="77"/>
      <c r="K10" s="78"/>
    </row>
    <row r="11" spans="1:14" ht="15.75" x14ac:dyDescent="0.25">
      <c r="A11" s="1"/>
      <c r="B11" s="79"/>
      <c r="C11" s="80" t="s">
        <v>1</v>
      </c>
      <c r="D11" s="81"/>
      <c r="E11" s="79"/>
      <c r="F11" s="80" t="s">
        <v>2</v>
      </c>
      <c r="G11" s="80"/>
      <c r="H11" s="80"/>
      <c r="I11" s="80"/>
      <c r="J11" s="44"/>
      <c r="K11" s="2" t="s">
        <v>3</v>
      </c>
      <c r="L11" s="40"/>
      <c r="M11" s="40"/>
      <c r="N11" s="40"/>
    </row>
    <row r="12" spans="1:14" ht="66" x14ac:dyDescent="0.2">
      <c r="A12" s="4" t="s">
        <v>4</v>
      </c>
      <c r="B12" s="4" t="s">
        <v>5</v>
      </c>
      <c r="C12" s="5" t="s">
        <v>6</v>
      </c>
      <c r="D12" s="58" t="s">
        <v>41</v>
      </c>
      <c r="E12" s="39" t="s">
        <v>8</v>
      </c>
      <c r="F12" s="39" t="s">
        <v>55</v>
      </c>
      <c r="G12" s="59" t="s">
        <v>9</v>
      </c>
      <c r="H12" s="59" t="s">
        <v>10</v>
      </c>
      <c r="I12" s="39" t="s">
        <v>42</v>
      </c>
      <c r="J12" s="39" t="s">
        <v>43</v>
      </c>
      <c r="K12" s="18" t="s">
        <v>11</v>
      </c>
      <c r="L12" s="40"/>
      <c r="M12" s="40"/>
      <c r="N12" s="40"/>
    </row>
    <row r="13" spans="1:14" x14ac:dyDescent="0.2">
      <c r="A13" s="109">
        <v>2013</v>
      </c>
      <c r="B13" s="7">
        <v>909844</v>
      </c>
      <c r="C13" s="7">
        <v>636</v>
      </c>
      <c r="D13" s="7">
        <v>0</v>
      </c>
      <c r="E13" s="7">
        <v>0</v>
      </c>
      <c r="F13" s="7">
        <v>0</v>
      </c>
      <c r="G13" s="7">
        <v>183224674</v>
      </c>
      <c r="H13" s="7">
        <v>0</v>
      </c>
      <c r="I13" s="7">
        <v>0</v>
      </c>
      <c r="J13" s="7">
        <v>4846</v>
      </c>
      <c r="K13" s="8">
        <f t="shared" ref="K13:K31" si="0">SUM(B13:J13)</f>
        <v>184140000</v>
      </c>
      <c r="L13" s="40"/>
      <c r="M13" s="40"/>
      <c r="N13" s="9"/>
    </row>
    <row r="14" spans="1:14" x14ac:dyDescent="0.2">
      <c r="A14" s="109">
        <v>2014</v>
      </c>
      <c r="B14" s="7">
        <v>1044087</v>
      </c>
      <c r="C14" s="7">
        <v>3447</v>
      </c>
      <c r="D14" s="7">
        <v>0</v>
      </c>
      <c r="E14" s="7">
        <v>0</v>
      </c>
      <c r="F14" s="7">
        <v>0</v>
      </c>
      <c r="G14" s="7">
        <v>180016341</v>
      </c>
      <c r="H14" s="7">
        <v>0</v>
      </c>
      <c r="I14" s="7">
        <v>7125</v>
      </c>
      <c r="J14" s="7">
        <v>0</v>
      </c>
      <c r="K14" s="8">
        <f t="shared" si="0"/>
        <v>181071000</v>
      </c>
      <c r="L14" s="40"/>
      <c r="M14" s="40"/>
      <c r="N14" s="9"/>
    </row>
    <row r="15" spans="1:14" x14ac:dyDescent="0.2">
      <c r="A15" s="109">
        <v>2015</v>
      </c>
      <c r="B15" s="7">
        <v>2073229</v>
      </c>
      <c r="C15" s="7">
        <v>16993</v>
      </c>
      <c r="D15" s="7">
        <v>0</v>
      </c>
      <c r="E15" s="7">
        <v>0</v>
      </c>
      <c r="F15" s="7">
        <v>0</v>
      </c>
      <c r="G15" s="7">
        <v>439238068</v>
      </c>
      <c r="H15" s="7">
        <v>0</v>
      </c>
      <c r="I15" s="7">
        <v>79710</v>
      </c>
      <c r="J15" s="7">
        <v>0</v>
      </c>
      <c r="K15" s="8">
        <f t="shared" si="0"/>
        <v>441408000</v>
      </c>
      <c r="L15" s="40"/>
      <c r="M15" s="40"/>
      <c r="N15" s="9"/>
    </row>
    <row r="16" spans="1:14" x14ac:dyDescent="0.2">
      <c r="A16" s="109">
        <v>2016</v>
      </c>
      <c r="B16" s="7">
        <v>10162020</v>
      </c>
      <c r="C16" s="7">
        <v>1669623</v>
      </c>
      <c r="D16" s="7">
        <v>0</v>
      </c>
      <c r="E16" s="7">
        <v>0</v>
      </c>
      <c r="F16" s="7">
        <v>0</v>
      </c>
      <c r="G16" s="7">
        <v>386689625</v>
      </c>
      <c r="H16" s="7">
        <v>0</v>
      </c>
      <c r="I16" s="7">
        <v>20971641</v>
      </c>
      <c r="J16" s="7">
        <v>0</v>
      </c>
      <c r="K16" s="8">
        <f t="shared" si="0"/>
        <v>419492909</v>
      </c>
      <c r="L16" s="40"/>
      <c r="M16" s="40"/>
      <c r="N16" s="9"/>
    </row>
    <row r="17" spans="1:14" x14ac:dyDescent="0.2">
      <c r="A17" s="109">
        <v>2017</v>
      </c>
      <c r="B17" s="7">
        <v>16073167</v>
      </c>
      <c r="C17" s="7">
        <v>2636298</v>
      </c>
      <c r="D17" s="7">
        <v>0</v>
      </c>
      <c r="E17" s="7">
        <v>368799</v>
      </c>
      <c r="F17" s="7">
        <v>0</v>
      </c>
      <c r="G17" s="7">
        <v>387575604</v>
      </c>
      <c r="H17" s="7">
        <v>0</v>
      </c>
      <c r="I17" s="7">
        <v>16248243</v>
      </c>
      <c r="J17" s="7">
        <v>0</v>
      </c>
      <c r="K17" s="8">
        <f t="shared" si="0"/>
        <v>422902111</v>
      </c>
      <c r="L17" s="40"/>
      <c r="M17" s="40"/>
      <c r="N17" s="9"/>
    </row>
    <row r="18" spans="1:14" x14ac:dyDescent="0.2">
      <c r="A18" s="109">
        <v>2018</v>
      </c>
      <c r="B18" s="7">
        <v>30095649</v>
      </c>
      <c r="C18" s="7">
        <v>8484128</v>
      </c>
      <c r="D18" s="7">
        <v>0</v>
      </c>
      <c r="E18" s="7">
        <v>895750</v>
      </c>
      <c r="F18" s="7">
        <v>0</v>
      </c>
      <c r="G18" s="7">
        <v>355135386</v>
      </c>
      <c r="H18" s="7">
        <v>0</v>
      </c>
      <c r="I18" s="7">
        <v>376682</v>
      </c>
      <c r="J18" s="7">
        <v>0</v>
      </c>
      <c r="K18" s="8">
        <f t="shared" si="0"/>
        <v>394987595</v>
      </c>
      <c r="L18" s="40"/>
      <c r="M18" s="40"/>
      <c r="N18" s="9"/>
    </row>
    <row r="19" spans="1:14" x14ac:dyDescent="0.2">
      <c r="A19" s="109">
        <v>2019</v>
      </c>
      <c r="B19" s="45">
        <v>65560181</v>
      </c>
      <c r="C19" s="45">
        <v>13593401</v>
      </c>
      <c r="D19" s="7">
        <v>0</v>
      </c>
      <c r="E19" s="7">
        <v>865750</v>
      </c>
      <c r="F19" s="7">
        <v>0</v>
      </c>
      <c r="G19" s="7">
        <v>294156370</v>
      </c>
      <c r="H19" s="7">
        <v>0</v>
      </c>
      <c r="I19" s="7">
        <v>693975</v>
      </c>
      <c r="J19" s="7">
        <v>0</v>
      </c>
      <c r="K19" s="8">
        <f t="shared" si="0"/>
        <v>374869677</v>
      </c>
      <c r="L19" s="40"/>
      <c r="M19" s="40"/>
      <c r="N19" s="9"/>
    </row>
    <row r="20" spans="1:14" x14ac:dyDescent="0.2">
      <c r="A20" s="109">
        <v>2020</v>
      </c>
      <c r="B20" s="45">
        <f>94545308+1600</f>
        <v>94546908</v>
      </c>
      <c r="C20" s="45">
        <f>77515788-1600</f>
        <v>77514188</v>
      </c>
      <c r="D20" s="7">
        <v>0</v>
      </c>
      <c r="E20" s="7">
        <v>835500</v>
      </c>
      <c r="F20" s="7">
        <v>0</v>
      </c>
      <c r="G20" s="7">
        <v>191329356</v>
      </c>
      <c r="H20" s="7">
        <v>0</v>
      </c>
      <c r="I20" s="7">
        <v>0</v>
      </c>
      <c r="J20" s="7">
        <v>0</v>
      </c>
      <c r="K20" s="8">
        <f t="shared" si="0"/>
        <v>364225952</v>
      </c>
      <c r="L20" s="40"/>
      <c r="M20" s="40"/>
      <c r="N20" s="9"/>
    </row>
    <row r="21" spans="1:14" x14ac:dyDescent="0.2">
      <c r="A21" s="109">
        <v>2021</v>
      </c>
      <c r="B21" s="45">
        <v>194215698</v>
      </c>
      <c r="C21" s="45">
        <v>161814184</v>
      </c>
      <c r="D21" s="7">
        <v>0</v>
      </c>
      <c r="E21" s="7">
        <v>0</v>
      </c>
      <c r="F21" s="7">
        <v>5937457</v>
      </c>
      <c r="G21" s="7">
        <v>2501084</v>
      </c>
      <c r="H21" s="7">
        <v>0</v>
      </c>
      <c r="I21" s="7">
        <v>0</v>
      </c>
      <c r="J21" s="7">
        <v>0</v>
      </c>
      <c r="K21" s="8">
        <f t="shared" si="0"/>
        <v>364468423</v>
      </c>
      <c r="L21" s="40"/>
      <c r="M21" s="40"/>
      <c r="N21" s="9"/>
    </row>
    <row r="22" spans="1:14" x14ac:dyDescent="0.2">
      <c r="A22" s="109">
        <v>2022</v>
      </c>
      <c r="B22" s="7">
        <v>147667083</v>
      </c>
      <c r="C22" s="7">
        <v>73307282</v>
      </c>
      <c r="D22" s="7">
        <v>21470627</v>
      </c>
      <c r="E22" s="7">
        <v>0</v>
      </c>
      <c r="F22" s="7">
        <v>98085844</v>
      </c>
      <c r="G22" s="7">
        <v>7255764</v>
      </c>
      <c r="H22" s="7">
        <v>0</v>
      </c>
      <c r="I22" s="7">
        <v>0</v>
      </c>
      <c r="J22" s="7">
        <v>0</v>
      </c>
      <c r="K22" s="8">
        <f t="shared" si="0"/>
        <v>347786600</v>
      </c>
      <c r="L22" s="40"/>
      <c r="M22" s="40"/>
      <c r="N22" s="9"/>
    </row>
    <row r="23" spans="1:14" x14ac:dyDescent="0.2">
      <c r="A23" s="109">
        <v>2023</v>
      </c>
      <c r="B23" s="7">
        <v>27779750</v>
      </c>
      <c r="C23" s="7">
        <v>0</v>
      </c>
      <c r="D23" s="7">
        <v>0</v>
      </c>
      <c r="E23" s="7">
        <v>0</v>
      </c>
      <c r="F23" s="7">
        <v>305318156</v>
      </c>
      <c r="G23" s="7">
        <v>1307894</v>
      </c>
      <c r="H23" s="7">
        <v>0</v>
      </c>
      <c r="I23" s="7">
        <v>0</v>
      </c>
      <c r="J23" s="7">
        <v>0</v>
      </c>
      <c r="K23" s="8">
        <f t="shared" si="0"/>
        <v>334405800</v>
      </c>
      <c r="L23" s="40"/>
      <c r="M23" s="40"/>
      <c r="N23" s="9"/>
    </row>
    <row r="24" spans="1:14" x14ac:dyDescent="0.2">
      <c r="A24" s="109">
        <v>2024</v>
      </c>
      <c r="B24" s="7">
        <v>33225000</v>
      </c>
      <c r="C24" s="7">
        <v>0</v>
      </c>
      <c r="D24" s="7">
        <v>0</v>
      </c>
      <c r="E24" s="7">
        <v>0</v>
      </c>
      <c r="F24" s="7">
        <v>286556321</v>
      </c>
      <c r="G24" s="7">
        <v>1134079</v>
      </c>
      <c r="H24" s="7">
        <v>0</v>
      </c>
      <c r="I24" s="7">
        <v>0</v>
      </c>
      <c r="J24" s="7">
        <v>0</v>
      </c>
      <c r="K24" s="8">
        <f t="shared" si="0"/>
        <v>320915400</v>
      </c>
      <c r="L24" s="40"/>
      <c r="M24" s="40"/>
      <c r="N24" s="9"/>
    </row>
    <row r="25" spans="1:14" x14ac:dyDescent="0.2">
      <c r="A25" s="109">
        <v>2025</v>
      </c>
      <c r="B25" s="7">
        <v>15021750</v>
      </c>
      <c r="C25" s="7">
        <v>0</v>
      </c>
      <c r="D25" s="7">
        <v>0</v>
      </c>
      <c r="E25" s="7">
        <v>0</v>
      </c>
      <c r="F25" s="7">
        <v>291469171</v>
      </c>
      <c r="G25" s="7">
        <v>1134079</v>
      </c>
      <c r="H25" s="7">
        <v>0</v>
      </c>
      <c r="I25" s="7">
        <v>0</v>
      </c>
      <c r="J25" s="7">
        <v>0</v>
      </c>
      <c r="K25" s="8">
        <f t="shared" si="0"/>
        <v>307625000</v>
      </c>
      <c r="L25" s="40"/>
      <c r="M25" s="40"/>
      <c r="N25" s="9"/>
    </row>
    <row r="26" spans="1:14" x14ac:dyDescent="0.2">
      <c r="A26" s="109">
        <v>2026</v>
      </c>
      <c r="B26" s="7">
        <v>0</v>
      </c>
      <c r="C26" s="7">
        <v>0</v>
      </c>
      <c r="D26" s="7">
        <v>0</v>
      </c>
      <c r="E26" s="7">
        <v>0</v>
      </c>
      <c r="F26" s="7">
        <v>293010121</v>
      </c>
      <c r="G26" s="7">
        <v>1134079</v>
      </c>
      <c r="H26" s="7">
        <v>0</v>
      </c>
      <c r="I26" s="7">
        <v>0</v>
      </c>
      <c r="J26" s="7">
        <v>0</v>
      </c>
      <c r="K26" s="8">
        <f t="shared" si="0"/>
        <v>294144200</v>
      </c>
      <c r="L26" s="40"/>
      <c r="M26" s="40"/>
      <c r="N26" s="9"/>
    </row>
    <row r="27" spans="1:14" x14ac:dyDescent="0.2">
      <c r="A27" s="109">
        <v>2027</v>
      </c>
      <c r="B27" s="7">
        <v>0</v>
      </c>
      <c r="C27" s="7">
        <v>0</v>
      </c>
      <c r="D27" s="7">
        <v>0</v>
      </c>
      <c r="E27" s="7">
        <v>0</v>
      </c>
      <c r="F27" s="7">
        <v>279619721</v>
      </c>
      <c r="G27" s="7">
        <v>1134079</v>
      </c>
      <c r="H27" s="7">
        <v>0</v>
      </c>
      <c r="I27" s="7">
        <v>0</v>
      </c>
      <c r="J27" s="7">
        <v>0</v>
      </c>
      <c r="K27" s="8">
        <f t="shared" si="0"/>
        <v>280753800</v>
      </c>
      <c r="L27" s="40"/>
      <c r="M27" s="40"/>
      <c r="N27" s="9"/>
    </row>
    <row r="28" spans="1:14" x14ac:dyDescent="0.2">
      <c r="A28" s="109">
        <v>2028</v>
      </c>
      <c r="B28" s="7">
        <v>0</v>
      </c>
      <c r="C28" s="7">
        <v>0</v>
      </c>
      <c r="D28" s="7">
        <v>0</v>
      </c>
      <c r="E28" s="7">
        <v>0</v>
      </c>
      <c r="F28" s="7">
        <v>266338921</v>
      </c>
      <c r="G28" s="7">
        <v>1134079</v>
      </c>
      <c r="H28" s="7">
        <v>0</v>
      </c>
      <c r="I28" s="7">
        <v>0</v>
      </c>
      <c r="J28" s="7">
        <v>0</v>
      </c>
      <c r="K28" s="8">
        <f t="shared" si="0"/>
        <v>267473000</v>
      </c>
      <c r="L28" s="40"/>
      <c r="M28" s="40"/>
      <c r="N28" s="9"/>
    </row>
    <row r="29" spans="1:14" x14ac:dyDescent="0.2">
      <c r="A29" s="109">
        <v>2029</v>
      </c>
      <c r="B29" s="7">
        <v>0</v>
      </c>
      <c r="C29" s="7">
        <v>0</v>
      </c>
      <c r="D29" s="7">
        <v>0</v>
      </c>
      <c r="E29" s="7">
        <v>0</v>
      </c>
      <c r="F29" s="7">
        <v>252848521</v>
      </c>
      <c r="G29" s="7">
        <v>1134079</v>
      </c>
      <c r="H29" s="7">
        <v>0</v>
      </c>
      <c r="I29" s="7">
        <v>0</v>
      </c>
      <c r="J29" s="7">
        <v>0</v>
      </c>
      <c r="K29" s="8">
        <f t="shared" si="0"/>
        <v>253982600</v>
      </c>
      <c r="L29" s="40"/>
      <c r="M29" s="40"/>
      <c r="N29" s="9"/>
    </row>
    <row r="30" spans="1:14" x14ac:dyDescent="0.2">
      <c r="A30" s="109">
        <v>2030</v>
      </c>
      <c r="B30" s="7">
        <v>0</v>
      </c>
      <c r="C30" s="7">
        <v>0</v>
      </c>
      <c r="D30" s="7">
        <v>0</v>
      </c>
      <c r="E30" s="7">
        <v>0</v>
      </c>
      <c r="F30" s="7">
        <v>239467721</v>
      </c>
      <c r="G30" s="7">
        <v>1134079</v>
      </c>
      <c r="H30" s="7">
        <v>0</v>
      </c>
      <c r="I30" s="7">
        <v>0</v>
      </c>
      <c r="J30" s="7">
        <v>0</v>
      </c>
      <c r="K30" s="8">
        <f t="shared" si="0"/>
        <v>240601800</v>
      </c>
      <c r="L30" s="40"/>
      <c r="M30" s="40"/>
      <c r="N30" s="9"/>
    </row>
    <row r="31" spans="1:14" x14ac:dyDescent="0.2">
      <c r="A31" s="19" t="s">
        <v>12</v>
      </c>
      <c r="B31" s="7">
        <v>17797</v>
      </c>
      <c r="C31" s="7">
        <v>0</v>
      </c>
      <c r="D31" s="7">
        <v>0</v>
      </c>
      <c r="E31" s="7">
        <v>0</v>
      </c>
      <c r="F31" s="7">
        <v>0</v>
      </c>
      <c r="G31" s="7">
        <v>2022229</v>
      </c>
      <c r="H31" s="7">
        <v>0</v>
      </c>
      <c r="I31" s="7">
        <v>0</v>
      </c>
      <c r="J31" s="7">
        <v>0</v>
      </c>
      <c r="K31" s="8">
        <f t="shared" si="0"/>
        <v>2040026</v>
      </c>
      <c r="L31" s="40"/>
      <c r="M31" s="40"/>
      <c r="N31" s="9"/>
    </row>
    <row r="32" spans="1:14" s="40" customFormat="1" x14ac:dyDescent="0.2">
      <c r="A32" s="19" t="s">
        <v>13</v>
      </c>
      <c r="B32" s="7">
        <v>26332</v>
      </c>
      <c r="C32" s="7">
        <v>0</v>
      </c>
      <c r="D32" s="7">
        <v>0</v>
      </c>
      <c r="E32" s="7">
        <v>0</v>
      </c>
      <c r="F32" s="7">
        <v>0</v>
      </c>
      <c r="G32" s="7">
        <v>1274122</v>
      </c>
      <c r="H32" s="7">
        <v>0</v>
      </c>
      <c r="I32" s="24">
        <v>235522646</v>
      </c>
      <c r="J32" s="7">
        <v>0</v>
      </c>
      <c r="K32" s="8">
        <f>SUM(B32:J32)</f>
        <v>236823100</v>
      </c>
      <c r="N32" s="9"/>
    </row>
    <row r="33" spans="1:16" s="15" customFormat="1" x14ac:dyDescent="0.2">
      <c r="A33" s="19" t="s">
        <v>14</v>
      </c>
      <c r="B33" s="45">
        <v>0</v>
      </c>
      <c r="C33" s="45">
        <v>0</v>
      </c>
      <c r="D33" s="45">
        <v>0</v>
      </c>
      <c r="E33" s="45">
        <v>0</v>
      </c>
      <c r="F33" s="45">
        <v>0</v>
      </c>
      <c r="G33" s="45">
        <v>0</v>
      </c>
      <c r="H33" s="45">
        <v>0</v>
      </c>
      <c r="I33" s="60">
        <v>0</v>
      </c>
      <c r="J33" s="45">
        <v>0</v>
      </c>
      <c r="K33" s="46">
        <f>SUM(B33:J33)</f>
        <v>0</v>
      </c>
      <c r="N33" s="14"/>
    </row>
    <row r="34" spans="1:16" ht="15.75" x14ac:dyDescent="0.25">
      <c r="A34" s="21" t="s">
        <v>15</v>
      </c>
      <c r="B34" s="114">
        <f>SUM(B13:B32)</f>
        <v>638418495</v>
      </c>
      <c r="C34" s="114">
        <f t="shared" ref="C34:H34" si="1">SUM(C13:C32)</f>
        <v>339040180</v>
      </c>
      <c r="D34" s="22">
        <f t="shared" si="1"/>
        <v>21470627</v>
      </c>
      <c r="E34" s="22">
        <f t="shared" si="1"/>
        <v>2965799</v>
      </c>
      <c r="F34" s="22">
        <f t="shared" si="1"/>
        <v>2318651954</v>
      </c>
      <c r="G34" s="22">
        <f t="shared" si="1"/>
        <v>2439665070</v>
      </c>
      <c r="H34" s="22">
        <f t="shared" si="1"/>
        <v>0</v>
      </c>
      <c r="I34" s="22">
        <f>SUM(I13:I33)</f>
        <v>273900022</v>
      </c>
      <c r="J34" s="22">
        <f>SUM(J13:J32)</f>
        <v>4846</v>
      </c>
      <c r="K34" s="22">
        <f>SUM(K13:K32)</f>
        <v>6034116993</v>
      </c>
      <c r="L34" s="40"/>
      <c r="M34" s="40"/>
      <c r="N34" s="9"/>
    </row>
    <row r="35" spans="1:16" ht="15.75" x14ac:dyDescent="0.25">
      <c r="A35" s="23" t="s">
        <v>16</v>
      </c>
      <c r="B35" s="24"/>
      <c r="C35" s="24"/>
      <c r="D35" s="24"/>
      <c r="E35" s="24"/>
      <c r="F35" s="24"/>
      <c r="G35" s="8"/>
      <c r="H35" s="8"/>
      <c r="I35" s="8"/>
      <c r="J35" s="8"/>
      <c r="K35" s="8"/>
      <c r="L35" s="40"/>
      <c r="M35" s="40"/>
      <c r="N35" s="40"/>
    </row>
    <row r="36" spans="1:16" x14ac:dyDescent="0.2">
      <c r="A36" s="25" t="s">
        <v>47</v>
      </c>
      <c r="B36" s="7">
        <v>36244998</v>
      </c>
      <c r="C36" s="7">
        <v>525452</v>
      </c>
      <c r="D36" s="7">
        <v>0</v>
      </c>
      <c r="E36" s="7">
        <v>0</v>
      </c>
      <c r="F36" s="7">
        <v>371957</v>
      </c>
      <c r="G36" s="7">
        <v>127590754</v>
      </c>
      <c r="H36" s="7">
        <v>0</v>
      </c>
      <c r="I36" s="7">
        <v>0</v>
      </c>
      <c r="J36" s="7">
        <v>30374173</v>
      </c>
      <c r="K36" s="8">
        <f>SUM(B36:J36)</f>
        <v>195107334</v>
      </c>
      <c r="L36" s="40"/>
      <c r="M36" s="40"/>
      <c r="N36" s="40"/>
    </row>
    <row r="37" spans="1:16" ht="16.5" customHeight="1" x14ac:dyDescent="0.2">
      <c r="A37" s="26" t="s">
        <v>17</v>
      </c>
      <c r="B37" s="7">
        <v>0</v>
      </c>
      <c r="C37" s="7">
        <v>0</v>
      </c>
      <c r="D37" s="7">
        <v>0</v>
      </c>
      <c r="E37" s="7">
        <v>0</v>
      </c>
      <c r="F37" s="7">
        <v>0</v>
      </c>
      <c r="G37" s="7">
        <v>0</v>
      </c>
      <c r="H37" s="7">
        <v>0</v>
      </c>
      <c r="I37" s="7">
        <v>0</v>
      </c>
      <c r="J37" s="7">
        <v>0</v>
      </c>
      <c r="K37" s="8">
        <f t="shared" ref="K37:K41" si="2">SUM(B37:J37)</f>
        <v>0</v>
      </c>
      <c r="L37" s="40"/>
      <c r="M37" s="40"/>
      <c r="N37" s="40"/>
    </row>
    <row r="38" spans="1:16" ht="15.75" x14ac:dyDescent="0.25">
      <c r="A38" s="27" t="s">
        <v>18</v>
      </c>
      <c r="B38" s="7">
        <v>4756926</v>
      </c>
      <c r="C38" s="7">
        <v>320633</v>
      </c>
      <c r="D38" s="7">
        <v>0</v>
      </c>
      <c r="E38" s="7">
        <v>0</v>
      </c>
      <c r="F38" s="7">
        <v>0</v>
      </c>
      <c r="G38" s="7">
        <v>19628056</v>
      </c>
      <c r="H38" s="7">
        <v>88955</v>
      </c>
      <c r="I38" s="7">
        <v>0</v>
      </c>
      <c r="J38" s="7">
        <v>0</v>
      </c>
      <c r="K38" s="8">
        <f t="shared" si="2"/>
        <v>24794570</v>
      </c>
      <c r="L38" s="40"/>
      <c r="M38" s="40"/>
      <c r="N38" s="9"/>
      <c r="O38" s="28"/>
      <c r="P38" s="9"/>
    </row>
    <row r="39" spans="1:16" x14ac:dyDescent="0.2">
      <c r="A39" s="27" t="s">
        <v>19</v>
      </c>
      <c r="B39" s="7">
        <v>1421864</v>
      </c>
      <c r="C39" s="7">
        <v>43049</v>
      </c>
      <c r="D39" s="7">
        <v>0</v>
      </c>
      <c r="E39" s="7">
        <v>0</v>
      </c>
      <c r="F39" s="7">
        <v>28462</v>
      </c>
      <c r="G39" s="7">
        <v>6931976</v>
      </c>
      <c r="H39" s="7">
        <v>24229</v>
      </c>
      <c r="I39" s="7">
        <v>0</v>
      </c>
      <c r="J39" s="7">
        <v>0</v>
      </c>
      <c r="K39" s="8">
        <f t="shared" si="2"/>
        <v>8449580</v>
      </c>
      <c r="L39" s="40"/>
      <c r="M39" s="40"/>
      <c r="N39" s="40"/>
      <c r="O39" s="40"/>
      <c r="P39" s="40"/>
    </row>
    <row r="40" spans="1:16" x14ac:dyDescent="0.2">
      <c r="A40" s="27" t="s">
        <v>20</v>
      </c>
      <c r="B40" s="7">
        <v>2063108</v>
      </c>
      <c r="C40" s="7">
        <v>92778</v>
      </c>
      <c r="D40" s="7">
        <v>0</v>
      </c>
      <c r="E40" s="7">
        <v>0</v>
      </c>
      <c r="F40" s="7">
        <v>160118</v>
      </c>
      <c r="G40" s="7">
        <v>6975562</v>
      </c>
      <c r="H40" s="7">
        <v>0</v>
      </c>
      <c r="I40" s="7">
        <v>0</v>
      </c>
      <c r="J40" s="7">
        <v>0</v>
      </c>
      <c r="K40" s="8">
        <f t="shared" si="2"/>
        <v>9291566</v>
      </c>
      <c r="L40" s="40"/>
      <c r="M40" s="40"/>
      <c r="N40" s="40"/>
      <c r="O40" s="40"/>
      <c r="P40" s="40"/>
    </row>
    <row r="41" spans="1:16" x14ac:dyDescent="0.2">
      <c r="A41" s="27" t="s">
        <v>21</v>
      </c>
      <c r="B41" s="7">
        <v>0</v>
      </c>
      <c r="C41" s="7">
        <v>0</v>
      </c>
      <c r="D41" s="7">
        <v>0</v>
      </c>
      <c r="E41" s="7">
        <v>0</v>
      </c>
      <c r="F41" s="7">
        <v>0</v>
      </c>
      <c r="G41" s="7">
        <v>0</v>
      </c>
      <c r="H41" s="7">
        <v>0</v>
      </c>
      <c r="I41" s="7">
        <v>0</v>
      </c>
      <c r="J41" s="7">
        <v>0</v>
      </c>
      <c r="K41" s="8">
        <f t="shared" si="2"/>
        <v>0</v>
      </c>
      <c r="L41" s="40"/>
      <c r="M41" s="40"/>
      <c r="N41" s="40"/>
      <c r="O41" s="40"/>
      <c r="P41" s="40"/>
    </row>
    <row r="42" spans="1:16" x14ac:dyDescent="0.2">
      <c r="A42" s="29"/>
      <c r="B42" s="7"/>
      <c r="C42" s="7"/>
      <c r="D42" s="7"/>
      <c r="E42" s="7"/>
      <c r="F42" s="7"/>
      <c r="G42" s="7"/>
      <c r="H42" s="7"/>
      <c r="I42" s="7"/>
      <c r="J42" s="7"/>
      <c r="K42" s="8"/>
      <c r="L42" s="40"/>
      <c r="M42" s="40"/>
      <c r="N42" s="40"/>
      <c r="O42" s="40"/>
      <c r="P42" s="40"/>
    </row>
    <row r="43" spans="1:16" ht="15.75" x14ac:dyDescent="0.25">
      <c r="A43" s="34" t="s">
        <v>22</v>
      </c>
      <c r="B43" s="7"/>
      <c r="C43" s="7"/>
      <c r="D43" s="7"/>
      <c r="E43" s="7"/>
      <c r="F43" s="7"/>
      <c r="G43" s="7"/>
      <c r="H43" s="7"/>
      <c r="I43" s="7"/>
      <c r="J43" s="7"/>
      <c r="K43" s="8"/>
      <c r="L43" s="40"/>
      <c r="M43" s="40"/>
      <c r="N43" s="40"/>
      <c r="O43" s="40"/>
      <c r="P43" s="40"/>
    </row>
    <row r="44" spans="1:16" x14ac:dyDescent="0.2">
      <c r="A44" s="27" t="s">
        <v>23</v>
      </c>
      <c r="B44" s="7">
        <v>116964</v>
      </c>
      <c r="C44" s="7">
        <v>0</v>
      </c>
      <c r="D44" s="7">
        <v>0</v>
      </c>
      <c r="E44" s="7">
        <v>0</v>
      </c>
      <c r="F44" s="7">
        <v>0</v>
      </c>
      <c r="G44" s="7">
        <v>523424</v>
      </c>
      <c r="H44" s="7">
        <v>0</v>
      </c>
      <c r="I44" s="7">
        <v>0</v>
      </c>
      <c r="J44" s="7">
        <v>14813</v>
      </c>
      <c r="K44" s="8">
        <f>SUM(B44:J44)</f>
        <v>655201</v>
      </c>
      <c r="L44" s="40"/>
      <c r="M44" s="40"/>
      <c r="N44" s="40"/>
      <c r="O44" s="40"/>
      <c r="P44" s="40"/>
    </row>
    <row r="45" spans="1:16" x14ac:dyDescent="0.2">
      <c r="A45" s="27" t="s">
        <v>24</v>
      </c>
      <c r="B45" s="35">
        <v>154852</v>
      </c>
      <c r="C45" s="7">
        <v>0</v>
      </c>
      <c r="D45" s="7">
        <v>0</v>
      </c>
      <c r="E45" s="7">
        <v>0</v>
      </c>
      <c r="F45" s="7">
        <v>0</v>
      </c>
      <c r="G45" s="7">
        <v>449958</v>
      </c>
      <c r="H45" s="7">
        <v>0</v>
      </c>
      <c r="I45" s="7">
        <v>0</v>
      </c>
      <c r="J45" s="7">
        <v>18744</v>
      </c>
      <c r="K45" s="8">
        <f>SUM(B45:J45)</f>
        <v>623554</v>
      </c>
      <c r="L45" s="40"/>
      <c r="M45" s="40"/>
      <c r="N45" s="40"/>
      <c r="O45" s="40"/>
      <c r="P45" s="40"/>
    </row>
    <row r="46" spans="1:16" ht="15.75" x14ac:dyDescent="0.25">
      <c r="A46" s="21" t="s">
        <v>25</v>
      </c>
      <c r="B46" s="36">
        <f t="shared" ref="B46:K46" si="3">SUM(B36:B45)</f>
        <v>44758712</v>
      </c>
      <c r="C46" s="36">
        <f t="shared" si="3"/>
        <v>981912</v>
      </c>
      <c r="D46" s="36">
        <f t="shared" si="3"/>
        <v>0</v>
      </c>
      <c r="E46" s="36">
        <f t="shared" si="3"/>
        <v>0</v>
      </c>
      <c r="F46" s="36">
        <f t="shared" si="3"/>
        <v>560537</v>
      </c>
      <c r="G46" s="36">
        <f t="shared" si="3"/>
        <v>162099730</v>
      </c>
      <c r="H46" s="36">
        <f t="shared" si="3"/>
        <v>113184</v>
      </c>
      <c r="I46" s="36">
        <f t="shared" si="3"/>
        <v>0</v>
      </c>
      <c r="J46" s="36">
        <f t="shared" si="3"/>
        <v>30407730</v>
      </c>
      <c r="K46" s="36">
        <f t="shared" si="3"/>
        <v>238921805</v>
      </c>
      <c r="L46" s="40"/>
      <c r="M46" s="40"/>
      <c r="N46" s="40"/>
      <c r="O46" s="40"/>
      <c r="P46" s="40"/>
    </row>
    <row r="47" spans="1:16" ht="8.25" customHeight="1" x14ac:dyDescent="0.2">
      <c r="A47" s="106"/>
      <c r="B47" s="37"/>
      <c r="C47" s="37"/>
      <c r="D47" s="37"/>
      <c r="E47" s="37"/>
      <c r="F47" s="37"/>
      <c r="G47" s="38"/>
      <c r="H47" s="38"/>
      <c r="I47" s="38"/>
      <c r="J47" s="38"/>
      <c r="K47" s="107"/>
      <c r="L47" s="40"/>
      <c r="M47" s="40"/>
      <c r="N47" s="40"/>
      <c r="O47" s="40"/>
      <c r="P47" s="40"/>
    </row>
    <row r="48" spans="1:16" ht="15.75" x14ac:dyDescent="0.25">
      <c r="A48" s="10" t="s">
        <v>26</v>
      </c>
      <c r="B48" s="115">
        <f t="shared" ref="B48:J48" si="4">B34+B46</f>
        <v>683177207</v>
      </c>
      <c r="C48" s="115">
        <f t="shared" si="4"/>
        <v>340022092</v>
      </c>
      <c r="D48" s="11">
        <f t="shared" si="4"/>
        <v>21470627</v>
      </c>
      <c r="E48" s="11">
        <f t="shared" si="4"/>
        <v>2965799</v>
      </c>
      <c r="F48" s="11">
        <f t="shared" si="4"/>
        <v>2319212491</v>
      </c>
      <c r="G48" s="11">
        <f>G34+G46</f>
        <v>2601764800</v>
      </c>
      <c r="H48" s="11">
        <f t="shared" si="4"/>
        <v>113184</v>
      </c>
      <c r="I48" s="11">
        <f t="shared" si="4"/>
        <v>273900022</v>
      </c>
      <c r="J48" s="11">
        <f t="shared" si="4"/>
        <v>30412576</v>
      </c>
      <c r="K48" s="11">
        <f>K34+K46</f>
        <v>6273038798</v>
      </c>
      <c r="L48" s="40"/>
      <c r="M48" s="40"/>
      <c r="N48" s="40"/>
      <c r="O48" s="40"/>
      <c r="P48" s="40"/>
    </row>
    <row r="49" spans="1:16" s="15" customFormat="1" ht="15.75" x14ac:dyDescent="0.25">
      <c r="A49" s="12"/>
      <c r="B49" s="13"/>
      <c r="C49" s="13"/>
      <c r="D49" s="13"/>
      <c r="E49" s="13"/>
      <c r="F49" s="13"/>
      <c r="G49" s="13"/>
      <c r="H49" s="13"/>
      <c r="I49" s="13"/>
      <c r="J49" s="13"/>
      <c r="K49" s="13"/>
      <c r="L49" s="14"/>
    </row>
    <row r="50" spans="1:16" ht="15" customHeight="1" x14ac:dyDescent="0.25">
      <c r="A50" s="83" t="s">
        <v>49</v>
      </c>
      <c r="B50" s="84"/>
      <c r="C50" s="84"/>
      <c r="D50" s="84"/>
      <c r="E50" s="84"/>
      <c r="F50" s="84"/>
      <c r="G50" s="84"/>
      <c r="H50" s="84"/>
      <c r="I50" s="84"/>
      <c r="J50" s="84"/>
      <c r="K50" s="13"/>
      <c r="L50" s="40"/>
      <c r="M50" s="40"/>
      <c r="N50" s="40"/>
      <c r="O50" s="40"/>
      <c r="P50" s="40"/>
    </row>
    <row r="51" spans="1:16" s="40" customFormat="1" ht="15" customHeight="1" x14ac:dyDescent="0.2">
      <c r="A51" s="85" t="s">
        <v>62</v>
      </c>
      <c r="B51" s="85"/>
      <c r="C51" s="85"/>
      <c r="D51" s="85"/>
      <c r="E51" s="85"/>
      <c r="F51" s="85"/>
      <c r="G51" s="85"/>
      <c r="H51" s="85"/>
      <c r="I51" s="85"/>
      <c r="J51" s="85"/>
      <c r="K51" s="85"/>
    </row>
    <row r="52" spans="1:16" s="40" customFormat="1" ht="15" customHeight="1" x14ac:dyDescent="0.2">
      <c r="A52" s="85" t="s">
        <v>64</v>
      </c>
      <c r="B52" s="85"/>
      <c r="C52" s="85"/>
      <c r="D52" s="85"/>
      <c r="E52" s="85"/>
      <c r="F52" s="85"/>
      <c r="G52" s="85"/>
      <c r="H52" s="85"/>
      <c r="I52" s="85"/>
      <c r="J52" s="85"/>
      <c r="K52" s="86"/>
    </row>
    <row r="53" spans="1:16" ht="15" customHeight="1" x14ac:dyDescent="0.2">
      <c r="A53" s="85" t="s">
        <v>63</v>
      </c>
      <c r="B53" s="85"/>
      <c r="C53" s="85"/>
      <c r="D53" s="85"/>
      <c r="E53" s="85"/>
      <c r="F53" s="85"/>
      <c r="G53" s="85"/>
      <c r="H53" s="85"/>
      <c r="I53" s="85"/>
      <c r="J53" s="85"/>
      <c r="K53" s="86"/>
      <c r="L53" s="40"/>
      <c r="M53" s="40"/>
      <c r="N53" s="40"/>
      <c r="O53" s="40"/>
      <c r="P53" s="40"/>
    </row>
    <row r="54" spans="1:16" ht="15" customHeight="1" x14ac:dyDescent="0.2">
      <c r="A54" s="102" t="s">
        <v>27</v>
      </c>
      <c r="B54" s="102"/>
      <c r="C54" s="102"/>
      <c r="D54" s="102"/>
      <c r="E54" s="102"/>
      <c r="F54" s="102"/>
      <c r="G54" s="102"/>
      <c r="H54" s="102"/>
      <c r="I54" s="102"/>
      <c r="J54" s="102"/>
      <c r="K54" s="102"/>
    </row>
    <row r="55" spans="1:16" s="54" customFormat="1" ht="15" customHeight="1" x14ac:dyDescent="0.2">
      <c r="A55" s="40"/>
      <c r="B55" s="40"/>
      <c r="C55" s="40"/>
      <c r="D55" s="40"/>
      <c r="E55" s="40"/>
      <c r="F55" s="40"/>
      <c r="G55" s="40"/>
      <c r="H55" s="40"/>
      <c r="I55" s="40"/>
      <c r="J55" s="40"/>
      <c r="K55" s="40"/>
    </row>
    <row r="56" spans="1:16" s="54" customFormat="1" ht="15" customHeight="1" x14ac:dyDescent="0.2">
      <c r="A56" s="85" t="s">
        <v>66</v>
      </c>
      <c r="B56" s="85"/>
      <c r="C56" s="85"/>
      <c r="D56" s="85"/>
      <c r="E56" s="85"/>
      <c r="F56" s="85"/>
      <c r="G56" s="85"/>
      <c r="H56" s="85"/>
      <c r="I56" s="85"/>
      <c r="J56" s="85"/>
      <c r="K56" s="85"/>
    </row>
    <row r="57" spans="1:16" s="54" customFormat="1" ht="15" customHeight="1" x14ac:dyDescent="0.2">
      <c r="A57" s="85" t="s">
        <v>65</v>
      </c>
      <c r="B57" s="85"/>
      <c r="C57" s="85"/>
      <c r="D57" s="85"/>
      <c r="E57" s="85"/>
      <c r="F57" s="85"/>
      <c r="G57" s="85"/>
      <c r="H57" s="85"/>
      <c r="I57" s="85"/>
      <c r="J57" s="85"/>
      <c r="K57" s="85"/>
    </row>
    <row r="58" spans="1:16" ht="15" customHeight="1" x14ac:dyDescent="0.2">
      <c r="A58" s="55"/>
      <c r="B58" s="55"/>
      <c r="C58" s="55"/>
      <c r="D58" s="55"/>
      <c r="E58" s="55"/>
      <c r="F58" s="55"/>
      <c r="G58" s="55"/>
      <c r="H58" s="55"/>
      <c r="I58" s="55"/>
      <c r="J58" s="55"/>
      <c r="K58" s="55"/>
    </row>
    <row r="59" spans="1:16" ht="15" customHeight="1" x14ac:dyDescent="0.2">
      <c r="A59" s="87" t="s">
        <v>67</v>
      </c>
      <c r="B59" s="87"/>
      <c r="C59" s="87"/>
      <c r="D59" s="87"/>
      <c r="E59" s="87"/>
      <c r="F59" s="87"/>
      <c r="G59" s="87"/>
      <c r="H59" s="87"/>
      <c r="I59" s="87"/>
      <c r="J59" s="87"/>
      <c r="K59" s="87"/>
    </row>
    <row r="60" spans="1:16" s="40" customFormat="1" ht="15" customHeight="1" x14ac:dyDescent="0.2">
      <c r="A60" s="87" t="s">
        <v>68</v>
      </c>
      <c r="B60" s="87"/>
      <c r="C60" s="87"/>
      <c r="D60" s="87"/>
      <c r="E60" s="87"/>
      <c r="F60" s="87"/>
      <c r="G60" s="87"/>
      <c r="H60" s="87"/>
      <c r="I60" s="87"/>
      <c r="J60" s="87"/>
      <c r="K60" s="87"/>
    </row>
    <row r="61" spans="1:16" ht="15" customHeight="1" x14ac:dyDescent="0.2">
      <c r="A61" s="54" t="s">
        <v>40</v>
      </c>
      <c r="B61" s="40"/>
      <c r="C61" s="40"/>
      <c r="D61" s="40"/>
      <c r="E61" s="40"/>
      <c r="F61" s="40"/>
      <c r="G61" s="40"/>
      <c r="H61" s="40"/>
      <c r="I61" s="40"/>
      <c r="J61" s="40"/>
      <c r="K61" s="40"/>
    </row>
    <row r="62" spans="1:16" ht="15" customHeight="1" x14ac:dyDescent="0.2">
      <c r="A62" s="40" t="s">
        <v>39</v>
      </c>
      <c r="B62" s="40"/>
      <c r="C62" s="40"/>
      <c r="D62" s="40"/>
      <c r="E62" s="40"/>
      <c r="F62" s="40"/>
      <c r="G62" s="40"/>
      <c r="H62" s="40"/>
      <c r="I62" s="40"/>
      <c r="J62" s="40"/>
      <c r="K62" s="40"/>
    </row>
    <row r="63" spans="1:16" ht="15" customHeight="1" x14ac:dyDescent="0.2">
      <c r="A63" s="42"/>
    </row>
    <row r="64" spans="1:16" ht="15" customHeight="1" x14ac:dyDescent="0.2"/>
  </sheetData>
  <printOptions horizontalCentered="1" verticalCentered="1"/>
  <pageMargins left="0.7" right="0.7" top="0.75" bottom="0.75" header="0.3" footer="0.3"/>
  <pageSetup paperSize="8" scale="67" pageOrder="overThenDown" orientation="landscape" r:id="rId1"/>
  <ignoredErrors>
    <ignoredError sqref="K13 K14:K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36"/>
  <sheetViews>
    <sheetView tabSelected="1" zoomScaleNormal="100" workbookViewId="0">
      <selection sqref="A1:K24"/>
    </sheetView>
  </sheetViews>
  <sheetFormatPr defaultColWidth="8.85546875" defaultRowHeight="15" x14ac:dyDescent="0.2"/>
  <cols>
    <col min="1" max="1" width="98" style="3" customWidth="1"/>
    <col min="2" max="2" width="20" style="3" customWidth="1"/>
    <col min="3" max="3" width="15.28515625" style="3" customWidth="1"/>
    <col min="4" max="4" width="17.42578125" style="3" customWidth="1"/>
    <col min="5" max="5" width="13.5703125" style="3" bestFit="1" customWidth="1"/>
    <col min="6" max="7" width="13.7109375" style="3" customWidth="1"/>
    <col min="8" max="8" width="13.42578125" style="3" customWidth="1"/>
    <col min="9" max="9" width="15.140625" style="3" bestFit="1" customWidth="1"/>
    <col min="10" max="10" width="16.28515625" style="3" bestFit="1" customWidth="1"/>
    <col min="11" max="11" width="14.140625" style="3" bestFit="1" customWidth="1"/>
    <col min="12" max="16384" width="8.85546875" style="3"/>
  </cols>
  <sheetData>
    <row r="1" spans="1:16" ht="81" customHeight="1" x14ac:dyDescent="0.2">
      <c r="A1" s="90"/>
      <c r="B1" s="91"/>
      <c r="C1" s="91"/>
      <c r="D1" s="91"/>
      <c r="E1" s="91"/>
      <c r="F1" s="91"/>
      <c r="G1" s="91"/>
      <c r="H1" s="91"/>
      <c r="I1" s="91"/>
      <c r="J1" s="91"/>
      <c r="K1" s="92"/>
    </row>
    <row r="2" spans="1:16" ht="15.75" x14ac:dyDescent="0.2">
      <c r="A2" s="120" t="s">
        <v>54</v>
      </c>
      <c r="B2" s="16"/>
      <c r="C2" s="16"/>
      <c r="D2" s="16"/>
      <c r="E2" s="16"/>
      <c r="F2" s="16"/>
      <c r="G2" s="16"/>
      <c r="H2" s="16"/>
      <c r="I2" s="16"/>
      <c r="J2" s="16"/>
      <c r="K2" s="17"/>
      <c r="L2" s="40"/>
      <c r="M2" s="40"/>
      <c r="N2" s="40"/>
      <c r="O2" s="40"/>
      <c r="P2" s="40"/>
    </row>
    <row r="3" spans="1:16" ht="63" x14ac:dyDescent="0.2">
      <c r="A3" s="4" t="s">
        <v>4</v>
      </c>
      <c r="B3" s="4" t="s">
        <v>5</v>
      </c>
      <c r="C3" s="4" t="s">
        <v>6</v>
      </c>
      <c r="D3" s="4" t="s">
        <v>7</v>
      </c>
      <c r="E3" s="5" t="s">
        <v>8</v>
      </c>
      <c r="F3" s="39" t="s">
        <v>55</v>
      </c>
      <c r="G3" s="6" t="s">
        <v>9</v>
      </c>
      <c r="H3" s="6" t="s">
        <v>10</v>
      </c>
      <c r="I3" s="62" t="s">
        <v>48</v>
      </c>
      <c r="J3" s="61" t="s">
        <v>44</v>
      </c>
      <c r="K3" s="18" t="s">
        <v>11</v>
      </c>
      <c r="L3" s="40"/>
      <c r="M3" s="40"/>
      <c r="N3" s="40"/>
      <c r="O3" s="40"/>
      <c r="P3" s="40"/>
    </row>
    <row r="4" spans="1:16" s="40" customFormat="1" ht="15.75" x14ac:dyDescent="0.25">
      <c r="A4" s="23" t="s">
        <v>28</v>
      </c>
      <c r="B4" s="24"/>
      <c r="C4" s="24"/>
      <c r="D4" s="24"/>
      <c r="E4" s="24"/>
      <c r="F4" s="24"/>
      <c r="G4" s="8"/>
      <c r="H4" s="8"/>
      <c r="I4" s="8"/>
      <c r="J4" s="8"/>
      <c r="K4" s="8"/>
    </row>
    <row r="5" spans="1:16" s="40" customFormat="1" x14ac:dyDescent="0.2">
      <c r="A5" s="25" t="s">
        <v>45</v>
      </c>
      <c r="B5" s="7">
        <v>23571964</v>
      </c>
      <c r="C5" s="7">
        <v>420315</v>
      </c>
      <c r="D5" s="7">
        <v>0</v>
      </c>
      <c r="E5" s="7">
        <v>0</v>
      </c>
      <c r="F5" s="7">
        <v>134732</v>
      </c>
      <c r="G5" s="7">
        <v>111202448</v>
      </c>
      <c r="H5" s="7">
        <v>0</v>
      </c>
      <c r="I5" s="7">
        <v>0</v>
      </c>
      <c r="J5" s="7">
        <v>24644716</v>
      </c>
      <c r="K5" s="8">
        <f>SUM(B5:J5)</f>
        <v>159974175</v>
      </c>
    </row>
    <row r="6" spans="1:16" s="40" customFormat="1" ht="16.5" customHeight="1" x14ac:dyDescent="0.2">
      <c r="A6" s="26" t="s">
        <v>17</v>
      </c>
      <c r="B6" s="7">
        <v>0</v>
      </c>
      <c r="C6" s="7">
        <v>0</v>
      </c>
      <c r="D6" s="7">
        <v>0</v>
      </c>
      <c r="E6" s="7">
        <v>0</v>
      </c>
      <c r="F6" s="7">
        <v>0</v>
      </c>
      <c r="G6" s="7">
        <v>0</v>
      </c>
      <c r="H6" s="7">
        <v>0</v>
      </c>
      <c r="I6" s="7">
        <v>0</v>
      </c>
      <c r="J6" s="7">
        <v>0</v>
      </c>
      <c r="K6" s="8">
        <f t="shared" ref="K6:K10" si="0">SUM(B6:J6)</f>
        <v>0</v>
      </c>
    </row>
    <row r="7" spans="1:16" s="40" customFormat="1" ht="15.75" x14ac:dyDescent="0.25">
      <c r="A7" s="27" t="s">
        <v>18</v>
      </c>
      <c r="B7" s="7">
        <v>412562</v>
      </c>
      <c r="C7" s="7">
        <v>15020</v>
      </c>
      <c r="D7" s="7">
        <v>0</v>
      </c>
      <c r="E7" s="7">
        <v>0</v>
      </c>
      <c r="F7" s="7">
        <v>0</v>
      </c>
      <c r="G7" s="7">
        <v>15748528</v>
      </c>
      <c r="H7" s="7">
        <v>88955</v>
      </c>
      <c r="I7" s="7">
        <v>0</v>
      </c>
      <c r="J7" s="7">
        <v>0</v>
      </c>
      <c r="K7" s="8">
        <f t="shared" si="0"/>
        <v>16265065</v>
      </c>
      <c r="N7" s="9"/>
      <c r="O7" s="28"/>
      <c r="P7" s="9"/>
    </row>
    <row r="8" spans="1:16" s="40" customFormat="1" x14ac:dyDescent="0.2">
      <c r="A8" s="27" t="s">
        <v>19</v>
      </c>
      <c r="B8" s="7">
        <v>872052</v>
      </c>
      <c r="C8" s="7">
        <v>41311</v>
      </c>
      <c r="D8" s="7">
        <v>0</v>
      </c>
      <c r="E8" s="7">
        <v>0</v>
      </c>
      <c r="F8" s="7">
        <v>18984</v>
      </c>
      <c r="G8" s="7">
        <v>6473323</v>
      </c>
      <c r="H8" s="7">
        <v>24229</v>
      </c>
      <c r="I8" s="7">
        <v>0</v>
      </c>
      <c r="J8" s="7">
        <v>0</v>
      </c>
      <c r="K8" s="8">
        <f t="shared" si="0"/>
        <v>7429899</v>
      </c>
    </row>
    <row r="9" spans="1:16" s="40" customFormat="1" x14ac:dyDescent="0.2">
      <c r="A9" s="27" t="s">
        <v>20</v>
      </c>
      <c r="B9" s="7">
        <v>2063108</v>
      </c>
      <c r="C9" s="7">
        <v>92778</v>
      </c>
      <c r="D9" s="7">
        <v>0</v>
      </c>
      <c r="E9" s="7">
        <v>0</v>
      </c>
      <c r="F9" s="7">
        <v>160118</v>
      </c>
      <c r="G9" s="7">
        <v>6975562</v>
      </c>
      <c r="H9" s="7">
        <v>0</v>
      </c>
      <c r="I9" s="7">
        <v>0</v>
      </c>
      <c r="J9" s="7">
        <v>0</v>
      </c>
      <c r="K9" s="8">
        <f t="shared" si="0"/>
        <v>9291566</v>
      </c>
    </row>
    <row r="10" spans="1:16" s="40" customFormat="1" x14ac:dyDescent="0.2">
      <c r="A10" s="27" t="s">
        <v>21</v>
      </c>
      <c r="B10" s="7">
        <v>0</v>
      </c>
      <c r="C10" s="7">
        <v>0</v>
      </c>
      <c r="D10" s="7">
        <v>0</v>
      </c>
      <c r="E10" s="7">
        <v>0</v>
      </c>
      <c r="F10" s="7">
        <v>0</v>
      </c>
      <c r="G10" s="7">
        <v>0</v>
      </c>
      <c r="H10" s="7">
        <v>0</v>
      </c>
      <c r="I10" s="7">
        <v>0</v>
      </c>
      <c r="J10" s="7">
        <v>0</v>
      </c>
      <c r="K10" s="8">
        <f t="shared" si="0"/>
        <v>0</v>
      </c>
    </row>
    <row r="11" spans="1:16" s="40" customFormat="1" x14ac:dyDescent="0.2">
      <c r="A11" s="29"/>
      <c r="B11" s="7"/>
      <c r="C11" s="7"/>
      <c r="D11" s="7"/>
      <c r="E11" s="7"/>
      <c r="F11" s="7"/>
      <c r="G11" s="7"/>
      <c r="H11" s="7"/>
      <c r="I11" s="7"/>
      <c r="J11" s="7"/>
      <c r="K11" s="8"/>
    </row>
    <row r="12" spans="1:16" s="40" customFormat="1" ht="15.75" x14ac:dyDescent="0.25">
      <c r="A12" s="30" t="s">
        <v>46</v>
      </c>
      <c r="B12" s="20"/>
      <c r="C12" s="20"/>
      <c r="D12" s="20"/>
      <c r="E12" s="20"/>
      <c r="F12" s="20"/>
      <c r="G12" s="20"/>
      <c r="H12" s="20"/>
      <c r="I12" s="20"/>
      <c r="J12" s="20"/>
      <c r="K12" s="20"/>
    </row>
    <row r="13" spans="1:16" s="40" customFormat="1" x14ac:dyDescent="0.2">
      <c r="A13" s="31" t="s">
        <v>45</v>
      </c>
      <c r="B13" s="20">
        <v>12673034</v>
      </c>
      <c r="C13" s="20">
        <v>105137</v>
      </c>
      <c r="D13" s="20">
        <v>0</v>
      </c>
      <c r="E13" s="20">
        <v>0</v>
      </c>
      <c r="F13" s="20">
        <v>237225</v>
      </c>
      <c r="G13" s="20">
        <v>16388306</v>
      </c>
      <c r="H13" s="20">
        <v>0</v>
      </c>
      <c r="I13" s="20">
        <v>0</v>
      </c>
      <c r="J13" s="20">
        <v>5729457</v>
      </c>
      <c r="K13" s="20">
        <f>SUM(B13:J13)</f>
        <v>35133159</v>
      </c>
    </row>
    <row r="14" spans="1:16" s="40" customFormat="1" x14ac:dyDescent="0.2">
      <c r="A14" s="32" t="s">
        <v>17</v>
      </c>
      <c r="B14" s="20">
        <v>0</v>
      </c>
      <c r="C14" s="20">
        <v>0</v>
      </c>
      <c r="D14" s="20">
        <v>0</v>
      </c>
      <c r="E14" s="20">
        <v>0</v>
      </c>
      <c r="F14" s="20">
        <v>0</v>
      </c>
      <c r="G14" s="20">
        <v>0</v>
      </c>
      <c r="H14" s="20">
        <v>0</v>
      </c>
      <c r="I14" s="20">
        <v>0</v>
      </c>
      <c r="J14" s="20">
        <v>0</v>
      </c>
      <c r="K14" s="20">
        <f t="shared" ref="K14:K17" si="1">SUM(B14:J14)</f>
        <v>0</v>
      </c>
    </row>
    <row r="15" spans="1:16" s="40" customFormat="1" x14ac:dyDescent="0.2">
      <c r="A15" s="33" t="s">
        <v>18</v>
      </c>
      <c r="B15" s="20">
        <v>4344364</v>
      </c>
      <c r="C15" s="20">
        <v>305613</v>
      </c>
      <c r="D15" s="20">
        <v>0</v>
      </c>
      <c r="E15" s="20">
        <v>0</v>
      </c>
      <c r="F15" s="20">
        <v>0</v>
      </c>
      <c r="G15" s="20">
        <v>3879528</v>
      </c>
      <c r="H15" s="20">
        <v>0</v>
      </c>
      <c r="I15" s="20">
        <v>0</v>
      </c>
      <c r="J15" s="20">
        <v>0</v>
      </c>
      <c r="K15" s="20">
        <f t="shared" si="1"/>
        <v>8529505</v>
      </c>
    </row>
    <row r="16" spans="1:16" s="40" customFormat="1" x14ac:dyDescent="0.2">
      <c r="A16" s="33" t="s">
        <v>19</v>
      </c>
      <c r="B16" s="20">
        <v>549812</v>
      </c>
      <c r="C16" s="20">
        <v>1738</v>
      </c>
      <c r="D16" s="20">
        <v>0</v>
      </c>
      <c r="E16" s="20">
        <v>0</v>
      </c>
      <c r="F16" s="20">
        <v>9478</v>
      </c>
      <c r="G16" s="20">
        <v>458653</v>
      </c>
      <c r="H16" s="20">
        <v>0</v>
      </c>
      <c r="I16" s="20">
        <v>0</v>
      </c>
      <c r="J16" s="20">
        <v>0</v>
      </c>
      <c r="K16" s="20">
        <f t="shared" si="1"/>
        <v>1019681</v>
      </c>
    </row>
    <row r="17" spans="1:11" s="40" customFormat="1" x14ac:dyDescent="0.2">
      <c r="A17" s="33" t="s">
        <v>20</v>
      </c>
      <c r="B17" s="20">
        <v>0</v>
      </c>
      <c r="C17" s="20">
        <v>0</v>
      </c>
      <c r="D17" s="20">
        <v>0</v>
      </c>
      <c r="E17" s="20">
        <v>0</v>
      </c>
      <c r="F17" s="20">
        <v>0</v>
      </c>
      <c r="G17" s="20">
        <v>0</v>
      </c>
      <c r="H17" s="20">
        <v>0</v>
      </c>
      <c r="I17" s="20">
        <v>0</v>
      </c>
      <c r="J17" s="20">
        <v>0</v>
      </c>
      <c r="K17" s="20">
        <f t="shared" si="1"/>
        <v>0</v>
      </c>
    </row>
    <row r="18" spans="1:11" s="40" customFormat="1" x14ac:dyDescent="0.2">
      <c r="A18" s="33" t="s">
        <v>21</v>
      </c>
      <c r="B18" s="20">
        <v>0</v>
      </c>
      <c r="C18" s="20">
        <v>0</v>
      </c>
      <c r="D18" s="20">
        <v>0</v>
      </c>
      <c r="E18" s="20">
        <v>0</v>
      </c>
      <c r="F18" s="20">
        <v>0</v>
      </c>
      <c r="G18" s="20">
        <v>0</v>
      </c>
      <c r="H18" s="20">
        <v>0</v>
      </c>
      <c r="I18" s="20">
        <v>0</v>
      </c>
      <c r="J18" s="20">
        <v>0</v>
      </c>
      <c r="K18" s="20">
        <f t="shared" ref="K18" si="2">SUM(B18:J18)</f>
        <v>0</v>
      </c>
    </row>
    <row r="19" spans="1:11" s="40" customFormat="1" ht="15.75" x14ac:dyDescent="0.25">
      <c r="A19" s="10" t="s">
        <v>26</v>
      </c>
      <c r="B19" s="11">
        <f t="shared" ref="B19:F19" si="3">SUM(B5:B18)</f>
        <v>44486896</v>
      </c>
      <c r="C19" s="11">
        <f t="shared" si="3"/>
        <v>981912</v>
      </c>
      <c r="D19" s="11">
        <f t="shared" si="3"/>
        <v>0</v>
      </c>
      <c r="E19" s="11">
        <f t="shared" si="3"/>
        <v>0</v>
      </c>
      <c r="F19" s="11">
        <f t="shared" si="3"/>
        <v>560537</v>
      </c>
      <c r="G19" s="11">
        <f>SUM(G5:G18)</f>
        <v>161126348</v>
      </c>
      <c r="H19" s="11">
        <f>SUM(H5:H18)</f>
        <v>113184</v>
      </c>
      <c r="I19" s="11">
        <v>0</v>
      </c>
      <c r="J19" s="11">
        <f>SUM(J5:J18)</f>
        <v>30374173</v>
      </c>
      <c r="K19" s="11">
        <f>SUM(K5:K18)</f>
        <v>237643050</v>
      </c>
    </row>
    <row r="20" spans="1:11" x14ac:dyDescent="0.2">
      <c r="K20" s="116"/>
    </row>
    <row r="21" spans="1:11" s="40" customFormat="1" x14ac:dyDescent="0.2">
      <c r="A21" s="40" t="s">
        <v>49</v>
      </c>
    </row>
    <row r="22" spans="1:11" ht="15" customHeight="1" x14ac:dyDescent="0.2">
      <c r="A22" s="88" t="s">
        <v>50</v>
      </c>
      <c r="B22" s="88"/>
      <c r="C22" s="88"/>
      <c r="D22" s="88"/>
      <c r="E22" s="88"/>
      <c r="F22" s="88"/>
      <c r="G22" s="88"/>
      <c r="H22" s="88"/>
      <c r="I22" s="88"/>
      <c r="J22" s="88"/>
      <c r="K22" s="88"/>
    </row>
    <row r="23" spans="1:11" ht="15" customHeight="1" x14ac:dyDescent="0.2">
      <c r="A23" s="89" t="s">
        <v>27</v>
      </c>
      <c r="B23" s="89"/>
      <c r="C23" s="89"/>
      <c r="D23" s="89"/>
      <c r="E23" s="89"/>
      <c r="F23" s="89"/>
      <c r="G23" s="89"/>
      <c r="H23" s="89"/>
      <c r="I23" s="89"/>
      <c r="J23" s="89"/>
      <c r="K23" s="89"/>
    </row>
    <row r="26" spans="1:11" x14ac:dyDescent="0.2">
      <c r="A26" s="40"/>
      <c r="B26" s="40"/>
      <c r="C26" s="40"/>
      <c r="D26" s="40"/>
      <c r="E26" s="40"/>
      <c r="F26" s="40"/>
      <c r="G26" s="40"/>
      <c r="H26" s="40"/>
      <c r="I26" s="40"/>
      <c r="J26" s="40"/>
      <c r="K26" s="40"/>
    </row>
    <row r="27" spans="1:11" x14ac:dyDescent="0.2">
      <c r="A27" s="40"/>
      <c r="B27" s="40"/>
      <c r="C27" s="40"/>
      <c r="D27" s="40"/>
      <c r="E27" s="40"/>
      <c r="F27" s="40"/>
      <c r="G27" s="40"/>
      <c r="H27" s="40"/>
      <c r="I27" s="40"/>
      <c r="J27" s="40"/>
      <c r="K27" s="40"/>
    </row>
    <row r="28" spans="1:11" x14ac:dyDescent="0.2">
      <c r="A28" s="40"/>
      <c r="B28" s="40"/>
      <c r="C28" s="40"/>
      <c r="D28" s="40"/>
      <c r="E28" s="40"/>
      <c r="F28" s="40"/>
      <c r="G28" s="40"/>
      <c r="H28" s="40"/>
      <c r="I28" s="40"/>
      <c r="J28" s="40"/>
      <c r="K28" s="40"/>
    </row>
    <row r="29" spans="1:11" x14ac:dyDescent="0.2">
      <c r="A29" s="40"/>
      <c r="B29" s="40"/>
      <c r="C29" s="40"/>
      <c r="D29" s="40"/>
      <c r="E29" s="40"/>
      <c r="F29" s="40"/>
      <c r="G29" s="40"/>
      <c r="H29" s="40"/>
      <c r="I29" s="40"/>
      <c r="J29" s="40"/>
      <c r="K29" s="40"/>
    </row>
    <row r="30" spans="1:11" x14ac:dyDescent="0.2">
      <c r="A30" s="40"/>
      <c r="B30" s="40"/>
      <c r="C30" s="40"/>
      <c r="D30" s="40"/>
      <c r="E30" s="40"/>
      <c r="F30" s="40"/>
      <c r="G30" s="40"/>
      <c r="H30" s="40"/>
      <c r="I30" s="40"/>
      <c r="J30" s="40"/>
      <c r="K30" s="40"/>
    </row>
    <row r="31" spans="1:11" x14ac:dyDescent="0.2">
      <c r="A31" s="40"/>
      <c r="B31" s="40"/>
      <c r="C31" s="40"/>
      <c r="D31" s="40"/>
      <c r="E31" s="40"/>
      <c r="F31" s="40"/>
      <c r="G31" s="40"/>
      <c r="H31" s="40"/>
      <c r="I31" s="40"/>
      <c r="J31" s="40"/>
      <c r="K31" s="40"/>
    </row>
    <row r="32" spans="1:11" x14ac:dyDescent="0.2">
      <c r="A32" s="40"/>
      <c r="B32" s="40"/>
      <c r="C32" s="40"/>
      <c r="D32" s="40"/>
      <c r="E32" s="40"/>
      <c r="F32" s="40"/>
      <c r="G32" s="40"/>
      <c r="H32" s="40"/>
      <c r="I32" s="40"/>
      <c r="J32" s="40"/>
      <c r="K32" s="40"/>
    </row>
    <row r="33" spans="1:11" x14ac:dyDescent="0.2">
      <c r="A33" s="40"/>
      <c r="B33" s="40"/>
      <c r="C33" s="40"/>
      <c r="D33" s="40"/>
      <c r="E33" s="40"/>
      <c r="F33" s="40"/>
      <c r="G33" s="40"/>
      <c r="H33" s="40"/>
      <c r="I33" s="40"/>
      <c r="J33" s="40"/>
      <c r="K33" s="40"/>
    </row>
    <row r="34" spans="1:11" x14ac:dyDescent="0.2">
      <c r="A34" s="40"/>
      <c r="B34" s="40"/>
      <c r="C34" s="40"/>
      <c r="D34" s="40"/>
      <c r="E34" s="40"/>
      <c r="F34" s="40"/>
      <c r="G34" s="40"/>
      <c r="H34" s="40"/>
      <c r="I34" s="40"/>
      <c r="J34" s="40"/>
      <c r="K34" s="40"/>
    </row>
    <row r="35" spans="1:11" x14ac:dyDescent="0.2">
      <c r="A35" s="40"/>
      <c r="B35" s="40"/>
      <c r="C35" s="40"/>
      <c r="D35" s="40"/>
      <c r="E35" s="40"/>
      <c r="F35" s="40"/>
      <c r="G35" s="40"/>
      <c r="H35" s="40"/>
      <c r="I35" s="40"/>
      <c r="J35" s="40"/>
      <c r="K35" s="40"/>
    </row>
    <row r="36" spans="1:11" x14ac:dyDescent="0.2">
      <c r="A36" s="40"/>
      <c r="B36" s="40"/>
      <c r="C36" s="40"/>
      <c r="D36" s="40"/>
      <c r="E36" s="40"/>
      <c r="F36" s="40"/>
      <c r="G36" s="40"/>
      <c r="H36" s="40"/>
      <c r="I36" s="40"/>
      <c r="J36" s="40"/>
      <c r="K36" s="40"/>
    </row>
  </sheetData>
  <printOptions horizontalCentered="1"/>
  <pageMargins left="0.7" right="0.7" top="0.75" bottom="0.75" header="0.3" footer="0.3"/>
  <pageSetup paperSize="8"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topLeftCell="B1" zoomScale="70" zoomScaleNormal="70" workbookViewId="0">
      <selection activeCell="A31" sqref="A31"/>
    </sheetView>
  </sheetViews>
  <sheetFormatPr defaultColWidth="8.85546875" defaultRowHeight="15" x14ac:dyDescent="0.2"/>
  <cols>
    <col min="1" max="1" width="53.85546875" style="3" customWidth="1"/>
    <col min="2" max="2" width="13.5703125" style="40" customWidth="1"/>
    <col min="3" max="3" width="15.28515625" style="40" bestFit="1" customWidth="1"/>
    <col min="4" max="4" width="22" style="40" customWidth="1"/>
    <col min="5" max="6" width="13.5703125" style="3" customWidth="1"/>
    <col min="7" max="7" width="19.5703125" style="3" bestFit="1" customWidth="1"/>
    <col min="8" max="8" width="18.28515625" style="3" customWidth="1"/>
    <col min="9" max="9" width="17.85546875" style="3" customWidth="1"/>
    <col min="10" max="10" width="14.140625" style="3" bestFit="1" customWidth="1"/>
    <col min="11" max="11" width="11.42578125" style="3" bestFit="1" customWidth="1"/>
    <col min="12" max="12" width="11.140625" style="3" customWidth="1"/>
    <col min="13" max="13" width="11.42578125" style="3" bestFit="1" customWidth="1"/>
    <col min="14" max="16384" width="8.85546875" style="3"/>
  </cols>
  <sheetData>
    <row r="1" spans="1:13" s="40" customFormat="1" ht="81" customHeight="1" x14ac:dyDescent="0.2">
      <c r="A1" s="90"/>
      <c r="B1" s="91"/>
      <c r="C1" s="91"/>
      <c r="D1" s="91"/>
      <c r="E1" s="91"/>
      <c r="F1" s="91"/>
      <c r="G1" s="91"/>
      <c r="H1" s="92"/>
      <c r="I1" s="68"/>
      <c r="J1" s="68"/>
      <c r="K1" s="68"/>
    </row>
    <row r="2" spans="1:13" s="40" customFormat="1" ht="15.75" x14ac:dyDescent="0.2">
      <c r="A2" s="120" t="s">
        <v>54</v>
      </c>
      <c r="B2" s="69"/>
      <c r="C2" s="69"/>
      <c r="D2" s="69"/>
      <c r="E2" s="16"/>
      <c r="F2" s="16"/>
      <c r="G2" s="16"/>
      <c r="H2" s="17"/>
      <c r="I2" s="69"/>
      <c r="J2" s="69"/>
      <c r="K2" s="69"/>
    </row>
    <row r="3" spans="1:13" ht="15.75" x14ac:dyDescent="0.25">
      <c r="A3" s="47"/>
      <c r="B3" s="97"/>
      <c r="C3" s="112"/>
      <c r="D3" s="97"/>
      <c r="E3" s="80"/>
      <c r="F3" s="80"/>
      <c r="G3" s="81"/>
      <c r="H3" s="2" t="s">
        <v>3</v>
      </c>
      <c r="I3" s="40"/>
      <c r="J3" s="40"/>
      <c r="K3" s="40"/>
      <c r="L3" s="48"/>
      <c r="M3" s="48"/>
    </row>
    <row r="4" spans="1:13" ht="15.6" customHeight="1" x14ac:dyDescent="0.2">
      <c r="A4" s="111" t="s">
        <v>4</v>
      </c>
      <c r="B4" s="95"/>
      <c r="C4" s="119" t="s">
        <v>31</v>
      </c>
      <c r="D4" s="96"/>
      <c r="E4" s="94" t="s">
        <v>29</v>
      </c>
      <c r="F4" s="93"/>
      <c r="G4" s="98" t="s">
        <v>30</v>
      </c>
      <c r="H4" s="100" t="s">
        <v>11</v>
      </c>
      <c r="I4" s="40"/>
      <c r="J4" s="40"/>
      <c r="K4" s="66"/>
      <c r="L4" s="49"/>
      <c r="M4" s="49"/>
    </row>
    <row r="5" spans="1:13" ht="15.75" x14ac:dyDescent="0.2">
      <c r="A5" s="4"/>
      <c r="B5" s="6" t="s">
        <v>34</v>
      </c>
      <c r="C5" s="6" t="s">
        <v>35</v>
      </c>
      <c r="D5" s="6" t="s">
        <v>36</v>
      </c>
      <c r="E5" s="5" t="s">
        <v>32</v>
      </c>
      <c r="F5" s="5" t="s">
        <v>33</v>
      </c>
      <c r="G5" s="99"/>
      <c r="H5" s="101"/>
      <c r="I5" s="40"/>
      <c r="J5" s="40"/>
      <c r="K5" s="48"/>
      <c r="L5" s="49"/>
      <c r="M5" s="49"/>
    </row>
    <row r="6" spans="1:13" x14ac:dyDescent="0.2">
      <c r="A6" s="110">
        <v>2013</v>
      </c>
      <c r="B6" s="7">
        <v>0</v>
      </c>
      <c r="C6" s="7">
        <v>0</v>
      </c>
      <c r="D6" s="7">
        <v>0</v>
      </c>
      <c r="E6" s="7">
        <v>0</v>
      </c>
      <c r="F6" s="7">
        <v>0</v>
      </c>
      <c r="G6" s="7">
        <v>0</v>
      </c>
      <c r="H6" s="8">
        <f>SUM(B6:G6)</f>
        <v>0</v>
      </c>
      <c r="I6" s="40"/>
      <c r="J6" s="40"/>
      <c r="K6" s="49"/>
      <c r="L6" s="49"/>
      <c r="M6" s="49"/>
    </row>
    <row r="7" spans="1:13" ht="15.75" x14ac:dyDescent="0.25">
      <c r="A7" s="110">
        <v>2014</v>
      </c>
      <c r="B7" s="29">
        <v>0</v>
      </c>
      <c r="C7" s="7">
        <v>0</v>
      </c>
      <c r="D7" s="24">
        <v>7125</v>
      </c>
      <c r="E7" s="7">
        <v>0</v>
      </c>
      <c r="F7" s="7">
        <v>0</v>
      </c>
      <c r="G7" s="7">
        <v>0</v>
      </c>
      <c r="H7" s="8">
        <f>SUM(B7:G7)</f>
        <v>7125</v>
      </c>
      <c r="I7" s="40"/>
      <c r="J7" s="40"/>
      <c r="K7" s="50"/>
      <c r="L7" s="49"/>
      <c r="M7" s="51"/>
    </row>
    <row r="8" spans="1:13" ht="15.75" x14ac:dyDescent="0.25">
      <c r="A8" s="110">
        <v>2015</v>
      </c>
      <c r="B8" s="29">
        <v>0</v>
      </c>
      <c r="C8" s="7">
        <v>0</v>
      </c>
      <c r="D8" s="63">
        <v>79710</v>
      </c>
      <c r="E8" s="7">
        <v>0</v>
      </c>
      <c r="F8" s="7">
        <v>0</v>
      </c>
      <c r="G8" s="7">
        <v>0</v>
      </c>
      <c r="H8" s="8">
        <f t="shared" ref="H8:H17" si="0">SUM(B8:G8)</f>
        <v>79710</v>
      </c>
      <c r="I8" s="40"/>
      <c r="J8" s="40"/>
      <c r="K8" s="50"/>
      <c r="L8" s="49"/>
      <c r="M8" s="51"/>
    </row>
    <row r="9" spans="1:13" x14ac:dyDescent="0.2">
      <c r="A9" s="110">
        <v>2016</v>
      </c>
      <c r="B9" s="29">
        <v>0</v>
      </c>
      <c r="C9" s="7">
        <v>0</v>
      </c>
      <c r="D9" s="63">
        <v>80394</v>
      </c>
      <c r="E9" s="7">
        <v>0</v>
      </c>
      <c r="F9" s="7">
        <v>0</v>
      </c>
      <c r="G9" s="64">
        <v>20891247</v>
      </c>
      <c r="H9" s="8">
        <f t="shared" si="0"/>
        <v>20971641</v>
      </c>
      <c r="I9" s="40"/>
      <c r="J9" s="40"/>
      <c r="K9" s="50"/>
      <c r="L9" s="49"/>
      <c r="M9" s="49"/>
    </row>
    <row r="10" spans="1:13" ht="15.75" x14ac:dyDescent="0.25">
      <c r="A10" s="110">
        <v>2017</v>
      </c>
      <c r="B10" s="29">
        <v>0</v>
      </c>
      <c r="C10" s="7">
        <v>0</v>
      </c>
      <c r="D10" s="24">
        <v>62568</v>
      </c>
      <c r="E10" s="7">
        <v>0</v>
      </c>
      <c r="F10" s="7">
        <v>0</v>
      </c>
      <c r="G10" s="64">
        <v>16185675</v>
      </c>
      <c r="H10" s="8">
        <f t="shared" si="0"/>
        <v>16248243</v>
      </c>
      <c r="I10" s="40"/>
      <c r="J10" s="40"/>
      <c r="K10" s="50"/>
      <c r="L10" s="49"/>
      <c r="M10" s="52"/>
    </row>
    <row r="11" spans="1:13" x14ac:dyDescent="0.2">
      <c r="A11" s="110">
        <v>2018</v>
      </c>
      <c r="B11" s="29">
        <v>0</v>
      </c>
      <c r="C11" s="7">
        <v>0</v>
      </c>
      <c r="D11" s="24">
        <v>376682</v>
      </c>
      <c r="E11" s="7">
        <v>0</v>
      </c>
      <c r="F11" s="7">
        <v>0</v>
      </c>
      <c r="G11" s="7">
        <v>0</v>
      </c>
      <c r="H11" s="8">
        <f t="shared" si="0"/>
        <v>376682</v>
      </c>
      <c r="I11" s="40"/>
      <c r="J11" s="40"/>
      <c r="K11" s="50"/>
      <c r="L11" s="49"/>
      <c r="M11" s="49"/>
    </row>
    <row r="12" spans="1:13" x14ac:dyDescent="0.2">
      <c r="A12" s="110">
        <v>2019</v>
      </c>
      <c r="B12" s="29">
        <v>0</v>
      </c>
      <c r="C12" s="7">
        <v>0</v>
      </c>
      <c r="D12" s="24">
        <v>693975</v>
      </c>
      <c r="E12" s="7">
        <v>0</v>
      </c>
      <c r="F12" s="7">
        <v>0</v>
      </c>
      <c r="G12" s="7">
        <v>0</v>
      </c>
      <c r="H12" s="8">
        <f t="shared" si="0"/>
        <v>693975</v>
      </c>
      <c r="I12" s="40"/>
      <c r="J12" s="40"/>
      <c r="K12" s="50"/>
      <c r="L12" s="49"/>
      <c r="M12" s="49"/>
    </row>
    <row r="13" spans="1:13" x14ac:dyDescent="0.2">
      <c r="A13" s="110">
        <v>2020</v>
      </c>
      <c r="B13" s="7">
        <v>0</v>
      </c>
      <c r="C13" s="7">
        <v>0</v>
      </c>
      <c r="D13" s="7">
        <v>0</v>
      </c>
      <c r="E13" s="7">
        <v>0</v>
      </c>
      <c r="F13" s="7">
        <v>0</v>
      </c>
      <c r="G13" s="7">
        <v>0</v>
      </c>
      <c r="H13" s="8">
        <f t="shared" si="0"/>
        <v>0</v>
      </c>
      <c r="I13" s="40"/>
      <c r="J13" s="40"/>
      <c r="K13" s="49"/>
      <c r="L13" s="49"/>
      <c r="M13" s="49"/>
    </row>
    <row r="14" spans="1:13" x14ac:dyDescent="0.2">
      <c r="A14" s="110">
        <v>2021</v>
      </c>
      <c r="B14" s="7">
        <v>0</v>
      </c>
      <c r="C14" s="7">
        <v>0</v>
      </c>
      <c r="D14" s="7">
        <v>0</v>
      </c>
      <c r="E14" s="7">
        <v>0</v>
      </c>
      <c r="F14" s="7">
        <v>0</v>
      </c>
      <c r="G14" s="7">
        <v>0</v>
      </c>
      <c r="H14" s="8">
        <f t="shared" si="0"/>
        <v>0</v>
      </c>
      <c r="I14" s="40"/>
      <c r="J14" s="40"/>
      <c r="K14" s="49"/>
      <c r="L14" s="49"/>
      <c r="M14" s="49"/>
    </row>
    <row r="15" spans="1:13" x14ac:dyDescent="0.2">
      <c r="A15" s="110">
        <v>2022</v>
      </c>
      <c r="B15" s="7">
        <v>0</v>
      </c>
      <c r="C15" s="7">
        <v>0</v>
      </c>
      <c r="D15" s="7">
        <v>0</v>
      </c>
      <c r="E15" s="7">
        <v>0</v>
      </c>
      <c r="F15" s="7">
        <v>0</v>
      </c>
      <c r="G15" s="7">
        <v>0</v>
      </c>
      <c r="H15" s="8">
        <f t="shared" si="0"/>
        <v>0</v>
      </c>
      <c r="I15" s="40"/>
      <c r="J15" s="40"/>
      <c r="K15" s="49"/>
      <c r="L15" s="49"/>
      <c r="M15" s="49"/>
    </row>
    <row r="16" spans="1:13" x14ac:dyDescent="0.2">
      <c r="A16" s="110">
        <v>2023</v>
      </c>
      <c r="B16" s="7">
        <v>0</v>
      </c>
      <c r="C16" s="7">
        <v>0</v>
      </c>
      <c r="D16" s="7">
        <v>0</v>
      </c>
      <c r="E16" s="7">
        <v>0</v>
      </c>
      <c r="F16" s="7">
        <v>0</v>
      </c>
      <c r="G16" s="7">
        <v>0</v>
      </c>
      <c r="H16" s="8">
        <f t="shared" si="0"/>
        <v>0</v>
      </c>
      <c r="I16" s="40"/>
      <c r="J16" s="40"/>
      <c r="K16" s="49"/>
      <c r="L16" s="49"/>
      <c r="M16" s="49"/>
    </row>
    <row r="17" spans="1:13" x14ac:dyDescent="0.2">
      <c r="A17" s="110">
        <v>2024</v>
      </c>
      <c r="B17" s="7">
        <v>0</v>
      </c>
      <c r="C17" s="7">
        <v>0</v>
      </c>
      <c r="D17" s="7">
        <v>0</v>
      </c>
      <c r="E17" s="7">
        <v>0</v>
      </c>
      <c r="F17" s="7">
        <v>0</v>
      </c>
      <c r="G17" s="7">
        <v>0</v>
      </c>
      <c r="H17" s="8">
        <f t="shared" si="0"/>
        <v>0</v>
      </c>
      <c r="I17" s="40"/>
      <c r="J17" s="40"/>
      <c r="K17" s="49"/>
      <c r="L17" s="49"/>
      <c r="M17" s="49"/>
    </row>
    <row r="18" spans="1:13" x14ac:dyDescent="0.2">
      <c r="A18" s="110">
        <v>2025</v>
      </c>
      <c r="B18" s="7">
        <v>0</v>
      </c>
      <c r="C18" s="7">
        <v>0</v>
      </c>
      <c r="D18" s="7">
        <v>0</v>
      </c>
      <c r="E18" s="7">
        <v>0</v>
      </c>
      <c r="F18" s="7">
        <v>0</v>
      </c>
      <c r="G18" s="7">
        <v>0</v>
      </c>
      <c r="H18" s="8">
        <f t="shared" ref="H18:H24" si="1">SUM(B18:G18)</f>
        <v>0</v>
      </c>
      <c r="I18" s="40"/>
      <c r="J18" s="40"/>
      <c r="K18" s="49"/>
      <c r="L18" s="49"/>
      <c r="M18" s="49"/>
    </row>
    <row r="19" spans="1:13" x14ac:dyDescent="0.2">
      <c r="A19" s="110">
        <v>2026</v>
      </c>
      <c r="B19" s="7">
        <v>0</v>
      </c>
      <c r="C19" s="7">
        <v>0</v>
      </c>
      <c r="D19" s="7">
        <v>0</v>
      </c>
      <c r="E19" s="7">
        <v>0</v>
      </c>
      <c r="F19" s="7">
        <v>0</v>
      </c>
      <c r="G19" s="7">
        <v>0</v>
      </c>
      <c r="H19" s="8">
        <f t="shared" si="1"/>
        <v>0</v>
      </c>
      <c r="I19" s="40"/>
      <c r="J19" s="40"/>
      <c r="K19" s="49"/>
      <c r="L19" s="49"/>
      <c r="M19" s="49"/>
    </row>
    <row r="20" spans="1:13" x14ac:dyDescent="0.2">
      <c r="A20" s="110">
        <v>2027</v>
      </c>
      <c r="B20" s="7">
        <v>0</v>
      </c>
      <c r="C20" s="7">
        <v>0</v>
      </c>
      <c r="D20" s="7">
        <v>0</v>
      </c>
      <c r="E20" s="7">
        <v>0</v>
      </c>
      <c r="F20" s="7">
        <v>0</v>
      </c>
      <c r="G20" s="7">
        <v>0</v>
      </c>
      <c r="H20" s="8">
        <f t="shared" si="1"/>
        <v>0</v>
      </c>
      <c r="I20" s="40"/>
      <c r="J20" s="40"/>
      <c r="K20" s="49"/>
      <c r="L20" s="49"/>
      <c r="M20" s="49"/>
    </row>
    <row r="21" spans="1:13" x14ac:dyDescent="0.2">
      <c r="A21" s="110">
        <v>2028</v>
      </c>
      <c r="B21" s="7">
        <v>0</v>
      </c>
      <c r="C21" s="7">
        <v>0</v>
      </c>
      <c r="D21" s="7">
        <v>0</v>
      </c>
      <c r="E21" s="7">
        <v>0</v>
      </c>
      <c r="F21" s="7">
        <v>0</v>
      </c>
      <c r="G21" s="7">
        <v>0</v>
      </c>
      <c r="H21" s="8">
        <f t="shared" si="1"/>
        <v>0</v>
      </c>
      <c r="I21" s="40"/>
      <c r="J21" s="40"/>
      <c r="K21" s="49"/>
      <c r="L21" s="49"/>
      <c r="M21" s="49"/>
    </row>
    <row r="22" spans="1:13" x14ac:dyDescent="0.2">
      <c r="A22" s="110">
        <v>2029</v>
      </c>
      <c r="B22" s="7">
        <v>0</v>
      </c>
      <c r="C22" s="7">
        <v>0</v>
      </c>
      <c r="D22" s="7">
        <v>0</v>
      </c>
      <c r="E22" s="7">
        <v>0</v>
      </c>
      <c r="F22" s="7">
        <v>0</v>
      </c>
      <c r="G22" s="7">
        <v>0</v>
      </c>
      <c r="H22" s="8">
        <f t="shared" si="1"/>
        <v>0</v>
      </c>
      <c r="I22" s="40"/>
      <c r="J22" s="40"/>
      <c r="K22" s="49"/>
      <c r="L22" s="53"/>
      <c r="M22" s="53"/>
    </row>
    <row r="23" spans="1:13" s="40" customFormat="1" x14ac:dyDescent="0.2">
      <c r="A23" s="110">
        <v>2030</v>
      </c>
      <c r="B23" s="7">
        <v>0</v>
      </c>
      <c r="C23" s="7">
        <v>0</v>
      </c>
      <c r="D23" s="7">
        <v>0</v>
      </c>
      <c r="E23" s="7">
        <v>0</v>
      </c>
      <c r="F23" s="7">
        <v>0</v>
      </c>
      <c r="G23" s="7">
        <v>0</v>
      </c>
      <c r="H23" s="8">
        <f t="shared" si="1"/>
        <v>0</v>
      </c>
      <c r="K23" s="49"/>
    </row>
    <row r="24" spans="1:13" x14ac:dyDescent="0.2">
      <c r="A24" s="56" t="s">
        <v>37</v>
      </c>
      <c r="B24" s="65">
        <v>13288033</v>
      </c>
      <c r="C24" s="65">
        <v>13288033</v>
      </c>
      <c r="D24" s="65">
        <v>11987580</v>
      </c>
      <c r="E24" s="65">
        <v>66811000</v>
      </c>
      <c r="F24" s="65">
        <v>89537000</v>
      </c>
      <c r="G24" s="65">
        <v>40611000</v>
      </c>
      <c r="H24" s="8">
        <f t="shared" si="1"/>
        <v>235522646</v>
      </c>
      <c r="I24" s="40"/>
      <c r="J24" s="9"/>
      <c r="K24" s="53"/>
    </row>
    <row r="25" spans="1:13" s="15" customFormat="1" x14ac:dyDescent="0.2">
      <c r="A25" s="57" t="s">
        <v>14</v>
      </c>
      <c r="B25" s="7">
        <v>0</v>
      </c>
      <c r="C25" s="7">
        <v>0</v>
      </c>
      <c r="D25" s="7">
        <v>0</v>
      </c>
      <c r="E25" s="7">
        <v>0</v>
      </c>
      <c r="F25" s="7">
        <v>0</v>
      </c>
      <c r="G25" s="7">
        <v>0</v>
      </c>
      <c r="H25" s="7">
        <v>0</v>
      </c>
      <c r="I25" s="40"/>
      <c r="J25" s="9"/>
      <c r="K25" s="9"/>
    </row>
    <row r="26" spans="1:13" ht="39.75" customHeight="1" x14ac:dyDescent="0.2">
      <c r="A26" s="117" t="s">
        <v>38</v>
      </c>
      <c r="B26" s="118">
        <f t="shared" ref="B26:H26" si="2">SUM(B6:B25)</f>
        <v>13288033</v>
      </c>
      <c r="C26" s="118">
        <f t="shared" si="2"/>
        <v>13288033</v>
      </c>
      <c r="D26" s="118">
        <f t="shared" si="2"/>
        <v>13288034</v>
      </c>
      <c r="E26" s="118">
        <f t="shared" si="2"/>
        <v>66811000</v>
      </c>
      <c r="F26" s="118">
        <f t="shared" si="2"/>
        <v>89537000</v>
      </c>
      <c r="G26" s="118">
        <f t="shared" si="2"/>
        <v>77687922</v>
      </c>
      <c r="H26" s="118">
        <f t="shared" si="2"/>
        <v>273900022</v>
      </c>
      <c r="I26" s="40"/>
      <c r="J26" s="40"/>
      <c r="K26" s="40"/>
    </row>
    <row r="27" spans="1:13" ht="15.75" x14ac:dyDescent="0.25">
      <c r="A27" s="12"/>
      <c r="B27" s="13"/>
      <c r="C27" s="13"/>
      <c r="D27" s="13"/>
      <c r="E27" s="13"/>
      <c r="F27" s="13"/>
      <c r="G27" s="13"/>
      <c r="H27" s="13"/>
      <c r="I27" s="14"/>
      <c r="J27" s="15"/>
      <c r="K27" s="15"/>
    </row>
    <row r="28" spans="1:13" s="40" customFormat="1" ht="15.75" x14ac:dyDescent="0.25">
      <c r="A28" s="83" t="s">
        <v>51</v>
      </c>
      <c r="B28" s="13"/>
      <c r="C28" s="13"/>
      <c r="D28" s="13"/>
      <c r="E28" s="13"/>
      <c r="F28" s="13"/>
      <c r="G28" s="13"/>
      <c r="H28" s="13"/>
      <c r="I28" s="14"/>
      <c r="J28" s="15"/>
      <c r="K28" s="15"/>
    </row>
    <row r="29" spans="1:13" ht="15" customHeight="1" x14ac:dyDescent="0.2">
      <c r="A29" s="88" t="s">
        <v>52</v>
      </c>
      <c r="B29" s="88"/>
      <c r="C29" s="88"/>
      <c r="D29" s="88"/>
      <c r="E29" s="88"/>
      <c r="F29" s="88"/>
      <c r="G29" s="88"/>
      <c r="H29" s="88"/>
      <c r="I29" s="88"/>
      <c r="J29" s="88"/>
      <c r="K29" s="67"/>
    </row>
    <row r="30" spans="1:13" s="40" customFormat="1" x14ac:dyDescent="0.2">
      <c r="A30" s="88" t="s">
        <v>53</v>
      </c>
      <c r="B30" s="88"/>
      <c r="C30" s="88"/>
      <c r="D30" s="88"/>
      <c r="E30" s="88"/>
      <c r="F30" s="88"/>
      <c r="G30" s="88"/>
      <c r="H30" s="88"/>
      <c r="I30" s="88"/>
      <c r="J30" s="88"/>
      <c r="K30" s="67"/>
    </row>
    <row r="31" spans="1:13" ht="27.75" customHeight="1" x14ac:dyDescent="0.2">
      <c r="A31" s="41"/>
      <c r="E31" s="9"/>
      <c r="F31" s="40"/>
      <c r="G31" s="40"/>
      <c r="H31" s="40"/>
      <c r="I31" s="40"/>
      <c r="J31" s="40"/>
      <c r="K31" s="40"/>
    </row>
    <row r="32" spans="1:13" x14ac:dyDescent="0.2">
      <c r="A32" s="41"/>
      <c r="E32" s="40"/>
      <c r="F32" s="40"/>
      <c r="G32" s="40"/>
      <c r="H32" s="40"/>
      <c r="I32" s="40"/>
      <c r="J32" s="40"/>
      <c r="K32" s="40"/>
    </row>
    <row r="33" spans="1:11" x14ac:dyDescent="0.2">
      <c r="A33" s="43"/>
      <c r="E33" s="40"/>
      <c r="F33" s="40"/>
      <c r="G33" s="40"/>
      <c r="H33" s="40"/>
      <c r="I33" s="40"/>
      <c r="J33" s="40"/>
      <c r="K33" s="40"/>
    </row>
  </sheetData>
  <printOptions horizontalCentered="1"/>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2" ma:contentTypeDescription="Create a new document." ma:contentTypeScope="" ma:versionID="478009245fb6b1370d2c2e5ee26d962f">
  <xsd:schema xmlns:xsd="http://www.w3.org/2001/XMLSchema" xmlns:xs="http://www.w3.org/2001/XMLSchema" xmlns:p="http://schemas.microsoft.com/office/2006/metadata/properties" xmlns:ns2="40a1cdc2-a4a3-4f0f-a6a7-29bb8b6da483" xmlns:ns3="f01af37b-b357-48b0-a576-b64b7e6d7c4b" targetNamespace="http://schemas.microsoft.com/office/2006/metadata/properties" ma:root="true" ma:fieldsID="573684a944fa4f8771429ea1d89482f3" ns2:_="" ns3:_="">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lcf76f155ced4ddcb4097134ff3c332f xmlns="40a1cdc2-a4a3-4f0f-a6a7-29bb8b6da4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F99751-EA9F-4B94-88F3-8E88234BB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8CA3E0-2CEC-4A93-ABA1-03F2F44EEFCD}">
  <ds:schemaRefs>
    <ds:schemaRef ds:uri="http://schemas.microsoft.com/sharepoint/v3/contenttype/forms"/>
  </ds:schemaRefs>
</ds:datastoreItem>
</file>

<file path=customXml/itemProps3.xml><?xml version="1.0" encoding="utf-8"?>
<ds:datastoreItem xmlns:ds="http://schemas.openxmlformats.org/officeDocument/2006/customXml" ds:itemID="{D368C0E2-9BC8-4B80-B0D0-7CC0742580BE}">
  <ds:schemaRefs>
    <ds:schemaRef ds:uri="http://www.w3.org/XML/1998/namespace"/>
    <ds:schemaRef ds:uri="http://schemas.microsoft.com/office/2006/documentManagement/types"/>
    <ds:schemaRef ds:uri="http://schemas.microsoft.com/office/2006/metadata/properties"/>
    <ds:schemaRef ds:uri="43276c43-f720-4a88-a454-98e6c4a9707c"/>
    <ds:schemaRef ds:uri="http://purl.org/dc/elements/1.1/"/>
    <ds:schemaRef ds:uri="http://purl.org/dc/terms/"/>
    <ds:schemaRef ds:uri="http://schemas.openxmlformats.org/package/2006/metadata/core-properties"/>
    <ds:schemaRef ds:uri="http://schemas.microsoft.com/office/infopath/2007/PartnerControls"/>
    <ds:schemaRef ds:uri="3730c36a-c603-4176-93aa-d51ef3929125"/>
    <ds:schemaRef ds:uri="http://purl.org/dc/dcmitype/"/>
    <ds:schemaRef ds:uri="f01af37b-b357-48b0-a576-b64b7e6d7c4b"/>
    <ds:schemaRef ds:uri="40a1cdc2-a4a3-4f0f-a6a7-29bb8b6da4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CA Offset Credits</vt:lpstr>
      <vt:lpstr>Reserve-Price Ceiling</vt:lpstr>
      <vt:lpstr>'CA Offset Credits'!Print_Area</vt:lpstr>
      <vt:lpstr>General!Print_Area</vt:lpstr>
      <vt:lpstr>'Reserve-Price Ceiling'!Print_Area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Blanchette, John@ARB</cp:lastModifiedBy>
  <cp:revision/>
  <cp:lastPrinted>2022-07-06T00:33:20Z</cp:lastPrinted>
  <dcterms:created xsi:type="dcterms:W3CDTF">2021-02-10T20:05:49Z</dcterms:created>
  <dcterms:modified xsi:type="dcterms:W3CDTF">2022-07-07T17:25:29Z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