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Incentive Development for SIP Credit\South Coast 2023 Incentive Measure\Enforceable Commitment Reports\2020 Report\Sharepoint\"/>
    </mc:Choice>
  </mc:AlternateContent>
  <bookViews>
    <workbookView xWindow="0" yWindow="0" windowWidth="28740" windowHeight="12240"/>
  </bookViews>
  <sheets>
    <sheet name="Cover Page" sheetId="2" r:id="rId1"/>
    <sheet name="Completed Project List" sheetId="1" r:id="rId2"/>
  </sheets>
  <definedNames>
    <definedName name="_xlnm._FilterDatabase" localSheetId="1" hidden="1">'Completed Project List'!$A$82:$AM$98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6" i="1" l="1"/>
  <c r="AH66" i="1" s="1"/>
  <c r="AJ66" i="1" s="1"/>
  <c r="AL66" i="1" s="1"/>
  <c r="T66" i="1"/>
  <c r="U66" i="1" s="1"/>
  <c r="W66" i="1" s="1"/>
  <c r="Y66" i="1" s="1"/>
  <c r="AG65" i="1"/>
  <c r="AH65" i="1" s="1"/>
  <c r="AJ65" i="1" s="1"/>
  <c r="AL65" i="1" s="1"/>
  <c r="T65" i="1"/>
  <c r="U65" i="1" s="1"/>
  <c r="W65" i="1" s="1"/>
  <c r="Y65" i="1" s="1"/>
  <c r="AM65" i="1" s="1"/>
  <c r="AG64" i="1"/>
  <c r="AH64" i="1" s="1"/>
  <c r="AJ64" i="1" s="1"/>
  <c r="AL64" i="1" s="1"/>
  <c r="T64" i="1"/>
  <c r="U64" i="1" s="1"/>
  <c r="W64" i="1" s="1"/>
  <c r="Y64" i="1" s="1"/>
  <c r="AM64" i="1" s="1"/>
  <c r="AG63" i="1"/>
  <c r="AH63" i="1" s="1"/>
  <c r="AJ63" i="1" s="1"/>
  <c r="AL63" i="1" s="1"/>
  <c r="T63" i="1"/>
  <c r="U63" i="1" s="1"/>
  <c r="W63" i="1" s="1"/>
  <c r="Y63" i="1" s="1"/>
  <c r="AG62" i="1"/>
  <c r="AH62" i="1" s="1"/>
  <c r="AJ62" i="1" s="1"/>
  <c r="AL62" i="1" s="1"/>
  <c r="T62" i="1"/>
  <c r="U62" i="1" s="1"/>
  <c r="W62" i="1" s="1"/>
  <c r="Y62" i="1" s="1"/>
  <c r="AM62" i="1" s="1"/>
  <c r="AG61" i="1"/>
  <c r="AH61" i="1" s="1"/>
  <c r="AJ61" i="1" s="1"/>
  <c r="AL61" i="1" s="1"/>
  <c r="T61" i="1"/>
  <c r="U61" i="1" s="1"/>
  <c r="W61" i="1" s="1"/>
  <c r="Y61" i="1" s="1"/>
  <c r="AG60" i="1"/>
  <c r="AH60" i="1" s="1"/>
  <c r="AJ60" i="1" s="1"/>
  <c r="AL60" i="1" s="1"/>
  <c r="T60" i="1"/>
  <c r="U60" i="1" s="1"/>
  <c r="W60" i="1" s="1"/>
  <c r="Y60" i="1" s="1"/>
  <c r="AG59" i="1"/>
  <c r="AH59" i="1" s="1"/>
  <c r="AJ59" i="1" s="1"/>
  <c r="AL59" i="1" s="1"/>
  <c r="T59" i="1"/>
  <c r="U59" i="1" s="1"/>
  <c r="W59" i="1" s="1"/>
  <c r="Y59" i="1" s="1"/>
  <c r="AG58" i="1"/>
  <c r="AH58" i="1" s="1"/>
  <c r="AJ58" i="1" s="1"/>
  <c r="AL58" i="1" s="1"/>
  <c r="U58" i="1"/>
  <c r="W58" i="1" s="1"/>
  <c r="Y58" i="1" s="1"/>
  <c r="T58" i="1"/>
  <c r="AG57" i="1"/>
  <c r="AH57" i="1" s="1"/>
  <c r="AJ57" i="1" s="1"/>
  <c r="AL57" i="1" s="1"/>
  <c r="T57" i="1"/>
  <c r="U57" i="1" s="1"/>
  <c r="W57" i="1" s="1"/>
  <c r="Y57" i="1" s="1"/>
  <c r="AG56" i="1"/>
  <c r="AH56" i="1" s="1"/>
  <c r="AJ56" i="1" s="1"/>
  <c r="AL56" i="1" s="1"/>
  <c r="T56" i="1"/>
  <c r="U56" i="1" s="1"/>
  <c r="W56" i="1" s="1"/>
  <c r="Y56" i="1" s="1"/>
  <c r="AG55" i="1"/>
  <c r="AH55" i="1" s="1"/>
  <c r="AJ55" i="1" s="1"/>
  <c r="AL55" i="1" s="1"/>
  <c r="T55" i="1"/>
  <c r="U55" i="1" s="1"/>
  <c r="W55" i="1" s="1"/>
  <c r="Y55" i="1" s="1"/>
  <c r="AG54" i="1"/>
  <c r="AH54" i="1" s="1"/>
  <c r="AJ54" i="1" s="1"/>
  <c r="AL54" i="1" s="1"/>
  <c r="T54" i="1"/>
  <c r="U54" i="1" s="1"/>
  <c r="W54" i="1" s="1"/>
  <c r="Y54" i="1" s="1"/>
  <c r="AG53" i="1"/>
  <c r="AH53" i="1" s="1"/>
  <c r="AJ53" i="1" s="1"/>
  <c r="AL53" i="1" s="1"/>
  <c r="T53" i="1"/>
  <c r="U53" i="1" s="1"/>
  <c r="W53" i="1" s="1"/>
  <c r="Y53" i="1" s="1"/>
  <c r="AG52" i="1"/>
  <c r="AH52" i="1" s="1"/>
  <c r="AJ52" i="1" s="1"/>
  <c r="AL52" i="1" s="1"/>
  <c r="T52" i="1"/>
  <c r="U52" i="1" s="1"/>
  <c r="W52" i="1" s="1"/>
  <c r="Y52" i="1" s="1"/>
  <c r="AG51" i="1"/>
  <c r="AH51" i="1" s="1"/>
  <c r="AJ51" i="1" s="1"/>
  <c r="AL51" i="1" s="1"/>
  <c r="T51" i="1"/>
  <c r="U51" i="1" s="1"/>
  <c r="W51" i="1" s="1"/>
  <c r="Y51" i="1" s="1"/>
  <c r="AG50" i="1"/>
  <c r="AH50" i="1" s="1"/>
  <c r="AJ50" i="1" s="1"/>
  <c r="AL50" i="1" s="1"/>
  <c r="T50" i="1"/>
  <c r="U50" i="1" s="1"/>
  <c r="W50" i="1" s="1"/>
  <c r="Y50" i="1" s="1"/>
  <c r="AG49" i="1"/>
  <c r="AH49" i="1" s="1"/>
  <c r="AJ49" i="1" s="1"/>
  <c r="AL49" i="1" s="1"/>
  <c r="T49" i="1"/>
  <c r="U49" i="1" s="1"/>
  <c r="W49" i="1" s="1"/>
  <c r="Y49" i="1" s="1"/>
  <c r="AG48" i="1"/>
  <c r="AH48" i="1" s="1"/>
  <c r="AJ48" i="1" s="1"/>
  <c r="AL48" i="1" s="1"/>
  <c r="T48" i="1"/>
  <c r="U48" i="1" s="1"/>
  <c r="W48" i="1" s="1"/>
  <c r="Y48" i="1" s="1"/>
  <c r="AG47" i="1"/>
  <c r="AH47" i="1" s="1"/>
  <c r="AJ47" i="1" s="1"/>
  <c r="AL47" i="1" s="1"/>
  <c r="T47" i="1"/>
  <c r="U47" i="1" s="1"/>
  <c r="W47" i="1" s="1"/>
  <c r="Y47" i="1" s="1"/>
  <c r="AG46" i="1"/>
  <c r="AH46" i="1" s="1"/>
  <c r="AJ46" i="1" s="1"/>
  <c r="AL46" i="1" s="1"/>
  <c r="T46" i="1"/>
  <c r="U46" i="1" s="1"/>
  <c r="W46" i="1" s="1"/>
  <c r="Y46" i="1" s="1"/>
  <c r="AG45" i="1"/>
  <c r="AH45" i="1" s="1"/>
  <c r="AJ45" i="1" s="1"/>
  <c r="AL45" i="1" s="1"/>
  <c r="T45" i="1"/>
  <c r="U45" i="1" s="1"/>
  <c r="W45" i="1" s="1"/>
  <c r="Y45" i="1" s="1"/>
  <c r="AG44" i="1"/>
  <c r="AH44" i="1" s="1"/>
  <c r="AJ44" i="1" s="1"/>
  <c r="AL44" i="1" s="1"/>
  <c r="T44" i="1"/>
  <c r="U44" i="1" s="1"/>
  <c r="W44" i="1" s="1"/>
  <c r="Y44" i="1" s="1"/>
  <c r="AG43" i="1"/>
  <c r="AH43" i="1" s="1"/>
  <c r="AJ43" i="1" s="1"/>
  <c r="AL43" i="1" s="1"/>
  <c r="T43" i="1"/>
  <c r="U43" i="1" s="1"/>
  <c r="W43" i="1" s="1"/>
  <c r="Y43" i="1" s="1"/>
  <c r="AG42" i="1"/>
  <c r="AH42" i="1" s="1"/>
  <c r="AJ42" i="1" s="1"/>
  <c r="AL42" i="1" s="1"/>
  <c r="T42" i="1"/>
  <c r="U42" i="1" s="1"/>
  <c r="W42" i="1" s="1"/>
  <c r="Y42" i="1" s="1"/>
  <c r="AG41" i="1"/>
  <c r="AH41" i="1" s="1"/>
  <c r="AJ41" i="1" s="1"/>
  <c r="AL41" i="1" s="1"/>
  <c r="T41" i="1"/>
  <c r="U41" i="1" s="1"/>
  <c r="W41" i="1" s="1"/>
  <c r="Y41" i="1" s="1"/>
  <c r="AG40" i="1"/>
  <c r="AH40" i="1" s="1"/>
  <c r="AJ40" i="1" s="1"/>
  <c r="AL40" i="1" s="1"/>
  <c r="T40" i="1"/>
  <c r="U40" i="1" s="1"/>
  <c r="W40" i="1" s="1"/>
  <c r="Y40" i="1" s="1"/>
  <c r="AG39" i="1"/>
  <c r="AH39" i="1" s="1"/>
  <c r="AJ39" i="1" s="1"/>
  <c r="AL39" i="1" s="1"/>
  <c r="T39" i="1"/>
  <c r="U39" i="1" s="1"/>
  <c r="W39" i="1" s="1"/>
  <c r="Y39" i="1" s="1"/>
  <c r="AH38" i="1"/>
  <c r="AJ38" i="1" s="1"/>
  <c r="AL38" i="1" s="1"/>
  <c r="AG38" i="1"/>
  <c r="U38" i="1"/>
  <c r="W38" i="1" s="1"/>
  <c r="Y38" i="1" s="1"/>
  <c r="T38" i="1"/>
  <c r="AG37" i="1"/>
  <c r="AH37" i="1" s="1"/>
  <c r="AJ37" i="1" s="1"/>
  <c r="AL37" i="1" s="1"/>
  <c r="T37" i="1"/>
  <c r="U37" i="1" s="1"/>
  <c r="W37" i="1" s="1"/>
  <c r="Y37" i="1" s="1"/>
  <c r="AH36" i="1"/>
  <c r="AJ36" i="1" s="1"/>
  <c r="AL36" i="1" s="1"/>
  <c r="AG36" i="1"/>
  <c r="T36" i="1"/>
  <c r="U36" i="1" s="1"/>
  <c r="W36" i="1" s="1"/>
  <c r="Y36" i="1" s="1"/>
  <c r="AG35" i="1"/>
  <c r="AH35" i="1" s="1"/>
  <c r="AJ35" i="1" s="1"/>
  <c r="AL35" i="1" s="1"/>
  <c r="T35" i="1"/>
  <c r="U35" i="1" s="1"/>
  <c r="W35" i="1" s="1"/>
  <c r="Y35" i="1" s="1"/>
  <c r="AH34" i="1"/>
  <c r="AJ34" i="1" s="1"/>
  <c r="AL34" i="1" s="1"/>
  <c r="AG34" i="1"/>
  <c r="T34" i="1"/>
  <c r="U34" i="1" s="1"/>
  <c r="W34" i="1" s="1"/>
  <c r="Y34" i="1" s="1"/>
  <c r="AG33" i="1"/>
  <c r="AH33" i="1" s="1"/>
  <c r="AJ33" i="1" s="1"/>
  <c r="AL33" i="1" s="1"/>
  <c r="T33" i="1"/>
  <c r="U33" i="1" s="1"/>
  <c r="W33" i="1" s="1"/>
  <c r="Y33" i="1" s="1"/>
  <c r="AG32" i="1"/>
  <c r="AH32" i="1" s="1"/>
  <c r="AJ32" i="1" s="1"/>
  <c r="AL32" i="1" s="1"/>
  <c r="T32" i="1"/>
  <c r="U32" i="1" s="1"/>
  <c r="W32" i="1" s="1"/>
  <c r="Y32" i="1" s="1"/>
  <c r="AG31" i="1"/>
  <c r="AH31" i="1" s="1"/>
  <c r="AJ31" i="1" s="1"/>
  <c r="AL31" i="1" s="1"/>
  <c r="T31" i="1"/>
  <c r="U31" i="1" s="1"/>
  <c r="W31" i="1" s="1"/>
  <c r="Y31" i="1" s="1"/>
  <c r="AG30" i="1"/>
  <c r="AH30" i="1" s="1"/>
  <c r="AJ30" i="1" s="1"/>
  <c r="AL30" i="1" s="1"/>
  <c r="T30" i="1"/>
  <c r="U30" i="1" s="1"/>
  <c r="W30" i="1" s="1"/>
  <c r="Y30" i="1" s="1"/>
  <c r="AH29" i="1"/>
  <c r="AJ29" i="1" s="1"/>
  <c r="AL29" i="1" s="1"/>
  <c r="AG29" i="1"/>
  <c r="T29" i="1"/>
  <c r="U29" i="1" s="1"/>
  <c r="W29" i="1" s="1"/>
  <c r="Y29" i="1" s="1"/>
  <c r="AG28" i="1"/>
  <c r="AH28" i="1" s="1"/>
  <c r="AJ28" i="1" s="1"/>
  <c r="AL28" i="1" s="1"/>
  <c r="T28" i="1"/>
  <c r="U28" i="1" s="1"/>
  <c r="W28" i="1" s="1"/>
  <c r="Y28" i="1" s="1"/>
  <c r="AG27" i="1"/>
  <c r="AH27" i="1" s="1"/>
  <c r="AJ27" i="1" s="1"/>
  <c r="AL27" i="1" s="1"/>
  <c r="T27" i="1"/>
  <c r="U27" i="1" s="1"/>
  <c r="W27" i="1" s="1"/>
  <c r="Y27" i="1" s="1"/>
  <c r="AG26" i="1"/>
  <c r="AH26" i="1" s="1"/>
  <c r="AJ26" i="1" s="1"/>
  <c r="AL26" i="1" s="1"/>
  <c r="T26" i="1"/>
  <c r="U26" i="1" s="1"/>
  <c r="W26" i="1" s="1"/>
  <c r="Y26" i="1" s="1"/>
  <c r="AL25" i="1"/>
  <c r="AG25" i="1"/>
  <c r="AH25" i="1" s="1"/>
  <c r="Y25" i="1"/>
  <c r="T25" i="1"/>
  <c r="U25" i="1" s="1"/>
  <c r="AL24" i="1"/>
  <c r="AG24" i="1"/>
  <c r="AH24" i="1" s="1"/>
  <c r="Y24" i="1"/>
  <c r="AM24" i="1" s="1"/>
  <c r="T24" i="1"/>
  <c r="U24" i="1" s="1"/>
  <c r="AL23" i="1"/>
  <c r="AG23" i="1"/>
  <c r="AH23" i="1" s="1"/>
  <c r="Y23" i="1"/>
  <c r="AM23" i="1" s="1"/>
  <c r="T23" i="1"/>
  <c r="U23" i="1" s="1"/>
  <c r="AL22" i="1"/>
  <c r="AG22" i="1"/>
  <c r="AH22" i="1" s="1"/>
  <c r="Y22" i="1"/>
  <c r="T22" i="1"/>
  <c r="U22" i="1" s="1"/>
  <c r="AL21" i="1"/>
  <c r="AG21" i="1"/>
  <c r="AH21" i="1" s="1"/>
  <c r="Y21" i="1"/>
  <c r="T21" i="1"/>
  <c r="U21" i="1" s="1"/>
  <c r="AL20" i="1"/>
  <c r="AG20" i="1"/>
  <c r="AH20" i="1" s="1"/>
  <c r="Y20" i="1"/>
  <c r="T20" i="1"/>
  <c r="U20" i="1" s="1"/>
  <c r="AL19" i="1"/>
  <c r="AG19" i="1"/>
  <c r="AH19" i="1" s="1"/>
  <c r="Y19" i="1"/>
  <c r="T19" i="1"/>
  <c r="U19" i="1" s="1"/>
  <c r="AL18" i="1"/>
  <c r="AG18" i="1"/>
  <c r="AH18" i="1" s="1"/>
  <c r="Y18" i="1"/>
  <c r="T18" i="1"/>
  <c r="U18" i="1" s="1"/>
  <c r="AL17" i="1"/>
  <c r="AG17" i="1"/>
  <c r="AH17" i="1" s="1"/>
  <c r="Y17" i="1"/>
  <c r="T17" i="1"/>
  <c r="U17" i="1" s="1"/>
  <c r="AL16" i="1"/>
  <c r="AG16" i="1"/>
  <c r="AH16" i="1" s="1"/>
  <c r="Y16" i="1"/>
  <c r="AM16" i="1" s="1"/>
  <c r="T16" i="1"/>
  <c r="U16" i="1" s="1"/>
  <c r="AL15" i="1"/>
  <c r="AG15" i="1"/>
  <c r="AH15" i="1" s="1"/>
  <c r="Y15" i="1"/>
  <c r="T15" i="1"/>
  <c r="U15" i="1" s="1"/>
  <c r="AL14" i="1"/>
  <c r="AG14" i="1"/>
  <c r="AH14" i="1" s="1"/>
  <c r="Y14" i="1"/>
  <c r="T14" i="1"/>
  <c r="U14" i="1" s="1"/>
  <c r="AL13" i="1"/>
  <c r="AG13" i="1"/>
  <c r="AH13" i="1" s="1"/>
  <c r="Y13" i="1"/>
  <c r="T13" i="1"/>
  <c r="U13" i="1" s="1"/>
  <c r="AL12" i="1"/>
  <c r="AG12" i="1"/>
  <c r="AH12" i="1" s="1"/>
  <c r="Y12" i="1"/>
  <c r="T12" i="1"/>
  <c r="U12" i="1" s="1"/>
  <c r="AL11" i="1"/>
  <c r="AG11" i="1"/>
  <c r="AH11" i="1" s="1"/>
  <c r="Y11" i="1"/>
  <c r="T11" i="1"/>
  <c r="U11" i="1" s="1"/>
  <c r="AL10" i="1"/>
  <c r="AG10" i="1"/>
  <c r="AH10" i="1" s="1"/>
  <c r="Y10" i="1"/>
  <c r="AM10" i="1" s="1"/>
  <c r="T10" i="1"/>
  <c r="U10" i="1" s="1"/>
  <c r="AL9" i="1"/>
  <c r="AH9" i="1"/>
  <c r="AG9" i="1"/>
  <c r="Y9" i="1"/>
  <c r="T9" i="1"/>
  <c r="U9" i="1" s="1"/>
  <c r="AL8" i="1"/>
  <c r="AG8" i="1"/>
  <c r="AH8" i="1" s="1"/>
  <c r="Y8" i="1"/>
  <c r="T8" i="1"/>
  <c r="U8" i="1" s="1"/>
  <c r="AL7" i="1"/>
  <c r="AG7" i="1"/>
  <c r="AH7" i="1" s="1"/>
  <c r="Y7" i="1"/>
  <c r="AM7" i="1" s="1"/>
  <c r="T7" i="1"/>
  <c r="U7" i="1" s="1"/>
  <c r="AL6" i="1"/>
  <c r="AG6" i="1"/>
  <c r="AH6" i="1" s="1"/>
  <c r="Y6" i="1"/>
  <c r="AM6" i="1" s="1"/>
  <c r="T6" i="1"/>
  <c r="U6" i="1" s="1"/>
  <c r="AL5" i="1"/>
  <c r="AG5" i="1"/>
  <c r="AH5" i="1" s="1"/>
  <c r="Y5" i="1"/>
  <c r="AM5" i="1" s="1"/>
  <c r="T5" i="1"/>
  <c r="U5" i="1" s="1"/>
  <c r="AL4" i="1"/>
  <c r="AG4" i="1"/>
  <c r="AH4" i="1" s="1"/>
  <c r="Y4" i="1"/>
  <c r="T4" i="1"/>
  <c r="U4" i="1" s="1"/>
  <c r="AL3" i="1"/>
  <c r="AM3" i="1" s="1"/>
  <c r="AG3" i="1"/>
  <c r="AH3" i="1" s="1"/>
  <c r="Y3" i="1"/>
  <c r="T3" i="1"/>
  <c r="U3" i="1" s="1"/>
  <c r="AM8" i="1" l="1"/>
  <c r="AM33" i="1"/>
  <c r="AM9" i="1"/>
  <c r="AM47" i="1"/>
  <c r="AM60" i="1"/>
  <c r="AM4" i="1"/>
  <c r="AM15" i="1"/>
  <c r="AM41" i="1"/>
  <c r="AM17" i="1"/>
  <c r="AM19" i="1"/>
  <c r="AM32" i="1"/>
  <c r="AM42" i="1"/>
  <c r="AM59" i="1"/>
  <c r="AM28" i="1"/>
  <c r="AM63" i="1"/>
  <c r="AM11" i="1"/>
  <c r="AM18" i="1"/>
  <c r="AM49" i="1"/>
  <c r="AM55" i="1"/>
  <c r="AM25" i="1"/>
  <c r="AM54" i="1"/>
  <c r="AM26" i="1"/>
  <c r="AM53" i="1"/>
  <c r="AM20" i="1"/>
  <c r="AM40" i="1"/>
  <c r="AM45" i="1"/>
  <c r="AM12" i="1"/>
  <c r="AM48" i="1"/>
  <c r="AM57" i="1"/>
  <c r="AM14" i="1"/>
  <c r="AM22" i="1"/>
  <c r="AM38" i="1"/>
  <c r="AM58" i="1"/>
  <c r="AM66" i="1"/>
  <c r="AM27" i="1"/>
  <c r="AM43" i="1"/>
  <c r="AM46" i="1"/>
  <c r="AM52" i="1"/>
  <c r="AM30" i="1"/>
  <c r="AM35" i="1"/>
  <c r="AM37" i="1"/>
  <c r="AM39" i="1"/>
  <c r="AM44" i="1"/>
  <c r="AM50" i="1"/>
  <c r="AM29" i="1"/>
  <c r="AM31" i="1"/>
  <c r="AM36" i="1"/>
  <c r="AM51" i="1"/>
  <c r="AM34" i="1"/>
  <c r="AM56" i="1"/>
  <c r="AM21" i="1"/>
  <c r="AM13" i="1"/>
  <c r="AM61" i="1"/>
</calcChain>
</file>

<file path=xl/sharedStrings.xml><?xml version="1.0" encoding="utf-8"?>
<sst xmlns="http://schemas.openxmlformats.org/spreadsheetml/2006/main" count="887" uniqueCount="235">
  <si>
    <t>Appendix A.1: Completed Moyer Program Project Information</t>
  </si>
  <si>
    <t xml:space="preserve">Appendix A.2: Completed Moyer Program Baseline Project Information </t>
  </si>
  <si>
    <t>Appendix A.3: Completed Moyer Reduced Project Information &amp; Emissions Reductions</t>
  </si>
  <si>
    <t>Equipment Identifier</t>
  </si>
  <si>
    <t>District ID</t>
  </si>
  <si>
    <t>Guideline</t>
  </si>
  <si>
    <t>Guideline Version</t>
  </si>
  <si>
    <t>2 for 1</t>
  </si>
  <si>
    <t>County</t>
  </si>
  <si>
    <t>Source Category</t>
  </si>
  <si>
    <t>Equipment Technology</t>
  </si>
  <si>
    <t>Vocation (per Regulation)</t>
  </si>
  <si>
    <t>GVWR (lb)</t>
  </si>
  <si>
    <t>Percent Operation in Air District</t>
  </si>
  <si>
    <t>Project Life</t>
  </si>
  <si>
    <t>Post Inspection Date</t>
  </si>
  <si>
    <t>Baseline Annual Miles (mi/yr)</t>
  </si>
  <si>
    <t>Baseline Equipment VIN</t>
  </si>
  <si>
    <t>Baseline Engine Serial Number</t>
  </si>
  <si>
    <t>Baseline Equipment Fuel Type</t>
  </si>
  <si>
    <t>Baseline Equipment Model Year</t>
  </si>
  <si>
    <t>Baseline Engine Model Year</t>
  </si>
  <si>
    <t>Baseline Deterioration Life</t>
  </si>
  <si>
    <t>Total Baseline Activity</t>
  </si>
  <si>
    <t>Baseline Deterioration Rate</t>
  </si>
  <si>
    <t>Baseline Deterioration Product</t>
  </si>
  <si>
    <t>Baseline Emissions Rate</t>
  </si>
  <si>
    <t>Baseline Annual NOx (tpd)</t>
  </si>
  <si>
    <t>Reducd Annual Miles (mi/yr)</t>
  </si>
  <si>
    <t>Reduced Equipment VIN</t>
  </si>
  <si>
    <t>Reduced Engine Serial</t>
  </si>
  <si>
    <t>Reduced Equipment Fuel Type</t>
  </si>
  <si>
    <t>Reduced Equipment Model Year</t>
  </si>
  <si>
    <t>Reduced Engine Model year</t>
  </si>
  <si>
    <t>Reduced Emission Level</t>
  </si>
  <si>
    <t>Reduced Deterioration Life</t>
  </si>
  <si>
    <t>Total Reduced Activity</t>
  </si>
  <si>
    <t>Reduced Deterioratation Rate</t>
  </si>
  <si>
    <t>Reduced Deterioration Product</t>
  </si>
  <si>
    <t>Reduced Emissions Rate</t>
  </si>
  <si>
    <t>Reduced Annual NOx (tpy)</t>
  </si>
  <si>
    <t>NOx Reductions (tpd)</t>
  </si>
  <si>
    <t>Carl Moyer</t>
  </si>
  <si>
    <t>No</t>
  </si>
  <si>
    <t>On-Road</t>
  </si>
  <si>
    <t>Replacement</t>
  </si>
  <si>
    <t>SWCV</t>
  </si>
  <si>
    <t>1M2AC12C93M007899</t>
  </si>
  <si>
    <t>2F1712</t>
  </si>
  <si>
    <t>LNG</t>
  </si>
  <si>
    <t>N/A</t>
  </si>
  <si>
    <t>3BPDXHEX4KF104562</t>
  </si>
  <si>
    <t>CNG</t>
  </si>
  <si>
    <t>0.02 g/bhp-hr</t>
  </si>
  <si>
    <t>1M2AC12C93M008065</t>
  </si>
  <si>
    <t>2J2729</t>
  </si>
  <si>
    <t>5VCA3SCE3KC227430</t>
  </si>
  <si>
    <t>1M2AC12C63M008072</t>
  </si>
  <si>
    <t>2J2730</t>
  </si>
  <si>
    <t>5VCACRCE6KC229746</t>
  </si>
  <si>
    <t>1M2AC12C83M008073</t>
  </si>
  <si>
    <t>2J2735</t>
  </si>
  <si>
    <t>5VCA3SCE5KC227431</t>
  </si>
  <si>
    <t>1M2AC12C13M008075</t>
  </si>
  <si>
    <t>2M2469</t>
  </si>
  <si>
    <t>5VCACRCEXKC229748</t>
  </si>
  <si>
    <t>1M2AC12C84M009550</t>
  </si>
  <si>
    <t>3R0128</t>
  </si>
  <si>
    <t>3BPDXHEX3KF104567</t>
  </si>
  <si>
    <t>1M2AC12C54M009554</t>
  </si>
  <si>
    <t>3R0642</t>
  </si>
  <si>
    <t>5VCACLCEXKC229777</t>
  </si>
  <si>
    <t>1M2AC12C74M009538</t>
  </si>
  <si>
    <t>3R1437</t>
  </si>
  <si>
    <t>5VCACLCE1KC229764</t>
  </si>
  <si>
    <t>1M2AC12C74M009541</t>
  </si>
  <si>
    <t>3R1436</t>
  </si>
  <si>
    <t>3BPDLH0X3KF104393</t>
  </si>
  <si>
    <t>1M2K199C73M022173</t>
  </si>
  <si>
    <t>2R1930</t>
  </si>
  <si>
    <t>5VCACLCE0KC227410</t>
  </si>
  <si>
    <t>1M2K199C93M022174</t>
  </si>
  <si>
    <t>2R1936</t>
  </si>
  <si>
    <t>3BPDLH0X7KF104395</t>
  </si>
  <si>
    <t>5VCHC6FE24N195093</t>
  </si>
  <si>
    <t>3BPDX20X5LF106343</t>
  </si>
  <si>
    <t>1FVHC7CVX5HV38518</t>
  </si>
  <si>
    <t>0460806494</t>
  </si>
  <si>
    <t>Diesel</t>
  </si>
  <si>
    <t>5VCACRCE2KC228156</t>
  </si>
  <si>
    <t>0.02 g/bph-hr</t>
  </si>
  <si>
    <t>1M2AC12C37M012845</t>
  </si>
  <si>
    <t>5Z1607</t>
  </si>
  <si>
    <t>5VCACRCE5KC228152</t>
  </si>
  <si>
    <t>1M2AC12C02M006445</t>
  </si>
  <si>
    <t>1M2324</t>
  </si>
  <si>
    <t>5VCACRCE1KC229749</t>
  </si>
  <si>
    <t>1M2AC12C64M009546</t>
  </si>
  <si>
    <t>2J0905</t>
  </si>
  <si>
    <t>5VCA3SCE7KC227432</t>
  </si>
  <si>
    <t>1M2AC12C85M010148</t>
  </si>
  <si>
    <t>4M0443</t>
  </si>
  <si>
    <t>3BPDXHEX8KF104564</t>
  </si>
  <si>
    <t>1NPZLZ0X13D715035</t>
  </si>
  <si>
    <t>3BPDX20X2KF106332</t>
  </si>
  <si>
    <t>1M2AC12C52M006490</t>
  </si>
  <si>
    <t>1M1095</t>
  </si>
  <si>
    <t>5VCACRCE8KC229747</t>
  </si>
  <si>
    <t>1M2K199C73M021685</t>
  </si>
  <si>
    <t>E7G3252J1502</t>
  </si>
  <si>
    <t>5VCACRCE8KC228159</t>
  </si>
  <si>
    <t>1M2K199C84M022426</t>
  </si>
  <si>
    <t>1S0614</t>
  </si>
  <si>
    <t>3BPDXHEXXKF104565</t>
  </si>
  <si>
    <t>1M2K199CX4M024355</t>
  </si>
  <si>
    <t>1S0378</t>
  </si>
  <si>
    <t>3BPDXHEX1KF104566</t>
  </si>
  <si>
    <t>4V5KC9UF22N324043</t>
  </si>
  <si>
    <t>3BPDXHEX6KF104563</t>
  </si>
  <si>
    <t>Drayage Truck Regulation</t>
  </si>
  <si>
    <t>1FUJA6CV59DAL9924</t>
  </si>
  <si>
    <t>460975U0921446</t>
  </si>
  <si>
    <t>1FUJHTFW6MLMJ3869</t>
  </si>
  <si>
    <t>1FUJA6CVX9DAL9918</t>
  </si>
  <si>
    <t>460925U0922417</t>
  </si>
  <si>
    <t>1FUJHTFW2MLMJ3870</t>
  </si>
  <si>
    <t>26</t>
  </si>
  <si>
    <t>1M1AW02Y3AN009639</t>
  </si>
  <si>
    <t>1M1AN9GYXLM001045</t>
  </si>
  <si>
    <t>.02 g/bhp-hr</t>
  </si>
  <si>
    <t>1M1AW02Y1AN009641</t>
  </si>
  <si>
    <t>1M1AN9GY1LM001046</t>
  </si>
  <si>
    <t>1M1AW02Y7AN009644</t>
  </si>
  <si>
    <t>1M1AN9GY3LM001047</t>
  </si>
  <si>
    <t>1M1AW02Y8AN010687</t>
  </si>
  <si>
    <t>1M1AN9GY5LM001048</t>
  </si>
  <si>
    <t>1M1AW02Y3AN009642</t>
  </si>
  <si>
    <t>1M1AN9GY7LM001049</t>
  </si>
  <si>
    <t>1M1AW02Y1AN009638</t>
  </si>
  <si>
    <t>1M1AN9GY3LM001050</t>
  </si>
  <si>
    <t>1M1AW02YXAN009637</t>
  </si>
  <si>
    <t>1M1AN9GY5LM001051</t>
  </si>
  <si>
    <t>1M1AW02Y5AN009643</t>
  </si>
  <si>
    <t>1M1AN9GY7LM001052</t>
  </si>
  <si>
    <t>1M1AW02YXAN010691</t>
  </si>
  <si>
    <t>1M1AN9GY9LM001053</t>
  </si>
  <si>
    <t>1M1AW02Y1AN010692</t>
  </si>
  <si>
    <t>1M1AN9GY0LM001054</t>
  </si>
  <si>
    <t>1M1AW02Y3AN010693</t>
  </si>
  <si>
    <t>1M1AN9GY2LM001055</t>
  </si>
  <si>
    <t>1M1AW02Y7AN010695</t>
  </si>
  <si>
    <t>1M1AN9GY4LM001056</t>
  </si>
  <si>
    <t>1M1AW02YXAN010688</t>
  </si>
  <si>
    <t>1M1AN9GY6LM001057</t>
  </si>
  <si>
    <t>1M1AW02Y8AN010690</t>
  </si>
  <si>
    <t>1M1AN9GY8LM001058</t>
  </si>
  <si>
    <t>1M1AW02Y1AN010689</t>
  </si>
  <si>
    <t>1M1AN9GYXLM001059</t>
  </si>
  <si>
    <t>1M1AW02YXAM010700</t>
  </si>
  <si>
    <t>1M1AN9GY6LM001060</t>
  </si>
  <si>
    <t>1M1AW02Y0AN010697</t>
  </si>
  <si>
    <t>1M1AN9GY8LM001061</t>
  </si>
  <si>
    <t>1M1AW02Y6AN010686</t>
  </si>
  <si>
    <t>1M1AN9GYXLM001062</t>
  </si>
  <si>
    <t>1M1AW02Y1AM010701</t>
  </si>
  <si>
    <t>1M1AN9GY1LM001063</t>
  </si>
  <si>
    <t>PT1706</t>
  </si>
  <si>
    <t>4V4NC9EG2AN289219</t>
  </si>
  <si>
    <t>1NPBDH9X3LD724363</t>
  </si>
  <si>
    <t>PT3317</t>
  </si>
  <si>
    <t>4V4NC9EG3AN290296</t>
  </si>
  <si>
    <t>1NPBDH9X5LD724364</t>
  </si>
  <si>
    <t>PT3318</t>
  </si>
  <si>
    <t>4V4NC9EG5AN290297</t>
  </si>
  <si>
    <t>1NPBDH9X7LD724365</t>
  </si>
  <si>
    <t>PT5554</t>
  </si>
  <si>
    <t>4V4NC9EG09N281177</t>
  </si>
  <si>
    <t>1NPBDH9X9LD724366</t>
  </si>
  <si>
    <t>PT5555</t>
  </si>
  <si>
    <t>4V4NC9EG29N281178</t>
  </si>
  <si>
    <t>1NPBDH9X0LD724367</t>
  </si>
  <si>
    <t>PT5556</t>
  </si>
  <si>
    <t>4V4NC9EG59N285225</t>
  </si>
  <si>
    <t>1NPBDH9X2LD724368</t>
  </si>
  <si>
    <t>PT6045</t>
  </si>
  <si>
    <t>4V4NC9EHXAN289882</t>
  </si>
  <si>
    <t>1NPBDH9X4LD724369</t>
  </si>
  <si>
    <t>PT6046</t>
  </si>
  <si>
    <t>4V4NC9EH1AN289883</t>
  </si>
  <si>
    <t>1NPBDH9X0LD724370</t>
  </si>
  <si>
    <t>PT6047</t>
  </si>
  <si>
    <t>4V4NC9EH3AN289884</t>
  </si>
  <si>
    <t>1NPBDH9X2LD724371</t>
  </si>
  <si>
    <t>PT7435</t>
  </si>
  <si>
    <t>4V4MC9DG39N278335</t>
  </si>
  <si>
    <t>1NPBDH9X4LD724372</t>
  </si>
  <si>
    <t>PT9220</t>
  </si>
  <si>
    <t>4V4NC9EG9AN289220</t>
  </si>
  <si>
    <t>1NPBDH9X6LD724373</t>
  </si>
  <si>
    <t>1FUJGLDR0ASAK3709</t>
  </si>
  <si>
    <t>472901S0020581</t>
  </si>
  <si>
    <t>1FUNHTFW2LLME7805</t>
  </si>
  <si>
    <t>1FUJBBDR7ADAN2220</t>
  </si>
  <si>
    <t>472901S0018248</t>
  </si>
  <si>
    <t>1FUNHTFW4LLME7806</t>
  </si>
  <si>
    <t>1FUJGLDR49LAB1693</t>
  </si>
  <si>
    <t>472901S0081146</t>
  </si>
  <si>
    <t>1FUNHTFWXLLME7812</t>
  </si>
  <si>
    <t>1FUJGLDRDASAK3712</t>
  </si>
  <si>
    <t>472901S002548</t>
  </si>
  <si>
    <t>1FUNHTFW6LLME7807</t>
  </si>
  <si>
    <t>1FUJGLDR4ASAH9079</t>
  </si>
  <si>
    <t>472901S0026312</t>
  </si>
  <si>
    <t>1FUNHTFW8LLME7808</t>
  </si>
  <si>
    <t>1FUJGLDR9ASAK3773</t>
  </si>
  <si>
    <t>472901S0021774</t>
  </si>
  <si>
    <t>1FUNHTFWXLLME7809</t>
  </si>
  <si>
    <t>IFUJGLDR4BSAU5679</t>
  </si>
  <si>
    <t>472901S0033247</t>
  </si>
  <si>
    <t>1FUNHTFW6LLME7810</t>
  </si>
  <si>
    <t>1FUJA6CG22LK10851</t>
  </si>
  <si>
    <t>472901S0024124</t>
  </si>
  <si>
    <t>1FUNHTFW8LLME7811</t>
  </si>
  <si>
    <t>1M1AW02Y09N007939</t>
  </si>
  <si>
    <t>MP7*518581*F1*H</t>
  </si>
  <si>
    <t>1M1AN9GY3LM001064</t>
  </si>
  <si>
    <t>For further specific project information: https://ww2.arb.ca.gov/resources/documents/implementation-state-sip-strategy</t>
  </si>
  <si>
    <t>South Coast On-Road Heavy-Duty Incentive Measure</t>
  </si>
  <si>
    <t>2020 Progress Report</t>
  </si>
  <si>
    <t>Appendix A</t>
  </si>
  <si>
    <t>Project Information and Emissions Reductions</t>
  </si>
  <si>
    <t>March 2021</t>
  </si>
  <si>
    <t>Los Angeles</t>
  </si>
  <si>
    <t>Orange</t>
  </si>
  <si>
    <t xml:space="preserve">Orange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</si>
</sst>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0"/>
    <numFmt numFmtId="165" formatCode="&quot;$&quot;#,##0"/>
    <numFmt numFmtId="166" formatCode="&quot;$&quot;#,##0.00"/>
    <numFmt numFmtId="167" formatCode="&quot;$&quot;#,##0\ ;\(&quot;$&quot;#,##0\)"/>
    <numFmt numFmtId="168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venir LT Std 55 Roman"/>
      <family val="2"/>
    </font>
    <font>
      <sz val="11"/>
      <color theme="1"/>
      <name val="Avenir LT Std 55 Roman"/>
      <family val="2"/>
    </font>
    <font>
      <b/>
      <sz val="11"/>
      <color rgb="FF000000"/>
      <name val="Avenir LT Std 55 Roman"/>
      <family val="2"/>
    </font>
    <font>
      <b/>
      <sz val="12"/>
      <color theme="1"/>
      <name val="Avenir LT Std 55 Roman"/>
      <family val="2"/>
    </font>
    <font>
      <sz val="12"/>
      <color theme="1"/>
      <name val="Avenir LT Std 55 Roman"/>
      <family val="2"/>
    </font>
    <font>
      <b/>
      <sz val="11"/>
      <name val="Avenir LT Std 55 Roman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10" fontId="4" fillId="2" borderId="4" xfId="0" applyNumberFormat="1" applyFont="1" applyFill="1" applyBorder="1" applyAlignment="1">
      <alignment wrapText="1"/>
    </xf>
    <xf numFmtId="14" fontId="4" fillId="2" borderId="4" xfId="0" applyNumberFormat="1" applyFont="1" applyFill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6" borderId="4" xfId="0" applyFont="1" applyFill="1" applyBorder="1" applyAlignment="1">
      <alignment wrapText="1"/>
    </xf>
    <xf numFmtId="0" fontId="6" fillId="0" borderId="0" xfId="0" applyFont="1"/>
    <xf numFmtId="49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/>
    <xf numFmtId="3" fontId="3" fillId="0" borderId="4" xfId="0" applyNumberFormat="1" applyFont="1" applyBorder="1" applyAlignment="1">
      <alignment horizontal="left" vertical="center"/>
    </xf>
    <xf numFmtId="9" fontId="3" fillId="0" borderId="4" xfId="2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left" vertical="center"/>
    </xf>
    <xf numFmtId="3" fontId="3" fillId="0" borderId="4" xfId="1" applyNumberFormat="1" applyFont="1" applyBorder="1" applyAlignment="1">
      <alignment horizontal="left" vertical="top"/>
    </xf>
    <xf numFmtId="0" fontId="3" fillId="0" borderId="4" xfId="0" applyFont="1" applyBorder="1" applyAlignment="1">
      <alignment vertical="center"/>
    </xf>
    <xf numFmtId="168" fontId="3" fillId="0" borderId="4" xfId="0" applyNumberFormat="1" applyFont="1" applyBorder="1" applyAlignment="1">
      <alignment horizontal="left" vertical="center"/>
    </xf>
    <xf numFmtId="164" fontId="3" fillId="0" borderId="4" xfId="0" applyNumberFormat="1" applyFont="1" applyBorder="1" applyAlignment="1">
      <alignment horizontal="left" vertical="center"/>
    </xf>
    <xf numFmtId="14" fontId="3" fillId="7" borderId="4" xfId="0" applyNumberFormat="1" applyFont="1" applyFill="1" applyBorder="1" applyAlignment="1">
      <alignment horizontal="left" vertical="center"/>
    </xf>
    <xf numFmtId="0" fontId="3" fillId="7" borderId="4" xfId="0" applyFont="1" applyFill="1" applyBorder="1" applyAlignment="1">
      <alignment horizontal="left" vertical="center"/>
    </xf>
    <xf numFmtId="0" fontId="3" fillId="7" borderId="4" xfId="0" applyFont="1" applyFill="1" applyBorder="1"/>
    <xf numFmtId="9" fontId="3" fillId="7" borderId="4" xfId="0" applyNumberFormat="1" applyFont="1" applyFill="1" applyBorder="1" applyAlignment="1">
      <alignment horizontal="left" vertical="center"/>
    </xf>
    <xf numFmtId="3" fontId="3" fillId="7" borderId="4" xfId="1" applyNumberFormat="1" applyFont="1" applyFill="1" applyBorder="1" applyAlignment="1">
      <alignment horizontal="left" vertical="top"/>
    </xf>
    <xf numFmtId="1" fontId="3" fillId="7" borderId="4" xfId="0" applyNumberFormat="1" applyFont="1" applyFill="1" applyBorder="1" applyAlignment="1">
      <alignment horizontal="left" vertical="center"/>
    </xf>
    <xf numFmtId="3" fontId="3" fillId="7" borderId="4" xfId="0" applyNumberFormat="1" applyFont="1" applyFill="1" applyBorder="1" applyAlignment="1">
      <alignment horizontal="left" vertical="center"/>
    </xf>
    <xf numFmtId="0" fontId="3" fillId="0" borderId="0" xfId="0" applyFont="1" applyBorder="1"/>
    <xf numFmtId="9" fontId="3" fillId="0" borderId="4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3" fontId="3" fillId="0" borderId="4" xfId="0" applyNumberFormat="1" applyFont="1" applyFill="1" applyBorder="1" applyAlignment="1">
      <alignment horizontal="left" vertical="center"/>
    </xf>
    <xf numFmtId="14" fontId="3" fillId="0" borderId="4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9" fontId="3" fillId="0" borderId="4" xfId="0" applyNumberFormat="1" applyFont="1" applyFill="1" applyBorder="1" applyAlignment="1">
      <alignment horizontal="left" vertical="center"/>
    </xf>
    <xf numFmtId="3" fontId="3" fillId="0" borderId="4" xfId="1" applyNumberFormat="1" applyFont="1" applyFill="1" applyBorder="1" applyAlignment="1">
      <alignment horizontal="left" vertical="top"/>
    </xf>
    <xf numFmtId="1" fontId="3" fillId="0" borderId="4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14" fontId="4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/>
    <xf numFmtId="165" fontId="3" fillId="0" borderId="0" xfId="0" applyNumberFormat="1" applyFont="1" applyFill="1" applyBorder="1"/>
    <xf numFmtId="14" fontId="3" fillId="0" borderId="0" xfId="0" applyNumberFormat="1" applyFont="1" applyFill="1" applyBorder="1"/>
    <xf numFmtId="0" fontId="3" fillId="0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0" fontId="2" fillId="0" borderId="0" xfId="0" applyNumberFormat="1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9" fontId="3" fillId="0" borderId="0" xfId="0" applyNumberFormat="1" applyFont="1" applyFill="1" applyBorder="1"/>
    <xf numFmtId="166" fontId="3" fillId="0" borderId="0" xfId="0" applyNumberFormat="1" applyFont="1" applyFill="1" applyBorder="1"/>
    <xf numFmtId="1" fontId="3" fillId="0" borderId="0" xfId="0" applyNumberFormat="1" applyFont="1" applyFill="1" applyBorder="1"/>
    <xf numFmtId="164" fontId="3" fillId="0" borderId="0" xfId="0" applyNumberFormat="1" applyFont="1" applyFill="1" applyBorder="1"/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Normal="100" workbookViewId="0">
      <selection activeCell="A6" sqref="A6:XFD1048576"/>
    </sheetView>
  </sheetViews>
  <sheetFormatPr defaultColWidth="0" defaultRowHeight="15.5" zeroHeight="1" x14ac:dyDescent="0.35"/>
  <cols>
    <col min="1" max="7" width="8.7265625" style="12" customWidth="1"/>
    <col min="8" max="16384" width="8.7265625" style="12" hidden="1"/>
  </cols>
  <sheetData>
    <row r="1" spans="1:7" x14ac:dyDescent="0.35">
      <c r="A1" s="71" t="s">
        <v>227</v>
      </c>
      <c r="B1" s="71"/>
      <c r="C1" s="71"/>
      <c r="D1" s="71"/>
      <c r="E1" s="71"/>
      <c r="F1" s="71"/>
      <c r="G1" s="71"/>
    </row>
    <row r="2" spans="1:7" x14ac:dyDescent="0.35">
      <c r="A2" s="71" t="s">
        <v>228</v>
      </c>
      <c r="B2" s="71"/>
      <c r="C2" s="71"/>
      <c r="D2" s="71"/>
      <c r="E2" s="71"/>
      <c r="F2" s="71"/>
      <c r="G2" s="71"/>
    </row>
    <row r="3" spans="1:7" x14ac:dyDescent="0.35">
      <c r="A3" s="71" t="s">
        <v>229</v>
      </c>
      <c r="B3" s="71"/>
      <c r="C3" s="71"/>
      <c r="D3" s="71"/>
      <c r="E3" s="71"/>
      <c r="F3" s="71"/>
      <c r="G3" s="71"/>
    </row>
    <row r="4" spans="1:7" x14ac:dyDescent="0.35">
      <c r="A4" s="71" t="s">
        <v>230</v>
      </c>
      <c r="B4" s="71"/>
      <c r="C4" s="71"/>
      <c r="D4" s="71"/>
      <c r="E4" s="71"/>
      <c r="F4" s="71"/>
      <c r="G4" s="71"/>
    </row>
    <row r="5" spans="1:7" x14ac:dyDescent="0.35">
      <c r="A5" s="72" t="s">
        <v>231</v>
      </c>
      <c r="B5" s="72"/>
      <c r="C5" s="72"/>
      <c r="D5" s="72"/>
      <c r="E5" s="72"/>
      <c r="F5" s="72"/>
      <c r="G5" s="72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55"/>
  <sheetViews>
    <sheetView zoomScale="50" zoomScaleNormal="50" workbookViewId="0">
      <selection activeCell="A2" sqref="A2"/>
    </sheetView>
  </sheetViews>
  <sheetFormatPr defaultColWidth="0" defaultRowHeight="14" zeroHeight="1" x14ac:dyDescent="0.3"/>
  <cols>
    <col min="1" max="1" width="27.81640625" style="1" customWidth="1"/>
    <col min="2" max="2" width="23" style="42" customWidth="1"/>
    <col min="3" max="3" width="18.453125" style="1" customWidth="1"/>
    <col min="4" max="4" width="23.26953125" style="1" customWidth="1"/>
    <col min="5" max="5" width="10.453125" style="1" customWidth="1"/>
    <col min="6" max="6" width="15.81640625" style="1" customWidth="1"/>
    <col min="7" max="7" width="23" style="1" customWidth="1"/>
    <col min="8" max="8" width="30.1796875" style="1" bestFit="1" customWidth="1"/>
    <col min="9" max="9" width="34.453125" style="1" customWidth="1"/>
    <col min="10" max="10" width="14.453125" style="1" customWidth="1"/>
    <col min="11" max="11" width="41.81640625" style="1" customWidth="1"/>
    <col min="12" max="12" width="17" style="1" customWidth="1"/>
    <col min="13" max="13" width="27.54296875" style="1" customWidth="1"/>
    <col min="14" max="14" width="37.26953125" style="1" customWidth="1"/>
    <col min="15" max="15" width="30.1796875" style="1" customWidth="1"/>
    <col min="16" max="16" width="39" style="1" customWidth="1"/>
    <col min="17" max="18" width="41.26953125" style="1" bestFit="1" customWidth="1"/>
    <col min="19" max="19" width="34.7265625" style="1" customWidth="1"/>
    <col min="20" max="20" width="36.7265625" style="1" bestFit="1" customWidth="1"/>
    <col min="21" max="21" width="30.453125" style="1" customWidth="1"/>
    <col min="22" max="22" width="37.54296875" style="1" bestFit="1" customWidth="1"/>
    <col min="23" max="23" width="39.54296875" style="1" customWidth="1"/>
    <col min="24" max="24" width="30.7265625" style="1" customWidth="1"/>
    <col min="25" max="25" width="35.81640625" style="1" bestFit="1" customWidth="1"/>
    <col min="26" max="26" width="35.54296875" style="1" customWidth="1"/>
    <col min="27" max="27" width="31.54296875" style="1" bestFit="1" customWidth="1"/>
    <col min="28" max="28" width="29.54296875" style="1" customWidth="1"/>
    <col min="29" max="29" width="37.81640625" style="1" customWidth="1"/>
    <col min="30" max="30" width="41.26953125" style="1" bestFit="1" customWidth="1"/>
    <col min="31" max="31" width="34.7265625" style="1" customWidth="1"/>
    <col min="32" max="32" width="30.453125" style="1" customWidth="1"/>
    <col min="33" max="33" width="38.7265625" style="1" bestFit="1" customWidth="1"/>
    <col min="34" max="34" width="30.453125" style="1" customWidth="1"/>
    <col min="35" max="35" width="38.453125" style="1" customWidth="1"/>
    <col min="36" max="36" width="41.81640625" style="1" bestFit="1" customWidth="1"/>
    <col min="37" max="37" width="29.81640625" style="1" customWidth="1"/>
    <col min="38" max="38" width="35.81640625" style="1" bestFit="1" customWidth="1"/>
    <col min="39" max="39" width="27.54296875" style="1" customWidth="1"/>
    <col min="40" max="40" width="41.81640625" style="1" hidden="1" customWidth="1"/>
    <col min="41" max="41" width="32.1796875" style="1" hidden="1" customWidth="1"/>
    <col min="42" max="42" width="27.81640625" style="1" hidden="1" customWidth="1"/>
    <col min="43" max="43" width="31.26953125" style="1" hidden="1" customWidth="1"/>
    <col min="44" max="44" width="29" style="1" hidden="1" customWidth="1"/>
    <col min="45" max="16384" width="14.1796875" style="1" hidden="1"/>
  </cols>
  <sheetData>
    <row r="1" spans="1:39" x14ac:dyDescent="0.3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5"/>
      <c r="N1" s="73" t="s">
        <v>1</v>
      </c>
      <c r="O1" s="74"/>
      <c r="P1" s="74"/>
      <c r="Q1" s="74"/>
      <c r="R1" s="74"/>
      <c r="S1" s="74"/>
      <c r="T1" s="74"/>
      <c r="U1" s="74"/>
      <c r="V1" s="74"/>
      <c r="W1" s="74"/>
      <c r="X1" s="74"/>
      <c r="Y1" s="75"/>
      <c r="Z1" s="73" t="s">
        <v>2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5"/>
    </row>
    <row r="2" spans="1:39" x14ac:dyDescent="0.3">
      <c r="A2" s="2" t="s">
        <v>3</v>
      </c>
      <c r="B2" s="3" t="s">
        <v>4</v>
      </c>
      <c r="C2" s="3" t="s">
        <v>5</v>
      </c>
      <c r="D2" s="3" t="s">
        <v>6</v>
      </c>
      <c r="E2" s="4" t="s">
        <v>7</v>
      </c>
      <c r="F2" s="3" t="s">
        <v>8</v>
      </c>
      <c r="G2" s="2" t="s">
        <v>9</v>
      </c>
      <c r="H2" s="2" t="s">
        <v>10</v>
      </c>
      <c r="I2" s="3" t="s">
        <v>11</v>
      </c>
      <c r="J2" s="3" t="s">
        <v>12</v>
      </c>
      <c r="K2" s="5" t="s">
        <v>13</v>
      </c>
      <c r="L2" s="3" t="s">
        <v>14</v>
      </c>
      <c r="M2" s="6" t="s">
        <v>15</v>
      </c>
      <c r="N2" s="7" t="s">
        <v>16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8" t="s">
        <v>27</v>
      </c>
      <c r="Z2" s="9" t="s">
        <v>28</v>
      </c>
      <c r="AA2" s="9" t="s">
        <v>29</v>
      </c>
      <c r="AB2" s="9" t="s">
        <v>30</v>
      </c>
      <c r="AC2" s="9" t="s">
        <v>31</v>
      </c>
      <c r="AD2" s="9" t="s">
        <v>32</v>
      </c>
      <c r="AE2" s="9" t="s">
        <v>33</v>
      </c>
      <c r="AF2" s="9" t="s">
        <v>34</v>
      </c>
      <c r="AG2" s="10" t="s">
        <v>35</v>
      </c>
      <c r="AH2" s="10" t="s">
        <v>36</v>
      </c>
      <c r="AI2" s="10" t="s">
        <v>37</v>
      </c>
      <c r="AJ2" s="10" t="s">
        <v>38</v>
      </c>
      <c r="AK2" s="10" t="s">
        <v>39</v>
      </c>
      <c r="AL2" s="10" t="s">
        <v>40</v>
      </c>
      <c r="AM2" s="11" t="s">
        <v>41</v>
      </c>
    </row>
    <row r="3" spans="1:39" x14ac:dyDescent="0.3">
      <c r="A3" s="13">
        <v>263433</v>
      </c>
      <c r="B3" s="14"/>
      <c r="C3" s="14" t="s">
        <v>42</v>
      </c>
      <c r="D3" s="14">
        <v>2017</v>
      </c>
      <c r="E3" s="14" t="s">
        <v>43</v>
      </c>
      <c r="F3" s="15" t="s">
        <v>232</v>
      </c>
      <c r="G3" s="14" t="s">
        <v>44</v>
      </c>
      <c r="H3" s="14" t="s">
        <v>45</v>
      </c>
      <c r="I3" s="14" t="s">
        <v>46</v>
      </c>
      <c r="J3" s="16">
        <v>52000</v>
      </c>
      <c r="K3" s="17">
        <v>1</v>
      </c>
      <c r="L3" s="14">
        <v>7</v>
      </c>
      <c r="M3" s="18">
        <v>43608</v>
      </c>
      <c r="N3" s="19">
        <v>17942</v>
      </c>
      <c r="O3" s="14" t="s">
        <v>47</v>
      </c>
      <c r="P3" s="14" t="s">
        <v>48</v>
      </c>
      <c r="Q3" s="14" t="s">
        <v>49</v>
      </c>
      <c r="R3" s="14">
        <v>2003</v>
      </c>
      <c r="S3" s="14">
        <v>2000</v>
      </c>
      <c r="T3" s="14">
        <f t="shared" ref="T3:T25" si="0">(2019-2019)+L3/2</f>
        <v>3.5</v>
      </c>
      <c r="U3" s="16">
        <f t="shared" ref="U3:U34" si="1">T3*N3</f>
        <v>62797</v>
      </c>
      <c r="V3" s="20" t="s">
        <v>50</v>
      </c>
      <c r="W3" s="20" t="s">
        <v>50</v>
      </c>
      <c r="X3" s="14">
        <v>53.2</v>
      </c>
      <c r="Y3" s="21">
        <f>(X3*N3*K3)/907200</f>
        <v>1.0521543209876543</v>
      </c>
      <c r="Z3" s="16">
        <v>17942</v>
      </c>
      <c r="AA3" s="14" t="s">
        <v>51</v>
      </c>
      <c r="AB3" s="14">
        <v>75071437</v>
      </c>
      <c r="AC3" s="14" t="s">
        <v>52</v>
      </c>
      <c r="AD3" s="14">
        <v>2018</v>
      </c>
      <c r="AE3" s="14">
        <v>2018</v>
      </c>
      <c r="AF3" s="14" t="s">
        <v>53</v>
      </c>
      <c r="AG3" s="14">
        <f>L3/2</f>
        <v>3.5</v>
      </c>
      <c r="AH3" s="16">
        <f t="shared" ref="AH3:AH34" si="2">AG3*Z3</f>
        <v>62797</v>
      </c>
      <c r="AI3" s="20" t="s">
        <v>50</v>
      </c>
      <c r="AJ3" s="20" t="s">
        <v>50</v>
      </c>
      <c r="AK3" s="14">
        <v>0.09</v>
      </c>
      <c r="AL3" s="22">
        <f>(AK3*N3*K3)/907200</f>
        <v>1.7799603174603175E-3</v>
      </c>
      <c r="AM3" s="22">
        <f>(Y3-AL3)/365</f>
        <v>2.8777379744388872E-3</v>
      </c>
    </row>
    <row r="4" spans="1:39" x14ac:dyDescent="0.3">
      <c r="A4" s="13">
        <v>263492</v>
      </c>
      <c r="B4" s="14"/>
      <c r="C4" s="14" t="s">
        <v>42</v>
      </c>
      <c r="D4" s="14">
        <v>2017</v>
      </c>
      <c r="E4" s="14" t="s">
        <v>43</v>
      </c>
      <c r="F4" s="15" t="s">
        <v>232</v>
      </c>
      <c r="G4" s="14" t="s">
        <v>44</v>
      </c>
      <c r="H4" s="14" t="s">
        <v>45</v>
      </c>
      <c r="I4" s="14" t="s">
        <v>46</v>
      </c>
      <c r="J4" s="16">
        <v>52000</v>
      </c>
      <c r="K4" s="17">
        <v>1</v>
      </c>
      <c r="L4" s="14">
        <v>7</v>
      </c>
      <c r="M4" s="18">
        <v>43791</v>
      </c>
      <c r="N4" s="19">
        <v>12930</v>
      </c>
      <c r="O4" s="14" t="s">
        <v>54</v>
      </c>
      <c r="P4" s="14" t="s">
        <v>55</v>
      </c>
      <c r="Q4" s="14" t="s">
        <v>49</v>
      </c>
      <c r="R4" s="14">
        <v>2003</v>
      </c>
      <c r="S4" s="14">
        <v>2002</v>
      </c>
      <c r="T4" s="14">
        <f t="shared" si="0"/>
        <v>3.5</v>
      </c>
      <c r="U4" s="16">
        <f t="shared" si="1"/>
        <v>45255</v>
      </c>
      <c r="V4" s="20" t="s">
        <v>50</v>
      </c>
      <c r="W4" s="20" t="s">
        <v>50</v>
      </c>
      <c r="X4" s="14">
        <v>53.2</v>
      </c>
      <c r="Y4" s="21">
        <f t="shared" ref="Y4:Y25" si="3">(X4*N4*K4)/907200</f>
        <v>0.75824074074074077</v>
      </c>
      <c r="Z4" s="16">
        <v>12930</v>
      </c>
      <c r="AA4" s="14" t="s">
        <v>56</v>
      </c>
      <c r="AB4" s="14">
        <v>74283302</v>
      </c>
      <c r="AC4" s="14" t="s">
        <v>52</v>
      </c>
      <c r="AD4" s="14">
        <v>2019</v>
      </c>
      <c r="AE4" s="14">
        <v>2018</v>
      </c>
      <c r="AF4" s="14" t="s">
        <v>53</v>
      </c>
      <c r="AG4" s="14">
        <f t="shared" ref="AG4:AG15" si="4">L4/2</f>
        <v>3.5</v>
      </c>
      <c r="AH4" s="16">
        <f t="shared" si="2"/>
        <v>45255</v>
      </c>
      <c r="AI4" s="20" t="s">
        <v>50</v>
      </c>
      <c r="AJ4" s="20" t="s">
        <v>50</v>
      </c>
      <c r="AK4" s="14">
        <v>0.09</v>
      </c>
      <c r="AL4" s="22">
        <f t="shared" ref="AL4:AL25" si="5">(AK4*N4*K4)/907200</f>
        <v>1.2827380952380953E-3</v>
      </c>
      <c r="AM4" s="22">
        <f t="shared" ref="AM4:AM65" si="6">(Y4-AL4)/365</f>
        <v>2.0738575414945282E-3</v>
      </c>
    </row>
    <row r="5" spans="1:39" x14ac:dyDescent="0.3">
      <c r="A5" s="13">
        <v>263529</v>
      </c>
      <c r="B5" s="14"/>
      <c r="C5" s="14" t="s">
        <v>42</v>
      </c>
      <c r="D5" s="14">
        <v>2017</v>
      </c>
      <c r="E5" s="14" t="s">
        <v>43</v>
      </c>
      <c r="F5" s="15" t="s">
        <v>232</v>
      </c>
      <c r="G5" s="14" t="s">
        <v>44</v>
      </c>
      <c r="H5" s="14" t="s">
        <v>45</v>
      </c>
      <c r="I5" s="14" t="s">
        <v>46</v>
      </c>
      <c r="J5" s="16">
        <v>52000</v>
      </c>
      <c r="K5" s="17">
        <v>1</v>
      </c>
      <c r="L5" s="14">
        <v>7</v>
      </c>
      <c r="M5" s="18">
        <v>43721</v>
      </c>
      <c r="N5" s="19">
        <v>16965.5</v>
      </c>
      <c r="O5" s="14" t="s">
        <v>57</v>
      </c>
      <c r="P5" s="14" t="s">
        <v>58</v>
      </c>
      <c r="Q5" s="14" t="s">
        <v>49</v>
      </c>
      <c r="R5" s="14">
        <v>2003</v>
      </c>
      <c r="S5" s="14">
        <v>2002</v>
      </c>
      <c r="T5" s="14">
        <f t="shared" si="0"/>
        <v>3.5</v>
      </c>
      <c r="U5" s="16">
        <f t="shared" si="1"/>
        <v>59379.25</v>
      </c>
      <c r="V5" s="20" t="s">
        <v>50</v>
      </c>
      <c r="W5" s="20" t="s">
        <v>50</v>
      </c>
      <c r="X5" s="14">
        <v>53.2</v>
      </c>
      <c r="Y5" s="21">
        <f t="shared" si="3"/>
        <v>0.99489043209876549</v>
      </c>
      <c r="Z5" s="16">
        <v>16965.5</v>
      </c>
      <c r="AA5" s="14" t="s">
        <v>59</v>
      </c>
      <c r="AB5" s="14">
        <v>74413718</v>
      </c>
      <c r="AC5" s="14" t="s">
        <v>52</v>
      </c>
      <c r="AD5" s="14">
        <v>2018</v>
      </c>
      <c r="AE5" s="14">
        <v>2018</v>
      </c>
      <c r="AF5" s="14" t="s">
        <v>53</v>
      </c>
      <c r="AG5" s="14">
        <f t="shared" si="4"/>
        <v>3.5</v>
      </c>
      <c r="AH5" s="16">
        <f t="shared" si="2"/>
        <v>59379.25</v>
      </c>
      <c r="AI5" s="20" t="s">
        <v>50</v>
      </c>
      <c r="AJ5" s="20" t="s">
        <v>50</v>
      </c>
      <c r="AK5" s="14">
        <v>0.09</v>
      </c>
      <c r="AL5" s="22">
        <f t="shared" si="5"/>
        <v>1.6830853174603175E-3</v>
      </c>
      <c r="AM5" s="22">
        <f t="shared" si="6"/>
        <v>2.7211160185789183E-3</v>
      </c>
    </row>
    <row r="6" spans="1:39" x14ac:dyDescent="0.3">
      <c r="A6" s="13">
        <v>263530</v>
      </c>
      <c r="B6" s="14"/>
      <c r="C6" s="14" t="s">
        <v>42</v>
      </c>
      <c r="D6" s="14">
        <v>2017</v>
      </c>
      <c r="E6" s="14" t="s">
        <v>43</v>
      </c>
      <c r="F6" s="15" t="s">
        <v>232</v>
      </c>
      <c r="G6" s="14" t="s">
        <v>44</v>
      </c>
      <c r="H6" s="14" t="s">
        <v>45</v>
      </c>
      <c r="I6" s="14" t="s">
        <v>46</v>
      </c>
      <c r="J6" s="16">
        <v>52000</v>
      </c>
      <c r="K6" s="17">
        <v>1</v>
      </c>
      <c r="L6" s="14">
        <v>7</v>
      </c>
      <c r="M6" s="18">
        <v>43791</v>
      </c>
      <c r="N6" s="19">
        <v>14459</v>
      </c>
      <c r="O6" s="14" t="s">
        <v>60</v>
      </c>
      <c r="P6" s="14" t="s">
        <v>61</v>
      </c>
      <c r="Q6" s="14" t="s">
        <v>49</v>
      </c>
      <c r="R6" s="14">
        <v>2003</v>
      </c>
      <c r="S6" s="14">
        <v>2002</v>
      </c>
      <c r="T6" s="14">
        <f t="shared" si="0"/>
        <v>3.5</v>
      </c>
      <c r="U6" s="16">
        <f t="shared" si="1"/>
        <v>50606.5</v>
      </c>
      <c r="V6" s="20" t="s">
        <v>50</v>
      </c>
      <c r="W6" s="20" t="s">
        <v>50</v>
      </c>
      <c r="X6" s="14">
        <v>53.2</v>
      </c>
      <c r="Y6" s="21">
        <f t="shared" si="3"/>
        <v>0.84790432098765434</v>
      </c>
      <c r="Z6" s="16">
        <v>14459</v>
      </c>
      <c r="AA6" s="14" t="s">
        <v>62</v>
      </c>
      <c r="AB6" s="14">
        <v>74281796</v>
      </c>
      <c r="AC6" s="14" t="s">
        <v>52</v>
      </c>
      <c r="AD6" s="14">
        <v>2019</v>
      </c>
      <c r="AE6" s="14">
        <v>2018</v>
      </c>
      <c r="AF6" s="14" t="s">
        <v>53</v>
      </c>
      <c r="AG6" s="14">
        <f t="shared" si="4"/>
        <v>3.5</v>
      </c>
      <c r="AH6" s="16">
        <f t="shared" si="2"/>
        <v>50606.5</v>
      </c>
      <c r="AI6" s="20" t="s">
        <v>50</v>
      </c>
      <c r="AJ6" s="20" t="s">
        <v>50</v>
      </c>
      <c r="AK6" s="14">
        <v>0.09</v>
      </c>
      <c r="AL6" s="22">
        <f t="shared" si="5"/>
        <v>1.434424603174603E-3</v>
      </c>
      <c r="AM6" s="22">
        <f t="shared" si="6"/>
        <v>2.3190956065328211E-3</v>
      </c>
    </row>
    <row r="7" spans="1:39" x14ac:dyDescent="0.3">
      <c r="A7" s="13">
        <v>263532</v>
      </c>
      <c r="B7" s="14"/>
      <c r="C7" s="14" t="s">
        <v>42</v>
      </c>
      <c r="D7" s="14">
        <v>2017</v>
      </c>
      <c r="E7" s="14" t="s">
        <v>43</v>
      </c>
      <c r="F7" s="15" t="s">
        <v>232</v>
      </c>
      <c r="G7" s="14" t="s">
        <v>44</v>
      </c>
      <c r="H7" s="14" t="s">
        <v>45</v>
      </c>
      <c r="I7" s="14" t="s">
        <v>46</v>
      </c>
      <c r="J7" s="16">
        <v>52000</v>
      </c>
      <c r="K7" s="17">
        <v>1</v>
      </c>
      <c r="L7" s="14">
        <v>7</v>
      </c>
      <c r="M7" s="18">
        <v>43698</v>
      </c>
      <c r="N7" s="19">
        <v>9061.5</v>
      </c>
      <c r="O7" s="14" t="s">
        <v>63</v>
      </c>
      <c r="P7" s="14" t="s">
        <v>64</v>
      </c>
      <c r="Q7" s="14" t="s">
        <v>49</v>
      </c>
      <c r="R7" s="14">
        <v>2003</v>
      </c>
      <c r="S7" s="14">
        <v>2002</v>
      </c>
      <c r="T7" s="14">
        <f t="shared" si="0"/>
        <v>3.5</v>
      </c>
      <c r="U7" s="16">
        <f t="shared" si="1"/>
        <v>31715.25</v>
      </c>
      <c r="V7" s="20" t="s">
        <v>50</v>
      </c>
      <c r="W7" s="20" t="s">
        <v>50</v>
      </c>
      <c r="X7" s="14">
        <v>53.2</v>
      </c>
      <c r="Y7" s="21">
        <f t="shared" si="3"/>
        <v>0.53138425925925936</v>
      </c>
      <c r="Z7" s="16">
        <v>9061.5</v>
      </c>
      <c r="AA7" s="14" t="s">
        <v>65</v>
      </c>
      <c r="AB7" s="14">
        <v>74413724</v>
      </c>
      <c r="AC7" s="14" t="s">
        <v>52</v>
      </c>
      <c r="AD7" s="14">
        <v>2018</v>
      </c>
      <c r="AE7" s="14">
        <v>2018</v>
      </c>
      <c r="AF7" s="14" t="s">
        <v>53</v>
      </c>
      <c r="AG7" s="14">
        <f t="shared" si="4"/>
        <v>3.5</v>
      </c>
      <c r="AH7" s="16">
        <f t="shared" si="2"/>
        <v>31715.25</v>
      </c>
      <c r="AI7" s="20" t="s">
        <v>50</v>
      </c>
      <c r="AJ7" s="20" t="s">
        <v>50</v>
      </c>
      <c r="AK7" s="14">
        <v>0.09</v>
      </c>
      <c r="AL7" s="22">
        <f t="shared" si="5"/>
        <v>8.9895833333333332E-4</v>
      </c>
      <c r="AM7" s="22">
        <f t="shared" si="6"/>
        <v>1.4533843860984276E-3</v>
      </c>
    </row>
    <row r="8" spans="1:39" x14ac:dyDescent="0.3">
      <c r="A8" s="13">
        <v>263850</v>
      </c>
      <c r="B8" s="14"/>
      <c r="C8" s="14" t="s">
        <v>42</v>
      </c>
      <c r="D8" s="14">
        <v>2017</v>
      </c>
      <c r="E8" s="14" t="s">
        <v>43</v>
      </c>
      <c r="F8" s="15" t="s">
        <v>232</v>
      </c>
      <c r="G8" s="14" t="s">
        <v>44</v>
      </c>
      <c r="H8" s="14" t="s">
        <v>45</v>
      </c>
      <c r="I8" s="14" t="s">
        <v>46</v>
      </c>
      <c r="J8" s="16">
        <v>52000</v>
      </c>
      <c r="K8" s="17">
        <v>1</v>
      </c>
      <c r="L8" s="14">
        <v>7</v>
      </c>
      <c r="M8" s="18">
        <v>43608</v>
      </c>
      <c r="N8" s="19">
        <v>11295</v>
      </c>
      <c r="O8" s="14" t="s">
        <v>66</v>
      </c>
      <c r="P8" s="14" t="s">
        <v>67</v>
      </c>
      <c r="Q8" s="14" t="s">
        <v>49</v>
      </c>
      <c r="R8" s="14">
        <v>2004</v>
      </c>
      <c r="S8" s="14">
        <v>2003</v>
      </c>
      <c r="T8" s="14">
        <f t="shared" si="0"/>
        <v>3.5</v>
      </c>
      <c r="U8" s="16">
        <f t="shared" si="1"/>
        <v>39532.5</v>
      </c>
      <c r="V8" s="20" t="s">
        <v>50</v>
      </c>
      <c r="W8" s="20" t="s">
        <v>50</v>
      </c>
      <c r="X8" s="14">
        <v>53.2</v>
      </c>
      <c r="Y8" s="21">
        <f t="shared" si="3"/>
        <v>0.66236111111111107</v>
      </c>
      <c r="Z8" s="16">
        <v>11295</v>
      </c>
      <c r="AA8" s="14" t="s">
        <v>68</v>
      </c>
      <c r="AB8" s="14">
        <v>75071473</v>
      </c>
      <c r="AC8" s="14" t="s">
        <v>52</v>
      </c>
      <c r="AD8" s="14">
        <v>2018</v>
      </c>
      <c r="AE8" s="14">
        <v>2018</v>
      </c>
      <c r="AF8" s="14" t="s">
        <v>53</v>
      </c>
      <c r="AG8" s="14">
        <f t="shared" si="4"/>
        <v>3.5</v>
      </c>
      <c r="AH8" s="16">
        <f t="shared" si="2"/>
        <v>39532.5</v>
      </c>
      <c r="AI8" s="20" t="s">
        <v>50</v>
      </c>
      <c r="AJ8" s="20" t="s">
        <v>50</v>
      </c>
      <c r="AK8" s="14">
        <v>0.09</v>
      </c>
      <c r="AL8" s="22">
        <f t="shared" si="5"/>
        <v>1.1205357142857143E-3</v>
      </c>
      <c r="AM8" s="22">
        <f t="shared" si="6"/>
        <v>1.8116180147858228E-3</v>
      </c>
    </row>
    <row r="9" spans="1:39" x14ac:dyDescent="0.3">
      <c r="A9" s="13">
        <v>263854</v>
      </c>
      <c r="B9" s="14"/>
      <c r="C9" s="14" t="s">
        <v>42</v>
      </c>
      <c r="D9" s="14">
        <v>2017</v>
      </c>
      <c r="E9" s="14" t="s">
        <v>43</v>
      </c>
      <c r="F9" s="15" t="s">
        <v>232</v>
      </c>
      <c r="G9" s="14" t="s">
        <v>44</v>
      </c>
      <c r="H9" s="14" t="s">
        <v>45</v>
      </c>
      <c r="I9" s="14" t="s">
        <v>46</v>
      </c>
      <c r="J9" s="16">
        <v>52000</v>
      </c>
      <c r="K9" s="17">
        <v>1</v>
      </c>
      <c r="L9" s="14">
        <v>7</v>
      </c>
      <c r="M9" s="18">
        <v>43816</v>
      </c>
      <c r="N9" s="19">
        <v>11148</v>
      </c>
      <c r="O9" s="14" t="s">
        <v>69</v>
      </c>
      <c r="P9" s="14" t="s">
        <v>70</v>
      </c>
      <c r="Q9" s="14" t="s">
        <v>49</v>
      </c>
      <c r="R9" s="14">
        <v>2004</v>
      </c>
      <c r="S9" s="14">
        <v>2003</v>
      </c>
      <c r="T9" s="14">
        <f t="shared" si="0"/>
        <v>3.5</v>
      </c>
      <c r="U9" s="16">
        <f t="shared" si="1"/>
        <v>39018</v>
      </c>
      <c r="V9" s="20" t="s">
        <v>50</v>
      </c>
      <c r="W9" s="20" t="s">
        <v>50</v>
      </c>
      <c r="X9" s="14">
        <v>53.2</v>
      </c>
      <c r="Y9" s="21">
        <f t="shared" si="3"/>
        <v>0.65374074074074073</v>
      </c>
      <c r="Z9" s="16">
        <v>11148</v>
      </c>
      <c r="AA9" s="14" t="s">
        <v>71</v>
      </c>
      <c r="AB9" s="14">
        <v>74448737</v>
      </c>
      <c r="AC9" s="14" t="s">
        <v>52</v>
      </c>
      <c r="AD9" s="14">
        <v>2019</v>
      </c>
      <c r="AE9" s="14">
        <v>2019</v>
      </c>
      <c r="AF9" s="14" t="s">
        <v>53</v>
      </c>
      <c r="AG9" s="14">
        <f t="shared" si="4"/>
        <v>3.5</v>
      </c>
      <c r="AH9" s="16">
        <f t="shared" si="2"/>
        <v>39018</v>
      </c>
      <c r="AI9" s="20" t="s">
        <v>50</v>
      </c>
      <c r="AJ9" s="20" t="s">
        <v>50</v>
      </c>
      <c r="AK9" s="14">
        <v>0.09</v>
      </c>
      <c r="AL9" s="22">
        <f t="shared" si="5"/>
        <v>1.1059523809523809E-3</v>
      </c>
      <c r="AM9" s="22">
        <f t="shared" si="6"/>
        <v>1.7880405160542148E-3</v>
      </c>
    </row>
    <row r="10" spans="1:39" x14ac:dyDescent="0.3">
      <c r="A10" s="13">
        <v>263907</v>
      </c>
      <c r="B10" s="14"/>
      <c r="C10" s="14" t="s">
        <v>42</v>
      </c>
      <c r="D10" s="14">
        <v>2017</v>
      </c>
      <c r="E10" s="14" t="s">
        <v>43</v>
      </c>
      <c r="F10" s="15" t="s">
        <v>232</v>
      </c>
      <c r="G10" s="14" t="s">
        <v>44</v>
      </c>
      <c r="H10" s="14" t="s">
        <v>45</v>
      </c>
      <c r="I10" s="14" t="s">
        <v>46</v>
      </c>
      <c r="J10" s="16">
        <v>52000</v>
      </c>
      <c r="K10" s="17">
        <v>1</v>
      </c>
      <c r="L10" s="14">
        <v>7</v>
      </c>
      <c r="M10" s="18">
        <v>43775</v>
      </c>
      <c r="N10" s="19">
        <v>12529.5</v>
      </c>
      <c r="O10" s="14" t="s">
        <v>72</v>
      </c>
      <c r="P10" s="14" t="s">
        <v>73</v>
      </c>
      <c r="Q10" s="14" t="s">
        <v>49</v>
      </c>
      <c r="R10" s="14">
        <v>2004</v>
      </c>
      <c r="S10" s="14">
        <v>2003</v>
      </c>
      <c r="T10" s="14">
        <f t="shared" si="0"/>
        <v>3.5</v>
      </c>
      <c r="U10" s="16">
        <f t="shared" si="1"/>
        <v>43853.25</v>
      </c>
      <c r="V10" s="20" t="s">
        <v>50</v>
      </c>
      <c r="W10" s="20" t="s">
        <v>50</v>
      </c>
      <c r="X10" s="14">
        <v>53.2</v>
      </c>
      <c r="Y10" s="21">
        <f t="shared" si="3"/>
        <v>0.73475462962962967</v>
      </c>
      <c r="Z10" s="16">
        <v>12529.5</v>
      </c>
      <c r="AA10" s="14" t="s">
        <v>74</v>
      </c>
      <c r="AB10" s="14">
        <v>74430993</v>
      </c>
      <c r="AC10" s="14" t="s">
        <v>52</v>
      </c>
      <c r="AD10" s="14">
        <v>2019</v>
      </c>
      <c r="AE10" s="14">
        <v>2018</v>
      </c>
      <c r="AF10" s="14" t="s">
        <v>53</v>
      </c>
      <c r="AG10" s="14">
        <f t="shared" si="4"/>
        <v>3.5</v>
      </c>
      <c r="AH10" s="16">
        <f t="shared" si="2"/>
        <v>43853.25</v>
      </c>
      <c r="AI10" s="20" t="s">
        <v>50</v>
      </c>
      <c r="AJ10" s="20" t="s">
        <v>50</v>
      </c>
      <c r="AK10" s="14">
        <v>0.09</v>
      </c>
      <c r="AL10" s="22">
        <f t="shared" si="5"/>
        <v>1.2430059523809522E-3</v>
      </c>
      <c r="AM10" s="22">
        <f t="shared" si="6"/>
        <v>2.009620886786983E-3</v>
      </c>
    </row>
    <row r="11" spans="1:39" x14ac:dyDescent="0.3">
      <c r="A11" s="13">
        <v>263910</v>
      </c>
      <c r="B11" s="14"/>
      <c r="C11" s="14" t="s">
        <v>42</v>
      </c>
      <c r="D11" s="14">
        <v>2017</v>
      </c>
      <c r="E11" s="14" t="s">
        <v>43</v>
      </c>
      <c r="F11" s="15" t="s">
        <v>232</v>
      </c>
      <c r="G11" s="14" t="s">
        <v>44</v>
      </c>
      <c r="H11" s="14" t="s">
        <v>45</v>
      </c>
      <c r="I11" s="14" t="s">
        <v>46</v>
      </c>
      <c r="J11" s="16">
        <v>52000</v>
      </c>
      <c r="K11" s="17">
        <v>1</v>
      </c>
      <c r="L11" s="14">
        <v>7</v>
      </c>
      <c r="M11" s="18">
        <v>43791</v>
      </c>
      <c r="N11" s="19">
        <v>14811</v>
      </c>
      <c r="O11" s="14" t="s">
        <v>75</v>
      </c>
      <c r="P11" s="14" t="s">
        <v>76</v>
      </c>
      <c r="Q11" s="14" t="s">
        <v>49</v>
      </c>
      <c r="R11" s="14">
        <v>2004</v>
      </c>
      <c r="S11" s="14">
        <v>2002</v>
      </c>
      <c r="T11" s="14">
        <f t="shared" si="0"/>
        <v>3.5</v>
      </c>
      <c r="U11" s="16">
        <f t="shared" si="1"/>
        <v>51838.5</v>
      </c>
      <c r="V11" s="20" t="s">
        <v>50</v>
      </c>
      <c r="W11" s="20" t="s">
        <v>50</v>
      </c>
      <c r="X11" s="14">
        <v>53.2</v>
      </c>
      <c r="Y11" s="21">
        <f t="shared" si="3"/>
        <v>0.86854629629629643</v>
      </c>
      <c r="Z11" s="16">
        <v>14811</v>
      </c>
      <c r="AA11" s="14" t="s">
        <v>77</v>
      </c>
      <c r="AB11" s="14">
        <v>75070516</v>
      </c>
      <c r="AC11" s="14" t="s">
        <v>52</v>
      </c>
      <c r="AD11" s="14">
        <v>2019</v>
      </c>
      <c r="AE11" s="14">
        <v>2018</v>
      </c>
      <c r="AF11" s="14" t="s">
        <v>53</v>
      </c>
      <c r="AG11" s="14">
        <f t="shared" si="4"/>
        <v>3.5</v>
      </c>
      <c r="AH11" s="16">
        <f t="shared" si="2"/>
        <v>51838.5</v>
      </c>
      <c r="AI11" s="20" t="s">
        <v>50</v>
      </c>
      <c r="AJ11" s="20" t="s">
        <v>50</v>
      </c>
      <c r="AK11" s="14">
        <v>0.09</v>
      </c>
      <c r="AL11" s="22">
        <f t="shared" si="5"/>
        <v>1.4693452380952381E-3</v>
      </c>
      <c r="AM11" s="22">
        <f t="shared" si="6"/>
        <v>2.375553290570414E-3</v>
      </c>
    </row>
    <row r="12" spans="1:39" x14ac:dyDescent="0.3">
      <c r="A12" s="13">
        <v>409530</v>
      </c>
      <c r="B12" s="14"/>
      <c r="C12" s="14" t="s">
        <v>42</v>
      </c>
      <c r="D12" s="14">
        <v>2017</v>
      </c>
      <c r="E12" s="14" t="s">
        <v>43</v>
      </c>
      <c r="F12" s="15" t="s">
        <v>232</v>
      </c>
      <c r="G12" s="14" t="s">
        <v>44</v>
      </c>
      <c r="H12" s="14" t="s">
        <v>45</v>
      </c>
      <c r="I12" s="14" t="s">
        <v>46</v>
      </c>
      <c r="J12" s="16">
        <v>52000</v>
      </c>
      <c r="K12" s="17">
        <v>1</v>
      </c>
      <c r="L12" s="14">
        <v>7</v>
      </c>
      <c r="M12" s="23">
        <v>43608</v>
      </c>
      <c r="N12" s="19">
        <v>16598.5</v>
      </c>
      <c r="O12" s="14" t="s">
        <v>78</v>
      </c>
      <c r="P12" s="14" t="s">
        <v>79</v>
      </c>
      <c r="Q12" s="14" t="s">
        <v>49</v>
      </c>
      <c r="R12" s="14">
        <v>2003</v>
      </c>
      <c r="S12" s="14">
        <v>2002</v>
      </c>
      <c r="T12" s="14">
        <f t="shared" si="0"/>
        <v>3.5</v>
      </c>
      <c r="U12" s="16">
        <f t="shared" si="1"/>
        <v>58094.75</v>
      </c>
      <c r="V12" s="20" t="s">
        <v>50</v>
      </c>
      <c r="W12" s="20" t="s">
        <v>50</v>
      </c>
      <c r="X12" s="14">
        <v>53.2</v>
      </c>
      <c r="Y12" s="21">
        <f t="shared" si="3"/>
        <v>0.97336882716049389</v>
      </c>
      <c r="Z12" s="16">
        <v>16598.5</v>
      </c>
      <c r="AA12" s="24" t="s">
        <v>80</v>
      </c>
      <c r="AB12" s="24">
        <v>74302362</v>
      </c>
      <c r="AC12" s="24" t="s">
        <v>52</v>
      </c>
      <c r="AD12" s="24">
        <v>2018</v>
      </c>
      <c r="AE12" s="24">
        <v>2018</v>
      </c>
      <c r="AF12" s="14" t="s">
        <v>53</v>
      </c>
      <c r="AG12" s="14">
        <f t="shared" si="4"/>
        <v>3.5</v>
      </c>
      <c r="AH12" s="16">
        <f t="shared" si="2"/>
        <v>58094.75</v>
      </c>
      <c r="AI12" s="20" t="s">
        <v>50</v>
      </c>
      <c r="AJ12" s="20" t="s">
        <v>50</v>
      </c>
      <c r="AK12" s="14">
        <v>0.09</v>
      </c>
      <c r="AL12" s="22">
        <f t="shared" si="5"/>
        <v>1.6466765873015873E-3</v>
      </c>
      <c r="AM12" s="22">
        <f t="shared" si="6"/>
        <v>2.6622524673238146E-3</v>
      </c>
    </row>
    <row r="13" spans="1:39" x14ac:dyDescent="0.3">
      <c r="A13" s="13">
        <v>409531</v>
      </c>
      <c r="B13" s="14"/>
      <c r="C13" s="14" t="s">
        <v>42</v>
      </c>
      <c r="D13" s="14">
        <v>2017</v>
      </c>
      <c r="E13" s="14" t="s">
        <v>43</v>
      </c>
      <c r="F13" s="15" t="s">
        <v>232</v>
      </c>
      <c r="G13" s="14" t="s">
        <v>44</v>
      </c>
      <c r="H13" s="14" t="s">
        <v>45</v>
      </c>
      <c r="I13" s="14" t="s">
        <v>46</v>
      </c>
      <c r="J13" s="16">
        <v>52000</v>
      </c>
      <c r="K13" s="17">
        <v>1</v>
      </c>
      <c r="L13" s="14">
        <v>7</v>
      </c>
      <c r="M13" s="23">
        <v>43791</v>
      </c>
      <c r="N13" s="19">
        <v>12169</v>
      </c>
      <c r="O13" s="14" t="s">
        <v>81</v>
      </c>
      <c r="P13" s="14" t="s">
        <v>82</v>
      </c>
      <c r="Q13" s="14" t="s">
        <v>49</v>
      </c>
      <c r="R13" s="14">
        <v>2003</v>
      </c>
      <c r="S13" s="14">
        <v>2002</v>
      </c>
      <c r="T13" s="14">
        <f t="shared" si="0"/>
        <v>3.5</v>
      </c>
      <c r="U13" s="16">
        <f t="shared" si="1"/>
        <v>42591.5</v>
      </c>
      <c r="V13" s="20" t="s">
        <v>50</v>
      </c>
      <c r="W13" s="20" t="s">
        <v>50</v>
      </c>
      <c r="X13" s="14">
        <v>53.2</v>
      </c>
      <c r="Y13" s="21">
        <f t="shared" si="3"/>
        <v>0.7136141975308643</v>
      </c>
      <c r="Z13" s="16">
        <v>12169</v>
      </c>
      <c r="AA13" s="24" t="s">
        <v>83</v>
      </c>
      <c r="AB13" s="24">
        <v>75070518</v>
      </c>
      <c r="AC13" s="24" t="s">
        <v>52</v>
      </c>
      <c r="AD13" s="24">
        <v>2019</v>
      </c>
      <c r="AE13" s="24">
        <v>2018</v>
      </c>
      <c r="AF13" s="14" t="s">
        <v>53</v>
      </c>
      <c r="AG13" s="14">
        <f t="shared" si="4"/>
        <v>3.5</v>
      </c>
      <c r="AH13" s="16">
        <f t="shared" si="2"/>
        <v>42591.5</v>
      </c>
      <c r="AI13" s="20" t="s">
        <v>50</v>
      </c>
      <c r="AJ13" s="20" t="s">
        <v>50</v>
      </c>
      <c r="AK13" s="14">
        <v>0.09</v>
      </c>
      <c r="AL13" s="22">
        <f t="shared" si="5"/>
        <v>1.2072420634920635E-3</v>
      </c>
      <c r="AM13" s="22">
        <f t="shared" si="6"/>
        <v>1.9517998779928006E-3</v>
      </c>
    </row>
    <row r="14" spans="1:39" x14ac:dyDescent="0.3">
      <c r="A14" s="13">
        <v>412135</v>
      </c>
      <c r="B14" s="14"/>
      <c r="C14" s="14" t="s">
        <v>42</v>
      </c>
      <c r="D14" s="14">
        <v>2017</v>
      </c>
      <c r="E14" s="14" t="s">
        <v>43</v>
      </c>
      <c r="F14" s="15" t="s">
        <v>232</v>
      </c>
      <c r="G14" s="14" t="s">
        <v>44</v>
      </c>
      <c r="H14" s="14" t="s">
        <v>45</v>
      </c>
      <c r="I14" s="14" t="s">
        <v>46</v>
      </c>
      <c r="J14" s="16">
        <v>52000</v>
      </c>
      <c r="K14" s="17">
        <v>1</v>
      </c>
      <c r="L14" s="14">
        <v>7</v>
      </c>
      <c r="M14" s="23">
        <v>43749</v>
      </c>
      <c r="N14" s="19">
        <v>11547</v>
      </c>
      <c r="O14" s="14" t="s">
        <v>84</v>
      </c>
      <c r="P14" s="14">
        <v>4607739</v>
      </c>
      <c r="Q14" s="14" t="s">
        <v>52</v>
      </c>
      <c r="R14" s="14">
        <v>2004</v>
      </c>
      <c r="S14" s="14">
        <v>2003</v>
      </c>
      <c r="T14" s="14">
        <f t="shared" si="0"/>
        <v>3.5</v>
      </c>
      <c r="U14" s="16">
        <f t="shared" si="1"/>
        <v>40414.5</v>
      </c>
      <c r="V14" s="20" t="s">
        <v>50</v>
      </c>
      <c r="W14" s="20" t="s">
        <v>50</v>
      </c>
      <c r="X14" s="14">
        <v>53.2</v>
      </c>
      <c r="Y14" s="21">
        <f t="shared" si="3"/>
        <v>0.67713888888888896</v>
      </c>
      <c r="Z14" s="16">
        <v>11547</v>
      </c>
      <c r="AA14" s="24" t="s">
        <v>85</v>
      </c>
      <c r="AB14" s="24">
        <v>74425656</v>
      </c>
      <c r="AC14" s="24" t="s">
        <v>52</v>
      </c>
      <c r="AD14" s="24">
        <v>2020</v>
      </c>
      <c r="AE14" s="24">
        <v>2018</v>
      </c>
      <c r="AF14" s="14" t="s">
        <v>53</v>
      </c>
      <c r="AG14" s="14">
        <f t="shared" si="4"/>
        <v>3.5</v>
      </c>
      <c r="AH14" s="16">
        <f t="shared" si="2"/>
        <v>40414.5</v>
      </c>
      <c r="AI14" s="20" t="s">
        <v>50</v>
      </c>
      <c r="AJ14" s="20" t="s">
        <v>50</v>
      </c>
      <c r="AK14" s="14">
        <v>0.09</v>
      </c>
      <c r="AL14" s="22">
        <f t="shared" si="5"/>
        <v>1.1455357142857144E-3</v>
      </c>
      <c r="AM14" s="22">
        <f t="shared" si="6"/>
        <v>1.8520365840400091E-3</v>
      </c>
    </row>
    <row r="15" spans="1:39" x14ac:dyDescent="0.3">
      <c r="A15" s="13">
        <v>411175</v>
      </c>
      <c r="B15" s="14"/>
      <c r="C15" s="14" t="s">
        <v>42</v>
      </c>
      <c r="D15" s="14">
        <v>2017</v>
      </c>
      <c r="E15" s="14" t="s">
        <v>43</v>
      </c>
      <c r="F15" s="15" t="s">
        <v>233</v>
      </c>
      <c r="G15" s="14" t="s">
        <v>44</v>
      </c>
      <c r="H15" s="14" t="s">
        <v>45</v>
      </c>
      <c r="I15" s="14" t="s">
        <v>46</v>
      </c>
      <c r="J15" s="16">
        <v>52000</v>
      </c>
      <c r="K15" s="17">
        <v>1</v>
      </c>
      <c r="L15" s="14">
        <v>7</v>
      </c>
      <c r="M15" s="23">
        <v>43713</v>
      </c>
      <c r="N15" s="19">
        <v>12244.5</v>
      </c>
      <c r="O15" s="14" t="s">
        <v>86</v>
      </c>
      <c r="P15" s="14" t="s">
        <v>87</v>
      </c>
      <c r="Q15" s="14" t="s">
        <v>88</v>
      </c>
      <c r="R15" s="14">
        <v>2005</v>
      </c>
      <c r="S15" s="14">
        <v>2005</v>
      </c>
      <c r="T15" s="14">
        <f t="shared" si="0"/>
        <v>3.5</v>
      </c>
      <c r="U15" s="16">
        <f t="shared" si="1"/>
        <v>42855.75</v>
      </c>
      <c r="V15" s="20" t="s">
        <v>50</v>
      </c>
      <c r="W15" s="20" t="s">
        <v>50</v>
      </c>
      <c r="X15" s="14">
        <v>21.39</v>
      </c>
      <c r="Y15" s="21">
        <f t="shared" si="3"/>
        <v>0.28870133928571429</v>
      </c>
      <c r="Z15" s="16">
        <v>12244.5</v>
      </c>
      <c r="AA15" s="24" t="s">
        <v>89</v>
      </c>
      <c r="AB15" s="24">
        <v>74349175</v>
      </c>
      <c r="AC15" s="24" t="s">
        <v>52</v>
      </c>
      <c r="AD15" s="24">
        <v>2018</v>
      </c>
      <c r="AE15" s="24">
        <v>2018</v>
      </c>
      <c r="AF15" s="24" t="s">
        <v>90</v>
      </c>
      <c r="AG15" s="14">
        <f t="shared" si="4"/>
        <v>3.5</v>
      </c>
      <c r="AH15" s="16">
        <f t="shared" si="2"/>
        <v>42855.75</v>
      </c>
      <c r="AI15" s="20" t="s">
        <v>50</v>
      </c>
      <c r="AJ15" s="20" t="s">
        <v>50</v>
      </c>
      <c r="AK15" s="14">
        <v>0.09</v>
      </c>
      <c r="AL15" s="22">
        <f t="shared" si="5"/>
        <v>1.2147321428571428E-3</v>
      </c>
      <c r="AM15" s="22">
        <f t="shared" si="6"/>
        <v>7.8763454011741678E-4</v>
      </c>
    </row>
    <row r="16" spans="1:39" s="30" customFormat="1" x14ac:dyDescent="0.3">
      <c r="A16" s="24">
        <v>102781</v>
      </c>
      <c r="B16" s="14"/>
      <c r="C16" s="24" t="s">
        <v>42</v>
      </c>
      <c r="D16" s="24">
        <v>2017</v>
      </c>
      <c r="E16" s="14" t="s">
        <v>43</v>
      </c>
      <c r="F16" s="25" t="s">
        <v>233</v>
      </c>
      <c r="G16" s="14" t="s">
        <v>44</v>
      </c>
      <c r="H16" s="14" t="s">
        <v>45</v>
      </c>
      <c r="I16" s="14" t="s">
        <v>46</v>
      </c>
      <c r="J16" s="16">
        <v>52000</v>
      </c>
      <c r="K16" s="26">
        <v>1</v>
      </c>
      <c r="L16" s="24">
        <v>7</v>
      </c>
      <c r="M16" s="23">
        <v>43713</v>
      </c>
      <c r="N16" s="27">
        <v>10780</v>
      </c>
      <c r="O16" s="24" t="s">
        <v>91</v>
      </c>
      <c r="P16" s="24" t="s">
        <v>92</v>
      </c>
      <c r="Q16" s="24" t="s">
        <v>52</v>
      </c>
      <c r="R16" s="24">
        <v>2006</v>
      </c>
      <c r="S16" s="28">
        <v>2006</v>
      </c>
      <c r="T16" s="14">
        <f t="shared" si="0"/>
        <v>3.5</v>
      </c>
      <c r="U16" s="16">
        <f t="shared" si="1"/>
        <v>37730</v>
      </c>
      <c r="V16" s="20" t="s">
        <v>50</v>
      </c>
      <c r="W16" s="20" t="s">
        <v>50</v>
      </c>
      <c r="X16" s="24">
        <v>53.2</v>
      </c>
      <c r="Y16" s="21">
        <f t="shared" si="3"/>
        <v>0.63216049382716044</v>
      </c>
      <c r="Z16" s="29">
        <v>10780</v>
      </c>
      <c r="AA16" s="24" t="s">
        <v>93</v>
      </c>
      <c r="AB16" s="24">
        <v>74348410</v>
      </c>
      <c r="AC16" s="24" t="s">
        <v>52</v>
      </c>
      <c r="AD16" s="24">
        <v>2018</v>
      </c>
      <c r="AE16" s="24">
        <v>2018</v>
      </c>
      <c r="AF16" s="14" t="s">
        <v>53</v>
      </c>
      <c r="AG16" s="14">
        <f>L16/2</f>
        <v>3.5</v>
      </c>
      <c r="AH16" s="16">
        <f t="shared" si="2"/>
        <v>37730</v>
      </c>
      <c r="AI16" s="20" t="s">
        <v>50</v>
      </c>
      <c r="AJ16" s="20" t="s">
        <v>50</v>
      </c>
      <c r="AK16" s="24">
        <v>0.09</v>
      </c>
      <c r="AL16" s="22">
        <f t="shared" si="5"/>
        <v>1.0694444444444443E-3</v>
      </c>
      <c r="AM16" s="22">
        <f t="shared" si="6"/>
        <v>1.7290165736512768E-3</v>
      </c>
    </row>
    <row r="17" spans="1:39" s="30" customFormat="1" x14ac:dyDescent="0.3">
      <c r="A17" s="24">
        <v>101508</v>
      </c>
      <c r="B17" s="14"/>
      <c r="C17" s="24" t="s">
        <v>42</v>
      </c>
      <c r="D17" s="24">
        <v>2017</v>
      </c>
      <c r="E17" s="14" t="s">
        <v>43</v>
      </c>
      <c r="F17" s="25" t="s">
        <v>232</v>
      </c>
      <c r="G17" s="14" t="s">
        <v>44</v>
      </c>
      <c r="H17" s="14" t="s">
        <v>45</v>
      </c>
      <c r="I17" s="14" t="s">
        <v>46</v>
      </c>
      <c r="J17" s="16">
        <v>52000</v>
      </c>
      <c r="K17" s="26">
        <v>1</v>
      </c>
      <c r="L17" s="24">
        <v>7</v>
      </c>
      <c r="M17" s="18">
        <v>43769</v>
      </c>
      <c r="N17" s="27">
        <v>4354.5</v>
      </c>
      <c r="O17" s="24" t="s">
        <v>94</v>
      </c>
      <c r="P17" s="24" t="s">
        <v>95</v>
      </c>
      <c r="Q17" s="24" t="s">
        <v>49</v>
      </c>
      <c r="R17" s="24">
        <v>2002</v>
      </c>
      <c r="S17" s="28">
        <v>2001</v>
      </c>
      <c r="T17" s="14">
        <f t="shared" si="0"/>
        <v>3.5</v>
      </c>
      <c r="U17" s="16">
        <f t="shared" si="1"/>
        <v>15240.75</v>
      </c>
      <c r="V17" s="20" t="s">
        <v>50</v>
      </c>
      <c r="W17" s="20" t="s">
        <v>50</v>
      </c>
      <c r="X17" s="24">
        <v>53.2</v>
      </c>
      <c r="Y17" s="21">
        <f t="shared" si="3"/>
        <v>0.25535648148148149</v>
      </c>
      <c r="Z17" s="29">
        <v>4354.5</v>
      </c>
      <c r="AA17" s="14" t="s">
        <v>96</v>
      </c>
      <c r="AB17" s="14">
        <v>74415371</v>
      </c>
      <c r="AC17" s="14" t="s">
        <v>52</v>
      </c>
      <c r="AD17" s="14">
        <v>2018</v>
      </c>
      <c r="AE17" s="14">
        <v>2018</v>
      </c>
      <c r="AF17" s="14" t="s">
        <v>53</v>
      </c>
      <c r="AG17" s="14">
        <f t="shared" ref="AG17:AG25" si="7">L17/2</f>
        <v>3.5</v>
      </c>
      <c r="AH17" s="16">
        <f t="shared" si="2"/>
        <v>15240.75</v>
      </c>
      <c r="AI17" s="20" t="s">
        <v>50</v>
      </c>
      <c r="AJ17" s="20" t="s">
        <v>50</v>
      </c>
      <c r="AK17" s="24">
        <v>0.09</v>
      </c>
      <c r="AL17" s="22">
        <f t="shared" si="5"/>
        <v>4.3199404761904759E-4</v>
      </c>
      <c r="AM17" s="22">
        <f t="shared" si="6"/>
        <v>6.9842325324345875E-4</v>
      </c>
    </row>
    <row r="18" spans="1:39" s="30" customFormat="1" x14ac:dyDescent="0.3">
      <c r="A18" s="24">
        <v>102168</v>
      </c>
      <c r="B18" s="14"/>
      <c r="C18" s="24" t="s">
        <v>42</v>
      </c>
      <c r="D18" s="24">
        <v>2017</v>
      </c>
      <c r="E18" s="14" t="s">
        <v>43</v>
      </c>
      <c r="F18" s="25" t="s">
        <v>232</v>
      </c>
      <c r="G18" s="14" t="s">
        <v>44</v>
      </c>
      <c r="H18" s="14" t="s">
        <v>45</v>
      </c>
      <c r="I18" s="14" t="s">
        <v>46</v>
      </c>
      <c r="J18" s="16">
        <v>52000</v>
      </c>
      <c r="K18" s="26">
        <v>1</v>
      </c>
      <c r="L18" s="24">
        <v>7</v>
      </c>
      <c r="M18" s="18">
        <v>43791</v>
      </c>
      <c r="N18" s="27">
        <v>7229.5</v>
      </c>
      <c r="O18" s="24" t="s">
        <v>97</v>
      </c>
      <c r="P18" s="24" t="s">
        <v>98</v>
      </c>
      <c r="Q18" s="24" t="s">
        <v>49</v>
      </c>
      <c r="R18" s="24">
        <v>2003</v>
      </c>
      <c r="S18" s="28">
        <v>2002</v>
      </c>
      <c r="T18" s="14">
        <f t="shared" si="0"/>
        <v>3.5</v>
      </c>
      <c r="U18" s="16">
        <f t="shared" si="1"/>
        <v>25303.25</v>
      </c>
      <c r="V18" s="20" t="s">
        <v>50</v>
      </c>
      <c r="W18" s="20" t="s">
        <v>50</v>
      </c>
      <c r="X18" s="24">
        <v>53.2</v>
      </c>
      <c r="Y18" s="21">
        <f t="shared" si="3"/>
        <v>0.42395216049382717</v>
      </c>
      <c r="Z18" s="29">
        <v>7229.5</v>
      </c>
      <c r="AA18" s="14" t="s">
        <v>99</v>
      </c>
      <c r="AB18" s="14">
        <v>74308733</v>
      </c>
      <c r="AC18" s="14" t="s">
        <v>52</v>
      </c>
      <c r="AD18" s="14">
        <v>2019</v>
      </c>
      <c r="AE18" s="14">
        <v>2018</v>
      </c>
      <c r="AF18" s="14" t="s">
        <v>53</v>
      </c>
      <c r="AG18" s="14">
        <f t="shared" si="7"/>
        <v>3.5</v>
      </c>
      <c r="AH18" s="16">
        <f t="shared" si="2"/>
        <v>25303.25</v>
      </c>
      <c r="AI18" s="20" t="s">
        <v>50</v>
      </c>
      <c r="AJ18" s="20" t="s">
        <v>50</v>
      </c>
      <c r="AK18" s="24">
        <v>0.09</v>
      </c>
      <c r="AL18" s="22">
        <f t="shared" si="5"/>
        <v>7.1721230158730152E-4</v>
      </c>
      <c r="AM18" s="22">
        <f t="shared" si="6"/>
        <v>1.1595478032664106E-3</v>
      </c>
    </row>
    <row r="19" spans="1:39" s="30" customFormat="1" x14ac:dyDescent="0.3">
      <c r="A19" s="24">
        <v>102187</v>
      </c>
      <c r="B19" s="14"/>
      <c r="C19" s="24" t="s">
        <v>42</v>
      </c>
      <c r="D19" s="24">
        <v>2017</v>
      </c>
      <c r="E19" s="14" t="s">
        <v>43</v>
      </c>
      <c r="F19" s="25" t="s">
        <v>232</v>
      </c>
      <c r="G19" s="14" t="s">
        <v>44</v>
      </c>
      <c r="H19" s="14" t="s">
        <v>45</v>
      </c>
      <c r="I19" s="14" t="s">
        <v>46</v>
      </c>
      <c r="J19" s="16">
        <v>52000</v>
      </c>
      <c r="K19" s="26">
        <v>1</v>
      </c>
      <c r="L19" s="24">
        <v>7</v>
      </c>
      <c r="M19" s="18">
        <v>43608</v>
      </c>
      <c r="N19" s="27">
        <v>12491</v>
      </c>
      <c r="O19" s="24" t="s">
        <v>100</v>
      </c>
      <c r="P19" s="24" t="s">
        <v>101</v>
      </c>
      <c r="Q19" s="24" t="s">
        <v>49</v>
      </c>
      <c r="R19" s="24">
        <v>2005</v>
      </c>
      <c r="S19" s="28">
        <v>2004</v>
      </c>
      <c r="T19" s="14">
        <f t="shared" si="0"/>
        <v>3.5</v>
      </c>
      <c r="U19" s="16">
        <f t="shared" si="1"/>
        <v>43718.5</v>
      </c>
      <c r="V19" s="20" t="s">
        <v>50</v>
      </c>
      <c r="W19" s="20" t="s">
        <v>50</v>
      </c>
      <c r="X19" s="24">
        <v>53.2</v>
      </c>
      <c r="Y19" s="21">
        <f t="shared" si="3"/>
        <v>0.73249691358024704</v>
      </c>
      <c r="Z19" s="29">
        <v>12491</v>
      </c>
      <c r="AA19" s="14" t="s">
        <v>102</v>
      </c>
      <c r="AB19" s="14">
        <v>75071436</v>
      </c>
      <c r="AC19" s="14" t="s">
        <v>52</v>
      </c>
      <c r="AD19" s="14">
        <v>2018</v>
      </c>
      <c r="AE19" s="14">
        <v>2018</v>
      </c>
      <c r="AF19" s="14" t="s">
        <v>53</v>
      </c>
      <c r="AG19" s="14">
        <f t="shared" si="7"/>
        <v>3.5</v>
      </c>
      <c r="AH19" s="16">
        <f t="shared" si="2"/>
        <v>43718.5</v>
      </c>
      <c r="AI19" s="20" t="s">
        <v>50</v>
      </c>
      <c r="AJ19" s="20" t="s">
        <v>50</v>
      </c>
      <c r="AK19" s="24">
        <v>0.09</v>
      </c>
      <c r="AL19" s="22">
        <f t="shared" si="5"/>
        <v>1.2391865079365079E-3</v>
      </c>
      <c r="AM19" s="22">
        <f t="shared" si="6"/>
        <v>2.0034458275953711E-3</v>
      </c>
    </row>
    <row r="20" spans="1:39" s="30" customFormat="1" x14ac:dyDescent="0.3">
      <c r="A20" s="24">
        <v>102271</v>
      </c>
      <c r="B20" s="14"/>
      <c r="C20" s="24" t="s">
        <v>42</v>
      </c>
      <c r="D20" s="24">
        <v>2017</v>
      </c>
      <c r="E20" s="14" t="s">
        <v>43</v>
      </c>
      <c r="F20" s="25" t="s">
        <v>232</v>
      </c>
      <c r="G20" s="14" t="s">
        <v>44</v>
      </c>
      <c r="H20" s="14" t="s">
        <v>45</v>
      </c>
      <c r="I20" s="14" t="s">
        <v>46</v>
      </c>
      <c r="J20" s="16">
        <v>52000</v>
      </c>
      <c r="K20" s="26">
        <v>1</v>
      </c>
      <c r="L20" s="24">
        <v>7</v>
      </c>
      <c r="M20" s="18">
        <v>43762</v>
      </c>
      <c r="N20" s="27">
        <v>9619.5</v>
      </c>
      <c r="O20" s="24" t="s">
        <v>103</v>
      </c>
      <c r="P20" s="24">
        <v>46280942</v>
      </c>
      <c r="Q20" s="24" t="s">
        <v>49</v>
      </c>
      <c r="R20" s="24">
        <v>2003</v>
      </c>
      <c r="S20" s="28">
        <v>2002</v>
      </c>
      <c r="T20" s="14">
        <f t="shared" si="0"/>
        <v>3.5</v>
      </c>
      <c r="U20" s="16">
        <f t="shared" si="1"/>
        <v>33668.25</v>
      </c>
      <c r="V20" s="20" t="s">
        <v>50</v>
      </c>
      <c r="W20" s="20" t="s">
        <v>50</v>
      </c>
      <c r="X20" s="24">
        <v>53.2</v>
      </c>
      <c r="Y20" s="21">
        <f t="shared" si="3"/>
        <v>0.56410648148148146</v>
      </c>
      <c r="Z20" s="29">
        <v>9619.5</v>
      </c>
      <c r="AA20" s="14" t="s">
        <v>104</v>
      </c>
      <c r="AB20" s="14">
        <v>74408729</v>
      </c>
      <c r="AC20" s="14" t="s">
        <v>52</v>
      </c>
      <c r="AD20" s="14">
        <v>2019</v>
      </c>
      <c r="AE20" s="14">
        <v>2018</v>
      </c>
      <c r="AF20" s="14" t="s">
        <v>53</v>
      </c>
      <c r="AG20" s="14">
        <f t="shared" si="7"/>
        <v>3.5</v>
      </c>
      <c r="AH20" s="16">
        <f t="shared" si="2"/>
        <v>33668.25</v>
      </c>
      <c r="AI20" s="20" t="s">
        <v>50</v>
      </c>
      <c r="AJ20" s="20" t="s">
        <v>50</v>
      </c>
      <c r="AK20" s="24">
        <v>0.09</v>
      </c>
      <c r="AL20" s="22">
        <f t="shared" si="5"/>
        <v>9.5431547619047622E-4</v>
      </c>
      <c r="AM20" s="22">
        <f t="shared" si="6"/>
        <v>1.5428826465898383E-3</v>
      </c>
    </row>
    <row r="21" spans="1:39" s="30" customFormat="1" x14ac:dyDescent="0.3">
      <c r="A21" s="24">
        <v>102479</v>
      </c>
      <c r="B21" s="14"/>
      <c r="C21" s="24" t="s">
        <v>42</v>
      </c>
      <c r="D21" s="24">
        <v>2017</v>
      </c>
      <c r="E21" s="14" t="s">
        <v>43</v>
      </c>
      <c r="F21" s="25" t="s">
        <v>232</v>
      </c>
      <c r="G21" s="14" t="s">
        <v>44</v>
      </c>
      <c r="H21" s="14" t="s">
        <v>45</v>
      </c>
      <c r="I21" s="14" t="s">
        <v>46</v>
      </c>
      <c r="J21" s="16">
        <v>52000</v>
      </c>
      <c r="K21" s="26">
        <v>1</v>
      </c>
      <c r="L21" s="24">
        <v>7</v>
      </c>
      <c r="M21" s="18">
        <v>43775</v>
      </c>
      <c r="N21" s="27">
        <v>9503.5</v>
      </c>
      <c r="O21" s="24" t="s">
        <v>105</v>
      </c>
      <c r="P21" s="24" t="s">
        <v>106</v>
      </c>
      <c r="Q21" s="24" t="s">
        <v>49</v>
      </c>
      <c r="R21" s="24">
        <v>2002</v>
      </c>
      <c r="S21" s="28">
        <v>2001</v>
      </c>
      <c r="T21" s="14">
        <f t="shared" si="0"/>
        <v>3.5</v>
      </c>
      <c r="U21" s="16">
        <f t="shared" si="1"/>
        <v>33262.25</v>
      </c>
      <c r="V21" s="20" t="s">
        <v>50</v>
      </c>
      <c r="W21" s="20" t="s">
        <v>50</v>
      </c>
      <c r="X21" s="24">
        <v>53.2</v>
      </c>
      <c r="Y21" s="21">
        <f t="shared" si="3"/>
        <v>0.55730401234567906</v>
      </c>
      <c r="Z21" s="29">
        <v>9503.5</v>
      </c>
      <c r="AA21" s="14" t="s">
        <v>107</v>
      </c>
      <c r="AB21" s="14">
        <v>74413729</v>
      </c>
      <c r="AC21" s="14" t="s">
        <v>52</v>
      </c>
      <c r="AD21" s="14">
        <v>2019</v>
      </c>
      <c r="AE21" s="14">
        <v>2018</v>
      </c>
      <c r="AF21" s="14" t="s">
        <v>53</v>
      </c>
      <c r="AG21" s="14">
        <f t="shared" si="7"/>
        <v>3.5</v>
      </c>
      <c r="AH21" s="16">
        <f t="shared" si="2"/>
        <v>33262.25</v>
      </c>
      <c r="AI21" s="20" t="s">
        <v>50</v>
      </c>
      <c r="AJ21" s="20" t="s">
        <v>50</v>
      </c>
      <c r="AK21" s="24">
        <v>0.09</v>
      </c>
      <c r="AL21" s="22">
        <f t="shared" si="5"/>
        <v>9.4280753968253958E-4</v>
      </c>
      <c r="AM21" s="22">
        <f t="shared" si="6"/>
        <v>1.5242772734410863E-3</v>
      </c>
    </row>
    <row r="22" spans="1:39" s="30" customFormat="1" x14ac:dyDescent="0.3">
      <c r="A22" s="24">
        <v>206852</v>
      </c>
      <c r="B22" s="14"/>
      <c r="C22" s="24" t="s">
        <v>42</v>
      </c>
      <c r="D22" s="24">
        <v>2017</v>
      </c>
      <c r="E22" s="14" t="s">
        <v>43</v>
      </c>
      <c r="F22" s="25" t="s">
        <v>232</v>
      </c>
      <c r="G22" s="14" t="s">
        <v>44</v>
      </c>
      <c r="H22" s="14" t="s">
        <v>45</v>
      </c>
      <c r="I22" s="14" t="s">
        <v>46</v>
      </c>
      <c r="J22" s="16">
        <v>52000</v>
      </c>
      <c r="K22" s="26">
        <v>1</v>
      </c>
      <c r="L22" s="24">
        <v>7</v>
      </c>
      <c r="M22" s="18">
        <v>43700</v>
      </c>
      <c r="N22" s="27">
        <v>18919.5</v>
      </c>
      <c r="O22" s="24" t="s">
        <v>108</v>
      </c>
      <c r="P22" s="24" t="s">
        <v>109</v>
      </c>
      <c r="Q22" s="24" t="s">
        <v>49</v>
      </c>
      <c r="R22" s="24">
        <v>2003</v>
      </c>
      <c r="S22" s="28">
        <v>2002</v>
      </c>
      <c r="T22" s="14">
        <f t="shared" si="0"/>
        <v>3.5</v>
      </c>
      <c r="U22" s="16">
        <f t="shared" si="1"/>
        <v>66218.25</v>
      </c>
      <c r="V22" s="20" t="s">
        <v>50</v>
      </c>
      <c r="W22" s="20" t="s">
        <v>50</v>
      </c>
      <c r="X22" s="24">
        <v>53.2</v>
      </c>
      <c r="Y22" s="21">
        <f t="shared" si="3"/>
        <v>1.1094768518518519</v>
      </c>
      <c r="Z22" s="29">
        <v>18919.5</v>
      </c>
      <c r="AA22" s="14" t="s">
        <v>110</v>
      </c>
      <c r="AB22" s="14">
        <v>74348401</v>
      </c>
      <c r="AC22" s="14" t="s">
        <v>52</v>
      </c>
      <c r="AD22" s="14">
        <v>2018</v>
      </c>
      <c r="AE22" s="14">
        <v>2018</v>
      </c>
      <c r="AF22" s="14" t="s">
        <v>53</v>
      </c>
      <c r="AG22" s="14">
        <f t="shared" si="7"/>
        <v>3.5</v>
      </c>
      <c r="AH22" s="16">
        <f t="shared" si="2"/>
        <v>66218.25</v>
      </c>
      <c r="AI22" s="20" t="s">
        <v>50</v>
      </c>
      <c r="AJ22" s="20" t="s">
        <v>50</v>
      </c>
      <c r="AK22" s="24">
        <v>0.09</v>
      </c>
      <c r="AL22" s="22">
        <f t="shared" si="5"/>
        <v>1.8769345238095238E-3</v>
      </c>
      <c r="AM22" s="22">
        <f t="shared" si="6"/>
        <v>3.0345203214466915E-3</v>
      </c>
    </row>
    <row r="23" spans="1:39" s="30" customFormat="1" x14ac:dyDescent="0.3">
      <c r="A23" s="24">
        <v>207604</v>
      </c>
      <c r="B23" s="14"/>
      <c r="C23" s="24" t="s">
        <v>42</v>
      </c>
      <c r="D23" s="24">
        <v>2017</v>
      </c>
      <c r="E23" s="14" t="s">
        <v>43</v>
      </c>
      <c r="F23" s="25" t="s">
        <v>232</v>
      </c>
      <c r="G23" s="14" t="s">
        <v>44</v>
      </c>
      <c r="H23" s="14" t="s">
        <v>45</v>
      </c>
      <c r="I23" s="14" t="s">
        <v>46</v>
      </c>
      <c r="J23" s="16">
        <v>52000</v>
      </c>
      <c r="K23" s="26">
        <v>1</v>
      </c>
      <c r="L23" s="24">
        <v>7</v>
      </c>
      <c r="M23" s="18">
        <v>43608</v>
      </c>
      <c r="N23" s="27">
        <v>17544.5</v>
      </c>
      <c r="O23" s="24" t="s">
        <v>111</v>
      </c>
      <c r="P23" s="24" t="s">
        <v>112</v>
      </c>
      <c r="Q23" s="24" t="s">
        <v>49</v>
      </c>
      <c r="R23" s="24">
        <v>2004</v>
      </c>
      <c r="S23" s="28">
        <v>2003</v>
      </c>
      <c r="T23" s="14">
        <f t="shared" si="0"/>
        <v>3.5</v>
      </c>
      <c r="U23" s="16">
        <f t="shared" si="1"/>
        <v>61405.75</v>
      </c>
      <c r="V23" s="20" t="s">
        <v>50</v>
      </c>
      <c r="W23" s="20" t="s">
        <v>50</v>
      </c>
      <c r="X23" s="24">
        <v>53.2</v>
      </c>
      <c r="Y23" s="21">
        <f t="shared" si="3"/>
        <v>1.0288441358024691</v>
      </c>
      <c r="Z23" s="29">
        <v>17544.5</v>
      </c>
      <c r="AA23" s="14" t="s">
        <v>113</v>
      </c>
      <c r="AB23" s="14">
        <v>75071509</v>
      </c>
      <c r="AC23" s="14" t="s">
        <v>52</v>
      </c>
      <c r="AD23" s="14">
        <v>2018</v>
      </c>
      <c r="AE23" s="14">
        <v>2018</v>
      </c>
      <c r="AF23" s="14" t="s">
        <v>53</v>
      </c>
      <c r="AG23" s="14">
        <f t="shared" si="7"/>
        <v>3.5</v>
      </c>
      <c r="AH23" s="16">
        <f t="shared" si="2"/>
        <v>61405.75</v>
      </c>
      <c r="AI23" s="20" t="s">
        <v>50</v>
      </c>
      <c r="AJ23" s="20" t="s">
        <v>50</v>
      </c>
      <c r="AK23" s="24">
        <v>0.09</v>
      </c>
      <c r="AL23" s="22">
        <f t="shared" si="5"/>
        <v>1.7405257936507935E-3</v>
      </c>
      <c r="AM23" s="22">
        <f t="shared" si="6"/>
        <v>2.8139824931748452E-3</v>
      </c>
    </row>
    <row r="24" spans="1:39" s="30" customFormat="1" x14ac:dyDescent="0.3">
      <c r="A24" s="24">
        <v>207605</v>
      </c>
      <c r="B24" s="14"/>
      <c r="C24" s="24" t="s">
        <v>42</v>
      </c>
      <c r="D24" s="24">
        <v>2017</v>
      </c>
      <c r="E24" s="14" t="s">
        <v>43</v>
      </c>
      <c r="F24" s="25" t="s">
        <v>232</v>
      </c>
      <c r="G24" s="14" t="s">
        <v>44</v>
      </c>
      <c r="H24" s="14" t="s">
        <v>45</v>
      </c>
      <c r="I24" s="14" t="s">
        <v>46</v>
      </c>
      <c r="J24" s="16">
        <v>52000</v>
      </c>
      <c r="K24" s="26">
        <v>1</v>
      </c>
      <c r="L24" s="24">
        <v>7</v>
      </c>
      <c r="M24" s="18">
        <v>43698</v>
      </c>
      <c r="N24" s="27">
        <v>13343.5</v>
      </c>
      <c r="O24" s="24" t="s">
        <v>114</v>
      </c>
      <c r="P24" s="24" t="s">
        <v>115</v>
      </c>
      <c r="Q24" s="24" t="s">
        <v>49</v>
      </c>
      <c r="R24" s="24">
        <v>2004</v>
      </c>
      <c r="S24" s="28">
        <v>2002</v>
      </c>
      <c r="T24" s="14">
        <f t="shared" si="0"/>
        <v>3.5</v>
      </c>
      <c r="U24" s="16">
        <f t="shared" si="1"/>
        <v>46702.25</v>
      </c>
      <c r="V24" s="20" t="s">
        <v>50</v>
      </c>
      <c r="W24" s="20" t="s">
        <v>50</v>
      </c>
      <c r="X24" s="24">
        <v>53.2</v>
      </c>
      <c r="Y24" s="21">
        <f t="shared" si="3"/>
        <v>0.78248919753086432</v>
      </c>
      <c r="Z24" s="29">
        <v>13343.5</v>
      </c>
      <c r="AA24" s="14" t="s">
        <v>116</v>
      </c>
      <c r="AB24" s="14">
        <v>75071401</v>
      </c>
      <c r="AC24" s="14" t="s">
        <v>52</v>
      </c>
      <c r="AD24" s="14">
        <v>2018</v>
      </c>
      <c r="AE24" s="14">
        <v>2018</v>
      </c>
      <c r="AF24" s="14" t="s">
        <v>53</v>
      </c>
      <c r="AG24" s="14">
        <f t="shared" si="7"/>
        <v>3.5</v>
      </c>
      <c r="AH24" s="16">
        <f t="shared" si="2"/>
        <v>46702.25</v>
      </c>
      <c r="AI24" s="20" t="s">
        <v>50</v>
      </c>
      <c r="AJ24" s="20" t="s">
        <v>50</v>
      </c>
      <c r="AK24" s="24">
        <v>0.09</v>
      </c>
      <c r="AL24" s="22">
        <f t="shared" si="5"/>
        <v>1.3237599206349206E-3</v>
      </c>
      <c r="AM24" s="22">
        <f t="shared" si="6"/>
        <v>2.1401792811239161E-3</v>
      </c>
    </row>
    <row r="25" spans="1:39" s="30" customFormat="1" x14ac:dyDescent="0.3">
      <c r="A25" s="24">
        <v>408456</v>
      </c>
      <c r="B25" s="14"/>
      <c r="C25" s="24" t="s">
        <v>42</v>
      </c>
      <c r="D25" s="24">
        <v>2017</v>
      </c>
      <c r="E25" s="14" t="s">
        <v>43</v>
      </c>
      <c r="F25" s="25" t="s">
        <v>232</v>
      </c>
      <c r="G25" s="14" t="s">
        <v>44</v>
      </c>
      <c r="H25" s="14" t="s">
        <v>45</v>
      </c>
      <c r="I25" s="14" t="s">
        <v>46</v>
      </c>
      <c r="J25" s="16">
        <v>52000</v>
      </c>
      <c r="K25" s="26">
        <v>1</v>
      </c>
      <c r="L25" s="24">
        <v>7</v>
      </c>
      <c r="M25" s="18">
        <v>43775</v>
      </c>
      <c r="N25" s="27">
        <v>20611.5</v>
      </c>
      <c r="O25" s="24" t="s">
        <v>117</v>
      </c>
      <c r="P25" s="24">
        <v>35026294</v>
      </c>
      <c r="Q25" s="24" t="s">
        <v>88</v>
      </c>
      <c r="R25" s="24">
        <v>2002</v>
      </c>
      <c r="S25" s="28">
        <v>2000</v>
      </c>
      <c r="T25" s="14">
        <f t="shared" si="0"/>
        <v>3.5</v>
      </c>
      <c r="U25" s="16">
        <f t="shared" si="1"/>
        <v>72140.25</v>
      </c>
      <c r="V25" s="20" t="s">
        <v>50</v>
      </c>
      <c r="W25" s="20" t="s">
        <v>50</v>
      </c>
      <c r="X25" s="24">
        <v>31.25</v>
      </c>
      <c r="Y25" s="21">
        <f t="shared" si="3"/>
        <v>0.70999710648148151</v>
      </c>
      <c r="Z25" s="29">
        <v>20611.5</v>
      </c>
      <c r="AA25" s="14" t="s">
        <v>118</v>
      </c>
      <c r="AB25" s="14">
        <v>75071435</v>
      </c>
      <c r="AC25" s="14" t="s">
        <v>52</v>
      </c>
      <c r="AD25" s="14">
        <v>2019</v>
      </c>
      <c r="AE25" s="14">
        <v>2018</v>
      </c>
      <c r="AF25" s="14" t="s">
        <v>53</v>
      </c>
      <c r="AG25" s="14">
        <f t="shared" si="7"/>
        <v>3.5</v>
      </c>
      <c r="AH25" s="16">
        <f t="shared" si="2"/>
        <v>72140.25</v>
      </c>
      <c r="AI25" s="20" t="s">
        <v>50</v>
      </c>
      <c r="AJ25" s="20" t="s">
        <v>50</v>
      </c>
      <c r="AK25" s="24">
        <v>0.09</v>
      </c>
      <c r="AL25" s="22">
        <f t="shared" si="5"/>
        <v>2.0447916666666665E-3</v>
      </c>
      <c r="AM25" s="22">
        <f t="shared" si="6"/>
        <v>1.9395953830542872E-3</v>
      </c>
    </row>
    <row r="26" spans="1:39" x14ac:dyDescent="0.3">
      <c r="A26" s="13">
        <v>1303</v>
      </c>
      <c r="B26" s="14"/>
      <c r="C26" s="14" t="s">
        <v>42</v>
      </c>
      <c r="D26" s="14">
        <v>2017</v>
      </c>
      <c r="E26" s="14" t="s">
        <v>43</v>
      </c>
      <c r="F26" s="15" t="s">
        <v>232</v>
      </c>
      <c r="G26" s="14" t="s">
        <v>44</v>
      </c>
      <c r="H26" s="14" t="s">
        <v>45</v>
      </c>
      <c r="I26" s="14" t="s">
        <v>119</v>
      </c>
      <c r="J26" s="16">
        <v>52000</v>
      </c>
      <c r="K26" s="31">
        <v>1</v>
      </c>
      <c r="L26" s="14">
        <v>7</v>
      </c>
      <c r="M26" s="18">
        <v>43935</v>
      </c>
      <c r="N26" s="19">
        <v>44931</v>
      </c>
      <c r="O26" s="14" t="s">
        <v>120</v>
      </c>
      <c r="P26" s="14" t="s">
        <v>121</v>
      </c>
      <c r="Q26" s="14" t="s">
        <v>88</v>
      </c>
      <c r="R26" s="14">
        <v>2009</v>
      </c>
      <c r="S26" s="32">
        <v>2008</v>
      </c>
      <c r="T26" s="33">
        <f>(2020-2020)+L26/2</f>
        <v>3.5</v>
      </c>
      <c r="U26" s="34">
        <f t="shared" si="1"/>
        <v>157258.5</v>
      </c>
      <c r="V26" s="22">
        <v>3.9E-2</v>
      </c>
      <c r="W26" s="22">
        <f>(V26*U26)/10000</f>
        <v>0.61330815000000005</v>
      </c>
      <c r="X26" s="14">
        <v>1.76</v>
      </c>
      <c r="Y26" s="21">
        <f>((X26+W26)*N26*K26)/907200</f>
        <v>0.11754310900314155</v>
      </c>
      <c r="Z26" s="16">
        <v>44931</v>
      </c>
      <c r="AA26" s="14" t="s">
        <v>122</v>
      </c>
      <c r="AB26" s="14">
        <v>75085959</v>
      </c>
      <c r="AC26" s="14" t="s">
        <v>52</v>
      </c>
      <c r="AD26" s="14">
        <v>2020</v>
      </c>
      <c r="AE26" s="14">
        <v>2020</v>
      </c>
      <c r="AF26" s="14" t="s">
        <v>53</v>
      </c>
      <c r="AG26" s="33">
        <f>L26/2</f>
        <v>3.5</v>
      </c>
      <c r="AH26" s="16">
        <f t="shared" si="2"/>
        <v>157258.5</v>
      </c>
      <c r="AI26" s="14">
        <v>4.0000000000000001E-3</v>
      </c>
      <c r="AJ26" s="22">
        <f>(AI26*AH26)/10000</f>
        <v>6.2903399999999998E-2</v>
      </c>
      <c r="AK26" s="14">
        <v>0.18</v>
      </c>
      <c r="AL26" s="22">
        <f>((AK26+AJ26)*N26*K26)/907200</f>
        <v>1.2030304966269841E-2</v>
      </c>
      <c r="AM26" s="22">
        <f t="shared" si="6"/>
        <v>2.8907617544348416E-4</v>
      </c>
    </row>
    <row r="27" spans="1:39" x14ac:dyDescent="0.3">
      <c r="A27" s="13">
        <v>1304</v>
      </c>
      <c r="B27" s="14"/>
      <c r="C27" s="14" t="s">
        <v>42</v>
      </c>
      <c r="D27" s="14">
        <v>2017</v>
      </c>
      <c r="E27" s="14" t="s">
        <v>43</v>
      </c>
      <c r="F27" s="15" t="s">
        <v>232</v>
      </c>
      <c r="G27" s="14" t="s">
        <v>44</v>
      </c>
      <c r="H27" s="14" t="s">
        <v>45</v>
      </c>
      <c r="I27" s="14" t="s">
        <v>119</v>
      </c>
      <c r="J27" s="16">
        <v>52000</v>
      </c>
      <c r="K27" s="31">
        <v>1</v>
      </c>
      <c r="L27" s="14">
        <v>7</v>
      </c>
      <c r="M27" s="18">
        <v>43935</v>
      </c>
      <c r="N27" s="19">
        <v>44907</v>
      </c>
      <c r="O27" s="14" t="s">
        <v>123</v>
      </c>
      <c r="P27" s="14" t="s">
        <v>124</v>
      </c>
      <c r="Q27" s="14" t="s">
        <v>88</v>
      </c>
      <c r="R27" s="14">
        <v>2009</v>
      </c>
      <c r="S27" s="32">
        <v>2008</v>
      </c>
      <c r="T27" s="33">
        <f>(2020-2020)+L27/2</f>
        <v>3.5</v>
      </c>
      <c r="U27" s="34">
        <f t="shared" si="1"/>
        <v>157174.5</v>
      </c>
      <c r="V27" s="22">
        <v>3.9E-2</v>
      </c>
      <c r="W27" s="22">
        <f t="shared" ref="W27:W66" si="8">(V27*U27)/10000</f>
        <v>0.61298055000000007</v>
      </c>
      <c r="X27" s="14">
        <v>1.76</v>
      </c>
      <c r="Y27" s="21">
        <f t="shared" ref="Y27:Y66" si="9">((X27+W27)*N27*K27)/907200</f>
        <v>0.11746410665658071</v>
      </c>
      <c r="Z27" s="16">
        <v>44907</v>
      </c>
      <c r="AA27" s="14" t="s">
        <v>125</v>
      </c>
      <c r="AB27" s="14">
        <v>75086198</v>
      </c>
      <c r="AC27" s="14" t="s">
        <v>52</v>
      </c>
      <c r="AD27" s="14">
        <v>2020</v>
      </c>
      <c r="AE27" s="14">
        <v>2020</v>
      </c>
      <c r="AF27" s="14" t="s">
        <v>53</v>
      </c>
      <c r="AG27" s="33">
        <f t="shared" ref="AG27:AG66" si="10">L27/2</f>
        <v>3.5</v>
      </c>
      <c r="AH27" s="16">
        <f t="shared" si="2"/>
        <v>157174.5</v>
      </c>
      <c r="AI27" s="14">
        <v>4.0000000000000001E-3</v>
      </c>
      <c r="AJ27" s="22">
        <f t="shared" ref="AJ27:AJ66" si="11">(AI27*AH27)/10000</f>
        <v>6.2869800000000003E-2</v>
      </c>
      <c r="AK27" s="14">
        <v>0.18</v>
      </c>
      <c r="AL27" s="22">
        <f t="shared" ref="AL27:AL66" si="12">((AK27+AJ27)*N27*K27)/907200</f>
        <v>1.2022215728174603E-2</v>
      </c>
      <c r="AM27" s="22">
        <f t="shared" si="6"/>
        <v>2.8888189295453725E-4</v>
      </c>
    </row>
    <row r="28" spans="1:39" x14ac:dyDescent="0.3">
      <c r="A28" s="13" t="s">
        <v>126</v>
      </c>
      <c r="B28" s="14"/>
      <c r="C28" s="14" t="s">
        <v>42</v>
      </c>
      <c r="D28" s="14">
        <v>2017</v>
      </c>
      <c r="E28" s="14" t="s">
        <v>43</v>
      </c>
      <c r="F28" s="15" t="s">
        <v>232</v>
      </c>
      <c r="G28" s="14" t="s">
        <v>44</v>
      </c>
      <c r="H28" s="14" t="s">
        <v>45</v>
      </c>
      <c r="I28" s="14" t="s">
        <v>119</v>
      </c>
      <c r="J28" s="16">
        <v>52000</v>
      </c>
      <c r="K28" s="31">
        <v>1</v>
      </c>
      <c r="L28" s="14">
        <v>7</v>
      </c>
      <c r="M28" s="35">
        <v>43767</v>
      </c>
      <c r="N28" s="19">
        <v>48223</v>
      </c>
      <c r="O28" s="14" t="s">
        <v>127</v>
      </c>
      <c r="P28" s="14">
        <v>521243</v>
      </c>
      <c r="Q28" s="14" t="s">
        <v>88</v>
      </c>
      <c r="R28" s="14">
        <v>2010</v>
      </c>
      <c r="S28" s="32">
        <v>2009</v>
      </c>
      <c r="T28" s="33">
        <f t="shared" ref="T28:T66" si="13">(2019-2019)+L28/2</f>
        <v>3.5</v>
      </c>
      <c r="U28" s="34">
        <f t="shared" si="1"/>
        <v>168780.5</v>
      </c>
      <c r="V28" s="22">
        <v>3.9E-2</v>
      </c>
      <c r="W28" s="22">
        <f t="shared" si="8"/>
        <v>0.65824395000000002</v>
      </c>
      <c r="X28" s="14">
        <v>1.76</v>
      </c>
      <c r="Y28" s="21">
        <f t="shared" si="9"/>
        <v>0.12854384700270061</v>
      </c>
      <c r="Z28" s="16">
        <v>48223</v>
      </c>
      <c r="AA28" s="14" t="s">
        <v>128</v>
      </c>
      <c r="AB28" s="32">
        <v>75080667</v>
      </c>
      <c r="AC28" s="14" t="s">
        <v>52</v>
      </c>
      <c r="AD28" s="14">
        <v>2019</v>
      </c>
      <c r="AE28" s="32">
        <v>2018</v>
      </c>
      <c r="AF28" s="14" t="s">
        <v>129</v>
      </c>
      <c r="AG28" s="33">
        <f t="shared" si="10"/>
        <v>3.5</v>
      </c>
      <c r="AH28" s="16">
        <f t="shared" si="2"/>
        <v>168780.5</v>
      </c>
      <c r="AI28" s="14">
        <v>4.0000000000000001E-3</v>
      </c>
      <c r="AJ28" s="22">
        <f t="shared" si="11"/>
        <v>6.7512199999999994E-2</v>
      </c>
      <c r="AK28" s="14">
        <v>0.18</v>
      </c>
      <c r="AL28" s="22">
        <f t="shared" si="12"/>
        <v>1.3156724890432098E-2</v>
      </c>
      <c r="AM28" s="22">
        <f t="shared" si="6"/>
        <v>3.1612910167744799E-4</v>
      </c>
    </row>
    <row r="29" spans="1:39" x14ac:dyDescent="0.3">
      <c r="A29" s="13">
        <v>27</v>
      </c>
      <c r="B29" s="14"/>
      <c r="C29" s="14" t="s">
        <v>42</v>
      </c>
      <c r="D29" s="14">
        <v>2017</v>
      </c>
      <c r="E29" s="14" t="s">
        <v>43</v>
      </c>
      <c r="F29" s="15" t="s">
        <v>232</v>
      </c>
      <c r="G29" s="14" t="s">
        <v>44</v>
      </c>
      <c r="H29" s="14" t="s">
        <v>45</v>
      </c>
      <c r="I29" s="14" t="s">
        <v>119</v>
      </c>
      <c r="J29" s="16">
        <v>52000</v>
      </c>
      <c r="K29" s="31">
        <v>1</v>
      </c>
      <c r="L29" s="14">
        <v>7</v>
      </c>
      <c r="M29" s="35">
        <v>43767</v>
      </c>
      <c r="N29" s="19">
        <v>65541</v>
      </c>
      <c r="O29" s="14" t="s">
        <v>130</v>
      </c>
      <c r="P29" s="14">
        <v>521282</v>
      </c>
      <c r="Q29" s="14" t="s">
        <v>88</v>
      </c>
      <c r="R29" s="14">
        <v>2010</v>
      </c>
      <c r="S29" s="32">
        <v>2009</v>
      </c>
      <c r="T29" s="33">
        <f t="shared" si="13"/>
        <v>3.5</v>
      </c>
      <c r="U29" s="34">
        <f t="shared" si="1"/>
        <v>229393.5</v>
      </c>
      <c r="V29" s="22">
        <v>3.9E-2</v>
      </c>
      <c r="W29" s="22">
        <f t="shared" si="8"/>
        <v>0.89463464999999998</v>
      </c>
      <c r="X29" s="14">
        <v>1.76</v>
      </c>
      <c r="Y29" s="21">
        <f t="shared" si="9"/>
        <v>0.19178506348726854</v>
      </c>
      <c r="Z29" s="16">
        <v>65541</v>
      </c>
      <c r="AA29" s="14" t="s">
        <v>131</v>
      </c>
      <c r="AB29" s="32">
        <v>75080613</v>
      </c>
      <c r="AC29" s="14" t="s">
        <v>52</v>
      </c>
      <c r="AD29" s="14">
        <v>2019</v>
      </c>
      <c r="AE29" s="32">
        <v>2018</v>
      </c>
      <c r="AF29" s="14" t="s">
        <v>129</v>
      </c>
      <c r="AG29" s="33">
        <f t="shared" si="10"/>
        <v>3.5</v>
      </c>
      <c r="AH29" s="16">
        <f t="shared" si="2"/>
        <v>229393.5</v>
      </c>
      <c r="AI29" s="14">
        <v>4.0000000000000001E-3</v>
      </c>
      <c r="AJ29" s="22">
        <f t="shared" si="11"/>
        <v>9.1757400000000003E-2</v>
      </c>
      <c r="AK29" s="14">
        <v>0.18</v>
      </c>
      <c r="AL29" s="22">
        <f t="shared" si="12"/>
        <v>1.963321401388889E-2</v>
      </c>
      <c r="AM29" s="22">
        <f t="shared" si="6"/>
        <v>4.7164890266679355E-4</v>
      </c>
    </row>
    <row r="30" spans="1:39" x14ac:dyDescent="0.3">
      <c r="A30" s="13">
        <v>34</v>
      </c>
      <c r="B30" s="14"/>
      <c r="C30" s="14" t="s">
        <v>42</v>
      </c>
      <c r="D30" s="14">
        <v>2017</v>
      </c>
      <c r="E30" s="14" t="s">
        <v>43</v>
      </c>
      <c r="F30" s="15" t="s">
        <v>232</v>
      </c>
      <c r="G30" s="14" t="s">
        <v>44</v>
      </c>
      <c r="H30" s="14" t="s">
        <v>45</v>
      </c>
      <c r="I30" s="14" t="s">
        <v>119</v>
      </c>
      <c r="J30" s="16">
        <v>52000</v>
      </c>
      <c r="K30" s="31">
        <v>1</v>
      </c>
      <c r="L30" s="14">
        <v>7</v>
      </c>
      <c r="M30" s="35">
        <v>43767</v>
      </c>
      <c r="N30" s="19">
        <v>54122</v>
      </c>
      <c r="O30" s="14" t="s">
        <v>132</v>
      </c>
      <c r="P30" s="14">
        <v>521321</v>
      </c>
      <c r="Q30" s="14" t="s">
        <v>88</v>
      </c>
      <c r="R30" s="14">
        <v>2010</v>
      </c>
      <c r="S30" s="32">
        <v>2009</v>
      </c>
      <c r="T30" s="33">
        <f t="shared" si="13"/>
        <v>3.5</v>
      </c>
      <c r="U30" s="34">
        <f t="shared" si="1"/>
        <v>189427</v>
      </c>
      <c r="V30" s="22">
        <v>3.9E-2</v>
      </c>
      <c r="W30" s="22">
        <f t="shared" si="8"/>
        <v>0.73876530000000007</v>
      </c>
      <c r="X30" s="14">
        <v>1.76</v>
      </c>
      <c r="Y30" s="21">
        <f t="shared" si="9"/>
        <v>0.14907206301432979</v>
      </c>
      <c r="Z30" s="16">
        <v>54122</v>
      </c>
      <c r="AA30" s="14" t="s">
        <v>133</v>
      </c>
      <c r="AB30" s="32">
        <v>75080668</v>
      </c>
      <c r="AC30" s="14" t="s">
        <v>52</v>
      </c>
      <c r="AD30" s="14">
        <v>2019</v>
      </c>
      <c r="AE30" s="32">
        <v>2018</v>
      </c>
      <c r="AF30" s="14" t="s">
        <v>129</v>
      </c>
      <c r="AG30" s="33">
        <f t="shared" si="10"/>
        <v>3.5</v>
      </c>
      <c r="AH30" s="16">
        <f t="shared" si="2"/>
        <v>189427</v>
      </c>
      <c r="AI30" s="14">
        <v>4.0000000000000001E-3</v>
      </c>
      <c r="AJ30" s="22">
        <f t="shared" si="11"/>
        <v>7.5770799999999999E-2</v>
      </c>
      <c r="AK30" s="14">
        <v>0.18</v>
      </c>
      <c r="AL30" s="22">
        <f t="shared" si="12"/>
        <v>1.5258848365961197E-2</v>
      </c>
      <c r="AM30" s="22">
        <f t="shared" si="6"/>
        <v>3.6661154698183177E-4</v>
      </c>
    </row>
    <row r="31" spans="1:39" x14ac:dyDescent="0.3">
      <c r="A31" s="13">
        <v>35</v>
      </c>
      <c r="B31" s="14"/>
      <c r="C31" s="14" t="s">
        <v>42</v>
      </c>
      <c r="D31" s="14">
        <v>2017</v>
      </c>
      <c r="E31" s="14" t="s">
        <v>43</v>
      </c>
      <c r="F31" s="15" t="s">
        <v>232</v>
      </c>
      <c r="G31" s="14" t="s">
        <v>44</v>
      </c>
      <c r="H31" s="14" t="s">
        <v>45</v>
      </c>
      <c r="I31" s="14" t="s">
        <v>119</v>
      </c>
      <c r="J31" s="16">
        <v>52000</v>
      </c>
      <c r="K31" s="31">
        <v>1</v>
      </c>
      <c r="L31" s="14">
        <v>7</v>
      </c>
      <c r="M31" s="35">
        <v>43767</v>
      </c>
      <c r="N31" s="19">
        <v>56819</v>
      </c>
      <c r="O31" s="14" t="s">
        <v>134</v>
      </c>
      <c r="P31" s="14">
        <v>523800</v>
      </c>
      <c r="Q31" s="14" t="s">
        <v>88</v>
      </c>
      <c r="R31" s="14">
        <v>2010</v>
      </c>
      <c r="S31" s="32">
        <v>2009</v>
      </c>
      <c r="T31" s="33">
        <f t="shared" si="13"/>
        <v>3.5</v>
      </c>
      <c r="U31" s="34">
        <f t="shared" si="1"/>
        <v>198866.5</v>
      </c>
      <c r="V31" s="22">
        <v>3.9E-2</v>
      </c>
      <c r="W31" s="22">
        <f t="shared" si="8"/>
        <v>0.77557935</v>
      </c>
      <c r="X31" s="14">
        <v>1.76</v>
      </c>
      <c r="Y31" s="21">
        <f t="shared" si="9"/>
        <v>0.15880630851813268</v>
      </c>
      <c r="Z31" s="16">
        <v>56819</v>
      </c>
      <c r="AA31" s="14" t="s">
        <v>135</v>
      </c>
      <c r="AB31" s="32">
        <v>75080612</v>
      </c>
      <c r="AC31" s="14" t="s">
        <v>52</v>
      </c>
      <c r="AD31" s="14">
        <v>2019</v>
      </c>
      <c r="AE31" s="32">
        <v>2018</v>
      </c>
      <c r="AF31" s="14" t="s">
        <v>129</v>
      </c>
      <c r="AG31" s="33">
        <f t="shared" si="10"/>
        <v>3.5</v>
      </c>
      <c r="AH31" s="16">
        <f t="shared" si="2"/>
        <v>198866.5</v>
      </c>
      <c r="AI31" s="14">
        <v>4.0000000000000001E-3</v>
      </c>
      <c r="AJ31" s="22">
        <f t="shared" si="11"/>
        <v>7.9546599999999995E-2</v>
      </c>
      <c r="AK31" s="14">
        <v>0.18</v>
      </c>
      <c r="AL31" s="22">
        <f t="shared" si="12"/>
        <v>1.6255707964506171E-2</v>
      </c>
      <c r="AM31" s="22">
        <f t="shared" si="6"/>
        <v>3.9054959055788083E-4</v>
      </c>
    </row>
    <row r="32" spans="1:39" x14ac:dyDescent="0.3">
      <c r="A32" s="13">
        <v>36</v>
      </c>
      <c r="B32" s="14"/>
      <c r="C32" s="14" t="s">
        <v>42</v>
      </c>
      <c r="D32" s="14">
        <v>2017</v>
      </c>
      <c r="E32" s="14" t="s">
        <v>43</v>
      </c>
      <c r="F32" s="15" t="s">
        <v>232</v>
      </c>
      <c r="G32" s="14" t="s">
        <v>44</v>
      </c>
      <c r="H32" s="14" t="s">
        <v>45</v>
      </c>
      <c r="I32" s="14" t="s">
        <v>119</v>
      </c>
      <c r="J32" s="16">
        <v>52000</v>
      </c>
      <c r="K32" s="31">
        <v>1</v>
      </c>
      <c r="L32" s="14">
        <v>7</v>
      </c>
      <c r="M32" s="35">
        <v>43767</v>
      </c>
      <c r="N32" s="19">
        <v>48285</v>
      </c>
      <c r="O32" s="14" t="s">
        <v>136</v>
      </c>
      <c r="P32" s="14">
        <v>521352</v>
      </c>
      <c r="Q32" s="14" t="s">
        <v>88</v>
      </c>
      <c r="R32" s="14">
        <v>2010</v>
      </c>
      <c r="S32" s="32">
        <v>2009</v>
      </c>
      <c r="T32" s="33">
        <f t="shared" si="13"/>
        <v>3.5</v>
      </c>
      <c r="U32" s="34">
        <f t="shared" si="1"/>
        <v>168997.5</v>
      </c>
      <c r="V32" s="22">
        <v>3.9E-2</v>
      </c>
      <c r="W32" s="22">
        <f t="shared" si="8"/>
        <v>0.65909024999999999</v>
      </c>
      <c r="X32" s="14">
        <v>1.76</v>
      </c>
      <c r="Y32" s="21">
        <f t="shared" si="9"/>
        <v>0.12875415864335318</v>
      </c>
      <c r="Z32" s="16">
        <v>48285</v>
      </c>
      <c r="AA32" s="14" t="s">
        <v>137</v>
      </c>
      <c r="AB32" s="32">
        <v>75080910</v>
      </c>
      <c r="AC32" s="14" t="s">
        <v>52</v>
      </c>
      <c r="AD32" s="14">
        <v>2019</v>
      </c>
      <c r="AE32" s="32">
        <v>2019</v>
      </c>
      <c r="AF32" s="14" t="s">
        <v>129</v>
      </c>
      <c r="AG32" s="33">
        <f t="shared" si="10"/>
        <v>3.5</v>
      </c>
      <c r="AH32" s="16">
        <f t="shared" si="2"/>
        <v>168997.5</v>
      </c>
      <c r="AI32" s="14">
        <v>4.0000000000000001E-3</v>
      </c>
      <c r="AJ32" s="22">
        <f t="shared" si="11"/>
        <v>6.7599000000000006E-2</v>
      </c>
      <c r="AK32" s="14">
        <v>0.18</v>
      </c>
      <c r="AL32" s="22">
        <f t="shared" si="12"/>
        <v>1.3178260267857143E-2</v>
      </c>
      <c r="AM32" s="22">
        <f t="shared" si="6"/>
        <v>3.1664629691916722E-4</v>
      </c>
    </row>
    <row r="33" spans="1:39" x14ac:dyDescent="0.3">
      <c r="A33" s="13">
        <v>37</v>
      </c>
      <c r="B33" s="14"/>
      <c r="C33" s="14" t="s">
        <v>42</v>
      </c>
      <c r="D33" s="14">
        <v>2017</v>
      </c>
      <c r="E33" s="14" t="s">
        <v>43</v>
      </c>
      <c r="F33" s="15" t="s">
        <v>232</v>
      </c>
      <c r="G33" s="14" t="s">
        <v>44</v>
      </c>
      <c r="H33" s="14" t="s">
        <v>45</v>
      </c>
      <c r="I33" s="14" t="s">
        <v>119</v>
      </c>
      <c r="J33" s="16">
        <v>52000</v>
      </c>
      <c r="K33" s="31">
        <v>1</v>
      </c>
      <c r="L33" s="14">
        <v>7</v>
      </c>
      <c r="M33" s="35">
        <v>43767</v>
      </c>
      <c r="N33" s="19">
        <v>52038</v>
      </c>
      <c r="O33" s="14" t="s">
        <v>138</v>
      </c>
      <c r="P33" s="14">
        <v>521166</v>
      </c>
      <c r="Q33" s="14" t="s">
        <v>88</v>
      </c>
      <c r="R33" s="14">
        <v>2010</v>
      </c>
      <c r="S33" s="32">
        <v>2008</v>
      </c>
      <c r="T33" s="33">
        <f t="shared" si="13"/>
        <v>3.5</v>
      </c>
      <c r="U33" s="34">
        <f t="shared" si="1"/>
        <v>182133</v>
      </c>
      <c r="V33" s="22">
        <v>3.9E-2</v>
      </c>
      <c r="W33" s="22">
        <f t="shared" si="8"/>
        <v>0.71031869999999997</v>
      </c>
      <c r="X33" s="14">
        <v>1.76</v>
      </c>
      <c r="Y33" s="21">
        <f t="shared" si="9"/>
        <v>0.14170022543055555</v>
      </c>
      <c r="Z33" s="16">
        <v>52038</v>
      </c>
      <c r="AA33" s="14" t="s">
        <v>139</v>
      </c>
      <c r="AB33" s="32">
        <v>75081090</v>
      </c>
      <c r="AC33" s="14" t="s">
        <v>52</v>
      </c>
      <c r="AD33" s="14">
        <v>2019</v>
      </c>
      <c r="AE33" s="32">
        <v>2019</v>
      </c>
      <c r="AF33" s="14" t="s">
        <v>129</v>
      </c>
      <c r="AG33" s="33">
        <f t="shared" si="10"/>
        <v>3.5</v>
      </c>
      <c r="AH33" s="16">
        <f t="shared" si="2"/>
        <v>182133</v>
      </c>
      <c r="AI33" s="14">
        <v>4.0000000000000001E-3</v>
      </c>
      <c r="AJ33" s="22">
        <f t="shared" si="11"/>
        <v>7.2853200000000007E-2</v>
      </c>
      <c r="AK33" s="14">
        <v>0.18</v>
      </c>
      <c r="AL33" s="22">
        <f t="shared" si="12"/>
        <v>1.4503940500000001E-2</v>
      </c>
      <c r="AM33" s="22">
        <f t="shared" si="6"/>
        <v>3.4848297241248094E-4</v>
      </c>
    </row>
    <row r="34" spans="1:39" x14ac:dyDescent="0.3">
      <c r="A34" s="13">
        <v>38</v>
      </c>
      <c r="B34" s="14"/>
      <c r="C34" s="14" t="s">
        <v>42</v>
      </c>
      <c r="D34" s="14">
        <v>2017</v>
      </c>
      <c r="E34" s="14" t="s">
        <v>43</v>
      </c>
      <c r="F34" s="15" t="s">
        <v>232</v>
      </c>
      <c r="G34" s="14" t="s">
        <v>44</v>
      </c>
      <c r="H34" s="14" t="s">
        <v>45</v>
      </c>
      <c r="I34" s="14" t="s">
        <v>119</v>
      </c>
      <c r="J34" s="16">
        <v>52000</v>
      </c>
      <c r="K34" s="31">
        <v>1</v>
      </c>
      <c r="L34" s="14">
        <v>7</v>
      </c>
      <c r="M34" s="35">
        <v>43767</v>
      </c>
      <c r="N34" s="19">
        <v>50395</v>
      </c>
      <c r="O34" s="14" t="s">
        <v>140</v>
      </c>
      <c r="P34" s="14">
        <v>521010</v>
      </c>
      <c r="Q34" s="14" t="s">
        <v>88</v>
      </c>
      <c r="R34" s="14">
        <v>2010</v>
      </c>
      <c r="S34" s="32">
        <v>2008</v>
      </c>
      <c r="T34" s="33">
        <f t="shared" si="13"/>
        <v>3.5</v>
      </c>
      <c r="U34" s="34">
        <f t="shared" si="1"/>
        <v>176382.5</v>
      </c>
      <c r="V34" s="22">
        <v>3.9E-2</v>
      </c>
      <c r="W34" s="22">
        <f t="shared" si="8"/>
        <v>0.68789174999999991</v>
      </c>
      <c r="X34" s="14">
        <v>1.76</v>
      </c>
      <c r="Y34" s="21">
        <f t="shared" si="9"/>
        <v>0.13598049464423503</v>
      </c>
      <c r="Z34" s="16">
        <v>50395</v>
      </c>
      <c r="AA34" s="14" t="s">
        <v>141</v>
      </c>
      <c r="AB34" s="32">
        <v>75081780</v>
      </c>
      <c r="AC34" s="14" t="s">
        <v>52</v>
      </c>
      <c r="AD34" s="14">
        <v>2019</v>
      </c>
      <c r="AE34" s="32">
        <v>2019</v>
      </c>
      <c r="AF34" s="14" t="s">
        <v>129</v>
      </c>
      <c r="AG34" s="33">
        <f t="shared" si="10"/>
        <v>3.5</v>
      </c>
      <c r="AH34" s="16">
        <f t="shared" si="2"/>
        <v>176382.5</v>
      </c>
      <c r="AI34" s="14">
        <v>4.0000000000000001E-3</v>
      </c>
      <c r="AJ34" s="22">
        <f t="shared" si="11"/>
        <v>7.0552999999999991E-2</v>
      </c>
      <c r="AK34" s="14">
        <v>0.18</v>
      </c>
      <c r="AL34" s="22">
        <f t="shared" si="12"/>
        <v>1.3918230197310404E-2</v>
      </c>
      <c r="AM34" s="22">
        <f t="shared" si="6"/>
        <v>3.3441716286828667E-4</v>
      </c>
    </row>
    <row r="35" spans="1:39" x14ac:dyDescent="0.3">
      <c r="A35" s="13">
        <v>39</v>
      </c>
      <c r="B35" s="14"/>
      <c r="C35" s="14" t="s">
        <v>42</v>
      </c>
      <c r="D35" s="14">
        <v>2017</v>
      </c>
      <c r="E35" s="14" t="s">
        <v>43</v>
      </c>
      <c r="F35" s="15" t="s">
        <v>232</v>
      </c>
      <c r="G35" s="14" t="s">
        <v>44</v>
      </c>
      <c r="H35" s="14" t="s">
        <v>45</v>
      </c>
      <c r="I35" s="14" t="s">
        <v>119</v>
      </c>
      <c r="J35" s="16">
        <v>52000</v>
      </c>
      <c r="K35" s="31">
        <v>1</v>
      </c>
      <c r="L35" s="14">
        <v>7</v>
      </c>
      <c r="M35" s="35">
        <v>43767</v>
      </c>
      <c r="N35" s="19">
        <v>63190</v>
      </c>
      <c r="O35" s="14" t="s">
        <v>142</v>
      </c>
      <c r="P35" s="14">
        <v>521318</v>
      </c>
      <c r="Q35" s="14" t="s">
        <v>88</v>
      </c>
      <c r="R35" s="14">
        <v>2010</v>
      </c>
      <c r="S35" s="32">
        <v>2009</v>
      </c>
      <c r="T35" s="33">
        <f t="shared" si="13"/>
        <v>3.5</v>
      </c>
      <c r="U35" s="34">
        <f t="shared" ref="U35:U66" si="14">T35*N35</f>
        <v>221165</v>
      </c>
      <c r="V35" s="22">
        <v>3.9E-2</v>
      </c>
      <c r="W35" s="22">
        <f t="shared" si="8"/>
        <v>0.86254349999999991</v>
      </c>
      <c r="X35" s="14">
        <v>1.76</v>
      </c>
      <c r="Y35" s="21">
        <f t="shared" si="9"/>
        <v>0.18267033042879188</v>
      </c>
      <c r="Z35" s="16">
        <v>63190</v>
      </c>
      <c r="AA35" s="14" t="s">
        <v>143</v>
      </c>
      <c r="AB35" s="32">
        <v>75081779</v>
      </c>
      <c r="AC35" s="14" t="s">
        <v>52</v>
      </c>
      <c r="AD35" s="14">
        <v>2019</v>
      </c>
      <c r="AE35" s="32">
        <v>2019</v>
      </c>
      <c r="AF35" s="14" t="s">
        <v>129</v>
      </c>
      <c r="AG35" s="33">
        <f t="shared" si="10"/>
        <v>3.5</v>
      </c>
      <c r="AH35" s="16">
        <f t="shared" ref="AH35:AH66" si="15">AG35*Z35</f>
        <v>221165</v>
      </c>
      <c r="AI35" s="14">
        <v>4.0000000000000001E-3</v>
      </c>
      <c r="AJ35" s="22">
        <f t="shared" si="11"/>
        <v>8.8466000000000003E-2</v>
      </c>
      <c r="AK35" s="14">
        <v>0.18</v>
      </c>
      <c r="AL35" s="22">
        <f t="shared" si="12"/>
        <v>1.8699698567019401E-2</v>
      </c>
      <c r="AM35" s="22">
        <f t="shared" si="6"/>
        <v>4.4923460784047258E-4</v>
      </c>
    </row>
    <row r="36" spans="1:39" x14ac:dyDescent="0.3">
      <c r="A36" s="13">
        <v>40</v>
      </c>
      <c r="B36" s="14"/>
      <c r="C36" s="14" t="s">
        <v>42</v>
      </c>
      <c r="D36" s="14">
        <v>2017</v>
      </c>
      <c r="E36" s="14" t="s">
        <v>43</v>
      </c>
      <c r="F36" s="15" t="s">
        <v>232</v>
      </c>
      <c r="G36" s="14" t="s">
        <v>44</v>
      </c>
      <c r="H36" s="14" t="s">
        <v>45</v>
      </c>
      <c r="I36" s="14" t="s">
        <v>119</v>
      </c>
      <c r="J36" s="16">
        <v>52000</v>
      </c>
      <c r="K36" s="31">
        <v>1</v>
      </c>
      <c r="L36" s="14">
        <v>7</v>
      </c>
      <c r="M36" s="35">
        <v>43767</v>
      </c>
      <c r="N36" s="19">
        <v>51953</v>
      </c>
      <c r="O36" s="14" t="s">
        <v>144</v>
      </c>
      <c r="P36" s="14">
        <v>523853</v>
      </c>
      <c r="Q36" s="14" t="s">
        <v>88</v>
      </c>
      <c r="R36" s="14">
        <v>2010</v>
      </c>
      <c r="S36" s="32">
        <v>2009</v>
      </c>
      <c r="T36" s="33">
        <f t="shared" si="13"/>
        <v>3.5</v>
      </c>
      <c r="U36" s="34">
        <f t="shared" si="14"/>
        <v>181835.5</v>
      </c>
      <c r="V36" s="22">
        <v>3.9E-2</v>
      </c>
      <c r="W36" s="22">
        <f t="shared" si="8"/>
        <v>0.70915845</v>
      </c>
      <c r="X36" s="14">
        <v>1.76</v>
      </c>
      <c r="Y36" s="21">
        <f t="shared" si="9"/>
        <v>0.14140232468347663</v>
      </c>
      <c r="Z36" s="16">
        <v>51953</v>
      </c>
      <c r="AA36" s="14" t="s">
        <v>145</v>
      </c>
      <c r="AB36" s="32">
        <v>75080934</v>
      </c>
      <c r="AC36" s="14" t="s">
        <v>52</v>
      </c>
      <c r="AD36" s="14">
        <v>2019</v>
      </c>
      <c r="AE36" s="32">
        <v>2019</v>
      </c>
      <c r="AF36" s="14" t="s">
        <v>129</v>
      </c>
      <c r="AG36" s="33">
        <f t="shared" si="10"/>
        <v>3.5</v>
      </c>
      <c r="AH36" s="16">
        <f t="shared" si="15"/>
        <v>181835.5</v>
      </c>
      <c r="AI36" s="14">
        <v>4.0000000000000001E-3</v>
      </c>
      <c r="AJ36" s="22">
        <f t="shared" si="11"/>
        <v>7.2734199999999999E-2</v>
      </c>
      <c r="AK36" s="14">
        <v>0.18</v>
      </c>
      <c r="AL36" s="22">
        <f t="shared" si="12"/>
        <v>1.4473434625881836E-2</v>
      </c>
      <c r="AM36" s="22">
        <f t="shared" si="6"/>
        <v>3.4775038371943781E-4</v>
      </c>
    </row>
    <row r="37" spans="1:39" x14ac:dyDescent="0.3">
      <c r="A37" s="13">
        <v>41</v>
      </c>
      <c r="B37" s="14"/>
      <c r="C37" s="14" t="s">
        <v>42</v>
      </c>
      <c r="D37" s="14">
        <v>2017</v>
      </c>
      <c r="E37" s="14" t="s">
        <v>43</v>
      </c>
      <c r="F37" s="15" t="s">
        <v>232</v>
      </c>
      <c r="G37" s="14" t="s">
        <v>44</v>
      </c>
      <c r="H37" s="14" t="s">
        <v>45</v>
      </c>
      <c r="I37" s="14" t="s">
        <v>119</v>
      </c>
      <c r="J37" s="16">
        <v>52000</v>
      </c>
      <c r="K37" s="31">
        <v>1</v>
      </c>
      <c r="L37" s="14">
        <v>7</v>
      </c>
      <c r="M37" s="35">
        <v>43767</v>
      </c>
      <c r="N37" s="19">
        <v>51690</v>
      </c>
      <c r="O37" s="14" t="s">
        <v>146</v>
      </c>
      <c r="P37" s="14">
        <v>523857</v>
      </c>
      <c r="Q37" s="14" t="s">
        <v>88</v>
      </c>
      <c r="R37" s="14">
        <v>2010</v>
      </c>
      <c r="S37" s="32">
        <v>2009</v>
      </c>
      <c r="T37" s="33">
        <f t="shared" si="13"/>
        <v>3.5</v>
      </c>
      <c r="U37" s="34">
        <f t="shared" si="14"/>
        <v>180915</v>
      </c>
      <c r="V37" s="22">
        <v>3.9E-2</v>
      </c>
      <c r="W37" s="22">
        <f t="shared" si="8"/>
        <v>0.70556850000000004</v>
      </c>
      <c r="X37" s="14">
        <v>1.76</v>
      </c>
      <c r="Y37" s="21">
        <f t="shared" si="9"/>
        <v>0.14048196182208994</v>
      </c>
      <c r="Z37" s="16">
        <v>51690</v>
      </c>
      <c r="AA37" s="14" t="s">
        <v>147</v>
      </c>
      <c r="AB37" s="32">
        <v>75081804</v>
      </c>
      <c r="AC37" s="14" t="s">
        <v>52</v>
      </c>
      <c r="AD37" s="14">
        <v>2019</v>
      </c>
      <c r="AE37" s="32">
        <v>2019</v>
      </c>
      <c r="AF37" s="14" t="s">
        <v>129</v>
      </c>
      <c r="AG37" s="33">
        <f t="shared" si="10"/>
        <v>3.5</v>
      </c>
      <c r="AH37" s="16">
        <f t="shared" si="15"/>
        <v>180915</v>
      </c>
      <c r="AI37" s="14">
        <v>4.0000000000000001E-3</v>
      </c>
      <c r="AJ37" s="22">
        <f t="shared" si="11"/>
        <v>7.2366E-2</v>
      </c>
      <c r="AK37" s="14">
        <v>0.18</v>
      </c>
      <c r="AL37" s="22">
        <f t="shared" si="12"/>
        <v>1.4379187103174602E-2</v>
      </c>
      <c r="AM37" s="22">
        <f t="shared" si="6"/>
        <v>3.4548705402442562E-4</v>
      </c>
    </row>
    <row r="38" spans="1:39" x14ac:dyDescent="0.3">
      <c r="A38" s="13">
        <v>42</v>
      </c>
      <c r="B38" s="14"/>
      <c r="C38" s="14" t="s">
        <v>42</v>
      </c>
      <c r="D38" s="14">
        <v>2017</v>
      </c>
      <c r="E38" s="14" t="s">
        <v>43</v>
      </c>
      <c r="F38" s="15" t="s">
        <v>232</v>
      </c>
      <c r="G38" s="14" t="s">
        <v>44</v>
      </c>
      <c r="H38" s="14" t="s">
        <v>45</v>
      </c>
      <c r="I38" s="14" t="s">
        <v>119</v>
      </c>
      <c r="J38" s="16">
        <v>52000</v>
      </c>
      <c r="K38" s="31">
        <v>1</v>
      </c>
      <c r="L38" s="14">
        <v>7</v>
      </c>
      <c r="M38" s="35">
        <v>43767</v>
      </c>
      <c r="N38" s="19">
        <v>54286</v>
      </c>
      <c r="O38" s="14" t="s">
        <v>148</v>
      </c>
      <c r="P38" s="14">
        <v>523881</v>
      </c>
      <c r="Q38" s="14" t="s">
        <v>88</v>
      </c>
      <c r="R38" s="14">
        <v>2010</v>
      </c>
      <c r="S38" s="32">
        <v>2009</v>
      </c>
      <c r="T38" s="33">
        <f t="shared" si="13"/>
        <v>3.5</v>
      </c>
      <c r="U38" s="34">
        <f t="shared" si="14"/>
        <v>190001</v>
      </c>
      <c r="V38" s="22">
        <v>3.9E-2</v>
      </c>
      <c r="W38" s="22">
        <f t="shared" si="8"/>
        <v>0.74100389999999994</v>
      </c>
      <c r="X38" s="14">
        <v>1.76</v>
      </c>
      <c r="Y38" s="21">
        <f t="shared" si="9"/>
        <v>0.14965773557694001</v>
      </c>
      <c r="Z38" s="16">
        <v>54286</v>
      </c>
      <c r="AA38" s="14" t="s">
        <v>149</v>
      </c>
      <c r="AB38" s="32">
        <v>75081345</v>
      </c>
      <c r="AC38" s="14" t="s">
        <v>52</v>
      </c>
      <c r="AD38" s="14">
        <v>2019</v>
      </c>
      <c r="AE38" s="32">
        <v>2019</v>
      </c>
      <c r="AF38" s="14" t="s">
        <v>129</v>
      </c>
      <c r="AG38" s="33">
        <f t="shared" si="10"/>
        <v>3.5</v>
      </c>
      <c r="AH38" s="16">
        <f t="shared" si="15"/>
        <v>190001</v>
      </c>
      <c r="AI38" s="14">
        <v>4.0000000000000001E-3</v>
      </c>
      <c r="AJ38" s="22">
        <f t="shared" si="11"/>
        <v>7.6000399999999996E-2</v>
      </c>
      <c r="AK38" s="14">
        <v>0.18</v>
      </c>
      <c r="AL38" s="22">
        <f t="shared" si="12"/>
        <v>1.5318824641093475E-2</v>
      </c>
      <c r="AM38" s="22">
        <f t="shared" si="6"/>
        <v>3.6805181078314124E-4</v>
      </c>
    </row>
    <row r="39" spans="1:39" x14ac:dyDescent="0.3">
      <c r="A39" s="13">
        <v>43</v>
      </c>
      <c r="B39" s="14"/>
      <c r="C39" s="14" t="s">
        <v>42</v>
      </c>
      <c r="D39" s="14">
        <v>2017</v>
      </c>
      <c r="E39" s="14" t="s">
        <v>43</v>
      </c>
      <c r="F39" s="15" t="s">
        <v>232</v>
      </c>
      <c r="G39" s="14" t="s">
        <v>44</v>
      </c>
      <c r="H39" s="14" t="s">
        <v>45</v>
      </c>
      <c r="I39" s="14" t="s">
        <v>119</v>
      </c>
      <c r="J39" s="16">
        <v>52000</v>
      </c>
      <c r="K39" s="31">
        <v>1</v>
      </c>
      <c r="L39" s="14">
        <v>7</v>
      </c>
      <c r="M39" s="35">
        <v>43767</v>
      </c>
      <c r="N39" s="19">
        <v>55335</v>
      </c>
      <c r="O39" s="14" t="s">
        <v>150</v>
      </c>
      <c r="P39" s="14">
        <v>523899</v>
      </c>
      <c r="Q39" s="14" t="s">
        <v>88</v>
      </c>
      <c r="R39" s="14">
        <v>2010</v>
      </c>
      <c r="S39" s="32">
        <v>2009</v>
      </c>
      <c r="T39" s="33">
        <f t="shared" si="13"/>
        <v>3.5</v>
      </c>
      <c r="U39" s="34">
        <f t="shared" si="14"/>
        <v>193672.5</v>
      </c>
      <c r="V39" s="22">
        <v>3.9E-2</v>
      </c>
      <c r="W39" s="22">
        <f t="shared" si="8"/>
        <v>0.75532275000000004</v>
      </c>
      <c r="X39" s="14">
        <v>1.76</v>
      </c>
      <c r="Y39" s="21">
        <f t="shared" si="9"/>
        <v>0.15342304273726851</v>
      </c>
      <c r="Z39" s="16">
        <v>55335</v>
      </c>
      <c r="AA39" s="14" t="s">
        <v>151</v>
      </c>
      <c r="AB39" s="32">
        <v>75080879</v>
      </c>
      <c r="AC39" s="14" t="s">
        <v>52</v>
      </c>
      <c r="AD39" s="14">
        <v>2019</v>
      </c>
      <c r="AE39" s="32">
        <v>2019</v>
      </c>
      <c r="AF39" s="14" t="s">
        <v>129</v>
      </c>
      <c r="AG39" s="33">
        <f t="shared" si="10"/>
        <v>3.5</v>
      </c>
      <c r="AH39" s="16">
        <f t="shared" si="15"/>
        <v>193672.5</v>
      </c>
      <c r="AI39" s="14">
        <v>4.0000000000000001E-3</v>
      </c>
      <c r="AJ39" s="22">
        <f t="shared" si="11"/>
        <v>7.746900000000001E-2</v>
      </c>
      <c r="AK39" s="14">
        <v>0.18</v>
      </c>
      <c r="AL39" s="22">
        <f t="shared" si="12"/>
        <v>1.5704417013888888E-2</v>
      </c>
      <c r="AM39" s="22">
        <f t="shared" si="6"/>
        <v>3.77311303351725E-4</v>
      </c>
    </row>
    <row r="40" spans="1:39" x14ac:dyDescent="0.3">
      <c r="A40" s="13">
        <v>45</v>
      </c>
      <c r="B40" s="14"/>
      <c r="C40" s="14" t="s">
        <v>42</v>
      </c>
      <c r="D40" s="14">
        <v>2017</v>
      </c>
      <c r="E40" s="14" t="s">
        <v>43</v>
      </c>
      <c r="F40" s="15" t="s">
        <v>232</v>
      </c>
      <c r="G40" s="14" t="s">
        <v>44</v>
      </c>
      <c r="H40" s="14" t="s">
        <v>45</v>
      </c>
      <c r="I40" s="14" t="s">
        <v>119</v>
      </c>
      <c r="J40" s="16">
        <v>52000</v>
      </c>
      <c r="K40" s="31">
        <v>1</v>
      </c>
      <c r="L40" s="14">
        <v>7</v>
      </c>
      <c r="M40" s="35">
        <v>43767</v>
      </c>
      <c r="N40" s="19">
        <v>37271</v>
      </c>
      <c r="O40" s="14" t="s">
        <v>152</v>
      </c>
      <c r="P40" s="14">
        <v>523821</v>
      </c>
      <c r="Q40" s="14" t="s">
        <v>88</v>
      </c>
      <c r="R40" s="14">
        <v>2010</v>
      </c>
      <c r="S40" s="32">
        <v>2009</v>
      </c>
      <c r="T40" s="33">
        <f t="shared" si="13"/>
        <v>3.5</v>
      </c>
      <c r="U40" s="34">
        <f t="shared" si="14"/>
        <v>130448.5</v>
      </c>
      <c r="V40" s="22">
        <v>3.9E-2</v>
      </c>
      <c r="W40" s="22">
        <f t="shared" si="8"/>
        <v>0.50874914999999998</v>
      </c>
      <c r="X40" s="14">
        <v>1.76</v>
      </c>
      <c r="Y40" s="21">
        <f t="shared" si="9"/>
        <v>9.3208277744323192E-2</v>
      </c>
      <c r="Z40" s="16">
        <v>37271</v>
      </c>
      <c r="AA40" s="14" t="s">
        <v>153</v>
      </c>
      <c r="AB40" s="14">
        <v>75081346</v>
      </c>
      <c r="AC40" s="14" t="s">
        <v>52</v>
      </c>
      <c r="AD40" s="14">
        <v>2019</v>
      </c>
      <c r="AE40" s="32">
        <v>2019</v>
      </c>
      <c r="AF40" s="14" t="s">
        <v>129</v>
      </c>
      <c r="AG40" s="33">
        <f t="shared" si="10"/>
        <v>3.5</v>
      </c>
      <c r="AH40" s="16">
        <f t="shared" si="15"/>
        <v>130448.5</v>
      </c>
      <c r="AI40" s="14">
        <v>4.0000000000000001E-3</v>
      </c>
      <c r="AJ40" s="22">
        <f t="shared" si="11"/>
        <v>5.2179400000000001E-2</v>
      </c>
      <c r="AK40" s="14">
        <v>0.18</v>
      </c>
      <c r="AL40" s="22">
        <f t="shared" si="12"/>
        <v>9.5387548692680776E-3</v>
      </c>
      <c r="AM40" s="22">
        <f t="shared" si="6"/>
        <v>2.2923156952069893E-4</v>
      </c>
    </row>
    <row r="41" spans="1:39" x14ac:dyDescent="0.3">
      <c r="A41" s="13">
        <v>46</v>
      </c>
      <c r="B41" s="14"/>
      <c r="C41" s="14" t="s">
        <v>42</v>
      </c>
      <c r="D41" s="14">
        <v>2017</v>
      </c>
      <c r="E41" s="14" t="s">
        <v>43</v>
      </c>
      <c r="F41" s="15" t="s">
        <v>232</v>
      </c>
      <c r="G41" s="14" t="s">
        <v>44</v>
      </c>
      <c r="H41" s="14" t="s">
        <v>45</v>
      </c>
      <c r="I41" s="14" t="s">
        <v>119</v>
      </c>
      <c r="J41" s="16">
        <v>52000</v>
      </c>
      <c r="K41" s="31">
        <v>1</v>
      </c>
      <c r="L41" s="14">
        <v>7</v>
      </c>
      <c r="M41" s="35">
        <v>43767</v>
      </c>
      <c r="N41" s="19">
        <v>57007</v>
      </c>
      <c r="O41" s="14" t="s">
        <v>154</v>
      </c>
      <c r="P41" s="14">
        <v>523844</v>
      </c>
      <c r="Q41" s="14" t="s">
        <v>88</v>
      </c>
      <c r="R41" s="14">
        <v>2010</v>
      </c>
      <c r="S41" s="32">
        <v>2009</v>
      </c>
      <c r="T41" s="33">
        <f t="shared" si="13"/>
        <v>3.5</v>
      </c>
      <c r="U41" s="34">
        <f t="shared" si="14"/>
        <v>199524.5</v>
      </c>
      <c r="V41" s="22">
        <v>3.9E-2</v>
      </c>
      <c r="W41" s="22">
        <f t="shared" si="8"/>
        <v>0.77814554999999996</v>
      </c>
      <c r="X41" s="14">
        <v>1.76</v>
      </c>
      <c r="Y41" s="21">
        <f t="shared" si="9"/>
        <v>0.15949301517730377</v>
      </c>
      <c r="Z41" s="16">
        <v>57007</v>
      </c>
      <c r="AA41" s="14" t="s">
        <v>155</v>
      </c>
      <c r="AB41" s="32">
        <v>75080859</v>
      </c>
      <c r="AC41" s="14" t="s">
        <v>52</v>
      </c>
      <c r="AD41" s="14">
        <v>2019</v>
      </c>
      <c r="AE41" s="32">
        <v>2019</v>
      </c>
      <c r="AF41" s="14" t="s">
        <v>129</v>
      </c>
      <c r="AG41" s="33">
        <f t="shared" si="10"/>
        <v>3.5</v>
      </c>
      <c r="AH41" s="16">
        <f t="shared" si="15"/>
        <v>199524.5</v>
      </c>
      <c r="AI41" s="14">
        <v>4.0000000000000001E-3</v>
      </c>
      <c r="AJ41" s="22">
        <f t="shared" si="11"/>
        <v>7.98098E-2</v>
      </c>
      <c r="AK41" s="14">
        <v>0.18</v>
      </c>
      <c r="AL41" s="22">
        <f t="shared" si="12"/>
        <v>1.6326033144400353E-2</v>
      </c>
      <c r="AM41" s="22">
        <f t="shared" si="6"/>
        <v>3.9223830693946147E-4</v>
      </c>
    </row>
    <row r="42" spans="1:39" x14ac:dyDescent="0.3">
      <c r="A42" s="13">
        <v>47</v>
      </c>
      <c r="B42" s="14"/>
      <c r="C42" s="14" t="s">
        <v>42</v>
      </c>
      <c r="D42" s="14">
        <v>2017</v>
      </c>
      <c r="E42" s="14" t="s">
        <v>43</v>
      </c>
      <c r="F42" s="15" t="s">
        <v>232</v>
      </c>
      <c r="G42" s="14" t="s">
        <v>44</v>
      </c>
      <c r="H42" s="14" t="s">
        <v>45</v>
      </c>
      <c r="I42" s="14" t="s">
        <v>119</v>
      </c>
      <c r="J42" s="16">
        <v>52000</v>
      </c>
      <c r="K42" s="31">
        <v>1</v>
      </c>
      <c r="L42" s="14">
        <v>7</v>
      </c>
      <c r="M42" s="35">
        <v>43767</v>
      </c>
      <c r="N42" s="19">
        <v>46165</v>
      </c>
      <c r="O42" s="14" t="s">
        <v>156</v>
      </c>
      <c r="P42" s="14">
        <v>523825</v>
      </c>
      <c r="Q42" s="14" t="s">
        <v>88</v>
      </c>
      <c r="R42" s="14">
        <v>2010</v>
      </c>
      <c r="S42" s="32">
        <v>2009</v>
      </c>
      <c r="T42" s="33">
        <f t="shared" si="13"/>
        <v>3.5</v>
      </c>
      <c r="U42" s="34">
        <f t="shared" si="14"/>
        <v>161577.5</v>
      </c>
      <c r="V42" s="22">
        <v>3.9E-2</v>
      </c>
      <c r="W42" s="22">
        <f t="shared" si="8"/>
        <v>0.63015224999999997</v>
      </c>
      <c r="X42" s="14">
        <v>1.76</v>
      </c>
      <c r="Y42" s="21">
        <f t="shared" si="9"/>
        <v>0.12162850377121913</v>
      </c>
      <c r="Z42" s="16">
        <v>46165</v>
      </c>
      <c r="AA42" s="14" t="s">
        <v>157</v>
      </c>
      <c r="AB42" s="32">
        <v>75080881</v>
      </c>
      <c r="AC42" s="14" t="s">
        <v>52</v>
      </c>
      <c r="AD42" s="14">
        <v>2019</v>
      </c>
      <c r="AE42" s="32">
        <v>2019</v>
      </c>
      <c r="AF42" s="14" t="s">
        <v>129</v>
      </c>
      <c r="AG42" s="33">
        <f t="shared" si="10"/>
        <v>3.5</v>
      </c>
      <c r="AH42" s="16">
        <f t="shared" si="15"/>
        <v>161577.5</v>
      </c>
      <c r="AI42" s="14">
        <v>4.0000000000000001E-3</v>
      </c>
      <c r="AJ42" s="22">
        <f t="shared" si="11"/>
        <v>6.4631000000000008E-2</v>
      </c>
      <c r="AK42" s="14">
        <v>0.18</v>
      </c>
      <c r="AL42" s="22">
        <f t="shared" si="12"/>
        <v>1.2448622260802469E-2</v>
      </c>
      <c r="AM42" s="22">
        <f t="shared" si="6"/>
        <v>2.991229630422374E-4</v>
      </c>
    </row>
    <row r="43" spans="1:39" x14ac:dyDescent="0.3">
      <c r="A43" s="13">
        <v>48</v>
      </c>
      <c r="B43" s="14"/>
      <c r="C43" s="14" t="s">
        <v>42</v>
      </c>
      <c r="D43" s="14">
        <v>2017</v>
      </c>
      <c r="E43" s="14" t="s">
        <v>43</v>
      </c>
      <c r="F43" s="15" t="s">
        <v>232</v>
      </c>
      <c r="G43" s="14" t="s">
        <v>44</v>
      </c>
      <c r="H43" s="14" t="s">
        <v>45</v>
      </c>
      <c r="I43" s="14" t="s">
        <v>119</v>
      </c>
      <c r="J43" s="16">
        <v>52000</v>
      </c>
      <c r="K43" s="31">
        <v>1</v>
      </c>
      <c r="L43" s="14">
        <v>7</v>
      </c>
      <c r="M43" s="35">
        <v>43767</v>
      </c>
      <c r="N43" s="19">
        <v>62444</v>
      </c>
      <c r="O43" s="14" t="s">
        <v>158</v>
      </c>
      <c r="P43" s="14">
        <v>523858</v>
      </c>
      <c r="Q43" s="14" t="s">
        <v>88</v>
      </c>
      <c r="R43" s="14">
        <v>2010</v>
      </c>
      <c r="S43" s="32">
        <v>2009</v>
      </c>
      <c r="T43" s="33">
        <f t="shared" si="13"/>
        <v>3.5</v>
      </c>
      <c r="U43" s="34">
        <f t="shared" si="14"/>
        <v>218554</v>
      </c>
      <c r="V43" s="22">
        <v>3.9E-2</v>
      </c>
      <c r="W43" s="22">
        <f t="shared" si="8"/>
        <v>0.85236060000000002</v>
      </c>
      <c r="X43" s="14">
        <v>1.76</v>
      </c>
      <c r="Y43" s="21">
        <f t="shared" si="9"/>
        <v>0.17981288062874778</v>
      </c>
      <c r="Z43" s="16">
        <v>62444</v>
      </c>
      <c r="AA43" s="14" t="s">
        <v>159</v>
      </c>
      <c r="AB43" s="32">
        <v>75080856</v>
      </c>
      <c r="AC43" s="14" t="s">
        <v>52</v>
      </c>
      <c r="AD43" s="14">
        <v>2019</v>
      </c>
      <c r="AE43" s="32">
        <v>2019</v>
      </c>
      <c r="AF43" s="14" t="s">
        <v>129</v>
      </c>
      <c r="AG43" s="33">
        <f t="shared" si="10"/>
        <v>3.5</v>
      </c>
      <c r="AH43" s="16">
        <f t="shared" si="15"/>
        <v>218554</v>
      </c>
      <c r="AI43" s="14">
        <v>4.0000000000000001E-3</v>
      </c>
      <c r="AJ43" s="22">
        <f t="shared" si="11"/>
        <v>8.7421600000000002E-2</v>
      </c>
      <c r="AK43" s="14">
        <v>0.18</v>
      </c>
      <c r="AL43" s="22">
        <f t="shared" si="12"/>
        <v>1.8407048490299824E-2</v>
      </c>
      <c r="AM43" s="22">
        <f t="shared" si="6"/>
        <v>4.4220775928341903E-4</v>
      </c>
    </row>
    <row r="44" spans="1:39" x14ac:dyDescent="0.3">
      <c r="A44" s="13">
        <v>49</v>
      </c>
      <c r="B44" s="14"/>
      <c r="C44" s="14" t="s">
        <v>42</v>
      </c>
      <c r="D44" s="14">
        <v>2017</v>
      </c>
      <c r="E44" s="14" t="s">
        <v>43</v>
      </c>
      <c r="F44" s="15" t="s">
        <v>232</v>
      </c>
      <c r="G44" s="14" t="s">
        <v>44</v>
      </c>
      <c r="H44" s="14" t="s">
        <v>45</v>
      </c>
      <c r="I44" s="14" t="s">
        <v>119</v>
      </c>
      <c r="J44" s="16">
        <v>52000</v>
      </c>
      <c r="K44" s="31">
        <v>1</v>
      </c>
      <c r="L44" s="14">
        <v>7</v>
      </c>
      <c r="M44" s="35">
        <v>43767</v>
      </c>
      <c r="N44" s="19">
        <v>53660</v>
      </c>
      <c r="O44" s="14" t="s">
        <v>160</v>
      </c>
      <c r="P44" s="14">
        <v>523925</v>
      </c>
      <c r="Q44" s="14" t="s">
        <v>88</v>
      </c>
      <c r="R44" s="14">
        <v>2010</v>
      </c>
      <c r="S44" s="32">
        <v>2009</v>
      </c>
      <c r="T44" s="33">
        <f t="shared" si="13"/>
        <v>3.5</v>
      </c>
      <c r="U44" s="34">
        <f t="shared" si="14"/>
        <v>187810</v>
      </c>
      <c r="V44" s="22">
        <v>3.9E-2</v>
      </c>
      <c r="W44" s="22">
        <f t="shared" si="8"/>
        <v>0.73245899999999997</v>
      </c>
      <c r="X44" s="14">
        <v>1.76</v>
      </c>
      <c r="Y44" s="21">
        <f t="shared" si="9"/>
        <v>0.1474265321208113</v>
      </c>
      <c r="Z44" s="16">
        <v>53660</v>
      </c>
      <c r="AA44" s="14" t="s">
        <v>161</v>
      </c>
      <c r="AB44" s="32">
        <v>75080882</v>
      </c>
      <c r="AC44" s="14" t="s">
        <v>52</v>
      </c>
      <c r="AD44" s="14">
        <v>2019</v>
      </c>
      <c r="AE44" s="32">
        <v>2019</v>
      </c>
      <c r="AF44" s="14" t="s">
        <v>129</v>
      </c>
      <c r="AG44" s="33">
        <f t="shared" si="10"/>
        <v>3.5</v>
      </c>
      <c r="AH44" s="16">
        <f t="shared" si="15"/>
        <v>187810</v>
      </c>
      <c r="AI44" s="14">
        <v>4.0000000000000001E-3</v>
      </c>
      <c r="AJ44" s="22">
        <f t="shared" si="11"/>
        <v>7.5123999999999996E-2</v>
      </c>
      <c r="AK44" s="14">
        <v>0.18</v>
      </c>
      <c r="AL44" s="22">
        <f t="shared" si="12"/>
        <v>1.509033712522046E-2</v>
      </c>
      <c r="AM44" s="22">
        <f t="shared" si="6"/>
        <v>3.6256491779613933E-4</v>
      </c>
    </row>
    <row r="45" spans="1:39" x14ac:dyDescent="0.3">
      <c r="A45" s="13">
        <v>655</v>
      </c>
      <c r="B45" s="14"/>
      <c r="C45" s="14" t="s">
        <v>42</v>
      </c>
      <c r="D45" s="14">
        <v>2017</v>
      </c>
      <c r="E45" s="14" t="s">
        <v>43</v>
      </c>
      <c r="F45" s="15" t="s">
        <v>232</v>
      </c>
      <c r="G45" s="14" t="s">
        <v>44</v>
      </c>
      <c r="H45" s="14" t="s">
        <v>45</v>
      </c>
      <c r="I45" s="14" t="s">
        <v>119</v>
      </c>
      <c r="J45" s="16">
        <v>52000</v>
      </c>
      <c r="K45" s="31">
        <v>1</v>
      </c>
      <c r="L45" s="14">
        <v>7</v>
      </c>
      <c r="M45" s="35">
        <v>43767</v>
      </c>
      <c r="N45" s="19">
        <v>48460</v>
      </c>
      <c r="O45" s="14" t="s">
        <v>162</v>
      </c>
      <c r="P45" s="14">
        <v>523799</v>
      </c>
      <c r="Q45" s="14" t="s">
        <v>88</v>
      </c>
      <c r="R45" s="14">
        <v>2010</v>
      </c>
      <c r="S45" s="32">
        <v>2009</v>
      </c>
      <c r="T45" s="33">
        <f t="shared" si="13"/>
        <v>3.5</v>
      </c>
      <c r="U45" s="34">
        <f t="shared" si="14"/>
        <v>169610</v>
      </c>
      <c r="V45" s="22">
        <v>3.9E-2</v>
      </c>
      <c r="W45" s="22">
        <f t="shared" si="8"/>
        <v>0.66147900000000004</v>
      </c>
      <c r="X45" s="14">
        <v>1.76</v>
      </c>
      <c r="Y45" s="21">
        <f t="shared" si="9"/>
        <v>0.12934840425485009</v>
      </c>
      <c r="Z45" s="16">
        <v>48460</v>
      </c>
      <c r="AA45" s="14" t="s">
        <v>163</v>
      </c>
      <c r="AB45" s="32">
        <v>75080883</v>
      </c>
      <c r="AC45" s="14" t="s">
        <v>52</v>
      </c>
      <c r="AD45" s="14">
        <v>2019</v>
      </c>
      <c r="AE45" s="32">
        <v>2019</v>
      </c>
      <c r="AF45" s="14" t="s">
        <v>129</v>
      </c>
      <c r="AG45" s="33">
        <f t="shared" si="10"/>
        <v>3.5</v>
      </c>
      <c r="AH45" s="16">
        <f t="shared" si="15"/>
        <v>169610</v>
      </c>
      <c r="AI45" s="14">
        <v>4.0000000000000001E-3</v>
      </c>
      <c r="AJ45" s="22">
        <f t="shared" si="11"/>
        <v>6.7844000000000002E-2</v>
      </c>
      <c r="AK45" s="14">
        <v>0.18</v>
      </c>
      <c r="AL45" s="22">
        <f t="shared" si="12"/>
        <v>1.3239109611992945E-2</v>
      </c>
      <c r="AM45" s="22">
        <f t="shared" si="6"/>
        <v>3.18107656555773E-4</v>
      </c>
    </row>
    <row r="46" spans="1:39" x14ac:dyDescent="0.3">
      <c r="A46" s="13">
        <v>668</v>
      </c>
      <c r="B46" s="14"/>
      <c r="C46" s="14" t="s">
        <v>42</v>
      </c>
      <c r="D46" s="14">
        <v>2017</v>
      </c>
      <c r="E46" s="14" t="s">
        <v>43</v>
      </c>
      <c r="F46" s="15" t="s">
        <v>232</v>
      </c>
      <c r="G46" s="14" t="s">
        <v>44</v>
      </c>
      <c r="H46" s="14" t="s">
        <v>45</v>
      </c>
      <c r="I46" s="14" t="s">
        <v>119</v>
      </c>
      <c r="J46" s="16">
        <v>52000</v>
      </c>
      <c r="K46" s="31">
        <v>1</v>
      </c>
      <c r="L46" s="14">
        <v>7</v>
      </c>
      <c r="M46" s="35">
        <v>43767</v>
      </c>
      <c r="N46" s="19">
        <v>52199</v>
      </c>
      <c r="O46" s="14" t="s">
        <v>164</v>
      </c>
      <c r="P46" s="14">
        <v>523906</v>
      </c>
      <c r="Q46" s="14" t="s">
        <v>88</v>
      </c>
      <c r="R46" s="14">
        <v>2010</v>
      </c>
      <c r="S46" s="32">
        <v>2009</v>
      </c>
      <c r="T46" s="33">
        <f t="shared" si="13"/>
        <v>3.5</v>
      </c>
      <c r="U46" s="34">
        <f t="shared" si="14"/>
        <v>182696.5</v>
      </c>
      <c r="V46" s="22">
        <v>3.9E-2</v>
      </c>
      <c r="W46" s="22">
        <f t="shared" si="8"/>
        <v>0.71251635000000002</v>
      </c>
      <c r="X46" s="14">
        <v>1.76</v>
      </c>
      <c r="Y46" s="21">
        <f t="shared" si="9"/>
        <v>0.14226508041628089</v>
      </c>
      <c r="Z46" s="16">
        <v>52199</v>
      </c>
      <c r="AA46" s="14" t="s">
        <v>165</v>
      </c>
      <c r="AB46" s="32">
        <v>75081348</v>
      </c>
      <c r="AC46" s="14" t="s">
        <v>52</v>
      </c>
      <c r="AD46" s="14">
        <v>2019</v>
      </c>
      <c r="AE46" s="32">
        <v>2019</v>
      </c>
      <c r="AF46" s="14" t="s">
        <v>129</v>
      </c>
      <c r="AG46" s="33">
        <f t="shared" si="10"/>
        <v>3.5</v>
      </c>
      <c r="AH46" s="16">
        <f t="shared" si="15"/>
        <v>182696.5</v>
      </c>
      <c r="AI46" s="14">
        <v>4.0000000000000001E-3</v>
      </c>
      <c r="AJ46" s="22">
        <f t="shared" si="11"/>
        <v>7.3078600000000007E-2</v>
      </c>
      <c r="AK46" s="14">
        <v>0.18</v>
      </c>
      <c r="AL46" s="22">
        <f t="shared" si="12"/>
        <v>1.4561783334876541E-2</v>
      </c>
      <c r="AM46" s="22">
        <f t="shared" si="6"/>
        <v>3.4987204679836806E-4</v>
      </c>
    </row>
    <row r="47" spans="1:39" x14ac:dyDescent="0.3">
      <c r="A47" s="36" t="s">
        <v>166</v>
      </c>
      <c r="B47" s="14"/>
      <c r="C47" s="33" t="s">
        <v>42</v>
      </c>
      <c r="D47" s="33">
        <v>2017</v>
      </c>
      <c r="E47" s="14" t="s">
        <v>43</v>
      </c>
      <c r="F47" s="15" t="s">
        <v>232</v>
      </c>
      <c r="G47" s="14" t="s">
        <v>44</v>
      </c>
      <c r="H47" s="14" t="s">
        <v>45</v>
      </c>
      <c r="I47" s="33" t="s">
        <v>119</v>
      </c>
      <c r="J47" s="16">
        <v>52000</v>
      </c>
      <c r="K47" s="37">
        <v>1</v>
      </c>
      <c r="L47" s="33">
        <v>7</v>
      </c>
      <c r="M47" s="35">
        <v>43820</v>
      </c>
      <c r="N47" s="38">
        <v>29609</v>
      </c>
      <c r="O47" s="33" t="s">
        <v>167</v>
      </c>
      <c r="P47" s="33">
        <v>930084</v>
      </c>
      <c r="Q47" s="14" t="s">
        <v>88</v>
      </c>
      <c r="R47" s="33">
        <v>2010</v>
      </c>
      <c r="S47" s="39">
        <v>2009</v>
      </c>
      <c r="T47" s="33">
        <f t="shared" si="13"/>
        <v>3.5</v>
      </c>
      <c r="U47" s="34">
        <f t="shared" si="14"/>
        <v>103631.5</v>
      </c>
      <c r="V47" s="40">
        <v>3.9E-2</v>
      </c>
      <c r="W47" s="22">
        <f t="shared" si="8"/>
        <v>0.40416284999999996</v>
      </c>
      <c r="X47" s="33">
        <v>1.76</v>
      </c>
      <c r="Y47" s="21">
        <f t="shared" si="9"/>
        <v>7.0633485257550699E-2</v>
      </c>
      <c r="Z47" s="34">
        <v>29609</v>
      </c>
      <c r="AA47" s="33" t="s">
        <v>168</v>
      </c>
      <c r="AB47" s="33">
        <v>75084761</v>
      </c>
      <c r="AC47" s="33" t="s">
        <v>52</v>
      </c>
      <c r="AD47" s="33">
        <v>2020</v>
      </c>
      <c r="AE47" s="33">
        <v>2019</v>
      </c>
      <c r="AF47" s="33" t="s">
        <v>90</v>
      </c>
      <c r="AG47" s="33">
        <f t="shared" si="10"/>
        <v>3.5</v>
      </c>
      <c r="AH47" s="16">
        <f t="shared" si="15"/>
        <v>103631.5</v>
      </c>
      <c r="AI47" s="33">
        <v>4.0000000000000001E-3</v>
      </c>
      <c r="AJ47" s="22">
        <f t="shared" si="11"/>
        <v>4.1452599999999999E-2</v>
      </c>
      <c r="AK47" s="33">
        <v>0.18</v>
      </c>
      <c r="AL47" s="22">
        <f t="shared" si="12"/>
        <v>7.227722699955909E-3</v>
      </c>
      <c r="AM47" s="22">
        <f t="shared" si="6"/>
        <v>1.7371441796601314E-4</v>
      </c>
    </row>
    <row r="48" spans="1:39" x14ac:dyDescent="0.3">
      <c r="A48" s="13" t="s">
        <v>169</v>
      </c>
      <c r="B48" s="14"/>
      <c r="C48" s="14" t="s">
        <v>42</v>
      </c>
      <c r="D48" s="14">
        <v>2017</v>
      </c>
      <c r="E48" s="14" t="s">
        <v>43</v>
      </c>
      <c r="F48" s="15" t="s">
        <v>232</v>
      </c>
      <c r="G48" s="14" t="s">
        <v>44</v>
      </c>
      <c r="H48" s="14" t="s">
        <v>45</v>
      </c>
      <c r="I48" s="14" t="s">
        <v>119</v>
      </c>
      <c r="J48" s="16">
        <v>52000</v>
      </c>
      <c r="K48" s="31">
        <v>1</v>
      </c>
      <c r="L48" s="14">
        <v>7</v>
      </c>
      <c r="M48" s="18">
        <v>43820</v>
      </c>
      <c r="N48" s="19">
        <v>49229</v>
      </c>
      <c r="O48" s="14" t="s">
        <v>170</v>
      </c>
      <c r="P48" s="14">
        <v>931777</v>
      </c>
      <c r="Q48" s="14" t="s">
        <v>88</v>
      </c>
      <c r="R48" s="14">
        <v>2010</v>
      </c>
      <c r="S48" s="32">
        <v>2009</v>
      </c>
      <c r="T48" s="33">
        <f t="shared" si="13"/>
        <v>3.5</v>
      </c>
      <c r="U48" s="34">
        <f t="shared" si="14"/>
        <v>172301.5</v>
      </c>
      <c r="V48" s="22">
        <v>3.9E-2</v>
      </c>
      <c r="W48" s="22">
        <f t="shared" si="8"/>
        <v>0.67197585000000004</v>
      </c>
      <c r="X48" s="14">
        <v>1.76</v>
      </c>
      <c r="Y48" s="21">
        <f t="shared" si="9"/>
        <v>0.13197061190437612</v>
      </c>
      <c r="Z48" s="16">
        <v>49229</v>
      </c>
      <c r="AA48" s="14" t="s">
        <v>171</v>
      </c>
      <c r="AB48" s="14">
        <v>75084967</v>
      </c>
      <c r="AC48" s="14" t="s">
        <v>52</v>
      </c>
      <c r="AD48" s="14">
        <v>2020</v>
      </c>
      <c r="AE48" s="14">
        <v>2019</v>
      </c>
      <c r="AF48" s="24" t="s">
        <v>90</v>
      </c>
      <c r="AG48" s="33">
        <f t="shared" si="10"/>
        <v>3.5</v>
      </c>
      <c r="AH48" s="16">
        <f t="shared" si="15"/>
        <v>172301.5</v>
      </c>
      <c r="AI48" s="14">
        <v>4.0000000000000001E-3</v>
      </c>
      <c r="AJ48" s="22">
        <f t="shared" si="11"/>
        <v>6.8920599999999999E-2</v>
      </c>
      <c r="AK48" s="14">
        <v>0.18</v>
      </c>
      <c r="AL48" s="22">
        <f t="shared" si="12"/>
        <v>1.3507619287257494E-2</v>
      </c>
      <c r="AM48" s="22">
        <f t="shared" si="6"/>
        <v>3.2455614415648936E-4</v>
      </c>
    </row>
    <row r="49" spans="1:39" x14ac:dyDescent="0.3">
      <c r="A49" s="13" t="s">
        <v>172</v>
      </c>
      <c r="B49" s="14"/>
      <c r="C49" s="14" t="s">
        <v>42</v>
      </c>
      <c r="D49" s="14">
        <v>2017</v>
      </c>
      <c r="E49" s="14" t="s">
        <v>43</v>
      </c>
      <c r="F49" s="15" t="s">
        <v>232</v>
      </c>
      <c r="G49" s="14" t="s">
        <v>44</v>
      </c>
      <c r="H49" s="14" t="s">
        <v>45</v>
      </c>
      <c r="I49" s="14" t="s">
        <v>119</v>
      </c>
      <c r="J49" s="16">
        <v>52000</v>
      </c>
      <c r="K49" s="31">
        <v>1</v>
      </c>
      <c r="L49" s="14">
        <v>7</v>
      </c>
      <c r="M49" s="18">
        <v>43820</v>
      </c>
      <c r="N49" s="19">
        <v>50250</v>
      </c>
      <c r="O49" s="14" t="s">
        <v>173</v>
      </c>
      <c r="P49" s="14">
        <v>931809</v>
      </c>
      <c r="Q49" s="14" t="s">
        <v>88</v>
      </c>
      <c r="R49" s="14">
        <v>2010</v>
      </c>
      <c r="S49" s="32">
        <v>2009</v>
      </c>
      <c r="T49" s="33">
        <f t="shared" si="13"/>
        <v>3.5</v>
      </c>
      <c r="U49" s="34">
        <f t="shared" si="14"/>
        <v>175875</v>
      </c>
      <c r="V49" s="22">
        <v>3.9E-2</v>
      </c>
      <c r="W49" s="22">
        <f t="shared" si="8"/>
        <v>0.68591250000000004</v>
      </c>
      <c r="X49" s="14">
        <v>1.76</v>
      </c>
      <c r="Y49" s="21">
        <f t="shared" si="9"/>
        <v>0.13547961102843914</v>
      </c>
      <c r="Z49" s="16">
        <v>50250</v>
      </c>
      <c r="AA49" s="14" t="s">
        <v>174</v>
      </c>
      <c r="AB49" s="14">
        <v>75085051</v>
      </c>
      <c r="AC49" s="14" t="s">
        <v>52</v>
      </c>
      <c r="AD49" s="14">
        <v>2020</v>
      </c>
      <c r="AE49" s="14">
        <v>2019</v>
      </c>
      <c r="AF49" s="24" t="s">
        <v>90</v>
      </c>
      <c r="AG49" s="33">
        <f t="shared" si="10"/>
        <v>3.5</v>
      </c>
      <c r="AH49" s="16">
        <f t="shared" si="15"/>
        <v>175875</v>
      </c>
      <c r="AI49" s="14">
        <v>4.0000000000000001E-3</v>
      </c>
      <c r="AJ49" s="22">
        <f t="shared" si="11"/>
        <v>7.0349999999999996E-2</v>
      </c>
      <c r="AK49" s="14">
        <v>0.18</v>
      </c>
      <c r="AL49" s="22">
        <f t="shared" si="12"/>
        <v>1.3866939484126982E-2</v>
      </c>
      <c r="AM49" s="22">
        <f t="shared" si="6"/>
        <v>3.3318540149126618E-4</v>
      </c>
    </row>
    <row r="50" spans="1:39" x14ac:dyDescent="0.3">
      <c r="A50" s="13" t="s">
        <v>175</v>
      </c>
      <c r="B50" s="14"/>
      <c r="C50" s="14" t="s">
        <v>42</v>
      </c>
      <c r="D50" s="14">
        <v>2017</v>
      </c>
      <c r="E50" s="14" t="s">
        <v>43</v>
      </c>
      <c r="F50" s="15" t="s">
        <v>232</v>
      </c>
      <c r="G50" s="14" t="s">
        <v>44</v>
      </c>
      <c r="H50" s="14" t="s">
        <v>45</v>
      </c>
      <c r="I50" s="14" t="s">
        <v>119</v>
      </c>
      <c r="J50" s="16">
        <v>52000</v>
      </c>
      <c r="K50" s="31">
        <v>1</v>
      </c>
      <c r="L50" s="14">
        <v>7</v>
      </c>
      <c r="M50" s="18">
        <v>43820</v>
      </c>
      <c r="N50" s="19">
        <v>33219</v>
      </c>
      <c r="O50" s="14" t="s">
        <v>176</v>
      </c>
      <c r="P50" s="14">
        <v>923575</v>
      </c>
      <c r="Q50" s="14" t="s">
        <v>88</v>
      </c>
      <c r="R50" s="14">
        <v>2009</v>
      </c>
      <c r="S50" s="32">
        <v>2008</v>
      </c>
      <c r="T50" s="33">
        <f t="shared" si="13"/>
        <v>3.5</v>
      </c>
      <c r="U50" s="34">
        <f t="shared" si="14"/>
        <v>116266.5</v>
      </c>
      <c r="V50" s="22">
        <v>3.9E-2</v>
      </c>
      <c r="W50" s="22">
        <f t="shared" si="8"/>
        <v>0.45343935000000002</v>
      </c>
      <c r="X50" s="14">
        <v>1.76</v>
      </c>
      <c r="Y50" s="21">
        <f t="shared" si="9"/>
        <v>8.1049649214781735E-2</v>
      </c>
      <c r="Z50" s="16">
        <v>33219</v>
      </c>
      <c r="AA50" s="14" t="s">
        <v>177</v>
      </c>
      <c r="AB50" s="14">
        <v>75085111</v>
      </c>
      <c r="AC50" s="14" t="s">
        <v>52</v>
      </c>
      <c r="AD50" s="14">
        <v>2020</v>
      </c>
      <c r="AE50" s="14">
        <v>2019</v>
      </c>
      <c r="AF50" s="24" t="s">
        <v>90</v>
      </c>
      <c r="AG50" s="33">
        <f t="shared" si="10"/>
        <v>3.5</v>
      </c>
      <c r="AH50" s="16">
        <f t="shared" si="15"/>
        <v>116266.5</v>
      </c>
      <c r="AI50" s="14">
        <v>4.0000000000000001E-3</v>
      </c>
      <c r="AJ50" s="22">
        <f t="shared" si="11"/>
        <v>4.6506600000000002E-2</v>
      </c>
      <c r="AK50" s="14">
        <v>0.18</v>
      </c>
      <c r="AL50" s="22">
        <f t="shared" si="12"/>
        <v>8.2940065535714279E-3</v>
      </c>
      <c r="AM50" s="22">
        <f t="shared" si="6"/>
        <v>1.9933052783893234E-4</v>
      </c>
    </row>
    <row r="51" spans="1:39" x14ac:dyDescent="0.3">
      <c r="A51" s="13" t="s">
        <v>178</v>
      </c>
      <c r="B51" s="14"/>
      <c r="C51" s="14" t="s">
        <v>42</v>
      </c>
      <c r="D51" s="14">
        <v>2017</v>
      </c>
      <c r="E51" s="14" t="s">
        <v>43</v>
      </c>
      <c r="F51" s="15" t="s">
        <v>232</v>
      </c>
      <c r="G51" s="14" t="s">
        <v>44</v>
      </c>
      <c r="H51" s="14" t="s">
        <v>45</v>
      </c>
      <c r="I51" s="14" t="s">
        <v>119</v>
      </c>
      <c r="J51" s="16">
        <v>52000</v>
      </c>
      <c r="K51" s="31">
        <v>1</v>
      </c>
      <c r="L51" s="14">
        <v>7</v>
      </c>
      <c r="M51" s="18">
        <v>43820</v>
      </c>
      <c r="N51" s="19">
        <v>20319</v>
      </c>
      <c r="O51" s="14" t="s">
        <v>179</v>
      </c>
      <c r="P51" s="14">
        <v>923893</v>
      </c>
      <c r="Q51" s="14" t="s">
        <v>88</v>
      </c>
      <c r="R51" s="14">
        <v>2009</v>
      </c>
      <c r="S51" s="32">
        <v>2008</v>
      </c>
      <c r="T51" s="33">
        <f t="shared" si="13"/>
        <v>3.5</v>
      </c>
      <c r="U51" s="34">
        <f t="shared" si="14"/>
        <v>71116.5</v>
      </c>
      <c r="V51" s="22">
        <v>3.9E-2</v>
      </c>
      <c r="W51" s="22">
        <f t="shared" si="8"/>
        <v>0.27735435000000003</v>
      </c>
      <c r="X51" s="14">
        <v>1.76</v>
      </c>
      <c r="Y51" s="21">
        <f t="shared" si="9"/>
        <v>4.5631617104993395E-2</v>
      </c>
      <c r="Z51" s="16">
        <v>20319</v>
      </c>
      <c r="AA51" s="14" t="s">
        <v>180</v>
      </c>
      <c r="AB51" s="14">
        <v>75085110</v>
      </c>
      <c r="AC51" s="14" t="s">
        <v>52</v>
      </c>
      <c r="AD51" s="14">
        <v>2020</v>
      </c>
      <c r="AE51" s="14">
        <v>2019</v>
      </c>
      <c r="AF51" s="24" t="s">
        <v>90</v>
      </c>
      <c r="AG51" s="33">
        <f t="shared" si="10"/>
        <v>3.5</v>
      </c>
      <c r="AH51" s="16">
        <f t="shared" si="15"/>
        <v>71116.5</v>
      </c>
      <c r="AI51" s="14">
        <v>4.0000000000000001E-3</v>
      </c>
      <c r="AJ51" s="22">
        <f t="shared" si="11"/>
        <v>2.8446600000000002E-2</v>
      </c>
      <c r="AK51" s="14">
        <v>0.18</v>
      </c>
      <c r="AL51" s="22">
        <f t="shared" si="12"/>
        <v>4.6686799662698413E-3</v>
      </c>
      <c r="AM51" s="22">
        <f t="shared" si="6"/>
        <v>1.1222722503759877E-4</v>
      </c>
    </row>
    <row r="52" spans="1:39" x14ac:dyDescent="0.3">
      <c r="A52" s="13" t="s">
        <v>181</v>
      </c>
      <c r="B52" s="14"/>
      <c r="C52" s="14" t="s">
        <v>42</v>
      </c>
      <c r="D52" s="14">
        <v>2017</v>
      </c>
      <c r="E52" s="14" t="s">
        <v>43</v>
      </c>
      <c r="F52" s="15" t="s">
        <v>232</v>
      </c>
      <c r="G52" s="14" t="s">
        <v>44</v>
      </c>
      <c r="H52" s="14" t="s">
        <v>45</v>
      </c>
      <c r="I52" s="14" t="s">
        <v>119</v>
      </c>
      <c r="J52" s="16">
        <v>52000</v>
      </c>
      <c r="K52" s="31">
        <v>1</v>
      </c>
      <c r="L52" s="14">
        <v>7</v>
      </c>
      <c r="M52" s="18">
        <v>43820</v>
      </c>
      <c r="N52" s="19">
        <v>36064</v>
      </c>
      <c r="O52" s="14" t="s">
        <v>182</v>
      </c>
      <c r="P52" s="14">
        <v>923694</v>
      </c>
      <c r="Q52" s="14" t="s">
        <v>88</v>
      </c>
      <c r="R52" s="14">
        <v>2009</v>
      </c>
      <c r="S52" s="32">
        <v>2008</v>
      </c>
      <c r="T52" s="33">
        <f t="shared" si="13"/>
        <v>3.5</v>
      </c>
      <c r="U52" s="34">
        <f t="shared" si="14"/>
        <v>126224</v>
      </c>
      <c r="V52" s="22">
        <v>3.9E-2</v>
      </c>
      <c r="W52" s="22">
        <f t="shared" si="8"/>
        <v>0.49227359999999998</v>
      </c>
      <c r="X52" s="14">
        <v>1.76</v>
      </c>
      <c r="Y52" s="21">
        <f t="shared" si="9"/>
        <v>8.9534827061728398E-2</v>
      </c>
      <c r="Z52" s="16">
        <v>36064</v>
      </c>
      <c r="AA52" s="14" t="s">
        <v>183</v>
      </c>
      <c r="AB52" s="14">
        <v>75085148</v>
      </c>
      <c r="AC52" s="14" t="s">
        <v>52</v>
      </c>
      <c r="AD52" s="14">
        <v>2020</v>
      </c>
      <c r="AE52" s="14">
        <v>2019</v>
      </c>
      <c r="AF52" s="24" t="s">
        <v>90</v>
      </c>
      <c r="AG52" s="33">
        <f t="shared" si="10"/>
        <v>3.5</v>
      </c>
      <c r="AH52" s="16">
        <f t="shared" si="15"/>
        <v>126224</v>
      </c>
      <c r="AI52" s="14">
        <v>4.0000000000000001E-3</v>
      </c>
      <c r="AJ52" s="22">
        <f t="shared" si="11"/>
        <v>5.0489600000000003E-2</v>
      </c>
      <c r="AK52" s="14">
        <v>0.18</v>
      </c>
      <c r="AL52" s="22">
        <f t="shared" si="12"/>
        <v>9.1626729876543196E-3</v>
      </c>
      <c r="AM52" s="22">
        <f t="shared" si="6"/>
        <v>2.2019768239472351E-4</v>
      </c>
    </row>
    <row r="53" spans="1:39" x14ac:dyDescent="0.3">
      <c r="A53" s="13" t="s">
        <v>184</v>
      </c>
      <c r="B53" s="14"/>
      <c r="C53" s="14" t="s">
        <v>42</v>
      </c>
      <c r="D53" s="14">
        <v>2017</v>
      </c>
      <c r="E53" s="14" t="s">
        <v>43</v>
      </c>
      <c r="F53" s="15" t="s">
        <v>232</v>
      </c>
      <c r="G53" s="14" t="s">
        <v>44</v>
      </c>
      <c r="H53" s="14" t="s">
        <v>45</v>
      </c>
      <c r="I53" s="14" t="s">
        <v>119</v>
      </c>
      <c r="J53" s="16">
        <v>52000</v>
      </c>
      <c r="K53" s="31">
        <v>1</v>
      </c>
      <c r="L53" s="14">
        <v>7</v>
      </c>
      <c r="M53" s="18">
        <v>43820</v>
      </c>
      <c r="N53" s="19">
        <v>6845</v>
      </c>
      <c r="O53" s="14" t="s">
        <v>185</v>
      </c>
      <c r="P53" s="14">
        <v>930464</v>
      </c>
      <c r="Q53" s="14" t="s">
        <v>88</v>
      </c>
      <c r="R53" s="14">
        <v>2010</v>
      </c>
      <c r="S53" s="32">
        <v>2009</v>
      </c>
      <c r="T53" s="33">
        <f t="shared" si="13"/>
        <v>3.5</v>
      </c>
      <c r="U53" s="34">
        <f t="shared" si="14"/>
        <v>23957.5</v>
      </c>
      <c r="V53" s="22">
        <v>3.9E-2</v>
      </c>
      <c r="W53" s="22">
        <f t="shared" si="8"/>
        <v>9.3434249999999996E-2</v>
      </c>
      <c r="X53" s="14">
        <v>1.76</v>
      </c>
      <c r="Y53" s="21">
        <f t="shared" si="9"/>
        <v>1.3984520989032186E-2</v>
      </c>
      <c r="Z53" s="16">
        <v>6845</v>
      </c>
      <c r="AA53" s="14" t="s">
        <v>186</v>
      </c>
      <c r="AB53" s="14">
        <v>75085149</v>
      </c>
      <c r="AC53" s="14" t="s">
        <v>52</v>
      </c>
      <c r="AD53" s="14">
        <v>2020</v>
      </c>
      <c r="AE53" s="14">
        <v>2019</v>
      </c>
      <c r="AF53" s="24" t="s">
        <v>90</v>
      </c>
      <c r="AG53" s="33">
        <f t="shared" si="10"/>
        <v>3.5</v>
      </c>
      <c r="AH53" s="16">
        <f t="shared" si="15"/>
        <v>23957.5</v>
      </c>
      <c r="AI53" s="14">
        <v>4.0000000000000001E-3</v>
      </c>
      <c r="AJ53" s="22">
        <f t="shared" si="11"/>
        <v>9.5829999999999995E-3</v>
      </c>
      <c r="AK53" s="14">
        <v>0.18</v>
      </c>
      <c r="AL53" s="22">
        <f t="shared" si="12"/>
        <v>1.4304405147707231E-3</v>
      </c>
      <c r="AM53" s="22">
        <f t="shared" si="6"/>
        <v>3.4394741025373871E-5</v>
      </c>
    </row>
    <row r="54" spans="1:39" x14ac:dyDescent="0.3">
      <c r="A54" s="13" t="s">
        <v>187</v>
      </c>
      <c r="B54" s="14"/>
      <c r="C54" s="14" t="s">
        <v>42</v>
      </c>
      <c r="D54" s="14">
        <v>2017</v>
      </c>
      <c r="E54" s="14" t="s">
        <v>43</v>
      </c>
      <c r="F54" s="15" t="s">
        <v>232</v>
      </c>
      <c r="G54" s="14" t="s">
        <v>44</v>
      </c>
      <c r="H54" s="14" t="s">
        <v>45</v>
      </c>
      <c r="I54" s="14" t="s">
        <v>119</v>
      </c>
      <c r="J54" s="16">
        <v>52000</v>
      </c>
      <c r="K54" s="31">
        <v>1</v>
      </c>
      <c r="L54" s="14">
        <v>7</v>
      </c>
      <c r="M54" s="18">
        <v>43820</v>
      </c>
      <c r="N54" s="19">
        <v>32109</v>
      </c>
      <c r="O54" s="14" t="s">
        <v>188</v>
      </c>
      <c r="P54" s="14">
        <v>930483</v>
      </c>
      <c r="Q54" s="14" t="s">
        <v>88</v>
      </c>
      <c r="R54" s="14">
        <v>2010</v>
      </c>
      <c r="S54" s="32">
        <v>2009</v>
      </c>
      <c r="T54" s="33">
        <f t="shared" si="13"/>
        <v>3.5</v>
      </c>
      <c r="U54" s="34">
        <f t="shared" si="14"/>
        <v>112381.5</v>
      </c>
      <c r="V54" s="22">
        <v>3.9E-2</v>
      </c>
      <c r="W54" s="22">
        <f t="shared" si="8"/>
        <v>0.43828784999999998</v>
      </c>
      <c r="X54" s="14">
        <v>1.76</v>
      </c>
      <c r="Y54" s="21">
        <f t="shared" si="9"/>
        <v>7.7805141728009258E-2</v>
      </c>
      <c r="Z54" s="16">
        <v>32109</v>
      </c>
      <c r="AA54" s="14" t="s">
        <v>189</v>
      </c>
      <c r="AB54" s="14">
        <v>75085147</v>
      </c>
      <c r="AC54" s="14" t="s">
        <v>52</v>
      </c>
      <c r="AD54" s="14">
        <v>2020</v>
      </c>
      <c r="AE54" s="14">
        <v>2019</v>
      </c>
      <c r="AF54" s="24" t="s">
        <v>90</v>
      </c>
      <c r="AG54" s="33">
        <f t="shared" si="10"/>
        <v>3.5</v>
      </c>
      <c r="AH54" s="16">
        <f t="shared" si="15"/>
        <v>112381.5</v>
      </c>
      <c r="AI54" s="14">
        <v>4.0000000000000001E-3</v>
      </c>
      <c r="AJ54" s="22">
        <f t="shared" si="11"/>
        <v>4.4952600000000002E-2</v>
      </c>
      <c r="AK54" s="14">
        <v>0.18</v>
      </c>
      <c r="AL54" s="22">
        <f t="shared" si="12"/>
        <v>7.9618640138888891E-3</v>
      </c>
      <c r="AM54" s="22">
        <f t="shared" si="6"/>
        <v>1.9135144579211059E-4</v>
      </c>
    </row>
    <row r="55" spans="1:39" x14ac:dyDescent="0.3">
      <c r="A55" s="13" t="s">
        <v>190</v>
      </c>
      <c r="B55" s="14"/>
      <c r="C55" s="14" t="s">
        <v>42</v>
      </c>
      <c r="D55" s="14">
        <v>2017</v>
      </c>
      <c r="E55" s="14" t="s">
        <v>43</v>
      </c>
      <c r="F55" s="15" t="s">
        <v>232</v>
      </c>
      <c r="G55" s="14" t="s">
        <v>44</v>
      </c>
      <c r="H55" s="14" t="s">
        <v>45</v>
      </c>
      <c r="I55" s="14" t="s">
        <v>119</v>
      </c>
      <c r="J55" s="16">
        <v>52000</v>
      </c>
      <c r="K55" s="31">
        <v>1</v>
      </c>
      <c r="L55" s="14">
        <v>7</v>
      </c>
      <c r="M55" s="18">
        <v>43820</v>
      </c>
      <c r="N55" s="19">
        <v>30264</v>
      </c>
      <c r="O55" s="14" t="s">
        <v>191</v>
      </c>
      <c r="P55" s="14">
        <v>930539</v>
      </c>
      <c r="Q55" s="14" t="s">
        <v>88</v>
      </c>
      <c r="R55" s="14">
        <v>2010</v>
      </c>
      <c r="S55" s="32">
        <v>2009</v>
      </c>
      <c r="T55" s="33">
        <f t="shared" si="13"/>
        <v>3.5</v>
      </c>
      <c r="U55" s="34">
        <f t="shared" si="14"/>
        <v>105924</v>
      </c>
      <c r="V55" s="22">
        <v>3.9E-2</v>
      </c>
      <c r="W55" s="22">
        <f t="shared" si="8"/>
        <v>0.41310360000000002</v>
      </c>
      <c r="X55" s="14">
        <v>1.76</v>
      </c>
      <c r="Y55" s="21">
        <f t="shared" si="9"/>
        <v>7.2494276179894193E-2</v>
      </c>
      <c r="Z55" s="16">
        <v>30264</v>
      </c>
      <c r="AA55" s="14" t="s">
        <v>192</v>
      </c>
      <c r="AB55" s="14">
        <v>75085146</v>
      </c>
      <c r="AC55" s="14" t="s">
        <v>52</v>
      </c>
      <c r="AD55" s="14">
        <v>2020</v>
      </c>
      <c r="AE55" s="14">
        <v>2019</v>
      </c>
      <c r="AF55" s="24" t="s">
        <v>90</v>
      </c>
      <c r="AG55" s="33">
        <f t="shared" si="10"/>
        <v>3.5</v>
      </c>
      <c r="AH55" s="16">
        <f t="shared" si="15"/>
        <v>105924</v>
      </c>
      <c r="AI55" s="14">
        <v>4.0000000000000001E-3</v>
      </c>
      <c r="AJ55" s="22">
        <f t="shared" si="11"/>
        <v>4.23696E-2</v>
      </c>
      <c r="AK55" s="14">
        <v>0.18</v>
      </c>
      <c r="AL55" s="22">
        <f t="shared" si="12"/>
        <v>7.4182027936507931E-3</v>
      </c>
      <c r="AM55" s="22">
        <f t="shared" si="6"/>
        <v>1.7829061201710518E-4</v>
      </c>
    </row>
    <row r="56" spans="1:39" x14ac:dyDescent="0.3">
      <c r="A56" s="13" t="s">
        <v>193</v>
      </c>
      <c r="B56" s="14"/>
      <c r="C56" s="14" t="s">
        <v>42</v>
      </c>
      <c r="D56" s="14">
        <v>2017</v>
      </c>
      <c r="E56" s="14" t="s">
        <v>43</v>
      </c>
      <c r="F56" s="15" t="s">
        <v>232</v>
      </c>
      <c r="G56" s="14" t="s">
        <v>44</v>
      </c>
      <c r="H56" s="14" t="s">
        <v>45</v>
      </c>
      <c r="I56" s="14" t="s">
        <v>119</v>
      </c>
      <c r="J56" s="16">
        <v>52000</v>
      </c>
      <c r="K56" s="31">
        <v>1</v>
      </c>
      <c r="L56" s="14">
        <v>7</v>
      </c>
      <c r="M56" s="18">
        <v>43820</v>
      </c>
      <c r="N56" s="19">
        <v>21141</v>
      </c>
      <c r="O56" s="14" t="s">
        <v>194</v>
      </c>
      <c r="P56" s="14">
        <v>517902</v>
      </c>
      <c r="Q56" s="14" t="s">
        <v>88</v>
      </c>
      <c r="R56" s="14">
        <v>2009</v>
      </c>
      <c r="S56" s="32">
        <v>2008</v>
      </c>
      <c r="T56" s="33">
        <f t="shared" si="13"/>
        <v>3.5</v>
      </c>
      <c r="U56" s="34">
        <f t="shared" si="14"/>
        <v>73993.5</v>
      </c>
      <c r="V56" s="22">
        <v>3.9E-2</v>
      </c>
      <c r="W56" s="22">
        <f t="shared" si="8"/>
        <v>0.28857465000000004</v>
      </c>
      <c r="X56" s="14">
        <v>1.76</v>
      </c>
      <c r="Y56" s="21">
        <f t="shared" si="9"/>
        <v>4.7739105683035715E-2</v>
      </c>
      <c r="Z56" s="16">
        <v>21141</v>
      </c>
      <c r="AA56" s="14" t="s">
        <v>195</v>
      </c>
      <c r="AB56" s="14">
        <v>75085175</v>
      </c>
      <c r="AC56" s="14" t="s">
        <v>52</v>
      </c>
      <c r="AD56" s="14">
        <v>2020</v>
      </c>
      <c r="AE56" s="14">
        <v>2019</v>
      </c>
      <c r="AF56" s="24" t="s">
        <v>90</v>
      </c>
      <c r="AG56" s="33">
        <f t="shared" si="10"/>
        <v>3.5</v>
      </c>
      <c r="AH56" s="16">
        <f t="shared" si="15"/>
        <v>73993.5</v>
      </c>
      <c r="AI56" s="14">
        <v>4.0000000000000001E-3</v>
      </c>
      <c r="AJ56" s="22">
        <f t="shared" si="11"/>
        <v>2.9597399999999999E-2</v>
      </c>
      <c r="AK56" s="14">
        <v>0.18</v>
      </c>
      <c r="AL56" s="22">
        <f t="shared" si="12"/>
        <v>4.8843679821428572E-3</v>
      </c>
      <c r="AM56" s="22">
        <f t="shared" si="6"/>
        <v>1.174102402764188E-4</v>
      </c>
    </row>
    <row r="57" spans="1:39" x14ac:dyDescent="0.3">
      <c r="A57" s="13" t="s">
        <v>196</v>
      </c>
      <c r="B57" s="14"/>
      <c r="C57" s="14" t="s">
        <v>42</v>
      </c>
      <c r="D57" s="14">
        <v>2017</v>
      </c>
      <c r="E57" s="14" t="s">
        <v>43</v>
      </c>
      <c r="F57" s="15" t="s">
        <v>232</v>
      </c>
      <c r="G57" s="14" t="s">
        <v>44</v>
      </c>
      <c r="H57" s="14" t="s">
        <v>45</v>
      </c>
      <c r="I57" s="14" t="s">
        <v>119</v>
      </c>
      <c r="J57" s="16">
        <v>52000</v>
      </c>
      <c r="K57" s="31">
        <v>1</v>
      </c>
      <c r="L57" s="14">
        <v>7</v>
      </c>
      <c r="M57" s="18">
        <v>43820</v>
      </c>
      <c r="N57" s="19">
        <v>14455</v>
      </c>
      <c r="O57" s="14" t="s">
        <v>197</v>
      </c>
      <c r="P57" s="14">
        <v>929995</v>
      </c>
      <c r="Q57" s="14" t="s">
        <v>88</v>
      </c>
      <c r="R57" s="14">
        <v>2010</v>
      </c>
      <c r="S57" s="32">
        <v>2009</v>
      </c>
      <c r="T57" s="33">
        <f t="shared" si="13"/>
        <v>3.5</v>
      </c>
      <c r="U57" s="34">
        <f t="shared" si="14"/>
        <v>50592.5</v>
      </c>
      <c r="V57" s="22">
        <v>3.9E-2</v>
      </c>
      <c r="W57" s="22">
        <f t="shared" si="8"/>
        <v>0.19731075000000001</v>
      </c>
      <c r="X57" s="14">
        <v>1.76</v>
      </c>
      <c r="Y57" s="21">
        <f t="shared" si="9"/>
        <v>3.1187088724922842E-2</v>
      </c>
      <c r="Z57" s="16">
        <v>14455</v>
      </c>
      <c r="AA57" s="14" t="s">
        <v>198</v>
      </c>
      <c r="AB57" s="14">
        <v>75085178</v>
      </c>
      <c r="AC57" s="14" t="s">
        <v>52</v>
      </c>
      <c r="AD57" s="14">
        <v>2020</v>
      </c>
      <c r="AE57" s="14">
        <v>2019</v>
      </c>
      <c r="AF57" s="24" t="s">
        <v>90</v>
      </c>
      <c r="AG57" s="33">
        <f t="shared" si="10"/>
        <v>3.5</v>
      </c>
      <c r="AH57" s="16">
        <f t="shared" si="15"/>
        <v>50592.5</v>
      </c>
      <c r="AI57" s="14">
        <v>4.0000000000000001E-3</v>
      </c>
      <c r="AJ57" s="22">
        <f t="shared" si="11"/>
        <v>2.0237000000000002E-2</v>
      </c>
      <c r="AK57" s="14">
        <v>0.18</v>
      </c>
      <c r="AL57" s="22">
        <f t="shared" si="12"/>
        <v>3.1905046682098766E-3</v>
      </c>
      <c r="AM57" s="22">
        <f t="shared" si="6"/>
        <v>7.6702970018391686E-5</v>
      </c>
    </row>
    <row r="58" spans="1:39" x14ac:dyDescent="0.3">
      <c r="A58" s="13">
        <v>100</v>
      </c>
      <c r="B58" s="14"/>
      <c r="C58" s="14" t="s">
        <v>42</v>
      </c>
      <c r="D58" s="14">
        <v>2017</v>
      </c>
      <c r="E58" s="14" t="s">
        <v>43</v>
      </c>
      <c r="F58" s="15" t="s">
        <v>232</v>
      </c>
      <c r="G58" s="14" t="s">
        <v>44</v>
      </c>
      <c r="H58" s="14" t="s">
        <v>45</v>
      </c>
      <c r="I58" s="14" t="s">
        <v>119</v>
      </c>
      <c r="J58" s="16">
        <v>52000</v>
      </c>
      <c r="K58" s="31">
        <v>0.95</v>
      </c>
      <c r="L58" s="14">
        <v>7</v>
      </c>
      <c r="M58" s="18">
        <v>43828</v>
      </c>
      <c r="N58" s="19">
        <v>36517</v>
      </c>
      <c r="O58" s="14" t="s">
        <v>199</v>
      </c>
      <c r="P58" s="14" t="s">
        <v>200</v>
      </c>
      <c r="Q58" s="14" t="s">
        <v>88</v>
      </c>
      <c r="R58" s="14">
        <v>2010</v>
      </c>
      <c r="S58" s="32">
        <v>2009</v>
      </c>
      <c r="T58" s="33">
        <f t="shared" si="13"/>
        <v>3.5</v>
      </c>
      <c r="U58" s="34">
        <f t="shared" si="14"/>
        <v>127809.5</v>
      </c>
      <c r="V58" s="22">
        <v>3.9E-2</v>
      </c>
      <c r="W58" s="22">
        <f t="shared" si="8"/>
        <v>0.49845704999999996</v>
      </c>
      <c r="X58" s="14">
        <v>1.76</v>
      </c>
      <c r="Y58" s="21">
        <f t="shared" si="9"/>
        <v>8.6362954464404201E-2</v>
      </c>
      <c r="Z58" s="16">
        <v>36517</v>
      </c>
      <c r="AA58" s="14" t="s">
        <v>201</v>
      </c>
      <c r="AB58" s="14">
        <v>75084859</v>
      </c>
      <c r="AC58" s="14" t="s">
        <v>52</v>
      </c>
      <c r="AD58" s="14">
        <v>2020</v>
      </c>
      <c r="AE58" s="14">
        <v>2019</v>
      </c>
      <c r="AF58" s="14" t="s">
        <v>53</v>
      </c>
      <c r="AG58" s="33">
        <f t="shared" si="10"/>
        <v>3.5</v>
      </c>
      <c r="AH58" s="16">
        <f t="shared" si="15"/>
        <v>127809.5</v>
      </c>
      <c r="AI58" s="14">
        <v>4.0000000000000001E-3</v>
      </c>
      <c r="AJ58" s="22">
        <f t="shared" si="11"/>
        <v>5.1123799999999997E-2</v>
      </c>
      <c r="AK58" s="14">
        <v>0.18</v>
      </c>
      <c r="AL58" s="22">
        <f t="shared" si="12"/>
        <v>8.8381287636353605E-3</v>
      </c>
      <c r="AM58" s="22">
        <f t="shared" si="6"/>
        <v>2.1239678274183243E-4</v>
      </c>
    </row>
    <row r="59" spans="1:39" x14ac:dyDescent="0.3">
      <c r="A59" s="13">
        <v>101</v>
      </c>
      <c r="B59" s="14"/>
      <c r="C59" s="14" t="s">
        <v>42</v>
      </c>
      <c r="D59" s="14">
        <v>2017</v>
      </c>
      <c r="E59" s="14" t="s">
        <v>43</v>
      </c>
      <c r="F59" s="15" t="s">
        <v>232</v>
      </c>
      <c r="G59" s="14" t="s">
        <v>44</v>
      </c>
      <c r="H59" s="14" t="s">
        <v>45</v>
      </c>
      <c r="I59" s="14" t="s">
        <v>119</v>
      </c>
      <c r="J59" s="16">
        <v>52000</v>
      </c>
      <c r="K59" s="31">
        <v>0.95</v>
      </c>
      <c r="L59" s="14">
        <v>7</v>
      </c>
      <c r="M59" s="18">
        <v>43828</v>
      </c>
      <c r="N59" s="19">
        <v>37510</v>
      </c>
      <c r="O59" s="14" t="s">
        <v>202</v>
      </c>
      <c r="P59" s="14" t="s">
        <v>203</v>
      </c>
      <c r="Q59" s="14" t="s">
        <v>88</v>
      </c>
      <c r="R59" s="14">
        <v>2010</v>
      </c>
      <c r="S59" s="32">
        <v>2009</v>
      </c>
      <c r="T59" s="33">
        <f t="shared" si="13"/>
        <v>3.5</v>
      </c>
      <c r="U59" s="34">
        <f t="shared" si="14"/>
        <v>131285</v>
      </c>
      <c r="V59" s="22">
        <v>3.9E-2</v>
      </c>
      <c r="W59" s="22">
        <f t="shared" si="8"/>
        <v>0.51201149999999995</v>
      </c>
      <c r="X59" s="14">
        <v>1.76</v>
      </c>
      <c r="Y59" s="21">
        <f t="shared" si="9"/>
        <v>8.9243820322696205E-2</v>
      </c>
      <c r="Z59" s="16">
        <v>37510</v>
      </c>
      <c r="AA59" s="14" t="s">
        <v>204</v>
      </c>
      <c r="AB59" s="14">
        <v>75084855</v>
      </c>
      <c r="AC59" s="14" t="s">
        <v>52</v>
      </c>
      <c r="AD59" s="14">
        <v>2020</v>
      </c>
      <c r="AE59" s="14">
        <v>2019</v>
      </c>
      <c r="AF59" s="14" t="s">
        <v>53</v>
      </c>
      <c r="AG59" s="33">
        <f t="shared" si="10"/>
        <v>3.5</v>
      </c>
      <c r="AH59" s="16">
        <f t="shared" si="15"/>
        <v>131285</v>
      </c>
      <c r="AI59" s="14">
        <v>4.0000000000000001E-3</v>
      </c>
      <c r="AJ59" s="22">
        <f t="shared" si="11"/>
        <v>5.2513999999999998E-2</v>
      </c>
      <c r="AK59" s="14">
        <v>0.18</v>
      </c>
      <c r="AL59" s="22">
        <f t="shared" si="12"/>
        <v>9.1330689296737211E-3</v>
      </c>
      <c r="AM59" s="22">
        <f t="shared" si="6"/>
        <v>2.1948151066581502E-4</v>
      </c>
    </row>
    <row r="60" spans="1:39" x14ac:dyDescent="0.3">
      <c r="A60" s="41">
        <v>102</v>
      </c>
      <c r="B60" s="14"/>
      <c r="C60" s="14" t="s">
        <v>42</v>
      </c>
      <c r="D60" s="14">
        <v>2017</v>
      </c>
      <c r="E60" s="14" t="s">
        <v>43</v>
      </c>
      <c r="F60" s="15" t="s">
        <v>232</v>
      </c>
      <c r="G60" s="14" t="s">
        <v>44</v>
      </c>
      <c r="H60" s="14" t="s">
        <v>45</v>
      </c>
      <c r="I60" s="14" t="s">
        <v>119</v>
      </c>
      <c r="J60" s="16">
        <v>52000</v>
      </c>
      <c r="K60" s="31">
        <v>0.95</v>
      </c>
      <c r="L60" s="14">
        <v>7</v>
      </c>
      <c r="M60" s="18">
        <v>43828</v>
      </c>
      <c r="N60" s="19">
        <v>58897</v>
      </c>
      <c r="O60" s="14" t="s">
        <v>205</v>
      </c>
      <c r="P60" s="14" t="s">
        <v>206</v>
      </c>
      <c r="Q60" s="14" t="s">
        <v>88</v>
      </c>
      <c r="R60" s="14">
        <v>2009</v>
      </c>
      <c r="S60" s="32">
        <v>2008</v>
      </c>
      <c r="T60" s="33">
        <f t="shared" si="13"/>
        <v>3.5</v>
      </c>
      <c r="U60" s="34">
        <f t="shared" si="14"/>
        <v>206139.5</v>
      </c>
      <c r="V60" s="22">
        <v>3.9E-2</v>
      </c>
      <c r="W60" s="22">
        <f t="shared" si="8"/>
        <v>0.80394405000000002</v>
      </c>
      <c r="X60" s="14">
        <v>1.76</v>
      </c>
      <c r="Y60" s="21">
        <f t="shared" si="9"/>
        <v>0.15813291675177196</v>
      </c>
      <c r="Z60" s="16">
        <v>58897</v>
      </c>
      <c r="AA60" s="14" t="s">
        <v>207</v>
      </c>
      <c r="AB60" s="14">
        <v>75084960</v>
      </c>
      <c r="AC60" s="14" t="s">
        <v>52</v>
      </c>
      <c r="AD60" s="14">
        <v>2020</v>
      </c>
      <c r="AE60" s="14">
        <v>2019</v>
      </c>
      <c r="AF60" s="14" t="s">
        <v>53</v>
      </c>
      <c r="AG60" s="33">
        <f t="shared" si="10"/>
        <v>3.5</v>
      </c>
      <c r="AH60" s="16">
        <f t="shared" si="15"/>
        <v>206139.5</v>
      </c>
      <c r="AI60" s="14">
        <v>4.0000000000000001E-3</v>
      </c>
      <c r="AJ60" s="22">
        <f t="shared" si="11"/>
        <v>8.2455799999999996E-2</v>
      </c>
      <c r="AK60" s="14">
        <v>0.18</v>
      </c>
      <c r="AL60" s="22">
        <f t="shared" si="12"/>
        <v>1.6187132153847001E-2</v>
      </c>
      <c r="AM60" s="22">
        <f t="shared" si="6"/>
        <v>3.8889256054226013E-4</v>
      </c>
    </row>
    <row r="61" spans="1:39" x14ac:dyDescent="0.3">
      <c r="A61" s="13">
        <v>103</v>
      </c>
      <c r="B61" s="14"/>
      <c r="C61" s="14" t="s">
        <v>42</v>
      </c>
      <c r="D61" s="14">
        <v>2017</v>
      </c>
      <c r="E61" s="14" t="s">
        <v>43</v>
      </c>
      <c r="F61" s="15" t="s">
        <v>232</v>
      </c>
      <c r="G61" s="14" t="s">
        <v>44</v>
      </c>
      <c r="H61" s="14" t="s">
        <v>45</v>
      </c>
      <c r="I61" s="14" t="s">
        <v>119</v>
      </c>
      <c r="J61" s="16">
        <v>52000</v>
      </c>
      <c r="K61" s="31">
        <v>0.95</v>
      </c>
      <c r="L61" s="14">
        <v>7</v>
      </c>
      <c r="M61" s="18">
        <v>43828</v>
      </c>
      <c r="N61" s="19">
        <v>44094</v>
      </c>
      <c r="O61" s="14" t="s">
        <v>208</v>
      </c>
      <c r="P61" s="14" t="s">
        <v>209</v>
      </c>
      <c r="Q61" s="14" t="s">
        <v>88</v>
      </c>
      <c r="R61" s="14">
        <v>2010</v>
      </c>
      <c r="S61" s="32">
        <v>2009</v>
      </c>
      <c r="T61" s="33">
        <f t="shared" si="13"/>
        <v>3.5</v>
      </c>
      <c r="U61" s="34">
        <f t="shared" si="14"/>
        <v>154329</v>
      </c>
      <c r="V61" s="22">
        <v>3.9E-2</v>
      </c>
      <c r="W61" s="22">
        <f t="shared" si="8"/>
        <v>0.6018831</v>
      </c>
      <c r="X61" s="14">
        <v>1.76</v>
      </c>
      <c r="Y61" s="21">
        <f t="shared" si="9"/>
        <v>0.10905823384130289</v>
      </c>
      <c r="Z61" s="16">
        <v>44094</v>
      </c>
      <c r="AA61" s="14" t="s">
        <v>210</v>
      </c>
      <c r="AB61" s="14">
        <v>75084858</v>
      </c>
      <c r="AC61" s="14" t="s">
        <v>52</v>
      </c>
      <c r="AD61" s="14">
        <v>2020</v>
      </c>
      <c r="AE61" s="14">
        <v>2019</v>
      </c>
      <c r="AF61" s="14" t="s">
        <v>53</v>
      </c>
      <c r="AG61" s="33">
        <f t="shared" si="10"/>
        <v>3.5</v>
      </c>
      <c r="AH61" s="16">
        <f t="shared" si="15"/>
        <v>154329</v>
      </c>
      <c r="AI61" s="14">
        <v>4.0000000000000001E-3</v>
      </c>
      <c r="AJ61" s="22">
        <f t="shared" si="11"/>
        <v>6.1731600000000005E-2</v>
      </c>
      <c r="AK61" s="14">
        <v>0.18</v>
      </c>
      <c r="AL61" s="22">
        <f t="shared" si="12"/>
        <v>1.116178076706349E-2</v>
      </c>
      <c r="AM61" s="22">
        <f t="shared" si="6"/>
        <v>2.682094604773682E-4</v>
      </c>
    </row>
    <row r="62" spans="1:39" x14ac:dyDescent="0.3">
      <c r="A62" s="13">
        <v>108</v>
      </c>
      <c r="B62" s="14"/>
      <c r="C62" s="14" t="s">
        <v>42</v>
      </c>
      <c r="D62" s="14">
        <v>2017</v>
      </c>
      <c r="E62" s="14" t="s">
        <v>43</v>
      </c>
      <c r="F62" s="15" t="s">
        <v>232</v>
      </c>
      <c r="G62" s="14" t="s">
        <v>44</v>
      </c>
      <c r="H62" s="14" t="s">
        <v>45</v>
      </c>
      <c r="I62" s="14" t="s">
        <v>119</v>
      </c>
      <c r="J62" s="16">
        <v>52000</v>
      </c>
      <c r="K62" s="31">
        <v>0.95</v>
      </c>
      <c r="L62" s="14">
        <v>7</v>
      </c>
      <c r="M62" s="18">
        <v>43828</v>
      </c>
      <c r="N62" s="19">
        <v>65209</v>
      </c>
      <c r="O62" s="14" t="s">
        <v>211</v>
      </c>
      <c r="P62" s="14" t="s">
        <v>212</v>
      </c>
      <c r="Q62" s="14" t="s">
        <v>88</v>
      </c>
      <c r="R62" s="14">
        <v>2010</v>
      </c>
      <c r="S62" s="32">
        <v>2009</v>
      </c>
      <c r="T62" s="33">
        <f t="shared" si="13"/>
        <v>3.5</v>
      </c>
      <c r="U62" s="34">
        <f t="shared" si="14"/>
        <v>228231.5</v>
      </c>
      <c r="V62" s="22">
        <v>3.9E-2</v>
      </c>
      <c r="W62" s="22">
        <f t="shared" si="8"/>
        <v>0.89010285</v>
      </c>
      <c r="X62" s="14">
        <v>1.76</v>
      </c>
      <c r="Y62" s="21">
        <f t="shared" si="9"/>
        <v>0.18096343574555501</v>
      </c>
      <c r="Z62" s="16">
        <v>65209</v>
      </c>
      <c r="AA62" s="14" t="s">
        <v>213</v>
      </c>
      <c r="AB62" s="14">
        <v>75084856</v>
      </c>
      <c r="AC62" s="14" t="s">
        <v>52</v>
      </c>
      <c r="AD62" s="14">
        <v>2020</v>
      </c>
      <c r="AE62" s="14">
        <v>2019</v>
      </c>
      <c r="AF62" s="14" t="s">
        <v>53</v>
      </c>
      <c r="AG62" s="33">
        <f t="shared" si="10"/>
        <v>3.5</v>
      </c>
      <c r="AH62" s="16">
        <f t="shared" si="15"/>
        <v>228231.5</v>
      </c>
      <c r="AI62" s="14">
        <v>4.0000000000000001E-3</v>
      </c>
      <c r="AJ62" s="22">
        <f t="shared" si="11"/>
        <v>9.1292600000000002E-2</v>
      </c>
      <c r="AK62" s="14">
        <v>0.18</v>
      </c>
      <c r="AL62" s="22">
        <f t="shared" si="12"/>
        <v>1.8525334210460761E-2</v>
      </c>
      <c r="AM62" s="22">
        <f t="shared" si="6"/>
        <v>4.4503589461669657E-4</v>
      </c>
    </row>
    <row r="63" spans="1:39" x14ac:dyDescent="0.3">
      <c r="A63" s="13">
        <v>109</v>
      </c>
      <c r="B63" s="14"/>
      <c r="C63" s="14" t="s">
        <v>42</v>
      </c>
      <c r="D63" s="14">
        <v>2017</v>
      </c>
      <c r="E63" s="14" t="s">
        <v>43</v>
      </c>
      <c r="F63" s="15" t="s">
        <v>232</v>
      </c>
      <c r="G63" s="14" t="s">
        <v>44</v>
      </c>
      <c r="H63" s="14" t="s">
        <v>45</v>
      </c>
      <c r="I63" s="14" t="s">
        <v>119</v>
      </c>
      <c r="J63" s="16">
        <v>52000</v>
      </c>
      <c r="K63" s="31">
        <v>0.95</v>
      </c>
      <c r="L63" s="14">
        <v>7</v>
      </c>
      <c r="M63" s="18">
        <v>43828</v>
      </c>
      <c r="N63" s="19">
        <v>85954</v>
      </c>
      <c r="O63" s="14" t="s">
        <v>214</v>
      </c>
      <c r="P63" s="14" t="s">
        <v>215</v>
      </c>
      <c r="Q63" s="14" t="s">
        <v>88</v>
      </c>
      <c r="R63" s="14">
        <v>2010</v>
      </c>
      <c r="S63" s="32">
        <v>2009</v>
      </c>
      <c r="T63" s="33">
        <f t="shared" si="13"/>
        <v>3.5</v>
      </c>
      <c r="U63" s="34">
        <f t="shared" si="14"/>
        <v>300839</v>
      </c>
      <c r="V63" s="22">
        <v>3.9E-2</v>
      </c>
      <c r="W63" s="22">
        <f t="shared" si="8"/>
        <v>1.1732720999999999</v>
      </c>
      <c r="X63" s="14">
        <v>1.76</v>
      </c>
      <c r="Y63" s="21">
        <f t="shared" si="9"/>
        <v>0.26402132559438929</v>
      </c>
      <c r="Z63" s="16">
        <v>85954</v>
      </c>
      <c r="AA63" s="14" t="s">
        <v>216</v>
      </c>
      <c r="AB63" s="14">
        <v>75084857</v>
      </c>
      <c r="AC63" s="14" t="s">
        <v>52</v>
      </c>
      <c r="AD63" s="14">
        <v>2020</v>
      </c>
      <c r="AE63" s="14">
        <v>2019</v>
      </c>
      <c r="AF63" s="14" t="s">
        <v>53</v>
      </c>
      <c r="AG63" s="33">
        <f t="shared" si="10"/>
        <v>3.5</v>
      </c>
      <c r="AH63" s="16">
        <f t="shared" si="15"/>
        <v>300839</v>
      </c>
      <c r="AI63" s="14">
        <v>4.0000000000000001E-3</v>
      </c>
      <c r="AJ63" s="22">
        <f t="shared" si="11"/>
        <v>0.1203356</v>
      </c>
      <c r="AK63" s="14">
        <v>0.18</v>
      </c>
      <c r="AL63" s="22">
        <f t="shared" si="12"/>
        <v>2.7032951779409169E-2</v>
      </c>
      <c r="AM63" s="22">
        <f t="shared" si="6"/>
        <v>6.4928321593145236E-4</v>
      </c>
    </row>
    <row r="64" spans="1:39" x14ac:dyDescent="0.3">
      <c r="A64" s="13">
        <v>110</v>
      </c>
      <c r="B64" s="14"/>
      <c r="C64" s="14" t="s">
        <v>42</v>
      </c>
      <c r="D64" s="14">
        <v>2017</v>
      </c>
      <c r="E64" s="14" t="s">
        <v>43</v>
      </c>
      <c r="F64" s="15" t="s">
        <v>232</v>
      </c>
      <c r="G64" s="14" t="s">
        <v>44</v>
      </c>
      <c r="H64" s="14" t="s">
        <v>45</v>
      </c>
      <c r="I64" s="14" t="s">
        <v>119</v>
      </c>
      <c r="J64" s="16">
        <v>52000</v>
      </c>
      <c r="K64" s="31">
        <v>0.95</v>
      </c>
      <c r="L64" s="14">
        <v>7</v>
      </c>
      <c r="M64" s="18">
        <v>43828</v>
      </c>
      <c r="N64" s="19">
        <v>39884</v>
      </c>
      <c r="O64" s="14" t="s">
        <v>217</v>
      </c>
      <c r="P64" s="14" t="s">
        <v>218</v>
      </c>
      <c r="Q64" s="14" t="s">
        <v>88</v>
      </c>
      <c r="R64" s="14">
        <v>2011</v>
      </c>
      <c r="S64" s="32">
        <v>2010</v>
      </c>
      <c r="T64" s="33">
        <f t="shared" si="13"/>
        <v>3.5</v>
      </c>
      <c r="U64" s="34">
        <f t="shared" si="14"/>
        <v>139594</v>
      </c>
      <c r="V64" s="22">
        <v>3.9E-2</v>
      </c>
      <c r="W64" s="22">
        <f t="shared" si="8"/>
        <v>0.54441660000000003</v>
      </c>
      <c r="X64" s="14">
        <v>1.76</v>
      </c>
      <c r="Y64" s="21">
        <f t="shared" si="9"/>
        <v>9.6245463062918882E-2</v>
      </c>
      <c r="Z64" s="16">
        <v>39884</v>
      </c>
      <c r="AA64" s="14" t="s">
        <v>219</v>
      </c>
      <c r="AB64" s="14">
        <v>75084897</v>
      </c>
      <c r="AC64" s="14" t="s">
        <v>52</v>
      </c>
      <c r="AD64" s="14">
        <v>2020</v>
      </c>
      <c r="AE64" s="14">
        <v>2019</v>
      </c>
      <c r="AF64" s="14" t="s">
        <v>53</v>
      </c>
      <c r="AG64" s="33">
        <f t="shared" si="10"/>
        <v>3.5</v>
      </c>
      <c r="AH64" s="16">
        <f t="shared" si="15"/>
        <v>139594</v>
      </c>
      <c r="AI64" s="14">
        <v>4.0000000000000001E-3</v>
      </c>
      <c r="AJ64" s="22">
        <f t="shared" si="11"/>
        <v>5.5837599999999994E-2</v>
      </c>
      <c r="AK64" s="14">
        <v>0.18</v>
      </c>
      <c r="AL64" s="22">
        <f t="shared" si="12"/>
        <v>9.8499112615520277E-3</v>
      </c>
      <c r="AM64" s="22">
        <f t="shared" si="6"/>
        <v>2.3670014192155302E-4</v>
      </c>
    </row>
    <row r="65" spans="1:39" x14ac:dyDescent="0.3">
      <c r="A65" s="13">
        <v>115</v>
      </c>
      <c r="B65" s="14"/>
      <c r="C65" s="14" t="s">
        <v>42</v>
      </c>
      <c r="D65" s="14">
        <v>2017</v>
      </c>
      <c r="E65" s="14" t="s">
        <v>43</v>
      </c>
      <c r="F65" s="15" t="s">
        <v>232</v>
      </c>
      <c r="G65" s="14" t="s">
        <v>44</v>
      </c>
      <c r="H65" s="14" t="s">
        <v>45</v>
      </c>
      <c r="I65" s="14" t="s">
        <v>119</v>
      </c>
      <c r="J65" s="16">
        <v>52000</v>
      </c>
      <c r="K65" s="31">
        <v>0.95</v>
      </c>
      <c r="L65" s="14">
        <v>7</v>
      </c>
      <c r="M65" s="18">
        <v>43828</v>
      </c>
      <c r="N65" s="19">
        <v>38966</v>
      </c>
      <c r="O65" s="14" t="s">
        <v>220</v>
      </c>
      <c r="P65" s="14" t="s">
        <v>221</v>
      </c>
      <c r="Q65" s="14" t="s">
        <v>88</v>
      </c>
      <c r="R65" s="14">
        <v>2002</v>
      </c>
      <c r="S65" s="32">
        <v>2009</v>
      </c>
      <c r="T65" s="33">
        <f t="shared" si="13"/>
        <v>3.5</v>
      </c>
      <c r="U65" s="34">
        <f t="shared" si="14"/>
        <v>136381</v>
      </c>
      <c r="V65" s="22">
        <v>3.9E-2</v>
      </c>
      <c r="W65" s="22">
        <f t="shared" si="8"/>
        <v>0.53188590000000002</v>
      </c>
      <c r="X65" s="14">
        <v>1.76</v>
      </c>
      <c r="Y65" s="21">
        <f t="shared" si="9"/>
        <v>9.3518898457264119E-2</v>
      </c>
      <c r="Z65" s="16">
        <v>38966</v>
      </c>
      <c r="AA65" s="14" t="s">
        <v>222</v>
      </c>
      <c r="AB65" s="14">
        <v>75084898</v>
      </c>
      <c r="AC65" s="14" t="s">
        <v>52</v>
      </c>
      <c r="AD65" s="14">
        <v>2020</v>
      </c>
      <c r="AE65" s="14">
        <v>2019</v>
      </c>
      <c r="AF65" s="14" t="s">
        <v>53</v>
      </c>
      <c r="AG65" s="33">
        <f t="shared" si="10"/>
        <v>3.5</v>
      </c>
      <c r="AH65" s="16">
        <f t="shared" si="15"/>
        <v>136381</v>
      </c>
      <c r="AI65" s="14">
        <v>4.0000000000000001E-3</v>
      </c>
      <c r="AJ65" s="22">
        <f t="shared" si="11"/>
        <v>5.4552400000000001E-2</v>
      </c>
      <c r="AK65" s="14">
        <v>0.18</v>
      </c>
      <c r="AL65" s="22">
        <f t="shared" si="12"/>
        <v>9.5707565889329802E-3</v>
      </c>
      <c r="AM65" s="22">
        <f t="shared" si="6"/>
        <v>2.2999490922830448E-4</v>
      </c>
    </row>
    <row r="66" spans="1:39" x14ac:dyDescent="0.3">
      <c r="A66" s="13">
        <v>12</v>
      </c>
      <c r="B66" s="14"/>
      <c r="C66" s="14" t="s">
        <v>42</v>
      </c>
      <c r="D66" s="14">
        <v>2017</v>
      </c>
      <c r="E66" s="14" t="s">
        <v>43</v>
      </c>
      <c r="F66" s="15" t="s">
        <v>234</v>
      </c>
      <c r="G66" s="14" t="s">
        <v>44</v>
      </c>
      <c r="H66" s="14" t="s">
        <v>45</v>
      </c>
      <c r="I66" s="14" t="s">
        <v>119</v>
      </c>
      <c r="J66" s="16">
        <v>52000</v>
      </c>
      <c r="K66" s="31">
        <v>1</v>
      </c>
      <c r="L66" s="14">
        <v>7</v>
      </c>
      <c r="M66" s="18">
        <v>43652</v>
      </c>
      <c r="N66" s="19">
        <v>59172</v>
      </c>
      <c r="O66" s="14" t="s">
        <v>223</v>
      </c>
      <c r="P66" s="14" t="s">
        <v>224</v>
      </c>
      <c r="Q66" s="14" t="s">
        <v>88</v>
      </c>
      <c r="R66" s="14">
        <v>2009</v>
      </c>
      <c r="S66" s="32">
        <v>2009</v>
      </c>
      <c r="T66" s="33">
        <f t="shared" si="13"/>
        <v>3.5</v>
      </c>
      <c r="U66" s="34">
        <f t="shared" si="14"/>
        <v>207102</v>
      </c>
      <c r="V66" s="22">
        <v>3.9E-2</v>
      </c>
      <c r="W66" s="22">
        <f t="shared" si="8"/>
        <v>0.80769780000000002</v>
      </c>
      <c r="X66" s="14">
        <v>1.76</v>
      </c>
      <c r="Y66" s="21">
        <f t="shared" si="9"/>
        <v>0.16747774936243384</v>
      </c>
      <c r="Z66" s="16">
        <v>59172</v>
      </c>
      <c r="AA66" s="14" t="s">
        <v>225</v>
      </c>
      <c r="AB66" s="14">
        <v>75081347</v>
      </c>
      <c r="AC66" s="14" t="s">
        <v>52</v>
      </c>
      <c r="AD66" s="14">
        <v>2019</v>
      </c>
      <c r="AE66" s="32">
        <v>2019</v>
      </c>
      <c r="AF66" s="14" t="s">
        <v>53</v>
      </c>
      <c r="AG66" s="33">
        <f t="shared" si="10"/>
        <v>3.5</v>
      </c>
      <c r="AH66" s="16">
        <f t="shared" si="15"/>
        <v>207102</v>
      </c>
      <c r="AI66" s="14">
        <v>4.0000000000000001E-3</v>
      </c>
      <c r="AJ66" s="22">
        <f t="shared" si="11"/>
        <v>8.2840800000000006E-2</v>
      </c>
      <c r="AK66" s="14">
        <v>0.18</v>
      </c>
      <c r="AL66" s="22">
        <f t="shared" si="12"/>
        <v>1.7143756412698413E-2</v>
      </c>
      <c r="AM66" s="22">
        <f t="shared" ref="AM66" si="16">(Y66-AL66)/365</f>
        <v>4.1187395328694639E-4</v>
      </c>
    </row>
    <row r="67" spans="1:39" x14ac:dyDescent="0.3">
      <c r="A67" s="76" t="s">
        <v>226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</row>
    <row r="68" spans="1:39" hidden="1" x14ac:dyDescent="0.3"/>
    <row r="69" spans="1:39" hidden="1" x14ac:dyDescent="0.3"/>
    <row r="70" spans="1:39" hidden="1" x14ac:dyDescent="0.3"/>
    <row r="71" spans="1:39" hidden="1" x14ac:dyDescent="0.3"/>
    <row r="72" spans="1:39" hidden="1" x14ac:dyDescent="0.3"/>
    <row r="73" spans="1:39" hidden="1" x14ac:dyDescent="0.3"/>
    <row r="74" spans="1:39" hidden="1" x14ac:dyDescent="0.3"/>
    <row r="75" spans="1:39" hidden="1" x14ac:dyDescent="0.3"/>
    <row r="76" spans="1:39" hidden="1" x14ac:dyDescent="0.3"/>
    <row r="77" spans="1:39" hidden="1" x14ac:dyDescent="0.3"/>
    <row r="78" spans="1:39" hidden="1" x14ac:dyDescent="0.3"/>
    <row r="79" spans="1:39" hidden="1" x14ac:dyDescent="0.3"/>
    <row r="80" spans="1:39" hidden="1" x14ac:dyDescent="0.3"/>
    <row r="81" spans="1:39" hidden="1" x14ac:dyDescent="0.3"/>
    <row r="82" spans="1:39" s="45" customFormat="1" hidden="1" x14ac:dyDescent="0.3">
      <c r="A82" s="43"/>
      <c r="B82" s="44"/>
      <c r="E82" s="43"/>
      <c r="F82" s="43"/>
      <c r="G82" s="43"/>
      <c r="H82" s="43"/>
      <c r="I82" s="43"/>
      <c r="J82" s="43"/>
      <c r="K82" s="43"/>
      <c r="L82" s="43"/>
      <c r="M82" s="43"/>
      <c r="N82" s="43"/>
      <c r="Q82" s="46"/>
      <c r="R82" s="46"/>
      <c r="T82" s="46"/>
      <c r="U82" s="46"/>
      <c r="V82" s="47"/>
      <c r="W82" s="47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</row>
    <row r="83" spans="1:39" s="48" customFormat="1" hidden="1" x14ac:dyDescent="0.3">
      <c r="B83" s="49"/>
      <c r="F83" s="50"/>
      <c r="G83" s="51"/>
      <c r="U83" s="52"/>
      <c r="V83" s="52"/>
      <c r="W83" s="52"/>
    </row>
    <row r="84" spans="1:39" s="48" customFormat="1" hidden="1" x14ac:dyDescent="0.3">
      <c r="B84" s="49"/>
      <c r="F84" s="50"/>
      <c r="G84" s="51"/>
      <c r="U84" s="52"/>
      <c r="V84" s="52"/>
      <c r="W84" s="52"/>
    </row>
    <row r="85" spans="1:39" s="48" customFormat="1" hidden="1" x14ac:dyDescent="0.3">
      <c r="B85" s="49"/>
      <c r="F85" s="50"/>
      <c r="G85" s="51"/>
      <c r="U85" s="52"/>
      <c r="V85" s="52"/>
      <c r="W85" s="52"/>
    </row>
    <row r="86" spans="1:39" s="48" customFormat="1" hidden="1" x14ac:dyDescent="0.3">
      <c r="B86" s="49"/>
      <c r="F86" s="50"/>
      <c r="G86" s="51"/>
      <c r="U86" s="52"/>
      <c r="V86" s="52"/>
      <c r="W86" s="52"/>
    </row>
    <row r="87" spans="1:39" s="48" customFormat="1" hidden="1" x14ac:dyDescent="0.3">
      <c r="B87" s="49"/>
      <c r="F87" s="50"/>
      <c r="G87" s="51"/>
      <c r="U87" s="52"/>
      <c r="V87" s="52"/>
      <c r="W87" s="52"/>
    </row>
    <row r="88" spans="1:39" s="48" customFormat="1" hidden="1" x14ac:dyDescent="0.3">
      <c r="B88" s="49"/>
      <c r="F88" s="50"/>
      <c r="G88" s="51"/>
      <c r="U88" s="52"/>
      <c r="V88" s="52"/>
      <c r="W88" s="52"/>
    </row>
    <row r="89" spans="1:39" s="48" customFormat="1" hidden="1" x14ac:dyDescent="0.3">
      <c r="B89" s="49"/>
      <c r="F89" s="50"/>
      <c r="G89" s="51"/>
      <c r="U89" s="52"/>
      <c r="V89" s="52"/>
      <c r="W89" s="52"/>
    </row>
    <row r="90" spans="1:39" s="48" customFormat="1" hidden="1" x14ac:dyDescent="0.3">
      <c r="B90" s="49"/>
      <c r="F90" s="50"/>
      <c r="G90" s="51"/>
      <c r="U90" s="52"/>
      <c r="V90" s="52"/>
      <c r="W90" s="52"/>
    </row>
    <row r="91" spans="1:39" s="48" customFormat="1" hidden="1" x14ac:dyDescent="0.3">
      <c r="B91" s="49"/>
      <c r="F91" s="50"/>
      <c r="G91" s="51"/>
      <c r="U91" s="52"/>
      <c r="V91" s="52"/>
      <c r="W91" s="52"/>
    </row>
    <row r="92" spans="1:39" s="48" customFormat="1" hidden="1" x14ac:dyDescent="0.3">
      <c r="B92" s="49"/>
      <c r="F92" s="50"/>
      <c r="G92" s="51"/>
      <c r="U92" s="52"/>
      <c r="V92" s="52"/>
      <c r="W92" s="52"/>
    </row>
    <row r="93" spans="1:39" s="48" customFormat="1" hidden="1" x14ac:dyDescent="0.3">
      <c r="B93" s="49"/>
      <c r="F93" s="50"/>
      <c r="G93" s="51"/>
      <c r="U93" s="52"/>
      <c r="V93" s="52"/>
      <c r="W93" s="52"/>
    </row>
    <row r="94" spans="1:39" s="48" customFormat="1" hidden="1" x14ac:dyDescent="0.3">
      <c r="B94" s="49"/>
      <c r="F94" s="50"/>
      <c r="G94" s="51"/>
      <c r="U94" s="52"/>
      <c r="V94" s="52"/>
      <c r="W94" s="52"/>
    </row>
    <row r="95" spans="1:39" s="48" customFormat="1" hidden="1" x14ac:dyDescent="0.3">
      <c r="B95" s="49"/>
      <c r="F95" s="50"/>
      <c r="G95" s="51"/>
      <c r="U95" s="52"/>
      <c r="V95" s="52"/>
      <c r="W95" s="52"/>
    </row>
    <row r="96" spans="1:39" s="48" customFormat="1" hidden="1" x14ac:dyDescent="0.3">
      <c r="B96" s="49"/>
      <c r="F96" s="50"/>
      <c r="G96" s="51"/>
    </row>
    <row r="97" spans="1:44" s="48" customFormat="1" hidden="1" x14ac:dyDescent="0.3">
      <c r="B97" s="53"/>
      <c r="G97" s="51"/>
      <c r="AM97" s="54"/>
    </row>
    <row r="98" spans="1:44" s="48" customFormat="1" hidden="1" x14ac:dyDescent="0.3">
      <c r="A98" s="55"/>
      <c r="B98" s="56"/>
      <c r="C98" s="55"/>
      <c r="D98" s="55"/>
      <c r="E98" s="55"/>
      <c r="F98" s="55"/>
      <c r="G98" s="55"/>
      <c r="H98" s="55"/>
      <c r="I98" s="57"/>
      <c r="J98" s="57"/>
      <c r="K98" s="58"/>
      <c r="L98" s="55"/>
      <c r="M98" s="55"/>
      <c r="N98" s="55"/>
      <c r="O98" s="55"/>
      <c r="P98" s="55"/>
      <c r="Q98" s="55"/>
      <c r="R98" s="55"/>
      <c r="S98" s="59"/>
      <c r="T98" s="59"/>
      <c r="U98" s="55"/>
      <c r="V98" s="59"/>
      <c r="W98" s="59"/>
      <c r="X98" s="60"/>
      <c r="Y98" s="60"/>
      <c r="Z98" s="60"/>
      <c r="AA98" s="60"/>
      <c r="AB98" s="55"/>
      <c r="AC98" s="55"/>
      <c r="AD98" s="55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</row>
    <row r="99" spans="1:44" s="48" customFormat="1" hidden="1" x14ac:dyDescent="0.3">
      <c r="B99" s="61"/>
      <c r="F99" s="52"/>
      <c r="I99" s="62"/>
      <c r="J99" s="63"/>
      <c r="K99" s="64"/>
      <c r="N99" s="64"/>
      <c r="W99" s="52"/>
      <c r="X99" s="52"/>
      <c r="Y99" s="52"/>
      <c r="Z99" s="52"/>
      <c r="AA99" s="52"/>
      <c r="AB99" s="65"/>
      <c r="AC99" s="65"/>
      <c r="AD99" s="65"/>
    </row>
    <row r="100" spans="1:44" s="48" customFormat="1" hidden="1" x14ac:dyDescent="0.3">
      <c r="B100" s="61"/>
      <c r="F100" s="52"/>
      <c r="I100" s="62"/>
      <c r="J100" s="63"/>
      <c r="K100" s="64"/>
      <c r="N100" s="64"/>
      <c r="W100" s="52"/>
      <c r="X100" s="52"/>
      <c r="Y100" s="52"/>
      <c r="Z100" s="52"/>
      <c r="AA100" s="52"/>
      <c r="AB100" s="65"/>
      <c r="AC100" s="65"/>
      <c r="AD100" s="65"/>
    </row>
    <row r="101" spans="1:44" s="48" customFormat="1" hidden="1" x14ac:dyDescent="0.3">
      <c r="B101" s="61"/>
      <c r="F101" s="52"/>
      <c r="I101" s="62"/>
      <c r="J101" s="63"/>
      <c r="K101" s="64"/>
      <c r="N101" s="64"/>
      <c r="W101" s="52"/>
      <c r="X101" s="52"/>
      <c r="Y101" s="52"/>
      <c r="Z101" s="52"/>
      <c r="AA101" s="52"/>
      <c r="AB101" s="65"/>
      <c r="AC101" s="65"/>
      <c r="AD101" s="65"/>
    </row>
    <row r="102" spans="1:44" s="48" customFormat="1" hidden="1" x14ac:dyDescent="0.3">
      <c r="B102" s="61"/>
      <c r="F102" s="52"/>
      <c r="I102" s="62"/>
      <c r="J102" s="63"/>
      <c r="K102" s="64"/>
      <c r="N102" s="64"/>
      <c r="W102" s="52"/>
      <c r="X102" s="52"/>
      <c r="Y102" s="52"/>
      <c r="Z102" s="52"/>
      <c r="AA102" s="52"/>
      <c r="AB102" s="65"/>
      <c r="AC102" s="65"/>
      <c r="AD102" s="65"/>
    </row>
    <row r="103" spans="1:44" s="48" customFormat="1" hidden="1" x14ac:dyDescent="0.3">
      <c r="B103" s="61"/>
      <c r="F103" s="52"/>
      <c r="I103" s="62"/>
      <c r="J103" s="63"/>
      <c r="K103" s="64"/>
      <c r="N103" s="64"/>
      <c r="W103" s="52"/>
      <c r="X103" s="52"/>
      <c r="Y103" s="52"/>
      <c r="Z103" s="52"/>
      <c r="AA103" s="52"/>
      <c r="AB103" s="65"/>
      <c r="AC103" s="65"/>
      <c r="AD103" s="65"/>
    </row>
    <row r="104" spans="1:44" s="48" customFormat="1" hidden="1" x14ac:dyDescent="0.3">
      <c r="B104" s="61"/>
      <c r="F104" s="52"/>
      <c r="I104" s="62"/>
      <c r="J104" s="63"/>
      <c r="K104" s="64"/>
      <c r="N104" s="64"/>
      <c r="W104" s="52"/>
      <c r="X104" s="52"/>
      <c r="Y104" s="52"/>
      <c r="Z104" s="52"/>
      <c r="AA104" s="52"/>
      <c r="AB104" s="65"/>
      <c r="AC104" s="65"/>
      <c r="AD104" s="65"/>
    </row>
    <row r="105" spans="1:44" s="48" customFormat="1" hidden="1" x14ac:dyDescent="0.3">
      <c r="B105" s="61"/>
      <c r="F105" s="52"/>
      <c r="I105" s="62"/>
      <c r="J105" s="63"/>
      <c r="K105" s="64"/>
      <c r="N105" s="64"/>
      <c r="W105" s="52"/>
      <c r="X105" s="52"/>
      <c r="Y105" s="52"/>
      <c r="Z105" s="52"/>
      <c r="AA105" s="52"/>
      <c r="AB105" s="65"/>
      <c r="AC105" s="65"/>
      <c r="AD105" s="65"/>
    </row>
    <row r="106" spans="1:44" s="48" customFormat="1" hidden="1" x14ac:dyDescent="0.3">
      <c r="B106" s="61"/>
      <c r="F106" s="52"/>
      <c r="I106" s="62"/>
      <c r="J106" s="63"/>
      <c r="K106" s="64"/>
      <c r="N106" s="64"/>
      <c r="W106" s="52"/>
      <c r="X106" s="52"/>
      <c r="Y106" s="52"/>
      <c r="Z106" s="52"/>
      <c r="AA106" s="52"/>
      <c r="AB106" s="65"/>
      <c r="AC106" s="65"/>
      <c r="AD106" s="65"/>
    </row>
    <row r="107" spans="1:44" s="48" customFormat="1" hidden="1" x14ac:dyDescent="0.3">
      <c r="B107" s="61"/>
      <c r="F107" s="52"/>
      <c r="I107" s="62"/>
      <c r="J107" s="63"/>
      <c r="K107" s="64"/>
      <c r="N107" s="64"/>
      <c r="W107" s="52"/>
      <c r="X107" s="52"/>
      <c r="Y107" s="52"/>
      <c r="Z107" s="52"/>
      <c r="AA107" s="52"/>
      <c r="AB107" s="65"/>
      <c r="AC107" s="65"/>
      <c r="AD107" s="65"/>
    </row>
    <row r="108" spans="1:44" s="48" customFormat="1" hidden="1" x14ac:dyDescent="0.3">
      <c r="B108" s="61"/>
      <c r="F108" s="52"/>
      <c r="I108" s="62"/>
      <c r="J108" s="63"/>
      <c r="K108" s="64"/>
      <c r="N108" s="64"/>
      <c r="W108" s="52"/>
      <c r="X108" s="52"/>
      <c r="Y108" s="52"/>
      <c r="Z108" s="52"/>
      <c r="AA108" s="52"/>
      <c r="AB108" s="65"/>
      <c r="AC108" s="65"/>
      <c r="AD108" s="65"/>
    </row>
    <row r="109" spans="1:44" s="48" customFormat="1" hidden="1" x14ac:dyDescent="0.3">
      <c r="B109" s="49"/>
    </row>
    <row r="110" spans="1:44" s="48" customFormat="1" hidden="1" x14ac:dyDescent="0.3">
      <c r="B110" s="49"/>
    </row>
    <row r="111" spans="1:44" s="48" customFormat="1" hidden="1" x14ac:dyDescent="0.3">
      <c r="A111" s="55"/>
      <c r="B111" s="56"/>
      <c r="C111" s="55"/>
      <c r="D111" s="55"/>
      <c r="E111" s="55"/>
      <c r="F111" s="66"/>
      <c r="G111" s="55"/>
      <c r="H111" s="67"/>
      <c r="I111" s="57"/>
      <c r="J111" s="58"/>
      <c r="K111" s="55"/>
      <c r="L111" s="55"/>
      <c r="M111" s="55"/>
      <c r="N111" s="55"/>
      <c r="O111" s="55"/>
      <c r="P111" s="55"/>
      <c r="Q111" s="55"/>
      <c r="R111" s="55"/>
      <c r="S111" s="59"/>
      <c r="T111" s="59"/>
      <c r="U111" s="55"/>
      <c r="V111" s="59"/>
      <c r="W111" s="59"/>
      <c r="X111" s="60"/>
      <c r="Y111" s="60"/>
      <c r="Z111" s="60"/>
      <c r="AA111" s="60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</row>
    <row r="112" spans="1:44" s="48" customFormat="1" hidden="1" x14ac:dyDescent="0.3">
      <c r="B112" s="61"/>
      <c r="F112" s="68"/>
      <c r="H112" s="50"/>
      <c r="I112" s="62"/>
      <c r="J112" s="69"/>
      <c r="N112" s="64"/>
      <c r="W112" s="52"/>
      <c r="X112" s="52"/>
      <c r="Y112" s="52"/>
      <c r="Z112" s="52"/>
      <c r="AA112" s="52"/>
      <c r="AD112" s="65"/>
    </row>
    <row r="113" spans="2:30" s="48" customFormat="1" hidden="1" x14ac:dyDescent="0.3">
      <c r="B113" s="61"/>
      <c r="F113" s="68"/>
      <c r="H113" s="50"/>
      <c r="I113" s="62"/>
      <c r="J113" s="69"/>
      <c r="N113" s="64"/>
      <c r="W113" s="52"/>
      <c r="X113" s="52"/>
      <c r="Y113" s="52"/>
      <c r="Z113" s="52"/>
      <c r="AA113" s="52"/>
      <c r="AD113" s="65"/>
    </row>
    <row r="114" spans="2:30" s="48" customFormat="1" hidden="1" x14ac:dyDescent="0.3">
      <c r="B114" s="61"/>
      <c r="F114" s="68"/>
      <c r="H114" s="50"/>
      <c r="I114" s="62"/>
      <c r="J114" s="69"/>
      <c r="N114" s="64"/>
      <c r="R114" s="64"/>
      <c r="S114" s="64"/>
      <c r="W114" s="52"/>
      <c r="X114" s="52"/>
      <c r="Y114" s="52"/>
      <c r="Z114" s="52"/>
      <c r="AA114" s="52"/>
      <c r="AD114" s="65"/>
    </row>
    <row r="115" spans="2:30" s="48" customFormat="1" hidden="1" x14ac:dyDescent="0.3">
      <c r="B115" s="61"/>
      <c r="F115" s="68"/>
      <c r="H115" s="50"/>
      <c r="I115" s="62"/>
      <c r="J115" s="69"/>
      <c r="N115" s="64"/>
      <c r="R115" s="64"/>
      <c r="S115" s="64"/>
      <c r="W115" s="52"/>
      <c r="X115" s="52"/>
      <c r="Y115" s="52"/>
      <c r="Z115" s="52"/>
      <c r="AA115" s="52"/>
      <c r="AD115" s="65"/>
    </row>
    <row r="116" spans="2:30" s="48" customFormat="1" hidden="1" x14ac:dyDescent="0.3">
      <c r="B116" s="61"/>
      <c r="F116" s="68"/>
      <c r="H116" s="50"/>
      <c r="I116" s="62"/>
      <c r="J116" s="69"/>
      <c r="N116" s="64"/>
      <c r="R116" s="64"/>
      <c r="S116" s="64"/>
      <c r="W116" s="52"/>
      <c r="X116" s="52"/>
      <c r="Y116" s="52"/>
      <c r="Z116" s="52"/>
      <c r="AA116" s="52"/>
      <c r="AD116" s="65"/>
    </row>
    <row r="117" spans="2:30" s="48" customFormat="1" hidden="1" x14ac:dyDescent="0.3">
      <c r="B117" s="61"/>
      <c r="F117" s="68"/>
      <c r="H117" s="50"/>
      <c r="I117" s="62"/>
      <c r="J117" s="69"/>
      <c r="N117" s="64"/>
      <c r="R117" s="64"/>
      <c r="S117" s="64"/>
      <c r="W117" s="52"/>
      <c r="X117" s="52"/>
      <c r="Y117" s="52"/>
      <c r="Z117" s="52"/>
      <c r="AA117" s="52"/>
      <c r="AD117" s="65"/>
    </row>
    <row r="118" spans="2:30" s="48" customFormat="1" hidden="1" x14ac:dyDescent="0.3">
      <c r="B118" s="61"/>
      <c r="F118" s="68"/>
      <c r="H118" s="50"/>
      <c r="I118" s="62"/>
      <c r="J118" s="69"/>
      <c r="N118" s="64"/>
      <c r="R118" s="64"/>
      <c r="S118" s="64"/>
      <c r="W118" s="52"/>
      <c r="X118" s="52"/>
      <c r="Y118" s="52"/>
      <c r="Z118" s="52"/>
      <c r="AA118" s="52"/>
      <c r="AD118" s="65"/>
    </row>
    <row r="119" spans="2:30" s="48" customFormat="1" hidden="1" x14ac:dyDescent="0.3">
      <c r="B119" s="61"/>
      <c r="F119" s="68"/>
      <c r="H119" s="50"/>
      <c r="I119" s="62"/>
      <c r="J119" s="69"/>
      <c r="N119" s="64"/>
      <c r="R119" s="64"/>
      <c r="S119" s="64"/>
      <c r="W119" s="52"/>
      <c r="X119" s="52"/>
      <c r="Y119" s="52"/>
      <c r="Z119" s="52"/>
      <c r="AA119" s="52"/>
      <c r="AD119" s="65"/>
    </row>
    <row r="120" spans="2:30" s="48" customFormat="1" hidden="1" x14ac:dyDescent="0.3">
      <c r="B120" s="61"/>
      <c r="F120" s="68"/>
      <c r="H120" s="50"/>
      <c r="I120" s="62"/>
      <c r="J120" s="69"/>
      <c r="N120" s="64"/>
      <c r="R120" s="64"/>
      <c r="S120" s="64"/>
      <c r="W120" s="52"/>
      <c r="X120" s="52"/>
      <c r="Y120" s="52"/>
      <c r="Z120" s="52"/>
      <c r="AA120" s="52"/>
      <c r="AD120" s="65"/>
    </row>
    <row r="121" spans="2:30" s="48" customFormat="1" hidden="1" x14ac:dyDescent="0.3">
      <c r="B121" s="61"/>
      <c r="F121" s="68"/>
      <c r="H121" s="50"/>
      <c r="I121" s="62"/>
      <c r="J121" s="69"/>
      <c r="N121" s="64"/>
      <c r="R121" s="64"/>
      <c r="S121" s="64"/>
      <c r="W121" s="52"/>
      <c r="X121" s="52"/>
      <c r="Y121" s="52"/>
      <c r="Z121" s="52"/>
      <c r="AA121" s="52"/>
      <c r="AD121" s="65"/>
    </row>
    <row r="122" spans="2:30" s="48" customFormat="1" hidden="1" x14ac:dyDescent="0.3">
      <c r="B122" s="61"/>
      <c r="F122" s="68"/>
      <c r="H122" s="50"/>
      <c r="I122" s="62"/>
      <c r="J122" s="69"/>
      <c r="N122" s="64"/>
      <c r="R122" s="64"/>
      <c r="S122" s="64"/>
      <c r="W122" s="52"/>
      <c r="X122" s="52"/>
      <c r="Y122" s="52"/>
      <c r="Z122" s="52"/>
      <c r="AA122" s="52"/>
      <c r="AD122" s="65"/>
    </row>
    <row r="123" spans="2:30" s="48" customFormat="1" hidden="1" x14ac:dyDescent="0.3">
      <c r="B123" s="61"/>
      <c r="F123" s="68"/>
      <c r="H123" s="50"/>
      <c r="I123" s="62"/>
      <c r="J123" s="69"/>
      <c r="N123" s="64"/>
      <c r="R123" s="64"/>
      <c r="S123" s="64"/>
      <c r="W123" s="52"/>
      <c r="X123" s="52"/>
      <c r="Y123" s="52"/>
      <c r="Z123" s="52"/>
      <c r="AA123" s="52"/>
      <c r="AD123" s="65"/>
    </row>
    <row r="124" spans="2:30" s="48" customFormat="1" hidden="1" x14ac:dyDescent="0.3">
      <c r="B124" s="61"/>
      <c r="F124" s="68"/>
      <c r="H124" s="50"/>
      <c r="I124" s="62"/>
      <c r="J124" s="69"/>
      <c r="N124" s="64"/>
      <c r="R124" s="64"/>
      <c r="S124" s="64"/>
      <c r="W124" s="52"/>
      <c r="X124" s="52"/>
      <c r="Y124" s="52"/>
      <c r="Z124" s="52"/>
      <c r="AA124" s="52"/>
      <c r="AD124" s="65"/>
    </row>
    <row r="125" spans="2:30" s="48" customFormat="1" hidden="1" x14ac:dyDescent="0.3">
      <c r="B125" s="61"/>
      <c r="F125" s="68"/>
      <c r="H125" s="50"/>
      <c r="I125" s="62"/>
      <c r="J125" s="69"/>
      <c r="N125" s="64"/>
      <c r="R125" s="64"/>
      <c r="S125" s="64"/>
      <c r="W125" s="52"/>
      <c r="X125" s="52"/>
      <c r="Y125" s="52"/>
      <c r="Z125" s="52"/>
      <c r="AA125" s="52"/>
      <c r="AD125" s="65"/>
    </row>
    <row r="126" spans="2:30" s="48" customFormat="1" hidden="1" x14ac:dyDescent="0.3">
      <c r="B126" s="61"/>
      <c r="F126" s="68"/>
      <c r="H126" s="50"/>
      <c r="I126" s="62"/>
      <c r="J126" s="69"/>
      <c r="N126" s="64"/>
      <c r="R126" s="64"/>
      <c r="W126" s="52"/>
      <c r="X126" s="52"/>
      <c r="Y126" s="52"/>
      <c r="Z126" s="52"/>
      <c r="AA126" s="52"/>
      <c r="AD126" s="65"/>
    </row>
    <row r="127" spans="2:30" s="48" customFormat="1" hidden="1" x14ac:dyDescent="0.3">
      <c r="B127" s="61"/>
      <c r="F127" s="68"/>
      <c r="H127" s="50"/>
      <c r="I127" s="62"/>
      <c r="J127" s="69"/>
      <c r="N127" s="64"/>
      <c r="R127" s="64"/>
      <c r="S127" s="64"/>
      <c r="W127" s="52"/>
      <c r="X127" s="52"/>
      <c r="Y127" s="52"/>
      <c r="Z127" s="52"/>
      <c r="AA127" s="52"/>
      <c r="AD127" s="65"/>
    </row>
    <row r="128" spans="2:30" s="48" customFormat="1" hidden="1" x14ac:dyDescent="0.3">
      <c r="B128" s="61"/>
      <c r="F128" s="68"/>
      <c r="H128" s="50"/>
      <c r="I128" s="62"/>
      <c r="J128" s="69"/>
      <c r="N128" s="64"/>
      <c r="R128" s="64"/>
      <c r="S128" s="64"/>
      <c r="W128" s="52"/>
      <c r="X128" s="52"/>
      <c r="Y128" s="52"/>
      <c r="Z128" s="52"/>
      <c r="AA128" s="52"/>
      <c r="AD128" s="65"/>
    </row>
    <row r="129" spans="2:30" s="48" customFormat="1" hidden="1" x14ac:dyDescent="0.3">
      <c r="B129" s="61"/>
      <c r="F129" s="68"/>
      <c r="H129" s="50"/>
      <c r="I129" s="62"/>
      <c r="J129" s="69"/>
      <c r="N129" s="64"/>
      <c r="R129" s="64"/>
      <c r="S129" s="64"/>
      <c r="W129" s="52"/>
      <c r="X129" s="52"/>
      <c r="Y129" s="52"/>
      <c r="Z129" s="52"/>
      <c r="AA129" s="52"/>
      <c r="AD129" s="65"/>
    </row>
    <row r="130" spans="2:30" s="48" customFormat="1" hidden="1" x14ac:dyDescent="0.3">
      <c r="B130" s="61"/>
      <c r="F130" s="68"/>
      <c r="H130" s="50"/>
      <c r="I130" s="62"/>
      <c r="J130" s="69"/>
      <c r="N130" s="64"/>
      <c r="R130" s="64"/>
      <c r="S130" s="64"/>
      <c r="W130" s="52"/>
      <c r="X130" s="52"/>
      <c r="Y130" s="52"/>
      <c r="Z130" s="52"/>
      <c r="AA130" s="52"/>
      <c r="AD130" s="65"/>
    </row>
    <row r="131" spans="2:30" s="48" customFormat="1" hidden="1" x14ac:dyDescent="0.3">
      <c r="B131" s="61"/>
      <c r="F131" s="68"/>
      <c r="H131" s="50"/>
      <c r="I131" s="62"/>
      <c r="J131" s="69"/>
      <c r="N131" s="64"/>
      <c r="R131" s="64"/>
      <c r="S131" s="64"/>
      <c r="W131" s="52"/>
      <c r="X131" s="52"/>
      <c r="Y131" s="52"/>
      <c r="Z131" s="52"/>
      <c r="AA131" s="52"/>
      <c r="AD131" s="65"/>
    </row>
    <row r="132" spans="2:30" s="48" customFormat="1" hidden="1" x14ac:dyDescent="0.3">
      <c r="B132" s="61"/>
      <c r="F132" s="68"/>
      <c r="H132" s="50"/>
      <c r="I132" s="62"/>
      <c r="J132" s="69"/>
      <c r="N132" s="64"/>
      <c r="R132" s="64"/>
      <c r="S132" s="64"/>
      <c r="W132" s="52"/>
      <c r="X132" s="52"/>
      <c r="Y132" s="52"/>
      <c r="Z132" s="52"/>
      <c r="AA132" s="52"/>
      <c r="AD132" s="65"/>
    </row>
    <row r="133" spans="2:30" s="48" customFormat="1" hidden="1" x14ac:dyDescent="0.3">
      <c r="B133" s="61"/>
      <c r="F133" s="68"/>
      <c r="H133" s="50"/>
      <c r="I133" s="62"/>
      <c r="J133" s="69"/>
      <c r="N133" s="64"/>
      <c r="W133" s="52"/>
      <c r="X133" s="52"/>
      <c r="Y133" s="52"/>
      <c r="Z133" s="52"/>
      <c r="AA133" s="52"/>
      <c r="AD133" s="65"/>
    </row>
    <row r="134" spans="2:30" s="48" customFormat="1" hidden="1" x14ac:dyDescent="0.3">
      <c r="B134" s="61"/>
      <c r="F134" s="68"/>
      <c r="H134" s="50"/>
      <c r="I134" s="62"/>
      <c r="J134" s="69"/>
      <c r="N134" s="64"/>
      <c r="W134" s="52"/>
      <c r="X134" s="52"/>
      <c r="Y134" s="52"/>
      <c r="Z134" s="52"/>
      <c r="AA134" s="52"/>
      <c r="AD134" s="65"/>
    </row>
    <row r="135" spans="2:30" s="48" customFormat="1" hidden="1" x14ac:dyDescent="0.3">
      <c r="B135" s="61"/>
      <c r="F135" s="68"/>
      <c r="H135" s="50"/>
      <c r="I135" s="62"/>
      <c r="J135" s="69"/>
      <c r="N135" s="64"/>
      <c r="W135" s="52"/>
      <c r="X135" s="52"/>
      <c r="Y135" s="52"/>
      <c r="Z135" s="52"/>
      <c r="AA135" s="52"/>
      <c r="AD135" s="65"/>
    </row>
    <row r="136" spans="2:30" s="48" customFormat="1" hidden="1" x14ac:dyDescent="0.3">
      <c r="B136" s="61"/>
      <c r="F136" s="68"/>
      <c r="H136" s="50"/>
      <c r="I136" s="62"/>
      <c r="J136" s="69"/>
      <c r="N136" s="64"/>
      <c r="W136" s="52"/>
      <c r="X136" s="52"/>
      <c r="Y136" s="52"/>
      <c r="Z136" s="52"/>
      <c r="AA136" s="52"/>
      <c r="AD136" s="65"/>
    </row>
    <row r="137" spans="2:30" s="48" customFormat="1" hidden="1" x14ac:dyDescent="0.3">
      <c r="B137" s="61"/>
      <c r="F137" s="68"/>
      <c r="H137" s="50"/>
      <c r="I137" s="62"/>
      <c r="J137" s="69"/>
      <c r="N137" s="64"/>
      <c r="W137" s="52"/>
      <c r="X137" s="52"/>
      <c r="Y137" s="52"/>
      <c r="Z137" s="52"/>
      <c r="AA137" s="52"/>
      <c r="AD137" s="65"/>
    </row>
    <row r="138" spans="2:30" s="48" customFormat="1" hidden="1" x14ac:dyDescent="0.3">
      <c r="B138" s="61"/>
      <c r="F138" s="68"/>
      <c r="H138" s="50"/>
      <c r="I138" s="62"/>
      <c r="J138" s="69"/>
      <c r="N138" s="64"/>
      <c r="W138" s="52"/>
      <c r="X138" s="52"/>
      <c r="Y138" s="52"/>
      <c r="Z138" s="52"/>
      <c r="AA138" s="52"/>
      <c r="AD138" s="65"/>
    </row>
    <row r="139" spans="2:30" s="48" customFormat="1" hidden="1" x14ac:dyDescent="0.3">
      <c r="B139" s="61"/>
      <c r="F139" s="68"/>
      <c r="H139" s="50"/>
      <c r="I139" s="62"/>
      <c r="J139" s="69"/>
      <c r="N139" s="64"/>
      <c r="W139" s="52"/>
      <c r="X139" s="52"/>
      <c r="Y139" s="52"/>
      <c r="Z139" s="52"/>
      <c r="AA139" s="52"/>
      <c r="AD139" s="65"/>
    </row>
    <row r="140" spans="2:30" s="48" customFormat="1" hidden="1" x14ac:dyDescent="0.3">
      <c r="B140" s="61"/>
      <c r="F140" s="68"/>
      <c r="H140" s="50"/>
      <c r="I140" s="62"/>
      <c r="J140" s="69"/>
      <c r="N140" s="64"/>
      <c r="W140" s="52"/>
      <c r="X140" s="52"/>
      <c r="Y140" s="52"/>
      <c r="Z140" s="52"/>
      <c r="AA140" s="52"/>
      <c r="AD140" s="65"/>
    </row>
    <row r="141" spans="2:30" s="48" customFormat="1" hidden="1" x14ac:dyDescent="0.3">
      <c r="B141" s="61"/>
      <c r="F141" s="68"/>
      <c r="H141" s="50"/>
      <c r="I141" s="62"/>
      <c r="J141" s="69"/>
      <c r="N141" s="64"/>
      <c r="W141" s="52"/>
      <c r="X141" s="52"/>
      <c r="Y141" s="52"/>
      <c r="Z141" s="52"/>
      <c r="AA141" s="52"/>
      <c r="AD141" s="65"/>
    </row>
    <row r="142" spans="2:30" s="48" customFormat="1" hidden="1" x14ac:dyDescent="0.3">
      <c r="B142" s="61"/>
      <c r="F142" s="68"/>
      <c r="H142" s="50"/>
      <c r="I142" s="62"/>
      <c r="J142" s="69"/>
      <c r="N142" s="64"/>
      <c r="W142" s="52"/>
      <c r="X142" s="52"/>
      <c r="Y142" s="52"/>
      <c r="Z142" s="52"/>
      <c r="AA142" s="52"/>
      <c r="AD142" s="65"/>
    </row>
    <row r="143" spans="2:30" s="48" customFormat="1" hidden="1" x14ac:dyDescent="0.3">
      <c r="B143" s="61"/>
      <c r="F143" s="68"/>
      <c r="H143" s="50"/>
      <c r="I143" s="62"/>
      <c r="J143" s="69"/>
      <c r="N143" s="64"/>
      <c r="W143" s="52"/>
      <c r="X143" s="52"/>
      <c r="Y143" s="52"/>
      <c r="Z143" s="52"/>
      <c r="AA143" s="52"/>
      <c r="AD143" s="65"/>
    </row>
    <row r="144" spans="2:30" s="48" customFormat="1" hidden="1" x14ac:dyDescent="0.3">
      <c r="B144" s="61"/>
      <c r="F144" s="68"/>
      <c r="H144" s="50"/>
      <c r="I144" s="62"/>
      <c r="J144" s="69"/>
      <c r="N144" s="64"/>
      <c r="W144" s="52"/>
      <c r="X144" s="52"/>
      <c r="Y144" s="52"/>
      <c r="Z144" s="52"/>
      <c r="AA144" s="52"/>
      <c r="AD144" s="65"/>
    </row>
    <row r="145" spans="2:30" s="48" customFormat="1" hidden="1" x14ac:dyDescent="0.3">
      <c r="B145" s="61"/>
      <c r="F145" s="68"/>
      <c r="H145" s="50"/>
      <c r="I145" s="62"/>
      <c r="J145" s="69"/>
      <c r="N145" s="64"/>
      <c r="W145" s="52"/>
      <c r="X145" s="52"/>
      <c r="Y145" s="52"/>
      <c r="Z145" s="52"/>
      <c r="AA145" s="52"/>
      <c r="AD145" s="65"/>
    </row>
    <row r="146" spans="2:30" s="48" customFormat="1" hidden="1" x14ac:dyDescent="0.3">
      <c r="B146" s="61"/>
      <c r="F146" s="68"/>
      <c r="H146" s="70"/>
      <c r="I146" s="62"/>
      <c r="J146" s="69"/>
      <c r="N146" s="64"/>
      <c r="W146" s="52"/>
      <c r="X146" s="52"/>
      <c r="Y146" s="52"/>
      <c r="Z146" s="52"/>
      <c r="AA146" s="52"/>
      <c r="AD146" s="65"/>
    </row>
    <row r="147" spans="2:30" s="48" customFormat="1" hidden="1" x14ac:dyDescent="0.3">
      <c r="B147" s="61"/>
      <c r="F147" s="68"/>
      <c r="H147" s="50"/>
      <c r="I147" s="62"/>
      <c r="J147" s="69"/>
      <c r="N147" s="64"/>
      <c r="W147" s="52"/>
      <c r="X147" s="52"/>
      <c r="Y147" s="52"/>
      <c r="Z147" s="52"/>
      <c r="AA147" s="52"/>
      <c r="AD147" s="65"/>
    </row>
    <row r="148" spans="2:30" s="48" customFormat="1" hidden="1" x14ac:dyDescent="0.3">
      <c r="B148" s="61"/>
      <c r="F148" s="68"/>
      <c r="H148" s="50"/>
      <c r="I148" s="62"/>
      <c r="J148" s="69"/>
      <c r="N148" s="64"/>
      <c r="W148" s="52"/>
      <c r="X148" s="52"/>
      <c r="Y148" s="52"/>
      <c r="Z148" s="52"/>
      <c r="AA148" s="52"/>
      <c r="AD148" s="65"/>
    </row>
    <row r="149" spans="2:30" s="48" customFormat="1" hidden="1" x14ac:dyDescent="0.3">
      <c r="B149" s="61"/>
      <c r="F149" s="68"/>
      <c r="H149" s="50"/>
      <c r="I149" s="62"/>
      <c r="J149" s="69"/>
      <c r="N149" s="64"/>
      <c r="W149" s="52"/>
      <c r="X149" s="52"/>
      <c r="Y149" s="52"/>
      <c r="Z149" s="52"/>
      <c r="AA149" s="52"/>
      <c r="AD149" s="65"/>
    </row>
    <row r="150" spans="2:30" s="48" customFormat="1" hidden="1" x14ac:dyDescent="0.3">
      <c r="B150" s="61"/>
      <c r="F150" s="68"/>
      <c r="H150" s="50"/>
      <c r="I150" s="62"/>
      <c r="J150" s="69"/>
      <c r="N150" s="64"/>
      <c r="W150" s="52"/>
      <c r="X150" s="52"/>
      <c r="Y150" s="52"/>
      <c r="Z150" s="52"/>
      <c r="AA150" s="52"/>
      <c r="AD150" s="65"/>
    </row>
    <row r="151" spans="2:30" s="48" customFormat="1" hidden="1" x14ac:dyDescent="0.3">
      <c r="B151" s="61"/>
      <c r="F151" s="68"/>
      <c r="H151" s="50"/>
      <c r="I151" s="62"/>
      <c r="J151" s="69"/>
      <c r="N151" s="64"/>
      <c r="W151" s="52"/>
      <c r="X151" s="52"/>
      <c r="Y151" s="52"/>
      <c r="Z151" s="52"/>
      <c r="AA151" s="52"/>
      <c r="AD151" s="65"/>
    </row>
    <row r="152" spans="2:30" s="48" customFormat="1" hidden="1" x14ac:dyDescent="0.3">
      <c r="B152" s="61"/>
      <c r="F152" s="68"/>
      <c r="H152" s="50"/>
      <c r="I152" s="62"/>
      <c r="J152" s="69"/>
      <c r="N152" s="64"/>
      <c r="R152" s="64"/>
      <c r="W152" s="52"/>
      <c r="X152" s="52"/>
      <c r="Y152" s="52"/>
      <c r="Z152" s="52"/>
      <c r="AA152" s="52"/>
      <c r="AD152" s="65"/>
    </row>
    <row r="153" spans="2:30" s="48" customFormat="1" hidden="1" x14ac:dyDescent="0.3">
      <c r="B153" s="49"/>
    </row>
    <row r="154" spans="2:30" s="48" customFormat="1" hidden="1" x14ac:dyDescent="0.3">
      <c r="B154" s="49"/>
    </row>
    <row r="155" spans="2:30" s="48" customFormat="1" hidden="1" x14ac:dyDescent="0.3">
      <c r="B155" s="49"/>
    </row>
  </sheetData>
  <mergeCells count="4">
    <mergeCell ref="A1:M1"/>
    <mergeCell ref="N1:Y1"/>
    <mergeCell ref="Z1:AM1"/>
    <mergeCell ref="A67:AM67"/>
  </mergeCells>
  <conditionalFormatting sqref="F109:F110 F82:F97 F153:F1048576">
    <cfRule type="duplicateValues" dxfId="6" priority="7"/>
  </conditionalFormatting>
  <conditionalFormatting sqref="Q82:R82">
    <cfRule type="duplicateValues" dxfId="5" priority="6"/>
  </conditionalFormatting>
  <conditionalFormatting sqref="S98:T98">
    <cfRule type="duplicateValues" dxfId="4" priority="5"/>
  </conditionalFormatting>
  <conditionalFormatting sqref="S111:T111">
    <cfRule type="duplicateValues" dxfId="3" priority="4"/>
  </conditionalFormatting>
  <conditionalFormatting sqref="A3:A15">
    <cfRule type="duplicateValues" dxfId="2" priority="3"/>
  </conditionalFormatting>
  <conditionalFormatting sqref="P2">
    <cfRule type="duplicateValues" dxfId="1" priority="10"/>
  </conditionalFormatting>
  <conditionalFormatting sqref="AB2">
    <cfRule type="duplicateValues" dxfId="0" priority="11"/>
  </conditionalFormatting>
  <pageMargins left="0.2" right="0.2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Completed Project List</vt:lpstr>
    </vt:vector>
  </TitlesOfParts>
  <Company>CARB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Hicks, Austin@ARB</dc:creator>
  <cp:lastModifiedBy>Icelow, Rebecca@ARB</cp:lastModifiedBy>
  <dcterms:created xsi:type="dcterms:W3CDTF">2021-03-17T15:24:36Z</dcterms:created>
  <dcterms:modified xsi:type="dcterms:W3CDTF">2021-03-18T18:06:04Z</dcterms:modified>
</cp:coreProperties>
</file>